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70" activeTab="0"/>
  </bookViews>
  <sheets>
    <sheet name="PRICES" sheetId="1" r:id="rId1"/>
  </sheets>
  <definedNames>
    <definedName name="_xlnm._FilterDatabase" localSheetId="0" hidden="1">'PRICES'!$A$1:$S$65</definedName>
    <definedName name="_xlfn.AVERAGEIF" hidden="1">#NAME?</definedName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<sst xmlns="http://schemas.openxmlformats.org/spreadsheetml/2006/main" count="845" uniqueCount="438">
  <si>
    <t>Time</t>
  </si>
  <si>
    <t>Track</t>
  </si>
  <si>
    <t>RN</t>
  </si>
  <si>
    <t>TN</t>
  </si>
  <si>
    <t>Horse</t>
  </si>
  <si>
    <t>Rating</t>
  </si>
  <si>
    <t>EXP</t>
  </si>
  <si>
    <t>SUM</t>
  </si>
  <si>
    <t>RaceID</t>
  </si>
  <si>
    <t>PROB</t>
  </si>
  <si>
    <t>PRICE</t>
  </si>
  <si>
    <t>PROB_TRANS</t>
  </si>
  <si>
    <t>MODEL_SUM</t>
  </si>
  <si>
    <t>RAW_PROB</t>
  </si>
  <si>
    <t>Rank</t>
  </si>
  <si>
    <t>Margin</t>
  </si>
  <si>
    <t>Average</t>
  </si>
  <si>
    <t>NormRating</t>
  </si>
  <si>
    <t>Price</t>
  </si>
  <si>
    <t xml:space="preserve">Caesars Secret      </t>
  </si>
  <si>
    <t xml:space="preserve">Ospacehello         </t>
  </si>
  <si>
    <t>Mt Gambier</t>
  </si>
  <si>
    <t xml:space="preserve">Twin Tea Bags       </t>
  </si>
  <si>
    <t xml:space="preserve">Nahanni             </t>
  </si>
  <si>
    <t xml:space="preserve">Coolidge            </t>
  </si>
  <si>
    <t xml:space="preserve">Lots Of Smacks      </t>
  </si>
  <si>
    <t xml:space="preserve">The Engineer        </t>
  </si>
  <si>
    <t xml:space="preserve">Diamond The Lad     </t>
  </si>
  <si>
    <t xml:space="preserve">Treasure Map        </t>
  </si>
  <si>
    <t xml:space="preserve">Wednesday Warrior   </t>
  </si>
  <si>
    <t xml:space="preserve">Monsieur Pierre     </t>
  </si>
  <si>
    <t>Corowa</t>
  </si>
  <si>
    <t xml:space="preserve">Go Van Go           </t>
  </si>
  <si>
    <t xml:space="preserve">All Bets Are Off    </t>
  </si>
  <si>
    <t xml:space="preserve">Arosa               </t>
  </si>
  <si>
    <t xml:space="preserve">Galea               </t>
  </si>
  <si>
    <t xml:space="preserve">Indebted            </t>
  </si>
  <si>
    <t xml:space="preserve">Penny Gambler       </t>
  </si>
  <si>
    <t xml:space="preserve">Say It In Song      </t>
  </si>
  <si>
    <t xml:space="preserve">Beaujeen            </t>
  </si>
  <si>
    <t xml:space="preserve">Tupps               </t>
  </si>
  <si>
    <t xml:space="preserve">Ambusher            </t>
  </si>
  <si>
    <t xml:space="preserve">Tarot               </t>
  </si>
  <si>
    <t xml:space="preserve">Aganippe            </t>
  </si>
  <si>
    <t xml:space="preserve">All Shook Up        </t>
  </si>
  <si>
    <t xml:space="preserve">Damn Wicked Left    </t>
  </si>
  <si>
    <t xml:space="preserve">Dushka Star         </t>
  </si>
  <si>
    <t xml:space="preserve">Emsgem              </t>
  </si>
  <si>
    <t xml:space="preserve">Our Lady Violet     </t>
  </si>
  <si>
    <t xml:space="preserve">Pink Lotus          </t>
  </si>
  <si>
    <t xml:space="preserve">Tickinover          </t>
  </si>
  <si>
    <t xml:space="preserve">Party Boy           </t>
  </si>
  <si>
    <t xml:space="preserve">Oh What A Thief     </t>
  </si>
  <si>
    <t xml:space="preserve">Central Pass        </t>
  </si>
  <si>
    <t xml:space="preserve">Kingia              </t>
  </si>
  <si>
    <t xml:space="preserve">Coolaminyah Kid     </t>
  </si>
  <si>
    <t xml:space="preserve">Riverset            </t>
  </si>
  <si>
    <t xml:space="preserve">Lord Archibald      </t>
  </si>
  <si>
    <t xml:space="preserve">Lady Jesse          </t>
  </si>
  <si>
    <t xml:space="preserve">Gun Trace           </t>
  </si>
  <si>
    <t xml:space="preserve">Speedshow           </t>
  </si>
  <si>
    <t xml:space="preserve">Another Jay Brown   </t>
  </si>
  <si>
    <t xml:space="preserve">Graduate            </t>
  </si>
  <si>
    <t xml:space="preserve">Heza Jolly Swagman  </t>
  </si>
  <si>
    <t xml:space="preserve">Hurry Up Harry      </t>
  </si>
  <si>
    <t xml:space="preserve">Potosi              </t>
  </si>
  <si>
    <t xml:space="preserve">Stat Man            </t>
  </si>
  <si>
    <t xml:space="preserve">The Script          </t>
  </si>
  <si>
    <t xml:space="preserve">Amour Of A Lady     </t>
  </si>
  <si>
    <t xml:space="preserve">Canterbury Walk     </t>
  </si>
  <si>
    <t xml:space="preserve">Edge Of Manhattan   </t>
  </si>
  <si>
    <t xml:space="preserve">Hot As A Pistol     </t>
  </si>
  <si>
    <t xml:space="preserve">Strattarosa         </t>
  </si>
  <si>
    <t xml:space="preserve">Rossatin            </t>
  </si>
  <si>
    <t xml:space="preserve">Tudor Rule          </t>
  </si>
  <si>
    <t xml:space="preserve">Willy White Socks   </t>
  </si>
  <si>
    <t xml:space="preserve">Cross Of Gold       </t>
  </si>
  <si>
    <t xml:space="preserve">Robin The Rich      </t>
  </si>
  <si>
    <t xml:space="preserve">Zatigeroo           </t>
  </si>
  <si>
    <t xml:space="preserve">Arctic Grey         </t>
  </si>
  <si>
    <t xml:space="preserve">First Rose          </t>
  </si>
  <si>
    <t xml:space="preserve">Shelbyville         </t>
  </si>
  <si>
    <t xml:space="preserve">Northern Soul       </t>
  </si>
  <si>
    <t xml:space="preserve">Allelu              </t>
  </si>
  <si>
    <t xml:space="preserve">Hargy               </t>
  </si>
  <si>
    <t xml:space="preserve">Sinister Sums       </t>
  </si>
  <si>
    <t xml:space="preserve">Razzle Dazzle Rock  </t>
  </si>
  <si>
    <t xml:space="preserve">Cobra Kai           </t>
  </si>
  <si>
    <t xml:space="preserve">Hangin With Willy   </t>
  </si>
  <si>
    <t xml:space="preserve">Danejar             </t>
  </si>
  <si>
    <t xml:space="preserve">Mi Cheeki San       </t>
  </si>
  <si>
    <t xml:space="preserve">Dash Of The Dart    </t>
  </si>
  <si>
    <t xml:space="preserve">Midnight Swing      </t>
  </si>
  <si>
    <t xml:space="preserve">Bayfury             </t>
  </si>
  <si>
    <t xml:space="preserve">Lamartine           </t>
  </si>
  <si>
    <t xml:space="preserve">Not A Hint          </t>
  </si>
  <si>
    <t xml:space="preserve">Sky Mission         </t>
  </si>
  <si>
    <t xml:space="preserve">Aussie James        </t>
  </si>
  <si>
    <t xml:space="preserve">Shy Frank           </t>
  </si>
  <si>
    <t xml:space="preserve">Billabong Babe      </t>
  </si>
  <si>
    <t xml:space="preserve">Matilda Bird        </t>
  </si>
  <si>
    <t xml:space="preserve">Costamony           </t>
  </si>
  <si>
    <t xml:space="preserve">Waitaha Prophecy    </t>
  </si>
  <si>
    <t xml:space="preserve">Volante             </t>
  </si>
  <si>
    <t xml:space="preserve">Ladys Persuasion    </t>
  </si>
  <si>
    <t xml:space="preserve">Via Torrone         </t>
  </si>
  <si>
    <t xml:space="preserve">Badraan             </t>
  </si>
  <si>
    <t xml:space="preserve">Nothing But A Saga  </t>
  </si>
  <si>
    <t xml:space="preserve">Flying Cyril        </t>
  </si>
  <si>
    <t xml:space="preserve">The Big Oh          </t>
  </si>
  <si>
    <t xml:space="preserve">Upside Rock         </t>
  </si>
  <si>
    <t xml:space="preserve">Wee Jess            </t>
  </si>
  <si>
    <t xml:space="preserve">Sir Derek           </t>
  </si>
  <si>
    <t xml:space="preserve">Magic Draw          </t>
  </si>
  <si>
    <t xml:space="preserve">Murrawee            </t>
  </si>
  <si>
    <t xml:space="preserve">Aunty Porscher      </t>
  </si>
  <si>
    <t>Cranbourne</t>
  </si>
  <si>
    <t xml:space="preserve">Onyaway             </t>
  </si>
  <si>
    <t xml:space="preserve">Royal Rebel         </t>
  </si>
  <si>
    <t xml:space="preserve">Zanahary            </t>
  </si>
  <si>
    <t xml:space="preserve">Dawns Sunrise       </t>
  </si>
  <si>
    <t xml:space="preserve">Il Silenzio         </t>
  </si>
  <si>
    <t xml:space="preserve">La Bandita          </t>
  </si>
  <si>
    <t xml:space="preserve">Madame Guillotine   </t>
  </si>
  <si>
    <t xml:space="preserve">Shes A Pluck        </t>
  </si>
  <si>
    <t xml:space="preserve">We Are Bomber Fans  </t>
  </si>
  <si>
    <t xml:space="preserve">Streets Of Avalon   </t>
  </si>
  <si>
    <t xml:space="preserve">Beale Street        </t>
  </si>
  <si>
    <t xml:space="preserve">Diamonds Are        </t>
  </si>
  <si>
    <t xml:space="preserve">Fast And Furious    </t>
  </si>
  <si>
    <t xml:space="preserve">Sir Winston         </t>
  </si>
  <si>
    <t xml:space="preserve">Starsonfortyfive    </t>
  </si>
  <si>
    <t xml:space="preserve">Suthebys            </t>
  </si>
  <si>
    <t xml:space="preserve">Fastnet Rose        </t>
  </si>
  <si>
    <t xml:space="preserve">Radiant Rouge       </t>
  </si>
  <si>
    <t xml:space="preserve">Kharir              </t>
  </si>
  <si>
    <t xml:space="preserve">Flying Minty        </t>
  </si>
  <si>
    <t xml:space="preserve">Gangstars Curse     </t>
  </si>
  <si>
    <t xml:space="preserve">Stanborough         </t>
  </si>
  <si>
    <t xml:space="preserve">Riyadh              </t>
  </si>
  <si>
    <t xml:space="preserve">Barefoot Tycoon     </t>
  </si>
  <si>
    <t xml:space="preserve">Robert De Hero      </t>
  </si>
  <si>
    <t xml:space="preserve">Ready Review        </t>
  </si>
  <si>
    <t xml:space="preserve">If You Will         </t>
  </si>
  <si>
    <t xml:space="preserve">Mapping             </t>
  </si>
  <si>
    <t xml:space="preserve">Dark Ensign         </t>
  </si>
  <si>
    <t xml:space="preserve">Patient             </t>
  </si>
  <si>
    <t xml:space="preserve">Dallas Storm        </t>
  </si>
  <si>
    <t xml:space="preserve">Vatuvei             </t>
  </si>
  <si>
    <t xml:space="preserve">Passover            </t>
  </si>
  <si>
    <t xml:space="preserve">Sir Lopez           </t>
  </si>
  <si>
    <t xml:space="preserve">Its A Silvertrail   </t>
  </si>
  <si>
    <t xml:space="preserve">Epsom Hill          </t>
  </si>
  <si>
    <t xml:space="preserve">Now And Zen         </t>
  </si>
  <si>
    <t xml:space="preserve">Sammy The Snake     </t>
  </si>
  <si>
    <t xml:space="preserve">Dane Hussler        </t>
  </si>
  <si>
    <t xml:space="preserve">Aagas               </t>
  </si>
  <si>
    <t xml:space="preserve">Tip Rat             </t>
  </si>
  <si>
    <t xml:space="preserve">A Sterling Dash     </t>
  </si>
  <si>
    <t xml:space="preserve">Dutch Courage       </t>
  </si>
  <si>
    <t xml:space="preserve">Sebrings Joy        </t>
  </si>
  <si>
    <t xml:space="preserve">Miss Magda          </t>
  </si>
  <si>
    <t xml:space="preserve">Thieving Minx       </t>
  </si>
  <si>
    <t xml:space="preserve">Future In Doubt     </t>
  </si>
  <si>
    <t xml:space="preserve">Zipped Up           </t>
  </si>
  <si>
    <t xml:space="preserve">Volcanic Sky        </t>
  </si>
  <si>
    <t xml:space="preserve">Prie Dieu           </t>
  </si>
  <si>
    <t xml:space="preserve">Rayhan              </t>
  </si>
  <si>
    <t xml:space="preserve">Youiz Jane          </t>
  </si>
  <si>
    <t xml:space="preserve">Khutulun            </t>
  </si>
  <si>
    <t xml:space="preserve">Big Hammer          </t>
  </si>
  <si>
    <t xml:space="preserve">Dont We Love It     </t>
  </si>
  <si>
    <t xml:space="preserve">Vantaggio           </t>
  </si>
  <si>
    <t xml:space="preserve">Tax Evader          </t>
  </si>
  <si>
    <t xml:space="preserve">Devilishly          </t>
  </si>
  <si>
    <t xml:space="preserve">Loveitt             </t>
  </si>
  <si>
    <t xml:space="preserve">Statton             </t>
  </si>
  <si>
    <t>Geelong</t>
  </si>
  <si>
    <t xml:space="preserve">Brave Lady          </t>
  </si>
  <si>
    <t xml:space="preserve">Dame Largo          </t>
  </si>
  <si>
    <t xml:space="preserve">Dizzy Days          </t>
  </si>
  <si>
    <t xml:space="preserve">Khybers Princess    </t>
  </si>
  <si>
    <t xml:space="preserve">Misty Lightfull     </t>
  </si>
  <si>
    <t xml:space="preserve">Moshe Lass          </t>
  </si>
  <si>
    <t xml:space="preserve">Paper Kites         </t>
  </si>
  <si>
    <t xml:space="preserve">Serenity Rose       </t>
  </si>
  <si>
    <t xml:space="preserve">Diaochan            </t>
  </si>
  <si>
    <t xml:space="preserve">Ebony Royal         </t>
  </si>
  <si>
    <t xml:space="preserve">Hollywood Chief     </t>
  </si>
  <si>
    <t xml:space="preserve">Mutineer            </t>
  </si>
  <si>
    <t xml:space="preserve">Mysterious Island   </t>
  </si>
  <si>
    <t xml:space="preserve">Pachino Boy         </t>
  </si>
  <si>
    <t xml:space="preserve">Rey Luna            </t>
  </si>
  <si>
    <t xml:space="preserve">Ambalache           </t>
  </si>
  <si>
    <t xml:space="preserve">Chase Soprano       </t>
  </si>
  <si>
    <t xml:space="preserve">Hannahwin           </t>
  </si>
  <si>
    <t xml:space="preserve">Kevnroys Pride      </t>
  </si>
  <si>
    <t xml:space="preserve">Lamour De Ma Vie    </t>
  </si>
  <si>
    <t xml:space="preserve">Manhattan Sparkle   </t>
  </si>
  <si>
    <t xml:space="preserve">Sirius Witness      </t>
  </si>
  <si>
    <t xml:space="preserve">Antarctic Missile   </t>
  </si>
  <si>
    <t xml:space="preserve">Jimmian             </t>
  </si>
  <si>
    <t xml:space="preserve">Tycoon Felix        </t>
  </si>
  <si>
    <t xml:space="preserve">Levitical           </t>
  </si>
  <si>
    <t xml:space="preserve">Man With The Plan   </t>
  </si>
  <si>
    <t xml:space="preserve">Nadeems Melody      </t>
  </si>
  <si>
    <t xml:space="preserve">Grogans Anvil       </t>
  </si>
  <si>
    <t xml:space="preserve">Club Tropicana      </t>
  </si>
  <si>
    <t xml:space="preserve">Snitzel Music       </t>
  </si>
  <si>
    <t xml:space="preserve">Western Hunter      </t>
  </si>
  <si>
    <t xml:space="preserve">Zeusman             </t>
  </si>
  <si>
    <t xml:space="preserve">Abriola             </t>
  </si>
  <si>
    <t xml:space="preserve">Gods Tilla          </t>
  </si>
  <si>
    <t xml:space="preserve">Settlers Road       </t>
  </si>
  <si>
    <t xml:space="preserve">Kartem Around Boy   </t>
  </si>
  <si>
    <t xml:space="preserve">Tycoon Kate         </t>
  </si>
  <si>
    <t xml:space="preserve">Attack The Line     </t>
  </si>
  <si>
    <t xml:space="preserve">Fleurieu            </t>
  </si>
  <si>
    <t xml:space="preserve">Henshaw             </t>
  </si>
  <si>
    <t xml:space="preserve">American Icon       </t>
  </si>
  <si>
    <t xml:space="preserve">Life Of Waldo       </t>
  </si>
  <si>
    <t xml:space="preserve">Resort              </t>
  </si>
  <si>
    <t xml:space="preserve">Cool                </t>
  </si>
  <si>
    <t xml:space="preserve">Toan Thang          </t>
  </si>
  <si>
    <t xml:space="preserve">Robbo The Bold      </t>
  </si>
  <si>
    <t xml:space="preserve">Annata Lady         </t>
  </si>
  <si>
    <t xml:space="preserve">So Belle            </t>
  </si>
  <si>
    <t xml:space="preserve">I Am The Rock       </t>
  </si>
  <si>
    <t xml:space="preserve">Stratacus           </t>
  </si>
  <si>
    <t xml:space="preserve">The Housemaid       </t>
  </si>
  <si>
    <t xml:space="preserve">Mandana             </t>
  </si>
  <si>
    <t xml:space="preserve">Eye Contact         </t>
  </si>
  <si>
    <t xml:space="preserve">Big Buddie          </t>
  </si>
  <si>
    <t xml:space="preserve">Bellboy Express     </t>
  </si>
  <si>
    <t xml:space="preserve">The Contortionist   </t>
  </si>
  <si>
    <t xml:space="preserve">Gift Of Music       </t>
  </si>
  <si>
    <t xml:space="preserve">Rakitiki            </t>
  </si>
  <si>
    <t xml:space="preserve">Strike Action       </t>
  </si>
  <si>
    <t xml:space="preserve">Voluto              </t>
  </si>
  <si>
    <t xml:space="preserve">Cashmia             </t>
  </si>
  <si>
    <t xml:space="preserve">Dehughes            </t>
  </si>
  <si>
    <t xml:space="preserve">Rouen               </t>
  </si>
  <si>
    <t xml:space="preserve">Finno               </t>
  </si>
  <si>
    <t xml:space="preserve">Effortless Miss     </t>
  </si>
  <si>
    <t>Kilcoy</t>
  </si>
  <si>
    <t xml:space="preserve">Danysus             </t>
  </si>
  <si>
    <t xml:space="preserve">Rocky Nugget        </t>
  </si>
  <si>
    <t xml:space="preserve">Golovkin            </t>
  </si>
  <si>
    <t xml:space="preserve">Datastar            </t>
  </si>
  <si>
    <t xml:space="preserve">Luckys Lil Girl     </t>
  </si>
  <si>
    <t xml:space="preserve">Hooked A Beauty     </t>
  </si>
  <si>
    <t xml:space="preserve">Imperious Rose      </t>
  </si>
  <si>
    <t xml:space="preserve">Tiz                 </t>
  </si>
  <si>
    <t xml:space="preserve">Punta               </t>
  </si>
  <si>
    <t xml:space="preserve">Coolmunda           </t>
  </si>
  <si>
    <t xml:space="preserve">Kingsmith Flyer     </t>
  </si>
  <si>
    <t xml:space="preserve">Nighthawk           </t>
  </si>
  <si>
    <t xml:space="preserve">Liverpool Jane      </t>
  </si>
  <si>
    <t xml:space="preserve">Kaizari             </t>
  </si>
  <si>
    <t xml:space="preserve">Blazon Tales        </t>
  </si>
  <si>
    <t xml:space="preserve">Rainbow Spirit      </t>
  </si>
  <si>
    <t xml:space="preserve">Dreamers Goal       </t>
  </si>
  <si>
    <t xml:space="preserve">Erebor              </t>
  </si>
  <si>
    <t xml:space="preserve">Not A Bad Joker     </t>
  </si>
  <si>
    <t xml:space="preserve">To Be King          </t>
  </si>
  <si>
    <t xml:space="preserve">Agent Albert        </t>
  </si>
  <si>
    <t xml:space="preserve">Clandestine Affair  </t>
  </si>
  <si>
    <t xml:space="preserve">Coonowrin Ruby      </t>
  </si>
  <si>
    <t xml:space="preserve">Whatever Miss       </t>
  </si>
  <si>
    <t xml:space="preserve">Strive To Succeed   </t>
  </si>
  <si>
    <t xml:space="preserve">Lwazi               </t>
  </si>
  <si>
    <t xml:space="preserve">Society Queen       </t>
  </si>
  <si>
    <t xml:space="preserve">Argyll Bay          </t>
  </si>
  <si>
    <t xml:space="preserve">Hariir              </t>
  </si>
  <si>
    <t xml:space="preserve">Jeptoo              </t>
  </si>
  <si>
    <t xml:space="preserve">Toecanargie Man     </t>
  </si>
  <si>
    <t xml:space="preserve">Hidden Sequel       </t>
  </si>
  <si>
    <t xml:space="preserve">Brilliant Diva      </t>
  </si>
  <si>
    <t xml:space="preserve">My Little Diva      </t>
  </si>
  <si>
    <t xml:space="preserve">Nourishing          </t>
  </si>
  <si>
    <t xml:space="preserve">Godwood             </t>
  </si>
  <si>
    <t xml:space="preserve">Lakota Sioux        </t>
  </si>
  <si>
    <t xml:space="preserve">Splendid Stryker    </t>
  </si>
  <si>
    <t xml:space="preserve">Portsea             </t>
  </si>
  <si>
    <t xml:space="preserve">Pride Of Rawbelle   </t>
  </si>
  <si>
    <t xml:space="preserve">Prospecting         </t>
  </si>
  <si>
    <t xml:space="preserve">Mont De Loir        </t>
  </si>
  <si>
    <t xml:space="preserve">Slalom              </t>
  </si>
  <si>
    <t xml:space="preserve">Malt N Fury         </t>
  </si>
  <si>
    <t xml:space="preserve">Marlahn             </t>
  </si>
  <si>
    <t xml:space="preserve">Bay Dreamer         </t>
  </si>
  <si>
    <t xml:space="preserve">Datuk Zadragon      </t>
  </si>
  <si>
    <t xml:space="preserve">Bobby Be Good       </t>
  </si>
  <si>
    <t xml:space="preserve">Laredo Hussler      </t>
  </si>
  <si>
    <t xml:space="preserve">Bo Rossa            </t>
  </si>
  <si>
    <t xml:space="preserve">Brookton Ice        </t>
  </si>
  <si>
    <t xml:space="preserve">Hammerack           </t>
  </si>
  <si>
    <t xml:space="preserve">Annihilation        </t>
  </si>
  <si>
    <t xml:space="preserve">General Assault     </t>
  </si>
  <si>
    <t xml:space="preserve">Wild Boys           </t>
  </si>
  <si>
    <t xml:space="preserve">Legs Unbarred       </t>
  </si>
  <si>
    <t xml:space="preserve">Strombo             </t>
  </si>
  <si>
    <t xml:space="preserve">Red Bohemia         </t>
  </si>
  <si>
    <t xml:space="preserve">Little Wealth       </t>
  </si>
  <si>
    <t xml:space="preserve">Our Jamaica         </t>
  </si>
  <si>
    <t xml:space="preserve">Savannah Dream      </t>
  </si>
  <si>
    <t xml:space="preserve">Snuggle Pot         </t>
  </si>
  <si>
    <t xml:space="preserve">Zapata Falls        </t>
  </si>
  <si>
    <t xml:space="preserve">Got News For You    </t>
  </si>
  <si>
    <t xml:space="preserve">Verscent            </t>
  </si>
  <si>
    <t xml:space="preserve">Music Scene         </t>
  </si>
  <si>
    <t xml:space="preserve">Chilli Beach        </t>
  </si>
  <si>
    <t xml:space="preserve">Blue Star           </t>
  </si>
  <si>
    <t xml:space="preserve">Night Wolf          </t>
  </si>
  <si>
    <t xml:space="preserve">Core Breach         </t>
  </si>
  <si>
    <t xml:space="preserve">Tintagel Rocker     </t>
  </si>
  <si>
    <t xml:space="preserve">Montre              </t>
  </si>
  <si>
    <t xml:space="preserve">Hasta La Gorby      </t>
  </si>
  <si>
    <t xml:space="preserve">Helandy             </t>
  </si>
  <si>
    <t xml:space="preserve">Dormello Mo         </t>
  </si>
  <si>
    <t xml:space="preserve">Universal Sound     </t>
  </si>
  <si>
    <t xml:space="preserve">Street Outlaw       </t>
  </si>
  <si>
    <t xml:space="preserve">Lennybe             </t>
  </si>
  <si>
    <t xml:space="preserve">Space Invader       </t>
  </si>
  <si>
    <t xml:space="preserve">Zabrock             </t>
  </si>
  <si>
    <t xml:space="preserve">Lachies A Star      </t>
  </si>
  <si>
    <t xml:space="preserve">Manny               </t>
  </si>
  <si>
    <t xml:space="preserve">No Fairy            </t>
  </si>
  <si>
    <t xml:space="preserve">Tons Of Dash        </t>
  </si>
  <si>
    <t xml:space="preserve">Any Given Glass     </t>
  </si>
  <si>
    <t xml:space="preserve">Hasta La Shamer     </t>
  </si>
  <si>
    <t xml:space="preserve">Red Menace          </t>
  </si>
  <si>
    <t xml:space="preserve">Autumn Street       </t>
  </si>
  <si>
    <t xml:space="preserve">Bungalally Belle    </t>
  </si>
  <si>
    <t xml:space="preserve">Blacktein           </t>
  </si>
  <si>
    <t xml:space="preserve">Romanee Vince       </t>
  </si>
  <si>
    <t xml:space="preserve">Rhythmatic          </t>
  </si>
  <si>
    <t xml:space="preserve">Tildy Lad           </t>
  </si>
  <si>
    <t xml:space="preserve">Subject To Change   </t>
  </si>
  <si>
    <t xml:space="preserve">Bling Dynasty       </t>
  </si>
  <si>
    <t xml:space="preserve">Diamond Duke        </t>
  </si>
  <si>
    <t xml:space="preserve">Autumn Sunset       </t>
  </si>
  <si>
    <t xml:space="preserve">Barood              </t>
  </si>
  <si>
    <t xml:space="preserve">Daddys Littlelady   </t>
  </si>
  <si>
    <t xml:space="preserve">Its No Joke         </t>
  </si>
  <si>
    <t xml:space="preserve">Moshway             </t>
  </si>
  <si>
    <t xml:space="preserve">Survived            </t>
  </si>
  <si>
    <t xml:space="preserve">Mr Journeyman       </t>
  </si>
  <si>
    <t xml:space="preserve">Mista Holyfield     </t>
  </si>
  <si>
    <t xml:space="preserve">Castle Hackett      </t>
  </si>
  <si>
    <t xml:space="preserve">Duquessa            </t>
  </si>
  <si>
    <t xml:space="preserve">Choysa              </t>
  </si>
  <si>
    <t xml:space="preserve">Fantastic Magic     </t>
  </si>
  <si>
    <t xml:space="preserve">Searaven            </t>
  </si>
  <si>
    <t xml:space="preserve">The Armani          </t>
  </si>
  <si>
    <t xml:space="preserve">Nullarbor           </t>
  </si>
  <si>
    <t xml:space="preserve">Go Wally            </t>
  </si>
  <si>
    <t xml:space="preserve">Crystal Glass       </t>
  </si>
  <si>
    <t xml:space="preserve">Hustler La Lope     </t>
  </si>
  <si>
    <t xml:space="preserve">Unicaja             </t>
  </si>
  <si>
    <t xml:space="preserve">Braeview Miss       </t>
  </si>
  <si>
    <t xml:space="preserve">Tzarevna            </t>
  </si>
  <si>
    <t xml:space="preserve">Cavalry Gold        </t>
  </si>
  <si>
    <t xml:space="preserve">Kaewsrakoo          </t>
  </si>
  <si>
    <t xml:space="preserve">Queentonette        </t>
  </si>
  <si>
    <t>Scone</t>
  </si>
  <si>
    <t xml:space="preserve">Pleased             </t>
  </si>
  <si>
    <t xml:space="preserve">Calabash Express    </t>
  </si>
  <si>
    <t xml:space="preserve">Estikhraaj          </t>
  </si>
  <si>
    <t xml:space="preserve">Laszlo              </t>
  </si>
  <si>
    <t xml:space="preserve">My Tagoson          </t>
  </si>
  <si>
    <t xml:space="preserve">Allez Bien          </t>
  </si>
  <si>
    <t xml:space="preserve">Jayzou              </t>
  </si>
  <si>
    <t xml:space="preserve">Only Choice         </t>
  </si>
  <si>
    <t xml:space="preserve">Usena               </t>
  </si>
  <si>
    <t xml:space="preserve">Austin              </t>
  </si>
  <si>
    <t xml:space="preserve">Makfi Lass          </t>
  </si>
  <si>
    <t xml:space="preserve">Cut The Mustard     </t>
  </si>
  <si>
    <t xml:space="preserve">How Do You Do       </t>
  </si>
  <si>
    <t xml:space="preserve">Yulong Baohu        </t>
  </si>
  <si>
    <t xml:space="preserve">Cadogan             </t>
  </si>
  <si>
    <t xml:space="preserve">Ghostly             </t>
  </si>
  <si>
    <t xml:space="preserve">Aquatic             </t>
  </si>
  <si>
    <t xml:space="preserve">Time Out Of Mind    </t>
  </si>
  <si>
    <t xml:space="preserve">Lieutenant Dan      </t>
  </si>
  <si>
    <t xml:space="preserve">Neretva             </t>
  </si>
  <si>
    <t xml:space="preserve">Settlers            </t>
  </si>
  <si>
    <t xml:space="preserve">Deer Mountain       </t>
  </si>
  <si>
    <t xml:space="preserve">Suncraze            </t>
  </si>
  <si>
    <t xml:space="preserve">Williamson          </t>
  </si>
  <si>
    <t xml:space="preserve">Dont Doubt Her      </t>
  </si>
  <si>
    <t xml:space="preserve">Joannes Cruisin     </t>
  </si>
  <si>
    <t xml:space="preserve">Ori On Fire         </t>
  </si>
  <si>
    <t xml:space="preserve">As Yawood           </t>
  </si>
  <si>
    <t xml:space="preserve">The Reverend Demon  </t>
  </si>
  <si>
    <t xml:space="preserve">Pound Sterling      </t>
  </si>
  <si>
    <t xml:space="preserve">The Getaway         </t>
  </si>
  <si>
    <t xml:space="preserve">Brulee              </t>
  </si>
  <si>
    <t xml:space="preserve">Palladian           </t>
  </si>
  <si>
    <t xml:space="preserve">Dixie Chick         </t>
  </si>
  <si>
    <t xml:space="preserve">Sisken              </t>
  </si>
  <si>
    <t xml:space="preserve">Lelu                </t>
  </si>
  <si>
    <t xml:space="preserve">Another Larga       </t>
  </si>
  <si>
    <t xml:space="preserve">Assurity            </t>
  </si>
  <si>
    <t xml:space="preserve">Hussonplaza         </t>
  </si>
  <si>
    <t xml:space="preserve">Kates Pearl         </t>
  </si>
  <si>
    <t xml:space="preserve">Leicas Lass         </t>
  </si>
  <si>
    <t xml:space="preserve">Exit Only           </t>
  </si>
  <si>
    <t xml:space="preserve">Fabrizio            </t>
  </si>
  <si>
    <t xml:space="preserve">Mighty Lucky        </t>
  </si>
  <si>
    <t xml:space="preserve">Amovatio            </t>
  </si>
  <si>
    <t xml:space="preserve">Famous Seamus       </t>
  </si>
  <si>
    <t xml:space="preserve">Testashadow         </t>
  </si>
  <si>
    <t xml:space="preserve">Pajaro              </t>
  </si>
  <si>
    <t xml:space="preserve">Singing             </t>
  </si>
  <si>
    <t xml:space="preserve">Moher               </t>
  </si>
  <si>
    <t xml:space="preserve">Gods In Him         </t>
  </si>
  <si>
    <t xml:space="preserve">Duca Valentinois    </t>
  </si>
  <si>
    <t xml:space="preserve">Queensberry Rules   </t>
  </si>
  <si>
    <t xml:space="preserve">Pure Pride          </t>
  </si>
  <si>
    <t xml:space="preserve">Royal Tudor         </t>
  </si>
  <si>
    <t xml:space="preserve">Its A Shamozzle     </t>
  </si>
  <si>
    <t xml:space="preserve">Supply And Demand   </t>
  </si>
  <si>
    <t xml:space="preserve">Blood Red Moon      </t>
  </si>
  <si>
    <t xml:space="preserve">Egyptian Ruler      </t>
  </si>
  <si>
    <t xml:space="preserve">Crooked Stick       </t>
  </si>
  <si>
    <t xml:space="preserve">Next Level          </t>
  </si>
  <si>
    <t xml:space="preserve">After All That      </t>
  </si>
  <si>
    <t xml:space="preserve">Agent               </t>
  </si>
  <si>
    <t xml:space="preserve">Hammoon Boy         </t>
  </si>
  <si>
    <t xml:space="preserve">Surfin Safari       </t>
  </si>
  <si>
    <t xml:space="preserve">Oscars Choice       </t>
  </si>
  <si>
    <t xml:space="preserve">Mosgiel Ruby        </t>
  </si>
  <si>
    <t xml:space="preserve">Star Reflection     </t>
  </si>
  <si>
    <t xml:space="preserve">Darts Away          </t>
  </si>
  <si>
    <t xml:space="preserve">Exitozo             </t>
  </si>
  <si>
    <t xml:space="preserve">Not For Export      </t>
  </si>
  <si>
    <t xml:space="preserve">Taste Of Money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</si>
</sst>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2" fontId="36" fillId="0" borderId="10" xfId="0" applyNumberFormat="1" applyFont="1" applyBorder="1" applyAlignment="1">
      <alignment horizontal="center"/>
    </xf>
    <xf numFmtId="2" fontId="36" fillId="0" borderId="10" xfId="58" applyNumberFormat="1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20" fontId="36" fillId="0" borderId="10" xfId="0" applyNumberFormat="1" applyFont="1" applyBorder="1" applyAlignment="1">
      <alignment horizontal="center"/>
    </xf>
    <xf numFmtId="0" fontId="36" fillId="0" borderId="10" xfId="0" applyNumberFormat="1" applyFont="1" applyBorder="1" applyAlignment="1">
      <alignment horizontal="center"/>
    </xf>
    <xf numFmtId="2" fontId="36" fillId="0" borderId="10" xfId="44" applyNumberFormat="1" applyFont="1" applyBorder="1" applyAlignment="1">
      <alignment horizontal="center"/>
    </xf>
    <xf numFmtId="164" fontId="36" fillId="0" borderId="10" xfId="44" applyFont="1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2" fontId="34" fillId="0" borderId="0" xfId="58" applyNumberFormat="1" applyFont="1" applyAlignment="1">
      <alignment horizontal="center"/>
    </xf>
    <xf numFmtId="0" fontId="3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4"/>
  <sheetViews>
    <sheetView tabSelected="1" zoomScalePageLayoutView="0" workbookViewId="0" topLeftCell="B1">
      <pane ySplit="1" topLeftCell="A2" activePane="bottomLeft" state="frozen"/>
      <selection pane="topLeft" activeCell="B1" sqref="B1"/>
      <selection pane="bottomLeft" activeCell="B12" sqref="A12:IV12"/>
    </sheetView>
  </sheetViews>
  <sheetFormatPr defaultColWidth="9.140625" defaultRowHeight="15"/>
  <cols>
    <col min="1" max="1" width="9.7109375" style="10" hidden="1" customWidth="1"/>
    <col min="2" max="2" width="7.8515625" style="10" bestFit="1" customWidth="1"/>
    <col min="3" max="3" width="11.7109375" style="10" bestFit="1" customWidth="1"/>
    <col min="4" max="4" width="5.8515625" style="10" bestFit="1" customWidth="1"/>
    <col min="5" max="5" width="5.7109375" style="10" bestFit="1" customWidth="1"/>
    <col min="6" max="6" width="22.28125" style="10" bestFit="1" customWidth="1"/>
    <col min="7" max="7" width="9.28125" style="11" bestFit="1" customWidth="1"/>
    <col min="8" max="8" width="8.00390625" style="11" bestFit="1" customWidth="1"/>
    <col min="9" max="9" width="10.8515625" style="11" hidden="1" customWidth="1"/>
    <col min="10" max="10" width="9.57421875" style="11" hidden="1" customWidth="1"/>
    <col min="11" max="11" width="14.00390625" style="11" hidden="1" customWidth="1"/>
    <col min="12" max="13" width="7.57421875" style="11" hidden="1" customWidth="1"/>
    <col min="14" max="14" width="8.57421875" style="12" hidden="1" customWidth="1"/>
    <col min="15" max="15" width="8.8515625" style="11" hidden="1" customWidth="1"/>
    <col min="16" max="16" width="16.00390625" style="11" hidden="1" customWidth="1"/>
    <col min="17" max="17" width="15.00390625" style="11" hidden="1" customWidth="1"/>
    <col min="18" max="18" width="14.00390625" style="11" hidden="1" customWidth="1"/>
    <col min="19" max="19" width="8.140625" style="13" bestFit="1" customWidth="1"/>
    <col min="20" max="16384" width="9.140625" style="9" customWidth="1"/>
  </cols>
  <sheetData>
    <row r="1" spans="1:19" s="4" customFormat="1" ht="1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14</v>
      </c>
      <c r="I1" s="2" t="s">
        <v>16</v>
      </c>
      <c r="J1" s="2" t="s">
        <v>15</v>
      </c>
      <c r="K1" s="2" t="s">
        <v>17</v>
      </c>
      <c r="L1" s="2" t="s">
        <v>6</v>
      </c>
      <c r="M1" s="2" t="s">
        <v>7</v>
      </c>
      <c r="N1" s="3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" t="s">
        <v>18</v>
      </c>
    </row>
    <row r="2" spans="1:19" ht="15">
      <c r="A2" s="1">
        <v>1</v>
      </c>
      <c r="B2" s="5">
        <v>0.5277777777777778</v>
      </c>
      <c r="C2" s="1" t="s">
        <v>31</v>
      </c>
      <c r="D2" s="1">
        <v>1</v>
      </c>
      <c r="E2" s="1">
        <v>5</v>
      </c>
      <c r="F2" s="1" t="s">
        <v>35</v>
      </c>
      <c r="G2" s="2">
        <v>65.0992</v>
      </c>
      <c r="H2" s="6">
        <f>1+_xlfn.COUNTIFS(A:A,A2,O:O,"&lt;"&amp;O2)</f>
        <v>1</v>
      </c>
      <c r="I2" s="2">
        <f>_xlfn.AVERAGEIF(A:A,A2,G:G)</f>
        <v>47.07462380952377</v>
      </c>
      <c r="J2" s="2">
        <f aca="true" t="shared" si="0" ref="J2:J54">G2-I2</f>
        <v>18.024576190476225</v>
      </c>
      <c r="K2" s="2">
        <f aca="true" t="shared" si="1" ref="K2:K54">90+J2</f>
        <v>108.02457619047622</v>
      </c>
      <c r="L2" s="2">
        <f aca="true" t="shared" si="2" ref="L2:L54">EXP(0.06*K2)</f>
        <v>652.9330331593951</v>
      </c>
      <c r="M2" s="2">
        <f>SUMIF(A:A,A2,L:L)</f>
        <v>2049.5095705974013</v>
      </c>
      <c r="N2" s="3">
        <f aca="true" t="shared" si="3" ref="N2:N54">L2/M2</f>
        <v>0.3185801337678433</v>
      </c>
      <c r="O2" s="7">
        <f aca="true" t="shared" si="4" ref="O2:O54">1/N2</f>
        <v>3.1389276794287593</v>
      </c>
      <c r="P2" s="3">
        <f aca="true" t="shared" si="5" ref="P2:P54">IF(O2&gt;21,"",N2)</f>
        <v>0.3185801337678433</v>
      </c>
      <c r="Q2" s="3">
        <f>IF(ISNUMBER(P2),SUMIF(A:A,A2,P:P),"")</f>
        <v>0.9626247754113314</v>
      </c>
      <c r="R2" s="3">
        <f aca="true" t="shared" si="6" ref="R2:R54">_xlfn.IFERROR(P2*(1/Q2),"")</f>
        <v>0.33094944354794253</v>
      </c>
      <c r="S2" s="8">
        <f aca="true" t="shared" si="7" ref="S2:S54">_xlfn.IFERROR(1/R2,"")</f>
        <v>3.021609552442521</v>
      </c>
    </row>
    <row r="3" spans="1:19" ht="15">
      <c r="A3" s="1">
        <v>1</v>
      </c>
      <c r="B3" s="5">
        <v>0.5277777777777778</v>
      </c>
      <c r="C3" s="1" t="s">
        <v>31</v>
      </c>
      <c r="D3" s="1">
        <v>1</v>
      </c>
      <c r="E3" s="1">
        <v>4</v>
      </c>
      <c r="F3" s="1" t="s">
        <v>34</v>
      </c>
      <c r="G3" s="2">
        <v>62.87256666666659</v>
      </c>
      <c r="H3" s="6">
        <f>1+_xlfn.COUNTIFS(A:A,A3,O:O,"&lt;"&amp;O3)</f>
        <v>2</v>
      </c>
      <c r="I3" s="2">
        <f>_xlfn.AVERAGEIF(A:A,A3,G:G)</f>
        <v>47.07462380952377</v>
      </c>
      <c r="J3" s="2">
        <f t="shared" si="0"/>
        <v>15.797942857142822</v>
      </c>
      <c r="K3" s="2">
        <f t="shared" si="1"/>
        <v>105.79794285714283</v>
      </c>
      <c r="L3" s="2">
        <f t="shared" si="2"/>
        <v>571.2783513955367</v>
      </c>
      <c r="M3" s="2">
        <f>SUMIF(A:A,A3,L:L)</f>
        <v>2049.5095705974013</v>
      </c>
      <c r="N3" s="3">
        <f t="shared" si="3"/>
        <v>0.2787390503519423</v>
      </c>
      <c r="O3" s="7">
        <f t="shared" si="4"/>
        <v>3.587584871001667</v>
      </c>
      <c r="P3" s="3">
        <f t="shared" si="5"/>
        <v>0.2787390503519423</v>
      </c>
      <c r="Q3" s="3">
        <f>IF(ISNUMBER(P3),SUMIF(A:A,A3,P:P),"")</f>
        <v>0.9626247754113314</v>
      </c>
      <c r="R3" s="3">
        <f t="shared" si="6"/>
        <v>0.2895614755321839</v>
      </c>
      <c r="S3" s="8">
        <f t="shared" si="7"/>
        <v>3.45349808071707</v>
      </c>
    </row>
    <row r="4" spans="1:19" ht="15">
      <c r="A4" s="1">
        <v>1</v>
      </c>
      <c r="B4" s="5">
        <v>0.5277777777777778</v>
      </c>
      <c r="C4" s="1" t="s">
        <v>31</v>
      </c>
      <c r="D4" s="1">
        <v>1</v>
      </c>
      <c r="E4" s="1">
        <v>7</v>
      </c>
      <c r="F4" s="1" t="s">
        <v>37</v>
      </c>
      <c r="G4" s="2">
        <v>52.8644333333333</v>
      </c>
      <c r="H4" s="6">
        <f>1+_xlfn.COUNTIFS(A:A,A4,O:O,"&lt;"&amp;O4)</f>
        <v>3</v>
      </c>
      <c r="I4" s="2">
        <f>_xlfn.AVERAGEIF(A:A,A4,G:G)</f>
        <v>47.07462380952377</v>
      </c>
      <c r="J4" s="2">
        <f t="shared" si="0"/>
        <v>5.789809523809531</v>
      </c>
      <c r="K4" s="2">
        <f t="shared" si="1"/>
        <v>95.78980952380954</v>
      </c>
      <c r="L4" s="2">
        <f t="shared" si="2"/>
        <v>313.3712442074989</v>
      </c>
      <c r="M4" s="2">
        <f>SUMIF(A:A,A4,L:L)</f>
        <v>2049.5095705974013</v>
      </c>
      <c r="N4" s="3">
        <f t="shared" si="3"/>
        <v>0.15290060056472723</v>
      </c>
      <c r="O4" s="7">
        <f t="shared" si="4"/>
        <v>6.540196678800298</v>
      </c>
      <c r="P4" s="3">
        <f t="shared" si="5"/>
        <v>0.15290060056472723</v>
      </c>
      <c r="Q4" s="3">
        <f>IF(ISNUMBER(P4),SUMIF(A:A,A4,P:P),"")</f>
        <v>0.9626247754113314</v>
      </c>
      <c r="R4" s="3">
        <f t="shared" si="6"/>
        <v>0.15883717567875033</v>
      </c>
      <c r="S4" s="8">
        <f t="shared" si="7"/>
        <v>6.295755359076073</v>
      </c>
    </row>
    <row r="5" spans="1:19" ht="15">
      <c r="A5" s="1">
        <v>1</v>
      </c>
      <c r="B5" s="5">
        <v>0.5277777777777778</v>
      </c>
      <c r="C5" s="1" t="s">
        <v>31</v>
      </c>
      <c r="D5" s="1">
        <v>1</v>
      </c>
      <c r="E5" s="1">
        <v>8</v>
      </c>
      <c r="F5" s="1" t="s">
        <v>38</v>
      </c>
      <c r="G5" s="2">
        <v>43.5482666666667</v>
      </c>
      <c r="H5" s="6">
        <f>1+_xlfn.COUNTIFS(A:A,A5,O:O,"&lt;"&amp;O5)</f>
        <v>4</v>
      </c>
      <c r="I5" s="2">
        <f>_xlfn.AVERAGEIF(A:A,A5,G:G)</f>
        <v>47.07462380952377</v>
      </c>
      <c r="J5" s="2">
        <f t="shared" si="0"/>
        <v>-3.526357142857073</v>
      </c>
      <c r="K5" s="2">
        <f t="shared" si="1"/>
        <v>86.47364285714292</v>
      </c>
      <c r="L5" s="2">
        <f t="shared" si="2"/>
        <v>179.18496053421723</v>
      </c>
      <c r="M5" s="2">
        <f>SUMIF(A:A,A5,L:L)</f>
        <v>2049.5095705974013</v>
      </c>
      <c r="N5" s="3">
        <f t="shared" si="3"/>
        <v>0.08742821361014064</v>
      </c>
      <c r="O5" s="7">
        <f t="shared" si="4"/>
        <v>11.437955308788464</v>
      </c>
      <c r="P5" s="3">
        <f t="shared" si="5"/>
        <v>0.08742821361014064</v>
      </c>
      <c r="Q5" s="3">
        <f>IF(ISNUMBER(P5),SUMIF(A:A,A5,P:P),"")</f>
        <v>0.9626247754113314</v>
      </c>
      <c r="R5" s="3">
        <f t="shared" si="6"/>
        <v>0.09082273367915591</v>
      </c>
      <c r="S5" s="8">
        <f t="shared" si="7"/>
        <v>11.010459160287343</v>
      </c>
    </row>
    <row r="6" spans="1:19" ht="15">
      <c r="A6" s="1">
        <v>1</v>
      </c>
      <c r="B6" s="5">
        <v>0.5277777777777778</v>
      </c>
      <c r="C6" s="1" t="s">
        <v>31</v>
      </c>
      <c r="D6" s="1">
        <v>1</v>
      </c>
      <c r="E6" s="1">
        <v>3</v>
      </c>
      <c r="F6" s="1" t="s">
        <v>33</v>
      </c>
      <c r="G6" s="2">
        <v>39.4526666666666</v>
      </c>
      <c r="H6" s="6">
        <f>1+_xlfn.COUNTIFS(A:A,A6,O:O,"&lt;"&amp;O6)</f>
        <v>5</v>
      </c>
      <c r="I6" s="2">
        <f>_xlfn.AVERAGEIF(A:A,A6,G:G)</f>
        <v>47.07462380952377</v>
      </c>
      <c r="J6" s="2">
        <f t="shared" si="0"/>
        <v>-7.62195714285717</v>
      </c>
      <c r="K6" s="2">
        <f t="shared" si="1"/>
        <v>82.37804285714283</v>
      </c>
      <c r="L6" s="2">
        <f t="shared" si="2"/>
        <v>140.14569659463174</v>
      </c>
      <c r="M6" s="2">
        <f>SUMIF(A:A,A6,L:L)</f>
        <v>2049.5095705974013</v>
      </c>
      <c r="N6" s="3">
        <f t="shared" si="3"/>
        <v>0.06838011327450468</v>
      </c>
      <c r="O6" s="7">
        <f t="shared" si="4"/>
        <v>14.624134885322675</v>
      </c>
      <c r="P6" s="3">
        <f t="shared" si="5"/>
        <v>0.06838011327450468</v>
      </c>
      <c r="Q6" s="3">
        <f>IF(ISNUMBER(P6),SUMIF(A:A,A6,P:P),"")</f>
        <v>0.9626247754113314</v>
      </c>
      <c r="R6" s="3">
        <f t="shared" si="6"/>
        <v>0.07103506477410756</v>
      </c>
      <c r="S6" s="8">
        <f t="shared" si="7"/>
        <v>14.077554559568759</v>
      </c>
    </row>
    <row r="7" spans="1:19" ht="15">
      <c r="A7" s="1">
        <v>1</v>
      </c>
      <c r="B7" s="5">
        <v>0.5277777777777778</v>
      </c>
      <c r="C7" s="1" t="s">
        <v>31</v>
      </c>
      <c r="D7" s="1">
        <v>1</v>
      </c>
      <c r="E7" s="1">
        <v>2</v>
      </c>
      <c r="F7" s="1" t="s">
        <v>32</v>
      </c>
      <c r="G7" s="2">
        <v>29.3847666666666</v>
      </c>
      <c r="H7" s="6">
        <f>1+_xlfn.COUNTIFS(A:A,A7,O:O,"&lt;"&amp;O7)</f>
        <v>7</v>
      </c>
      <c r="I7" s="2">
        <f>_xlfn.AVERAGEIF(A:A,A7,G:G)</f>
        <v>47.07462380952377</v>
      </c>
      <c r="J7" s="2">
        <f t="shared" si="0"/>
        <v>-17.68985714285717</v>
      </c>
      <c r="K7" s="2">
        <f t="shared" si="1"/>
        <v>72.31014285714284</v>
      </c>
      <c r="L7" s="2">
        <f t="shared" si="2"/>
        <v>76.60088049770359</v>
      </c>
      <c r="M7" s="2">
        <f>SUMIF(A:A,A7,L:L)</f>
        <v>2049.5095705974013</v>
      </c>
      <c r="N7" s="3">
        <f t="shared" si="3"/>
        <v>0.037375224588668585</v>
      </c>
      <c r="O7" s="7">
        <f t="shared" si="4"/>
        <v>26.755692066213825</v>
      </c>
      <c r="P7" s="3">
        <f t="shared" si="5"/>
      </c>
      <c r="Q7" s="3">
        <f>IF(ISNUMBER(P7),SUMIF(A:A,A7,P:P),"")</f>
      </c>
      <c r="R7" s="3">
        <f t="shared" si="6"/>
      </c>
      <c r="S7" s="8">
        <f t="shared" si="7"/>
      </c>
    </row>
    <row r="8" spans="1:19" ht="15">
      <c r="A8" s="1">
        <v>1</v>
      </c>
      <c r="B8" s="5">
        <v>0.5277777777777778</v>
      </c>
      <c r="C8" s="1" t="s">
        <v>31</v>
      </c>
      <c r="D8" s="1">
        <v>1</v>
      </c>
      <c r="E8" s="1">
        <v>6</v>
      </c>
      <c r="F8" s="1" t="s">
        <v>36</v>
      </c>
      <c r="G8" s="2">
        <v>36.300466666666594</v>
      </c>
      <c r="H8" s="6">
        <f>1+_xlfn.COUNTIFS(A:A,A8,O:O,"&lt;"&amp;O8)</f>
        <v>6</v>
      </c>
      <c r="I8" s="2">
        <f>_xlfn.AVERAGEIF(A:A,A8,G:G)</f>
        <v>47.07462380952377</v>
      </c>
      <c r="J8" s="2">
        <f t="shared" si="0"/>
        <v>-10.774157142857177</v>
      </c>
      <c r="K8" s="2">
        <f t="shared" si="1"/>
        <v>79.22584285714282</v>
      </c>
      <c r="L8" s="2">
        <f t="shared" si="2"/>
        <v>115.99540420841821</v>
      </c>
      <c r="M8" s="2">
        <f>SUMIF(A:A,A8,L:L)</f>
        <v>2049.5095705974013</v>
      </c>
      <c r="N8" s="3">
        <f t="shared" si="3"/>
        <v>0.05659666384217337</v>
      </c>
      <c r="O8" s="7">
        <f t="shared" si="4"/>
        <v>17.668885975127804</v>
      </c>
      <c r="P8" s="3">
        <f t="shared" si="5"/>
        <v>0.05659666384217337</v>
      </c>
      <c r="Q8" s="3">
        <f>IF(ISNUMBER(P8),SUMIF(A:A,A8,P:P),"")</f>
        <v>0.9626247754113314</v>
      </c>
      <c r="R8" s="3">
        <f t="shared" si="6"/>
        <v>0.05879410678785979</v>
      </c>
      <c r="S8" s="8">
        <f t="shared" si="7"/>
        <v>17.00850739357583</v>
      </c>
    </row>
    <row r="9" spans="1:19" ht="15">
      <c r="A9" s="1">
        <v>27</v>
      </c>
      <c r="B9" s="5">
        <v>0.5326388888888889</v>
      </c>
      <c r="C9" s="1" t="s">
        <v>21</v>
      </c>
      <c r="D9" s="1">
        <v>1</v>
      </c>
      <c r="E9" s="1">
        <v>1</v>
      </c>
      <c r="F9" s="1" t="s">
        <v>314</v>
      </c>
      <c r="G9" s="2">
        <v>73.5733666666667</v>
      </c>
      <c r="H9" s="6">
        <f>1+_xlfn.COUNTIFS(A:A,A9,O:O,"&lt;"&amp;O9)</f>
        <v>1</v>
      </c>
      <c r="I9" s="2">
        <f>_xlfn.AVERAGEIF(A:A,A9,G:G)</f>
        <v>49.799800000000026</v>
      </c>
      <c r="J9" s="2">
        <f t="shared" si="0"/>
        <v>23.773566666666675</v>
      </c>
      <c r="K9" s="2">
        <f t="shared" si="1"/>
        <v>113.77356666666668</v>
      </c>
      <c r="L9" s="2">
        <f t="shared" si="2"/>
        <v>921.8790198187195</v>
      </c>
      <c r="M9" s="2">
        <f>SUMIF(A:A,A9,L:L)</f>
        <v>1772.6029950549585</v>
      </c>
      <c r="N9" s="3">
        <f t="shared" si="3"/>
        <v>0.520070778617937</v>
      </c>
      <c r="O9" s="7">
        <f t="shared" si="4"/>
        <v>1.9228152034564443</v>
      </c>
      <c r="P9" s="3">
        <f t="shared" si="5"/>
        <v>0.520070778617937</v>
      </c>
      <c r="Q9" s="3">
        <f>IF(ISNUMBER(P9),SUMIF(A:A,A9,P:P),"")</f>
        <v>1</v>
      </c>
      <c r="R9" s="3">
        <f t="shared" si="6"/>
        <v>0.520070778617937</v>
      </c>
      <c r="S9" s="8">
        <f t="shared" si="7"/>
        <v>1.9228152034564443</v>
      </c>
    </row>
    <row r="10" spans="1:19" ht="15">
      <c r="A10" s="1">
        <v>27</v>
      </c>
      <c r="B10" s="5">
        <v>0.5326388888888889</v>
      </c>
      <c r="C10" s="1" t="s">
        <v>21</v>
      </c>
      <c r="D10" s="1">
        <v>1</v>
      </c>
      <c r="E10" s="1">
        <v>2</v>
      </c>
      <c r="F10" s="1" t="s">
        <v>315</v>
      </c>
      <c r="G10" s="2">
        <v>49.6855</v>
      </c>
      <c r="H10" s="6">
        <f>1+_xlfn.COUNTIFS(A:A,A10,O:O,"&lt;"&amp;O10)</f>
        <v>2</v>
      </c>
      <c r="I10" s="2">
        <f>_xlfn.AVERAGEIF(A:A,A10,G:G)</f>
        <v>49.799800000000026</v>
      </c>
      <c r="J10" s="2">
        <f t="shared" si="0"/>
        <v>-0.11430000000002849</v>
      </c>
      <c r="K10" s="2">
        <f t="shared" si="1"/>
        <v>89.88569999999997</v>
      </c>
      <c r="L10" s="2">
        <f t="shared" si="2"/>
        <v>219.893205731362</v>
      </c>
      <c r="M10" s="2">
        <f>SUMIF(A:A,A10,L:L)</f>
        <v>1772.6029950549585</v>
      </c>
      <c r="N10" s="3">
        <f t="shared" si="3"/>
        <v>0.12405101782226445</v>
      </c>
      <c r="O10" s="7">
        <f t="shared" si="4"/>
        <v>8.061199477079356</v>
      </c>
      <c r="P10" s="3">
        <f t="shared" si="5"/>
        <v>0.12405101782226445</v>
      </c>
      <c r="Q10" s="3">
        <f>IF(ISNUMBER(P10),SUMIF(A:A,A10,P:P),"")</f>
        <v>1</v>
      </c>
      <c r="R10" s="3">
        <f t="shared" si="6"/>
        <v>0.12405101782226445</v>
      </c>
      <c r="S10" s="8">
        <f t="shared" si="7"/>
        <v>8.061199477079356</v>
      </c>
    </row>
    <row r="11" spans="1:19" ht="15">
      <c r="A11" s="1">
        <v>27</v>
      </c>
      <c r="B11" s="5">
        <v>0.5326388888888889</v>
      </c>
      <c r="C11" s="1" t="s">
        <v>21</v>
      </c>
      <c r="D11" s="1">
        <v>1</v>
      </c>
      <c r="E11" s="1">
        <v>4</v>
      </c>
      <c r="F11" s="1" t="s">
        <v>316</v>
      </c>
      <c r="G11" s="2">
        <v>48.385600000000004</v>
      </c>
      <c r="H11" s="6">
        <f>1+_xlfn.COUNTIFS(A:A,A11,O:O,"&lt;"&amp;O11)</f>
        <v>3</v>
      </c>
      <c r="I11" s="2">
        <f>_xlfn.AVERAGEIF(A:A,A11,G:G)</f>
        <v>49.799800000000026</v>
      </c>
      <c r="J11" s="2">
        <f t="shared" si="0"/>
        <v>-1.4142000000000223</v>
      </c>
      <c r="K11" s="2">
        <f t="shared" si="1"/>
        <v>88.58579999999998</v>
      </c>
      <c r="L11" s="2">
        <f t="shared" si="2"/>
        <v>203.3946133041486</v>
      </c>
      <c r="M11" s="2">
        <f>SUMIF(A:A,A11,L:L)</f>
        <v>1772.6029950549585</v>
      </c>
      <c r="N11" s="3">
        <f t="shared" si="3"/>
        <v>0.11474346702085003</v>
      </c>
      <c r="O11" s="7">
        <f t="shared" si="4"/>
        <v>8.715093120014318</v>
      </c>
      <c r="P11" s="3">
        <f t="shared" si="5"/>
        <v>0.11474346702085003</v>
      </c>
      <c r="Q11" s="3">
        <f>IF(ISNUMBER(P11),SUMIF(A:A,A11,P:P),"")</f>
        <v>1</v>
      </c>
      <c r="R11" s="3">
        <f t="shared" si="6"/>
        <v>0.11474346702085003</v>
      </c>
      <c r="S11" s="8">
        <f t="shared" si="7"/>
        <v>8.715093120014318</v>
      </c>
    </row>
    <row r="12" spans="1:19" ht="15">
      <c r="A12" s="1">
        <v>27</v>
      </c>
      <c r="B12" s="5">
        <v>0.5326388888888889</v>
      </c>
      <c r="C12" s="1" t="s">
        <v>21</v>
      </c>
      <c r="D12" s="1">
        <v>1</v>
      </c>
      <c r="E12" s="1">
        <v>5</v>
      </c>
      <c r="F12" s="1" t="s">
        <v>317</v>
      </c>
      <c r="G12" s="2">
        <v>44.132266666666695</v>
      </c>
      <c r="H12" s="6">
        <f>1+_xlfn.COUNTIFS(A:A,A12,O:O,"&lt;"&amp;O12)</f>
        <v>4</v>
      </c>
      <c r="I12" s="2">
        <f>_xlfn.AVERAGEIF(A:A,A12,G:G)</f>
        <v>49.799800000000026</v>
      </c>
      <c r="J12" s="2">
        <f t="shared" si="0"/>
        <v>-5.667533333333331</v>
      </c>
      <c r="K12" s="2">
        <f t="shared" si="1"/>
        <v>84.33246666666668</v>
      </c>
      <c r="L12" s="2">
        <f t="shared" si="2"/>
        <v>157.58232182957687</v>
      </c>
      <c r="M12" s="2">
        <f>SUMIF(A:A,A12,L:L)</f>
        <v>1772.6029950549585</v>
      </c>
      <c r="N12" s="3">
        <f t="shared" si="3"/>
        <v>0.08889882408479803</v>
      </c>
      <c r="O12" s="7">
        <f t="shared" si="4"/>
        <v>11.248742717295437</v>
      </c>
      <c r="P12" s="3">
        <f t="shared" si="5"/>
        <v>0.08889882408479803</v>
      </c>
      <c r="Q12" s="3">
        <f>IF(ISNUMBER(P12),SUMIF(A:A,A12,P:P),"")</f>
        <v>1</v>
      </c>
      <c r="R12" s="3">
        <f t="shared" si="6"/>
        <v>0.08889882408479803</v>
      </c>
      <c r="S12" s="8">
        <f t="shared" si="7"/>
        <v>11.248742717295437</v>
      </c>
    </row>
    <row r="13" spans="1:19" ht="15">
      <c r="A13" s="1">
        <v>27</v>
      </c>
      <c r="B13" s="5">
        <v>0.5326388888888889</v>
      </c>
      <c r="C13" s="1" t="s">
        <v>21</v>
      </c>
      <c r="D13" s="1">
        <v>1</v>
      </c>
      <c r="E13" s="1">
        <v>7</v>
      </c>
      <c r="F13" s="1" t="s">
        <v>24</v>
      </c>
      <c r="G13" s="2">
        <v>42.581</v>
      </c>
      <c r="H13" s="6">
        <f>1+_xlfn.COUNTIFS(A:A,A13,O:O,"&lt;"&amp;O13)</f>
        <v>5</v>
      </c>
      <c r="I13" s="2">
        <f>_xlfn.AVERAGEIF(A:A,A13,G:G)</f>
        <v>49.799800000000026</v>
      </c>
      <c r="J13" s="2">
        <f t="shared" si="0"/>
        <v>-7.218800000000023</v>
      </c>
      <c r="K13" s="2">
        <f t="shared" si="1"/>
        <v>82.78119999999998</v>
      </c>
      <c r="L13" s="2">
        <f t="shared" si="2"/>
        <v>143.57707514031307</v>
      </c>
      <c r="M13" s="2">
        <f>SUMIF(A:A,A13,L:L)</f>
        <v>1772.6029950549585</v>
      </c>
      <c r="N13" s="3">
        <f t="shared" si="3"/>
        <v>0.0809978746176391</v>
      </c>
      <c r="O13" s="7">
        <f t="shared" si="4"/>
        <v>12.34600296267808</v>
      </c>
      <c r="P13" s="3">
        <f t="shared" si="5"/>
        <v>0.0809978746176391</v>
      </c>
      <c r="Q13" s="3">
        <f>IF(ISNUMBER(P13),SUMIF(A:A,A13,P:P),"")</f>
        <v>1</v>
      </c>
      <c r="R13" s="3">
        <f t="shared" si="6"/>
        <v>0.0809978746176391</v>
      </c>
      <c r="S13" s="8">
        <f t="shared" si="7"/>
        <v>12.34600296267808</v>
      </c>
    </row>
    <row r="14" spans="1:19" ht="15">
      <c r="A14" s="1">
        <v>27</v>
      </c>
      <c r="B14" s="5">
        <v>0.5326388888888889</v>
      </c>
      <c r="C14" s="1" t="s">
        <v>21</v>
      </c>
      <c r="D14" s="1">
        <v>1</v>
      </c>
      <c r="E14" s="1">
        <v>6</v>
      </c>
      <c r="F14" s="1" t="s">
        <v>318</v>
      </c>
      <c r="G14" s="2">
        <v>40.4410666666667</v>
      </c>
      <c r="H14" s="6">
        <f>1+_xlfn.COUNTIFS(A:A,A14,O:O,"&lt;"&amp;O14)</f>
        <v>6</v>
      </c>
      <c r="I14" s="2">
        <f>_xlfn.AVERAGEIF(A:A,A14,G:G)</f>
        <v>49.799800000000026</v>
      </c>
      <c r="J14" s="2">
        <f t="shared" si="0"/>
        <v>-9.358733333333326</v>
      </c>
      <c r="K14" s="2">
        <f t="shared" si="1"/>
        <v>80.64126666666667</v>
      </c>
      <c r="L14" s="2">
        <f t="shared" si="2"/>
        <v>126.27675923083844</v>
      </c>
      <c r="M14" s="2">
        <f>SUMIF(A:A,A14,L:L)</f>
        <v>1772.6029950549585</v>
      </c>
      <c r="N14" s="3">
        <f t="shared" si="3"/>
        <v>0.07123803783651134</v>
      </c>
      <c r="O14" s="7">
        <f t="shared" si="4"/>
        <v>14.037444466044434</v>
      </c>
      <c r="P14" s="3">
        <f t="shared" si="5"/>
        <v>0.07123803783651134</v>
      </c>
      <c r="Q14" s="3">
        <f>IF(ISNUMBER(P14),SUMIF(A:A,A14,P:P),"")</f>
        <v>1</v>
      </c>
      <c r="R14" s="3">
        <f t="shared" si="6"/>
        <v>0.07123803783651134</v>
      </c>
      <c r="S14" s="8">
        <f t="shared" si="7"/>
        <v>14.037444466044434</v>
      </c>
    </row>
    <row r="15" spans="1:19" ht="15">
      <c r="A15" s="1">
        <v>2</v>
      </c>
      <c r="B15" s="5">
        <v>0.5520833333333334</v>
      </c>
      <c r="C15" s="1" t="s">
        <v>31</v>
      </c>
      <c r="D15" s="1">
        <v>2</v>
      </c>
      <c r="E15" s="1">
        <v>4</v>
      </c>
      <c r="F15" s="1" t="s">
        <v>42</v>
      </c>
      <c r="G15" s="2">
        <v>63.912566666666706</v>
      </c>
      <c r="H15" s="6">
        <f>1+_xlfn.COUNTIFS(A:A,A15,O:O,"&lt;"&amp;O15)</f>
        <v>1</v>
      </c>
      <c r="I15" s="2">
        <f>_xlfn.AVERAGEIF(A:A,A15,G:G)</f>
        <v>48.77915555555558</v>
      </c>
      <c r="J15" s="2">
        <f t="shared" si="0"/>
        <v>15.133411111111123</v>
      </c>
      <c r="K15" s="2">
        <f t="shared" si="1"/>
        <v>105.13341111111112</v>
      </c>
      <c r="L15" s="2">
        <f t="shared" si="2"/>
        <v>548.9485200250684</v>
      </c>
      <c r="M15" s="2">
        <f>SUMIF(A:A,A15,L:L)</f>
        <v>3097.4141849863076</v>
      </c>
      <c r="N15" s="3">
        <f t="shared" si="3"/>
        <v>0.1772279996281786</v>
      </c>
      <c r="O15" s="7">
        <f t="shared" si="4"/>
        <v>5.642449286218788</v>
      </c>
      <c r="P15" s="3">
        <f t="shared" si="5"/>
        <v>0.1772279996281786</v>
      </c>
      <c r="Q15" s="3">
        <f>IF(ISNUMBER(P15),SUMIF(A:A,A15,P:P),"")</f>
        <v>0.904027804821268</v>
      </c>
      <c r="R15" s="3">
        <f t="shared" si="6"/>
        <v>0.19604264236454286</v>
      </c>
      <c r="S15" s="8">
        <f t="shared" si="7"/>
        <v>5.100931042035702</v>
      </c>
    </row>
    <row r="16" spans="1:19" ht="15">
      <c r="A16" s="1">
        <v>2</v>
      </c>
      <c r="B16" s="5">
        <v>0.5520833333333334</v>
      </c>
      <c r="C16" s="1" t="s">
        <v>31</v>
      </c>
      <c r="D16" s="1">
        <v>2</v>
      </c>
      <c r="E16" s="1">
        <v>1</v>
      </c>
      <c r="F16" s="1" t="s">
        <v>39</v>
      </c>
      <c r="G16" s="2">
        <v>60.0293</v>
      </c>
      <c r="H16" s="6">
        <f>1+_xlfn.COUNTIFS(A:A,A16,O:O,"&lt;"&amp;O16)</f>
        <v>2</v>
      </c>
      <c r="I16" s="2">
        <f>_xlfn.AVERAGEIF(A:A,A16,G:G)</f>
        <v>48.77915555555558</v>
      </c>
      <c r="J16" s="2">
        <f t="shared" si="0"/>
        <v>11.250144444444416</v>
      </c>
      <c r="K16" s="2">
        <f t="shared" si="1"/>
        <v>101.25014444444442</v>
      </c>
      <c r="L16" s="2">
        <f t="shared" si="2"/>
        <v>434.8532712283468</v>
      </c>
      <c r="M16" s="2">
        <f>SUMIF(A:A,A16,L:L)</f>
        <v>3097.4141849863076</v>
      </c>
      <c r="N16" s="3">
        <f t="shared" si="3"/>
        <v>0.14039235480232332</v>
      </c>
      <c r="O16" s="7">
        <f t="shared" si="4"/>
        <v>7.122894985329011</v>
      </c>
      <c r="P16" s="3">
        <f t="shared" si="5"/>
        <v>0.14039235480232332</v>
      </c>
      <c r="Q16" s="3">
        <f>IF(ISNUMBER(P16),SUMIF(A:A,A16,P:P),"")</f>
        <v>0.904027804821268</v>
      </c>
      <c r="R16" s="3">
        <f t="shared" si="6"/>
        <v>0.15529650089698266</v>
      </c>
      <c r="S16" s="8">
        <f t="shared" si="7"/>
        <v>6.4392951175594035</v>
      </c>
    </row>
    <row r="17" spans="1:19" ht="15">
      <c r="A17" s="1">
        <v>2</v>
      </c>
      <c r="B17" s="5">
        <v>0.5520833333333334</v>
      </c>
      <c r="C17" s="1" t="s">
        <v>31</v>
      </c>
      <c r="D17" s="1">
        <v>2</v>
      </c>
      <c r="E17" s="1">
        <v>2</v>
      </c>
      <c r="F17" s="1" t="s">
        <v>40</v>
      </c>
      <c r="G17" s="2">
        <v>55.96283333333329</v>
      </c>
      <c r="H17" s="6">
        <f>1+_xlfn.COUNTIFS(A:A,A17,O:O,"&lt;"&amp;O17)</f>
        <v>3</v>
      </c>
      <c r="I17" s="2">
        <f>_xlfn.AVERAGEIF(A:A,A17,G:G)</f>
        <v>48.77915555555558</v>
      </c>
      <c r="J17" s="2">
        <f t="shared" si="0"/>
        <v>7.18367777777771</v>
      </c>
      <c r="K17" s="2">
        <f t="shared" si="1"/>
        <v>97.18367777777772</v>
      </c>
      <c r="L17" s="2">
        <f t="shared" si="2"/>
        <v>340.7062491766231</v>
      </c>
      <c r="M17" s="2">
        <f>SUMIF(A:A,A17,L:L)</f>
        <v>3097.4141849863076</v>
      </c>
      <c r="N17" s="3">
        <f t="shared" si="3"/>
        <v>0.10999699388867143</v>
      </c>
      <c r="O17" s="7">
        <f t="shared" si="4"/>
        <v>9.091157536651462</v>
      </c>
      <c r="P17" s="3">
        <f t="shared" si="5"/>
        <v>0.10999699388867143</v>
      </c>
      <c r="Q17" s="3">
        <f>IF(ISNUMBER(P17),SUMIF(A:A,A17,P:P),"")</f>
        <v>0.904027804821268</v>
      </c>
      <c r="R17" s="3">
        <f t="shared" si="6"/>
        <v>0.12167434818049487</v>
      </c>
      <c r="S17" s="8">
        <f t="shared" si="7"/>
        <v>8.218659191143347</v>
      </c>
    </row>
    <row r="18" spans="1:19" ht="15">
      <c r="A18" s="1">
        <v>2</v>
      </c>
      <c r="B18" s="5">
        <v>0.5520833333333334</v>
      </c>
      <c r="C18" s="1" t="s">
        <v>31</v>
      </c>
      <c r="D18" s="1">
        <v>2</v>
      </c>
      <c r="E18" s="1">
        <v>9</v>
      </c>
      <c r="F18" s="1" t="s">
        <v>47</v>
      </c>
      <c r="G18" s="2">
        <v>55.112866666666605</v>
      </c>
      <c r="H18" s="6">
        <f>1+_xlfn.COUNTIFS(A:A,A18,O:O,"&lt;"&amp;O18)</f>
        <v>4</v>
      </c>
      <c r="I18" s="2">
        <f>_xlfn.AVERAGEIF(A:A,A18,G:G)</f>
        <v>48.77915555555558</v>
      </c>
      <c r="J18" s="2">
        <f t="shared" si="0"/>
        <v>6.333711111111022</v>
      </c>
      <c r="K18" s="2">
        <f t="shared" si="1"/>
        <v>96.33371111111103</v>
      </c>
      <c r="L18" s="2">
        <f t="shared" si="2"/>
        <v>323.7665290420612</v>
      </c>
      <c r="M18" s="2">
        <f>SUMIF(A:A,A18,L:L)</f>
        <v>3097.4141849863076</v>
      </c>
      <c r="N18" s="3">
        <f t="shared" si="3"/>
        <v>0.1045280061708933</v>
      </c>
      <c r="O18" s="7">
        <f t="shared" si="4"/>
        <v>9.566814068615214</v>
      </c>
      <c r="P18" s="3">
        <f t="shared" si="5"/>
        <v>0.1045280061708933</v>
      </c>
      <c r="Q18" s="3">
        <f>IF(ISNUMBER(P18),SUMIF(A:A,A18,P:P),"")</f>
        <v>0.904027804821268</v>
      </c>
      <c r="R18" s="3">
        <f t="shared" si="6"/>
        <v>0.11562476907616702</v>
      </c>
      <c r="S18" s="8">
        <f t="shared" si="7"/>
        <v>8.648665921583436</v>
      </c>
    </row>
    <row r="19" spans="1:19" ht="15">
      <c r="A19" s="1">
        <v>2</v>
      </c>
      <c r="B19" s="5">
        <v>0.5520833333333334</v>
      </c>
      <c r="C19" s="1" t="s">
        <v>31</v>
      </c>
      <c r="D19" s="1">
        <v>2</v>
      </c>
      <c r="E19" s="1">
        <v>10</v>
      </c>
      <c r="F19" s="1" t="s">
        <v>48</v>
      </c>
      <c r="G19" s="2">
        <v>54.9094333333334</v>
      </c>
      <c r="H19" s="6">
        <f>1+_xlfn.COUNTIFS(A:A,A19,O:O,"&lt;"&amp;O19)</f>
        <v>5</v>
      </c>
      <c r="I19" s="2">
        <f>_xlfn.AVERAGEIF(A:A,A19,G:G)</f>
        <v>48.77915555555558</v>
      </c>
      <c r="J19" s="2">
        <f t="shared" si="0"/>
        <v>6.13027777777782</v>
      </c>
      <c r="K19" s="2">
        <f t="shared" si="1"/>
        <v>96.13027777777782</v>
      </c>
      <c r="L19" s="2">
        <f t="shared" si="2"/>
        <v>319.8386553681455</v>
      </c>
      <c r="M19" s="2">
        <f>SUMIF(A:A,A19,L:L)</f>
        <v>3097.4141849863076</v>
      </c>
      <c r="N19" s="3">
        <f t="shared" si="3"/>
        <v>0.10325989237037067</v>
      </c>
      <c r="O19" s="7">
        <f t="shared" si="4"/>
        <v>9.684302172359608</v>
      </c>
      <c r="P19" s="3">
        <f t="shared" si="5"/>
        <v>0.10325989237037067</v>
      </c>
      <c r="Q19" s="3">
        <f>IF(ISNUMBER(P19),SUMIF(A:A,A19,P:P),"")</f>
        <v>0.904027804821268</v>
      </c>
      <c r="R19" s="3">
        <f t="shared" si="6"/>
        <v>0.11422203146814251</v>
      </c>
      <c r="S19" s="8">
        <f t="shared" si="7"/>
        <v>8.754878434104093</v>
      </c>
    </row>
    <row r="20" spans="1:19" ht="15">
      <c r="A20" s="1">
        <v>2</v>
      </c>
      <c r="B20" s="5">
        <v>0.5520833333333334</v>
      </c>
      <c r="C20" s="1" t="s">
        <v>31</v>
      </c>
      <c r="D20" s="1">
        <v>2</v>
      </c>
      <c r="E20" s="1">
        <v>7</v>
      </c>
      <c r="F20" s="1" t="s">
        <v>45</v>
      </c>
      <c r="G20" s="2">
        <v>51.1257333333334</v>
      </c>
      <c r="H20" s="6">
        <f>1+_xlfn.COUNTIFS(A:A,A20,O:O,"&lt;"&amp;O20)</f>
        <v>6</v>
      </c>
      <c r="I20" s="2">
        <f>_xlfn.AVERAGEIF(A:A,A20,G:G)</f>
        <v>48.77915555555558</v>
      </c>
      <c r="J20" s="2">
        <f t="shared" si="0"/>
        <v>2.346577777777817</v>
      </c>
      <c r="K20" s="2">
        <f t="shared" si="1"/>
        <v>92.34657777777781</v>
      </c>
      <c r="L20" s="2">
        <f t="shared" si="2"/>
        <v>254.88046401071895</v>
      </c>
      <c r="M20" s="2">
        <f>SUMIF(A:A,A20,L:L)</f>
        <v>3097.4141849863076</v>
      </c>
      <c r="N20" s="3">
        <f t="shared" si="3"/>
        <v>0.08228814384791283</v>
      </c>
      <c r="O20" s="7">
        <f t="shared" si="4"/>
        <v>12.15241896631217</v>
      </c>
      <c r="P20" s="3">
        <f t="shared" si="5"/>
        <v>0.08228814384791283</v>
      </c>
      <c r="Q20" s="3">
        <f>IF(ISNUMBER(P20),SUMIF(A:A,A20,P:P),"")</f>
        <v>0.904027804821268</v>
      </c>
      <c r="R20" s="3">
        <f t="shared" si="6"/>
        <v>0.09102390812435433</v>
      </c>
      <c r="S20" s="8">
        <f t="shared" si="7"/>
        <v>10.986124641383535</v>
      </c>
    </row>
    <row r="21" spans="1:19" ht="15">
      <c r="A21" s="1">
        <v>2</v>
      </c>
      <c r="B21" s="5">
        <v>0.5520833333333334</v>
      </c>
      <c r="C21" s="1" t="s">
        <v>31</v>
      </c>
      <c r="D21" s="1">
        <v>2</v>
      </c>
      <c r="E21" s="1">
        <v>5</v>
      </c>
      <c r="F21" s="1" t="s">
        <v>43</v>
      </c>
      <c r="G21" s="2">
        <v>47.1197666666667</v>
      </c>
      <c r="H21" s="6">
        <f>1+_xlfn.COUNTIFS(A:A,A21,O:O,"&lt;"&amp;O21)</f>
        <v>7</v>
      </c>
      <c r="I21" s="2">
        <f>_xlfn.AVERAGEIF(A:A,A21,G:G)</f>
        <v>48.77915555555558</v>
      </c>
      <c r="J21" s="2">
        <f t="shared" si="0"/>
        <v>-1.6593888888888841</v>
      </c>
      <c r="K21" s="2">
        <f t="shared" si="1"/>
        <v>88.34061111111112</v>
      </c>
      <c r="L21" s="2">
        <f t="shared" si="2"/>
        <v>200.42430948448336</v>
      </c>
      <c r="M21" s="2">
        <f>SUMIF(A:A,A21,L:L)</f>
        <v>3097.4141849863076</v>
      </c>
      <c r="N21" s="3">
        <f t="shared" si="3"/>
        <v>0.06470697734128487</v>
      </c>
      <c r="O21" s="7">
        <f t="shared" si="4"/>
        <v>15.454283928697313</v>
      </c>
      <c r="P21" s="3">
        <f t="shared" si="5"/>
        <v>0.06470697734128487</v>
      </c>
      <c r="Q21" s="3">
        <f>IF(ISNUMBER(P21),SUMIF(A:A,A21,P:P),"")</f>
        <v>0.904027804821268</v>
      </c>
      <c r="R21" s="3">
        <f t="shared" si="6"/>
        <v>0.07157631324633633</v>
      </c>
      <c r="S21" s="8">
        <f t="shared" si="7"/>
        <v>13.971102375144833</v>
      </c>
    </row>
    <row r="22" spans="1:19" ht="15">
      <c r="A22" s="1">
        <v>2</v>
      </c>
      <c r="B22" s="5">
        <v>0.5520833333333334</v>
      </c>
      <c r="C22" s="1" t="s">
        <v>31</v>
      </c>
      <c r="D22" s="1">
        <v>2</v>
      </c>
      <c r="E22" s="1">
        <v>12</v>
      </c>
      <c r="F22" s="1" t="s">
        <v>50</v>
      </c>
      <c r="G22" s="2">
        <v>46.783133333333396</v>
      </c>
      <c r="H22" s="6">
        <f>1+_xlfn.COUNTIFS(A:A,A22,O:O,"&lt;"&amp;O22)</f>
        <v>8</v>
      </c>
      <c r="I22" s="2">
        <f>_xlfn.AVERAGEIF(A:A,A22,G:G)</f>
        <v>48.77915555555558</v>
      </c>
      <c r="J22" s="2">
        <f t="shared" si="0"/>
        <v>-1.9960222222221873</v>
      </c>
      <c r="K22" s="2">
        <f t="shared" si="1"/>
        <v>88.0039777777778</v>
      </c>
      <c r="L22" s="2">
        <f t="shared" si="2"/>
        <v>196.41674788861621</v>
      </c>
      <c r="M22" s="2">
        <f>SUMIF(A:A,A22,L:L)</f>
        <v>3097.4141849863076</v>
      </c>
      <c r="N22" s="3">
        <f t="shared" si="3"/>
        <v>0.06341313629952414</v>
      </c>
      <c r="O22" s="7">
        <f t="shared" si="4"/>
        <v>15.769603245558194</v>
      </c>
      <c r="P22" s="3">
        <f t="shared" si="5"/>
        <v>0.06341313629952414</v>
      </c>
      <c r="Q22" s="3">
        <f>IF(ISNUMBER(P22),SUMIF(A:A,A22,P:P),"")</f>
        <v>0.904027804821268</v>
      </c>
      <c r="R22" s="3">
        <f t="shared" si="6"/>
        <v>0.0701451171759715</v>
      </c>
      <c r="S22" s="8">
        <f t="shared" si="7"/>
        <v>14.25615980498432</v>
      </c>
    </row>
    <row r="23" spans="1:19" ht="15">
      <c r="A23" s="1">
        <v>2</v>
      </c>
      <c r="B23" s="5">
        <v>0.5520833333333334</v>
      </c>
      <c r="C23" s="1" t="s">
        <v>31</v>
      </c>
      <c r="D23" s="1">
        <v>2</v>
      </c>
      <c r="E23" s="1">
        <v>6</v>
      </c>
      <c r="F23" s="1" t="s">
        <v>44</v>
      </c>
      <c r="G23" s="2">
        <v>45.3574666666667</v>
      </c>
      <c r="H23" s="6">
        <f>1+_xlfn.COUNTIFS(A:A,A23,O:O,"&lt;"&amp;O23)</f>
        <v>9</v>
      </c>
      <c r="I23" s="2">
        <f>_xlfn.AVERAGEIF(A:A,A23,G:G)</f>
        <v>48.77915555555558</v>
      </c>
      <c r="J23" s="2">
        <f t="shared" si="0"/>
        <v>-3.4216888888888803</v>
      </c>
      <c r="K23" s="2">
        <f t="shared" si="1"/>
        <v>86.57831111111112</v>
      </c>
      <c r="L23" s="2">
        <f t="shared" si="2"/>
        <v>180.3138000513651</v>
      </c>
      <c r="M23" s="2">
        <f>SUMIF(A:A,A23,L:L)</f>
        <v>3097.4141849863076</v>
      </c>
      <c r="N23" s="3">
        <f t="shared" si="3"/>
        <v>0.05821430047210886</v>
      </c>
      <c r="O23" s="7">
        <f t="shared" si="4"/>
        <v>17.177909755681277</v>
      </c>
      <c r="P23" s="3">
        <f t="shared" si="5"/>
        <v>0.05821430047210886</v>
      </c>
      <c r="Q23" s="3">
        <f>IF(ISNUMBER(P23),SUMIF(A:A,A23,P:P),"")</f>
        <v>0.904027804821268</v>
      </c>
      <c r="R23" s="3">
        <f t="shared" si="6"/>
        <v>0.06439436946700793</v>
      </c>
      <c r="S23" s="8">
        <f t="shared" si="7"/>
        <v>15.52930804784639</v>
      </c>
    </row>
    <row r="24" spans="1:19" ht="15">
      <c r="A24" s="1">
        <v>2</v>
      </c>
      <c r="B24" s="5">
        <v>0.5520833333333334</v>
      </c>
      <c r="C24" s="1" t="s">
        <v>31</v>
      </c>
      <c r="D24" s="1">
        <v>2</v>
      </c>
      <c r="E24" s="1">
        <v>3</v>
      </c>
      <c r="F24" s="1" t="s">
        <v>41</v>
      </c>
      <c r="G24" s="2">
        <v>37.6754666666667</v>
      </c>
      <c r="H24" s="6">
        <f>1+_xlfn.COUNTIFS(A:A,A24,O:O,"&lt;"&amp;O24)</f>
        <v>10</v>
      </c>
      <c r="I24" s="2">
        <f>_xlfn.AVERAGEIF(A:A,A24,G:G)</f>
        <v>48.77915555555558</v>
      </c>
      <c r="J24" s="2">
        <f t="shared" si="0"/>
        <v>-11.103688888888883</v>
      </c>
      <c r="K24" s="2">
        <f t="shared" si="1"/>
        <v>78.89631111111112</v>
      </c>
      <c r="L24" s="2">
        <f t="shared" si="2"/>
        <v>113.72447836857168</v>
      </c>
      <c r="M24" s="2">
        <f>SUMIF(A:A,A24,L:L)</f>
        <v>3097.4141849863076</v>
      </c>
      <c r="N24" s="3">
        <f t="shared" si="3"/>
        <v>0.03671594161343147</v>
      </c>
      <c r="O24" s="7">
        <f t="shared" si="4"/>
        <v>27.236125673382674</v>
      </c>
      <c r="P24" s="3">
        <f t="shared" si="5"/>
      </c>
      <c r="Q24" s="3">
        <f>IF(ISNUMBER(P24),SUMIF(A:A,A24,P:P),"")</f>
      </c>
      <c r="R24" s="3">
        <f t="shared" si="6"/>
      </c>
      <c r="S24" s="8">
        <f t="shared" si="7"/>
      </c>
    </row>
    <row r="25" spans="1:19" ht="15">
      <c r="A25" s="1">
        <v>2</v>
      </c>
      <c r="B25" s="5">
        <v>0.5520833333333334</v>
      </c>
      <c r="C25" s="1" t="s">
        <v>31</v>
      </c>
      <c r="D25" s="1">
        <v>2</v>
      </c>
      <c r="E25" s="1">
        <v>8</v>
      </c>
      <c r="F25" s="1" t="s">
        <v>46</v>
      </c>
      <c r="G25" s="2">
        <v>29.9231</v>
      </c>
      <c r="H25" s="6">
        <f>1+_xlfn.COUNTIFS(A:A,A25,O:O,"&lt;"&amp;O25)</f>
        <v>12</v>
      </c>
      <c r="I25" s="2">
        <f>_xlfn.AVERAGEIF(A:A,A25,G:G)</f>
        <v>48.77915555555558</v>
      </c>
      <c r="J25" s="2">
        <f t="shared" si="0"/>
        <v>-18.85605555555558</v>
      </c>
      <c r="K25" s="2">
        <f t="shared" si="1"/>
        <v>71.14394444444441</v>
      </c>
      <c r="L25" s="2">
        <f t="shared" si="2"/>
        <v>71.42419422696662</v>
      </c>
      <c r="M25" s="2">
        <f>SUMIF(A:A,A25,L:L)</f>
        <v>3097.4141849863076</v>
      </c>
      <c r="N25" s="3">
        <f t="shared" si="3"/>
        <v>0.023059297194792938</v>
      </c>
      <c r="O25" s="7">
        <f t="shared" si="4"/>
        <v>43.36645612190695</v>
      </c>
      <c r="P25" s="3">
        <f t="shared" si="5"/>
      </c>
      <c r="Q25" s="3">
        <f>IF(ISNUMBER(P25),SUMIF(A:A,A25,P:P),"")</f>
      </c>
      <c r="R25" s="3">
        <f t="shared" si="6"/>
      </c>
      <c r="S25" s="8">
        <f t="shared" si="7"/>
      </c>
    </row>
    <row r="26" spans="1:19" ht="15">
      <c r="A26" s="1">
        <v>2</v>
      </c>
      <c r="B26" s="5">
        <v>0.5520833333333334</v>
      </c>
      <c r="C26" s="1" t="s">
        <v>31</v>
      </c>
      <c r="D26" s="1">
        <v>2</v>
      </c>
      <c r="E26" s="1">
        <v>11</v>
      </c>
      <c r="F26" s="1" t="s">
        <v>49</v>
      </c>
      <c r="G26" s="2">
        <v>37.4382</v>
      </c>
      <c r="H26" s="6">
        <f>1+_xlfn.COUNTIFS(A:A,A26,O:O,"&lt;"&amp;O26)</f>
        <v>11</v>
      </c>
      <c r="I26" s="2">
        <f>_xlfn.AVERAGEIF(A:A,A26,G:G)</f>
        <v>48.77915555555558</v>
      </c>
      <c r="J26" s="2">
        <f t="shared" si="0"/>
        <v>-11.340955555555581</v>
      </c>
      <c r="K26" s="2">
        <f t="shared" si="1"/>
        <v>78.65904444444442</v>
      </c>
      <c r="L26" s="2">
        <f t="shared" si="2"/>
        <v>112.11696611534113</v>
      </c>
      <c r="M26" s="2">
        <f>SUMIF(A:A,A26,L:L)</f>
        <v>3097.4141849863076</v>
      </c>
      <c r="N26" s="3">
        <f t="shared" si="3"/>
        <v>0.036196956370507724</v>
      </c>
      <c r="O26" s="7">
        <f t="shared" si="4"/>
        <v>27.626632188743148</v>
      </c>
      <c r="P26" s="3">
        <f t="shared" si="5"/>
      </c>
      <c r="Q26" s="3">
        <f>IF(ISNUMBER(P26),SUMIF(A:A,A26,P:P),"")</f>
      </c>
      <c r="R26" s="3">
        <f t="shared" si="6"/>
      </c>
      <c r="S26" s="8">
        <f t="shared" si="7"/>
      </c>
    </row>
    <row r="27" spans="1:19" ht="15">
      <c r="A27" s="1">
        <v>21</v>
      </c>
      <c r="B27" s="5">
        <v>0.5708333333333333</v>
      </c>
      <c r="C27" s="1" t="s">
        <v>244</v>
      </c>
      <c r="D27" s="1">
        <v>2</v>
      </c>
      <c r="E27" s="1">
        <v>4</v>
      </c>
      <c r="F27" s="1" t="s">
        <v>19</v>
      </c>
      <c r="G27" s="2">
        <v>76.1360333333333</v>
      </c>
      <c r="H27" s="6">
        <f>1+_xlfn.COUNTIFS(A:A,A27,O:O,"&lt;"&amp;O27)</f>
        <v>1</v>
      </c>
      <c r="I27" s="2">
        <f>_xlfn.AVERAGEIF(A:A,A27,G:G)</f>
        <v>48.42164722222223</v>
      </c>
      <c r="J27" s="2">
        <f t="shared" si="0"/>
        <v>27.714386111111075</v>
      </c>
      <c r="K27" s="2">
        <f t="shared" si="1"/>
        <v>117.71438611111108</v>
      </c>
      <c r="L27" s="2">
        <f t="shared" si="2"/>
        <v>1167.783943814738</v>
      </c>
      <c r="M27" s="2">
        <f>SUMIF(A:A,A27,L:L)</f>
        <v>3867.6456490674923</v>
      </c>
      <c r="N27" s="3">
        <f t="shared" si="3"/>
        <v>0.30193664305733287</v>
      </c>
      <c r="O27" s="7">
        <f t="shared" si="4"/>
        <v>3.3119530967631388</v>
      </c>
      <c r="P27" s="3">
        <f t="shared" si="5"/>
        <v>0.30193664305733287</v>
      </c>
      <c r="Q27" s="3">
        <f>IF(ISNUMBER(P27),SUMIF(A:A,A27,P:P),"")</f>
        <v>0.8669038960574924</v>
      </c>
      <c r="R27" s="3">
        <f t="shared" si="6"/>
        <v>0.34829309734387054</v>
      </c>
      <c r="S27" s="8">
        <f t="shared" si="7"/>
        <v>2.8711450431436423</v>
      </c>
    </row>
    <row r="28" spans="1:19" ht="15">
      <c r="A28" s="1">
        <v>21</v>
      </c>
      <c r="B28" s="5">
        <v>0.5708333333333333</v>
      </c>
      <c r="C28" s="1" t="s">
        <v>244</v>
      </c>
      <c r="D28" s="1">
        <v>2</v>
      </c>
      <c r="E28" s="1">
        <v>3</v>
      </c>
      <c r="F28" s="1" t="s">
        <v>246</v>
      </c>
      <c r="G28" s="2">
        <v>62.427866666666596</v>
      </c>
      <c r="H28" s="6">
        <f>1+_xlfn.COUNTIFS(A:A,A28,O:O,"&lt;"&amp;O28)</f>
        <v>2</v>
      </c>
      <c r="I28" s="2">
        <f>_xlfn.AVERAGEIF(A:A,A28,G:G)</f>
        <v>48.42164722222223</v>
      </c>
      <c r="J28" s="2">
        <f t="shared" si="0"/>
        <v>14.006219444444369</v>
      </c>
      <c r="K28" s="2">
        <f t="shared" si="1"/>
        <v>104.00621944444437</v>
      </c>
      <c r="L28" s="2">
        <f t="shared" si="2"/>
        <v>513.0499283569045</v>
      </c>
      <c r="M28" s="2">
        <f>SUMIF(A:A,A28,L:L)</f>
        <v>3867.6456490674923</v>
      </c>
      <c r="N28" s="3">
        <f t="shared" si="3"/>
        <v>0.1326517408544403</v>
      </c>
      <c r="O28" s="7">
        <f t="shared" si="4"/>
        <v>7.538536573728853</v>
      </c>
      <c r="P28" s="3">
        <f t="shared" si="5"/>
        <v>0.1326517408544403</v>
      </c>
      <c r="Q28" s="3">
        <f>IF(ISNUMBER(P28),SUMIF(A:A,A28,P:P),"")</f>
        <v>0.8669038960574924</v>
      </c>
      <c r="R28" s="3">
        <f t="shared" si="6"/>
        <v>0.1530178159974989</v>
      </c>
      <c r="S28" s="8">
        <f t="shared" si="7"/>
        <v>6.535186726337443</v>
      </c>
    </row>
    <row r="29" spans="1:19" ht="15">
      <c r="A29" s="1">
        <v>21</v>
      </c>
      <c r="B29" s="5">
        <v>0.5708333333333333</v>
      </c>
      <c r="C29" s="1" t="s">
        <v>244</v>
      </c>
      <c r="D29" s="1">
        <v>2</v>
      </c>
      <c r="E29" s="1">
        <v>6</v>
      </c>
      <c r="F29" s="1" t="s">
        <v>248</v>
      </c>
      <c r="G29" s="2">
        <v>62.4012666666667</v>
      </c>
      <c r="H29" s="6">
        <f>1+_xlfn.COUNTIFS(A:A,A29,O:O,"&lt;"&amp;O29)</f>
        <v>3</v>
      </c>
      <c r="I29" s="2">
        <f>_xlfn.AVERAGEIF(A:A,A29,G:G)</f>
        <v>48.42164722222223</v>
      </c>
      <c r="J29" s="2">
        <f t="shared" si="0"/>
        <v>13.979619444444474</v>
      </c>
      <c r="K29" s="2">
        <f t="shared" si="1"/>
        <v>103.97961944444447</v>
      </c>
      <c r="L29" s="2">
        <f t="shared" si="2"/>
        <v>512.23175374826</v>
      </c>
      <c r="M29" s="2">
        <f>SUMIF(A:A,A29,L:L)</f>
        <v>3867.6456490674923</v>
      </c>
      <c r="N29" s="3">
        <f t="shared" si="3"/>
        <v>0.13244019753251218</v>
      </c>
      <c r="O29" s="7">
        <f t="shared" si="4"/>
        <v>7.550577684350812</v>
      </c>
      <c r="P29" s="3">
        <f t="shared" si="5"/>
        <v>0.13244019753251218</v>
      </c>
      <c r="Q29" s="3">
        <f>IF(ISNUMBER(P29),SUMIF(A:A,A29,P:P),"")</f>
        <v>0.8669038960574924</v>
      </c>
      <c r="R29" s="3">
        <f t="shared" si="6"/>
        <v>0.1527737943442451</v>
      </c>
      <c r="S29" s="8">
        <f t="shared" si="7"/>
        <v>6.545625212048479</v>
      </c>
    </row>
    <row r="30" spans="1:19" ht="15">
      <c r="A30" s="1">
        <v>21</v>
      </c>
      <c r="B30" s="5">
        <v>0.5708333333333333</v>
      </c>
      <c r="C30" s="1" t="s">
        <v>244</v>
      </c>
      <c r="D30" s="1">
        <v>2</v>
      </c>
      <c r="E30" s="1">
        <v>12</v>
      </c>
      <c r="F30" s="1" t="s">
        <v>252</v>
      </c>
      <c r="G30" s="2">
        <v>57.1582</v>
      </c>
      <c r="H30" s="6">
        <f>1+_xlfn.COUNTIFS(A:A,A30,O:O,"&lt;"&amp;O30)</f>
        <v>4</v>
      </c>
      <c r="I30" s="2">
        <f>_xlfn.AVERAGEIF(A:A,A30,G:G)</f>
        <v>48.42164722222223</v>
      </c>
      <c r="J30" s="2">
        <f t="shared" si="0"/>
        <v>8.736552777777774</v>
      </c>
      <c r="K30" s="2">
        <f t="shared" si="1"/>
        <v>98.73655277777777</v>
      </c>
      <c r="L30" s="2">
        <f t="shared" si="2"/>
        <v>373.976576833811</v>
      </c>
      <c r="M30" s="2">
        <f>SUMIF(A:A,A30,L:L)</f>
        <v>3867.6456490674923</v>
      </c>
      <c r="N30" s="3">
        <f t="shared" si="3"/>
        <v>0.09669359883679585</v>
      </c>
      <c r="O30" s="7">
        <f t="shared" si="4"/>
        <v>10.341946230461941</v>
      </c>
      <c r="P30" s="3">
        <f t="shared" si="5"/>
        <v>0.09669359883679585</v>
      </c>
      <c r="Q30" s="3">
        <f>IF(ISNUMBER(P30),SUMIF(A:A,A30,P:P),"")</f>
        <v>0.8669038960574924</v>
      </c>
      <c r="R30" s="3">
        <f t="shared" si="6"/>
        <v>0.11153900596887292</v>
      </c>
      <c r="S30" s="8">
        <f t="shared" si="7"/>
        <v>8.965473480004555</v>
      </c>
    </row>
    <row r="31" spans="1:19" ht="15">
      <c r="A31" s="1">
        <v>21</v>
      </c>
      <c r="B31" s="5">
        <v>0.5708333333333333</v>
      </c>
      <c r="C31" s="1" t="s">
        <v>244</v>
      </c>
      <c r="D31" s="1">
        <v>2</v>
      </c>
      <c r="E31" s="1">
        <v>5</v>
      </c>
      <c r="F31" s="1" t="s">
        <v>247</v>
      </c>
      <c r="G31" s="2">
        <v>54.93503333333331</v>
      </c>
      <c r="H31" s="6">
        <f>1+_xlfn.COUNTIFS(A:A,A31,O:O,"&lt;"&amp;O31)</f>
        <v>5</v>
      </c>
      <c r="I31" s="2">
        <f>_xlfn.AVERAGEIF(A:A,A31,G:G)</f>
        <v>48.42164722222223</v>
      </c>
      <c r="J31" s="2">
        <f t="shared" si="0"/>
        <v>6.513386111111082</v>
      </c>
      <c r="K31" s="2">
        <f t="shared" si="1"/>
        <v>96.51338611111109</v>
      </c>
      <c r="L31" s="2">
        <f t="shared" si="2"/>
        <v>327.27577583919896</v>
      </c>
      <c r="M31" s="2">
        <f>SUMIF(A:A,A31,L:L)</f>
        <v>3867.6456490674923</v>
      </c>
      <c r="N31" s="3">
        <f t="shared" si="3"/>
        <v>0.0846188626194612</v>
      </c>
      <c r="O31" s="7">
        <f t="shared" si="4"/>
        <v>11.81769606733066</v>
      </c>
      <c r="P31" s="3">
        <f t="shared" si="5"/>
        <v>0.0846188626194612</v>
      </c>
      <c r="Q31" s="3">
        <f>IF(ISNUMBER(P31),SUMIF(A:A,A31,P:P),"")</f>
        <v>0.8669038960574924</v>
      </c>
      <c r="R31" s="3">
        <f t="shared" si="6"/>
        <v>0.09761043064207123</v>
      </c>
      <c r="S31" s="8">
        <f t="shared" si="7"/>
        <v>10.244806763192257</v>
      </c>
    </row>
    <row r="32" spans="1:19" ht="15">
      <c r="A32" s="1">
        <v>21</v>
      </c>
      <c r="B32" s="5">
        <v>0.5708333333333333</v>
      </c>
      <c r="C32" s="1" t="s">
        <v>244</v>
      </c>
      <c r="D32" s="1">
        <v>2</v>
      </c>
      <c r="E32" s="1">
        <v>10</v>
      </c>
      <c r="F32" s="1" t="s">
        <v>250</v>
      </c>
      <c r="G32" s="2">
        <v>51.309266666666694</v>
      </c>
      <c r="H32" s="6">
        <f>1+_xlfn.COUNTIFS(A:A,A32,O:O,"&lt;"&amp;O32)</f>
        <v>6</v>
      </c>
      <c r="I32" s="2">
        <f>_xlfn.AVERAGEIF(A:A,A32,G:G)</f>
        <v>48.42164722222223</v>
      </c>
      <c r="J32" s="2">
        <f t="shared" si="0"/>
        <v>2.887619444444468</v>
      </c>
      <c r="K32" s="2">
        <f t="shared" si="1"/>
        <v>92.88761944444447</v>
      </c>
      <c r="L32" s="2">
        <f t="shared" si="2"/>
        <v>263.29028445253977</v>
      </c>
      <c r="M32" s="2">
        <f>SUMIF(A:A,A32,L:L)</f>
        <v>3867.6456490674923</v>
      </c>
      <c r="N32" s="3">
        <f t="shared" si="3"/>
        <v>0.06807507934860069</v>
      </c>
      <c r="O32" s="7">
        <f t="shared" si="4"/>
        <v>14.689663377095357</v>
      </c>
      <c r="P32" s="3">
        <f t="shared" si="5"/>
        <v>0.06807507934860069</v>
      </c>
      <c r="Q32" s="3">
        <f>IF(ISNUMBER(P32),SUMIF(A:A,A32,P:P),"")</f>
        <v>0.8669038960574924</v>
      </c>
      <c r="R32" s="3">
        <f t="shared" si="6"/>
        <v>0.07852667366958747</v>
      </c>
      <c r="S32" s="8">
        <f t="shared" si="7"/>
        <v>12.734526413377028</v>
      </c>
    </row>
    <row r="33" spans="1:19" ht="15">
      <c r="A33" s="1">
        <v>21</v>
      </c>
      <c r="B33" s="5">
        <v>0.5708333333333333</v>
      </c>
      <c r="C33" s="1" t="s">
        <v>244</v>
      </c>
      <c r="D33" s="1">
        <v>2</v>
      </c>
      <c r="E33" s="1">
        <v>2</v>
      </c>
      <c r="F33" s="1" t="s">
        <v>245</v>
      </c>
      <c r="G33" s="2">
        <v>41.4013333333333</v>
      </c>
      <c r="H33" s="6">
        <f>1+_xlfn.COUNTIFS(A:A,A33,O:O,"&lt;"&amp;O33)</f>
        <v>8</v>
      </c>
      <c r="I33" s="2">
        <f>_xlfn.AVERAGEIF(A:A,A33,G:G)</f>
        <v>48.42164722222223</v>
      </c>
      <c r="J33" s="2">
        <f t="shared" si="0"/>
        <v>-7.0203138888889285</v>
      </c>
      <c r="K33" s="2">
        <f t="shared" si="1"/>
        <v>82.97968611111108</v>
      </c>
      <c r="L33" s="2">
        <f t="shared" si="2"/>
        <v>145.29718063929243</v>
      </c>
      <c r="M33" s="2">
        <f>SUMIF(A:A,A33,L:L)</f>
        <v>3867.6456490674923</v>
      </c>
      <c r="N33" s="3">
        <f t="shared" si="3"/>
        <v>0.03756734556960364</v>
      </c>
      <c r="O33" s="7">
        <f t="shared" si="4"/>
        <v>26.61886233476971</v>
      </c>
      <c r="P33" s="3">
        <f t="shared" si="5"/>
      </c>
      <c r="Q33" s="3">
        <f>IF(ISNUMBER(P33),SUMIF(A:A,A33,P:P),"")</f>
      </c>
      <c r="R33" s="3">
        <f t="shared" si="6"/>
      </c>
      <c r="S33" s="8">
        <f t="shared" si="7"/>
      </c>
    </row>
    <row r="34" spans="1:19" ht="15">
      <c r="A34" s="1">
        <v>21</v>
      </c>
      <c r="B34" s="5">
        <v>0.5708333333333333</v>
      </c>
      <c r="C34" s="1" t="s">
        <v>244</v>
      </c>
      <c r="D34" s="1">
        <v>2</v>
      </c>
      <c r="E34" s="1">
        <v>7</v>
      </c>
      <c r="F34" s="1" t="s">
        <v>249</v>
      </c>
      <c r="G34" s="2">
        <v>46.3279333333334</v>
      </c>
      <c r="H34" s="6">
        <f>1+_xlfn.COUNTIFS(A:A,A34,O:O,"&lt;"&amp;O34)</f>
        <v>7</v>
      </c>
      <c r="I34" s="2">
        <f>_xlfn.AVERAGEIF(A:A,A34,G:G)</f>
        <v>48.42164722222223</v>
      </c>
      <c r="J34" s="2">
        <f t="shared" si="0"/>
        <v>-2.0937138888888285</v>
      </c>
      <c r="K34" s="2">
        <f t="shared" si="1"/>
        <v>87.90628611111117</v>
      </c>
      <c r="L34" s="2">
        <f t="shared" si="2"/>
        <v>195.26881870096662</v>
      </c>
      <c r="M34" s="2">
        <f>SUMIF(A:A,A34,L:L)</f>
        <v>3867.6456490674923</v>
      </c>
      <c r="N34" s="3">
        <f t="shared" si="3"/>
        <v>0.0504877738083495</v>
      </c>
      <c r="O34" s="7">
        <f t="shared" si="4"/>
        <v>19.80677547391926</v>
      </c>
      <c r="P34" s="3">
        <f t="shared" si="5"/>
        <v>0.0504877738083495</v>
      </c>
      <c r="Q34" s="3">
        <f>IF(ISNUMBER(P34),SUMIF(A:A,A34,P:P),"")</f>
        <v>0.8669038960574924</v>
      </c>
      <c r="R34" s="3">
        <f t="shared" si="6"/>
        <v>0.05823918203385394</v>
      </c>
      <c r="S34" s="8">
        <f t="shared" si="7"/>
        <v>17.17057082667659</v>
      </c>
    </row>
    <row r="35" spans="1:19" ht="15">
      <c r="A35" s="1">
        <v>21</v>
      </c>
      <c r="B35" s="5">
        <v>0.5708333333333333</v>
      </c>
      <c r="C35" s="1" t="s">
        <v>244</v>
      </c>
      <c r="D35" s="1">
        <v>2</v>
      </c>
      <c r="E35" s="1">
        <v>11</v>
      </c>
      <c r="F35" s="1" t="s">
        <v>251</v>
      </c>
      <c r="G35" s="2">
        <v>37.6043333333333</v>
      </c>
      <c r="H35" s="6">
        <f>1+_xlfn.COUNTIFS(A:A,A35,O:O,"&lt;"&amp;O35)</f>
        <v>10</v>
      </c>
      <c r="I35" s="2">
        <f>_xlfn.AVERAGEIF(A:A,A35,G:G)</f>
        <v>48.42164722222223</v>
      </c>
      <c r="J35" s="2">
        <f t="shared" si="0"/>
        <v>-10.817313888888926</v>
      </c>
      <c r="K35" s="2">
        <f t="shared" si="1"/>
        <v>79.18268611111108</v>
      </c>
      <c r="L35" s="2">
        <f t="shared" si="2"/>
        <v>115.69543369654677</v>
      </c>
      <c r="M35" s="2">
        <f>SUMIF(A:A,A35,L:L)</f>
        <v>3867.6456490674923</v>
      </c>
      <c r="N35" s="3">
        <f t="shared" si="3"/>
        <v>0.029913659159659958</v>
      </c>
      <c r="O35" s="7">
        <f t="shared" si="4"/>
        <v>33.42954449880706</v>
      </c>
      <c r="P35" s="3">
        <f t="shared" si="5"/>
      </c>
      <c r="Q35" s="3">
        <f>IF(ISNUMBER(P35),SUMIF(A:A,A35,P:P),"")</f>
      </c>
      <c r="R35" s="3">
        <f t="shared" si="6"/>
      </c>
      <c r="S35" s="8">
        <f t="shared" si="7"/>
      </c>
    </row>
    <row r="36" spans="1:19" ht="15">
      <c r="A36" s="1">
        <v>21</v>
      </c>
      <c r="B36" s="5">
        <v>0.5708333333333333</v>
      </c>
      <c r="C36" s="1" t="s">
        <v>244</v>
      </c>
      <c r="D36" s="1">
        <v>2</v>
      </c>
      <c r="E36" s="1">
        <v>13</v>
      </c>
      <c r="F36" s="1" t="s">
        <v>253</v>
      </c>
      <c r="G36" s="2">
        <v>24.5227666666667</v>
      </c>
      <c r="H36" s="6">
        <f>1+_xlfn.COUNTIFS(A:A,A36,O:O,"&lt;"&amp;O36)</f>
        <v>12</v>
      </c>
      <c r="I36" s="2">
        <f>_xlfn.AVERAGEIF(A:A,A36,G:G)</f>
        <v>48.42164722222223</v>
      </c>
      <c r="J36" s="2">
        <f t="shared" si="0"/>
        <v>-23.898880555555525</v>
      </c>
      <c r="K36" s="2">
        <f t="shared" si="1"/>
        <v>66.10111944444448</v>
      </c>
      <c r="L36" s="2">
        <f t="shared" si="2"/>
        <v>52.77656073457894</v>
      </c>
      <c r="M36" s="2">
        <f>SUMIF(A:A,A36,L:L)</f>
        <v>3867.6456490674923</v>
      </c>
      <c r="N36" s="3">
        <f t="shared" si="3"/>
        <v>0.01364565565806258</v>
      </c>
      <c r="O36" s="7">
        <f t="shared" si="4"/>
        <v>73.28339693293863</v>
      </c>
      <c r="P36" s="3">
        <f t="shared" si="5"/>
      </c>
      <c r="Q36" s="3">
        <f>IF(ISNUMBER(P36),SUMIF(A:A,A36,P:P),"")</f>
      </c>
      <c r="R36" s="3">
        <f t="shared" si="6"/>
      </c>
      <c r="S36" s="8">
        <f t="shared" si="7"/>
      </c>
    </row>
    <row r="37" spans="1:19" ht="15">
      <c r="A37" s="1">
        <v>21</v>
      </c>
      <c r="B37" s="5">
        <v>0.5708333333333333</v>
      </c>
      <c r="C37" s="1" t="s">
        <v>244</v>
      </c>
      <c r="D37" s="1">
        <v>2</v>
      </c>
      <c r="E37" s="1">
        <v>14</v>
      </c>
      <c r="F37" s="1" t="s">
        <v>254</v>
      </c>
      <c r="G37" s="2">
        <v>25.4421333333333</v>
      </c>
      <c r="H37" s="6">
        <f>1+_xlfn.COUNTIFS(A:A,A37,O:O,"&lt;"&amp;O37)</f>
        <v>11</v>
      </c>
      <c r="I37" s="2">
        <f>_xlfn.AVERAGEIF(A:A,A37,G:G)</f>
        <v>48.42164722222223</v>
      </c>
      <c r="J37" s="2">
        <f t="shared" si="0"/>
        <v>-22.979513888888928</v>
      </c>
      <c r="K37" s="2">
        <f t="shared" si="1"/>
        <v>67.02048611111107</v>
      </c>
      <c r="L37" s="2">
        <f t="shared" si="2"/>
        <v>55.76961386464707</v>
      </c>
      <c r="M37" s="2">
        <f>SUMIF(A:A,A37,L:L)</f>
        <v>3867.6456490674923</v>
      </c>
      <c r="N37" s="3">
        <f t="shared" si="3"/>
        <v>0.01441952519049758</v>
      </c>
      <c r="O37" s="7">
        <f t="shared" si="4"/>
        <v>69.35041111194124</v>
      </c>
      <c r="P37" s="3">
        <f t="shared" si="5"/>
      </c>
      <c r="Q37" s="3">
        <f>IF(ISNUMBER(P37),SUMIF(A:A,A37,P:P),"")</f>
      </c>
      <c r="R37" s="3">
        <f t="shared" si="6"/>
      </c>
      <c r="S37" s="8">
        <f t="shared" si="7"/>
      </c>
    </row>
    <row r="38" spans="1:19" ht="15">
      <c r="A38" s="1">
        <v>21</v>
      </c>
      <c r="B38" s="5">
        <v>0.5708333333333333</v>
      </c>
      <c r="C38" s="1" t="s">
        <v>244</v>
      </c>
      <c r="D38" s="1">
        <v>2</v>
      </c>
      <c r="E38" s="1">
        <v>17</v>
      </c>
      <c r="F38" s="1" t="s">
        <v>255</v>
      </c>
      <c r="G38" s="2">
        <v>41.3936</v>
      </c>
      <c r="H38" s="6">
        <f>1+_xlfn.COUNTIFS(A:A,A38,O:O,"&lt;"&amp;O38)</f>
        <v>9</v>
      </c>
      <c r="I38" s="2">
        <f>_xlfn.AVERAGEIF(A:A,A38,G:G)</f>
        <v>48.42164722222223</v>
      </c>
      <c r="J38" s="2">
        <f t="shared" si="0"/>
        <v>-7.028047222222227</v>
      </c>
      <c r="K38" s="2">
        <f t="shared" si="1"/>
        <v>82.97195277777777</v>
      </c>
      <c r="L38" s="2">
        <f t="shared" si="2"/>
        <v>145.2297783860081</v>
      </c>
      <c r="M38" s="2">
        <f>SUMIF(A:A,A38,L:L)</f>
        <v>3867.6456490674923</v>
      </c>
      <c r="N38" s="3">
        <f t="shared" si="3"/>
        <v>0.03754991836468361</v>
      </c>
      <c r="O38" s="7">
        <f t="shared" si="4"/>
        <v>26.631216352803538</v>
      </c>
      <c r="P38" s="3">
        <f t="shared" si="5"/>
      </c>
      <c r="Q38" s="3">
        <f>IF(ISNUMBER(P38),SUMIF(A:A,A38,P:P),"")</f>
      </c>
      <c r="R38" s="3">
        <f t="shared" si="6"/>
      </c>
      <c r="S38" s="8">
        <f t="shared" si="7"/>
      </c>
    </row>
    <row r="39" spans="1:19" ht="15">
      <c r="A39" s="1">
        <v>3</v>
      </c>
      <c r="B39" s="5">
        <v>0.576388888888889</v>
      </c>
      <c r="C39" s="1" t="s">
        <v>31</v>
      </c>
      <c r="D39" s="1">
        <v>3</v>
      </c>
      <c r="E39" s="1">
        <v>3</v>
      </c>
      <c r="F39" s="1" t="s">
        <v>53</v>
      </c>
      <c r="G39" s="2">
        <v>69.1616666666666</v>
      </c>
      <c r="H39" s="6">
        <f>1+_xlfn.COUNTIFS(A:A,A39,O:O,"&lt;"&amp;O39)</f>
        <v>1</v>
      </c>
      <c r="I39" s="2">
        <f>_xlfn.AVERAGEIF(A:A,A39,G:G)</f>
        <v>48.6853133333333</v>
      </c>
      <c r="J39" s="2">
        <f t="shared" si="0"/>
        <v>20.476353333333307</v>
      </c>
      <c r="K39" s="2">
        <f t="shared" si="1"/>
        <v>110.47635333333331</v>
      </c>
      <c r="L39" s="2">
        <f t="shared" si="2"/>
        <v>756.4082169809838</v>
      </c>
      <c r="M39" s="2">
        <f>SUMIF(A:A,A39,L:L)</f>
        <v>3108.4169641059875</v>
      </c>
      <c r="N39" s="3">
        <f t="shared" si="3"/>
        <v>0.2433419408385369</v>
      </c>
      <c r="O39" s="7">
        <f t="shared" si="4"/>
        <v>4.109443676474675</v>
      </c>
      <c r="P39" s="3">
        <f t="shared" si="5"/>
        <v>0.2433419408385369</v>
      </c>
      <c r="Q39" s="3">
        <f>IF(ISNUMBER(P39),SUMIF(A:A,A39,P:P),"")</f>
        <v>0.8758829113409929</v>
      </c>
      <c r="R39" s="3">
        <f t="shared" si="6"/>
        <v>0.27782473854407763</v>
      </c>
      <c r="S39" s="8">
        <f t="shared" si="7"/>
        <v>3.5993914913424723</v>
      </c>
    </row>
    <row r="40" spans="1:19" ht="15">
      <c r="A40" s="1">
        <v>3</v>
      </c>
      <c r="B40" s="5">
        <v>0.576388888888889</v>
      </c>
      <c r="C40" s="1" t="s">
        <v>31</v>
      </c>
      <c r="D40" s="1">
        <v>3</v>
      </c>
      <c r="E40" s="1">
        <v>1</v>
      </c>
      <c r="F40" s="1" t="s">
        <v>51</v>
      </c>
      <c r="G40" s="2">
        <v>66.6043666666666</v>
      </c>
      <c r="H40" s="6">
        <f>1+_xlfn.COUNTIFS(A:A,A40,O:O,"&lt;"&amp;O40)</f>
        <v>2</v>
      </c>
      <c r="I40" s="2">
        <f>_xlfn.AVERAGEIF(A:A,A40,G:G)</f>
        <v>48.6853133333333</v>
      </c>
      <c r="J40" s="2">
        <f t="shared" si="0"/>
        <v>17.91905333333331</v>
      </c>
      <c r="K40" s="2">
        <f t="shared" si="1"/>
        <v>107.91905333333331</v>
      </c>
      <c r="L40" s="2">
        <f t="shared" si="2"/>
        <v>648.8121308559843</v>
      </c>
      <c r="M40" s="2">
        <f>SUMIF(A:A,A40,L:L)</f>
        <v>3108.4169641059875</v>
      </c>
      <c r="N40" s="3">
        <f t="shared" si="3"/>
        <v>0.20872750932325107</v>
      </c>
      <c r="O40" s="7">
        <f t="shared" si="4"/>
        <v>4.7909353359423505</v>
      </c>
      <c r="P40" s="3">
        <f t="shared" si="5"/>
        <v>0.20872750932325107</v>
      </c>
      <c r="Q40" s="3">
        <f>IF(ISNUMBER(P40),SUMIF(A:A,A40,P:P),"")</f>
        <v>0.8758829113409929</v>
      </c>
      <c r="R40" s="3">
        <f t="shared" si="6"/>
        <v>0.23830526503101354</v>
      </c>
      <c r="S40" s="8">
        <f t="shared" si="7"/>
        <v>4.196298390091624</v>
      </c>
    </row>
    <row r="41" spans="1:19" ht="15">
      <c r="A41" s="1">
        <v>3</v>
      </c>
      <c r="B41" s="5">
        <v>0.576388888888889</v>
      </c>
      <c r="C41" s="1" t="s">
        <v>31</v>
      </c>
      <c r="D41" s="1">
        <v>3</v>
      </c>
      <c r="E41" s="1">
        <v>4</v>
      </c>
      <c r="F41" s="1" t="s">
        <v>54</v>
      </c>
      <c r="G41" s="2">
        <v>64.3657333333333</v>
      </c>
      <c r="H41" s="6">
        <f>1+_xlfn.COUNTIFS(A:A,A41,O:O,"&lt;"&amp;O41)</f>
        <v>3</v>
      </c>
      <c r="I41" s="2">
        <f>_xlfn.AVERAGEIF(A:A,A41,G:G)</f>
        <v>48.6853133333333</v>
      </c>
      <c r="J41" s="2">
        <f t="shared" si="0"/>
        <v>15.680419999999998</v>
      </c>
      <c r="K41" s="2">
        <f t="shared" si="1"/>
        <v>105.68042</v>
      </c>
      <c r="L41" s="2">
        <f t="shared" si="2"/>
        <v>567.2642247322437</v>
      </c>
      <c r="M41" s="2">
        <f>SUMIF(A:A,A41,L:L)</f>
        <v>3108.4169641059875</v>
      </c>
      <c r="N41" s="3">
        <f t="shared" si="3"/>
        <v>0.18249296387281644</v>
      </c>
      <c r="O41" s="7">
        <f t="shared" si="4"/>
        <v>5.4796633184001715</v>
      </c>
      <c r="P41" s="3">
        <f t="shared" si="5"/>
        <v>0.18249296387281644</v>
      </c>
      <c r="Q41" s="3">
        <f>IF(ISNUMBER(P41),SUMIF(A:A,A41,P:P),"")</f>
        <v>0.8758829113409929</v>
      </c>
      <c r="R41" s="3">
        <f t="shared" si="6"/>
        <v>0.20835315030112453</v>
      </c>
      <c r="S41" s="8">
        <f t="shared" si="7"/>
        <v>4.799543460488789</v>
      </c>
    </row>
    <row r="42" spans="1:19" ht="15">
      <c r="A42" s="1">
        <v>3</v>
      </c>
      <c r="B42" s="5">
        <v>0.576388888888889</v>
      </c>
      <c r="C42" s="1" t="s">
        <v>31</v>
      </c>
      <c r="D42" s="1">
        <v>3</v>
      </c>
      <c r="E42" s="1">
        <v>2</v>
      </c>
      <c r="F42" s="1" t="s">
        <v>52</v>
      </c>
      <c r="G42" s="2">
        <v>53.3992333333333</v>
      </c>
      <c r="H42" s="6">
        <f>1+_xlfn.COUNTIFS(A:A,A42,O:O,"&lt;"&amp;O42)</f>
        <v>4</v>
      </c>
      <c r="I42" s="2">
        <f>_xlfn.AVERAGEIF(A:A,A42,G:G)</f>
        <v>48.6853133333333</v>
      </c>
      <c r="J42" s="2">
        <f t="shared" si="0"/>
        <v>4.713920000000002</v>
      </c>
      <c r="K42" s="2">
        <f t="shared" si="1"/>
        <v>94.71392</v>
      </c>
      <c r="L42" s="2">
        <f t="shared" si="2"/>
        <v>293.781178676142</v>
      </c>
      <c r="M42" s="2">
        <f>SUMIF(A:A,A42,L:L)</f>
        <v>3108.4169641059875</v>
      </c>
      <c r="N42" s="3">
        <f t="shared" si="3"/>
        <v>0.09451150925649271</v>
      </c>
      <c r="O42" s="7">
        <f t="shared" si="4"/>
        <v>10.580721944521295</v>
      </c>
      <c r="P42" s="3">
        <f t="shared" si="5"/>
        <v>0.09451150925649271</v>
      </c>
      <c r="Q42" s="3">
        <f>IF(ISNUMBER(P42),SUMIF(A:A,A42,P:P),"")</f>
        <v>0.8758829113409929</v>
      </c>
      <c r="R42" s="3">
        <f t="shared" si="6"/>
        <v>0.10790427354244626</v>
      </c>
      <c r="S42" s="8">
        <f t="shared" si="7"/>
        <v>9.267473540856844</v>
      </c>
    </row>
    <row r="43" spans="1:19" ht="15">
      <c r="A43" s="1">
        <v>3</v>
      </c>
      <c r="B43" s="5">
        <v>0.576388888888889</v>
      </c>
      <c r="C43" s="1" t="s">
        <v>31</v>
      </c>
      <c r="D43" s="1">
        <v>3</v>
      </c>
      <c r="E43" s="1">
        <v>10</v>
      </c>
      <c r="F43" s="1" t="s">
        <v>60</v>
      </c>
      <c r="G43" s="2">
        <v>53.34496666666661</v>
      </c>
      <c r="H43" s="6">
        <f>1+_xlfn.COUNTIFS(A:A,A43,O:O,"&lt;"&amp;O43)</f>
        <v>5</v>
      </c>
      <c r="I43" s="2">
        <f>_xlfn.AVERAGEIF(A:A,A43,G:G)</f>
        <v>48.6853133333333</v>
      </c>
      <c r="J43" s="2">
        <f t="shared" si="0"/>
        <v>4.65965333333331</v>
      </c>
      <c r="K43" s="2">
        <f t="shared" si="1"/>
        <v>94.65965333333331</v>
      </c>
      <c r="L43" s="2">
        <f t="shared" si="2"/>
        <v>292.8261827354654</v>
      </c>
      <c r="M43" s="2">
        <f>SUMIF(A:A,A43,L:L)</f>
        <v>3108.4169641059875</v>
      </c>
      <c r="N43" s="3">
        <f t="shared" si="3"/>
        <v>0.09420428022264549</v>
      </c>
      <c r="O43" s="7">
        <f t="shared" si="4"/>
        <v>10.615228922046505</v>
      </c>
      <c r="P43" s="3">
        <f t="shared" si="5"/>
        <v>0.09420428022264549</v>
      </c>
      <c r="Q43" s="3">
        <f>IF(ISNUMBER(P43),SUMIF(A:A,A43,P:P),"")</f>
        <v>0.8758829113409929</v>
      </c>
      <c r="R43" s="3">
        <f t="shared" si="6"/>
        <v>0.10755350858303309</v>
      </c>
      <c r="S43" s="8">
        <f t="shared" si="7"/>
        <v>9.297697612793202</v>
      </c>
    </row>
    <row r="44" spans="1:19" ht="15">
      <c r="A44" s="1">
        <v>3</v>
      </c>
      <c r="B44" s="5">
        <v>0.576388888888889</v>
      </c>
      <c r="C44" s="1" t="s">
        <v>31</v>
      </c>
      <c r="D44" s="1">
        <v>3</v>
      </c>
      <c r="E44" s="1">
        <v>6</v>
      </c>
      <c r="F44" s="1" t="s">
        <v>56</v>
      </c>
      <c r="G44" s="2">
        <v>43.6339666666667</v>
      </c>
      <c r="H44" s="6">
        <f>1+_xlfn.COUNTIFS(A:A,A44,O:O,"&lt;"&amp;O44)</f>
        <v>6</v>
      </c>
      <c r="I44" s="2">
        <f>_xlfn.AVERAGEIF(A:A,A44,G:G)</f>
        <v>48.6853133333333</v>
      </c>
      <c r="J44" s="2">
        <f t="shared" si="0"/>
        <v>-5.051346666666596</v>
      </c>
      <c r="K44" s="2">
        <f t="shared" si="1"/>
        <v>84.9486533333334</v>
      </c>
      <c r="L44" s="2">
        <f t="shared" si="2"/>
        <v>163.51736620206367</v>
      </c>
      <c r="M44" s="2">
        <f>SUMIF(A:A,A44,L:L)</f>
        <v>3108.4169641059875</v>
      </c>
      <c r="N44" s="3">
        <f t="shared" si="3"/>
        <v>0.05260470782725024</v>
      </c>
      <c r="O44" s="7">
        <f t="shared" si="4"/>
        <v>19.00970542948213</v>
      </c>
      <c r="P44" s="3">
        <f t="shared" si="5"/>
        <v>0.05260470782725024</v>
      </c>
      <c r="Q44" s="3">
        <f>IF(ISNUMBER(P44),SUMIF(A:A,A44,P:P),"")</f>
        <v>0.8758829113409929</v>
      </c>
      <c r="R44" s="3">
        <f t="shared" si="6"/>
        <v>0.06005906399830482</v>
      </c>
      <c r="S44" s="8">
        <f t="shared" si="7"/>
        <v>16.65027613530949</v>
      </c>
    </row>
    <row r="45" spans="1:19" ht="15">
      <c r="A45" s="1">
        <v>3</v>
      </c>
      <c r="B45" s="5">
        <v>0.576388888888889</v>
      </c>
      <c r="C45" s="1" t="s">
        <v>31</v>
      </c>
      <c r="D45" s="1">
        <v>3</v>
      </c>
      <c r="E45" s="1">
        <v>5</v>
      </c>
      <c r="F45" s="1" t="s">
        <v>55</v>
      </c>
      <c r="G45" s="2">
        <v>38.7182666666666</v>
      </c>
      <c r="H45" s="6">
        <f>1+_xlfn.COUNTIFS(A:A,A45,O:O,"&lt;"&amp;O45)</f>
        <v>8</v>
      </c>
      <c r="I45" s="2">
        <f>_xlfn.AVERAGEIF(A:A,A45,G:G)</f>
        <v>48.6853133333333</v>
      </c>
      <c r="J45" s="2">
        <f t="shared" si="0"/>
        <v>-9.967046666666697</v>
      </c>
      <c r="K45" s="2">
        <f t="shared" si="1"/>
        <v>80.0329533333333</v>
      </c>
      <c r="L45" s="2">
        <f t="shared" si="2"/>
        <v>121.750905584409</v>
      </c>
      <c r="M45" s="2">
        <f>SUMIF(A:A,A45,L:L)</f>
        <v>3108.4169641059875</v>
      </c>
      <c r="N45" s="3">
        <f t="shared" si="3"/>
        <v>0.03916813831294535</v>
      </c>
      <c r="O45" s="7">
        <f t="shared" si="4"/>
        <v>25.530955594830836</v>
      </c>
      <c r="P45" s="3">
        <f t="shared" si="5"/>
      </c>
      <c r="Q45" s="3">
        <f>IF(ISNUMBER(P45),SUMIF(A:A,A45,P:P),"")</f>
      </c>
      <c r="R45" s="3">
        <f t="shared" si="6"/>
      </c>
      <c r="S45" s="8">
        <f t="shared" si="7"/>
      </c>
    </row>
    <row r="46" spans="1:19" ht="15">
      <c r="A46" s="1">
        <v>3</v>
      </c>
      <c r="B46" s="5">
        <v>0.576388888888889</v>
      </c>
      <c r="C46" s="1" t="s">
        <v>31</v>
      </c>
      <c r="D46" s="1">
        <v>3</v>
      </c>
      <c r="E46" s="1">
        <v>7</v>
      </c>
      <c r="F46" s="1" t="s">
        <v>57</v>
      </c>
      <c r="G46" s="2">
        <v>39.2213</v>
      </c>
      <c r="H46" s="6">
        <f>1+_xlfn.COUNTIFS(A:A,A46,O:O,"&lt;"&amp;O46)</f>
        <v>7</v>
      </c>
      <c r="I46" s="2">
        <f>_xlfn.AVERAGEIF(A:A,A46,G:G)</f>
        <v>48.6853133333333</v>
      </c>
      <c r="J46" s="2">
        <f t="shared" si="0"/>
        <v>-9.464013333333298</v>
      </c>
      <c r="K46" s="2">
        <f t="shared" si="1"/>
        <v>80.5359866666667</v>
      </c>
      <c r="L46" s="2">
        <f t="shared" si="2"/>
        <v>125.48160824700199</v>
      </c>
      <c r="M46" s="2">
        <f>SUMIF(A:A,A46,L:L)</f>
        <v>3108.4169641059875</v>
      </c>
      <c r="N46" s="3">
        <f t="shared" si="3"/>
        <v>0.040368332078991785</v>
      </c>
      <c r="O46" s="7">
        <f t="shared" si="4"/>
        <v>24.771892929418634</v>
      </c>
      <c r="P46" s="3">
        <f t="shared" si="5"/>
      </c>
      <c r="Q46" s="3">
        <f>IF(ISNUMBER(P46),SUMIF(A:A,A46,P:P),"")</f>
      </c>
      <c r="R46" s="3">
        <f t="shared" si="6"/>
      </c>
      <c r="S46" s="8">
        <f t="shared" si="7"/>
      </c>
    </row>
    <row r="47" spans="1:19" ht="15">
      <c r="A47" s="1">
        <v>3</v>
      </c>
      <c r="B47" s="5">
        <v>0.576388888888889</v>
      </c>
      <c r="C47" s="1" t="s">
        <v>31</v>
      </c>
      <c r="D47" s="1">
        <v>3</v>
      </c>
      <c r="E47" s="1">
        <v>8</v>
      </c>
      <c r="F47" s="1" t="s">
        <v>58</v>
      </c>
      <c r="G47" s="2">
        <v>31.2147</v>
      </c>
      <c r="H47" s="6">
        <f>1+_xlfn.COUNTIFS(A:A,A47,O:O,"&lt;"&amp;O47)</f>
        <v>9</v>
      </c>
      <c r="I47" s="2">
        <f>_xlfn.AVERAGEIF(A:A,A47,G:G)</f>
        <v>48.6853133333333</v>
      </c>
      <c r="J47" s="2">
        <f t="shared" si="0"/>
        <v>-17.470613333333297</v>
      </c>
      <c r="K47" s="2">
        <f t="shared" si="1"/>
        <v>72.52938666666671</v>
      </c>
      <c r="L47" s="2">
        <f t="shared" si="2"/>
        <v>77.61519345730476</v>
      </c>
      <c r="M47" s="2">
        <f>SUMIF(A:A,A47,L:L)</f>
        <v>3108.4169641059875</v>
      </c>
      <c r="N47" s="3">
        <f t="shared" si="3"/>
        <v>0.024969363619345604</v>
      </c>
      <c r="O47" s="7">
        <f t="shared" si="4"/>
        <v>40.04907835237044</v>
      </c>
      <c r="P47" s="3">
        <f t="shared" si="5"/>
      </c>
      <c r="Q47" s="3">
        <f>IF(ISNUMBER(P47),SUMIF(A:A,A47,P:P),"")</f>
      </c>
      <c r="R47" s="3">
        <f t="shared" si="6"/>
      </c>
      <c r="S47" s="8">
        <f t="shared" si="7"/>
      </c>
    </row>
    <row r="48" spans="1:19" ht="15">
      <c r="A48" s="1">
        <v>3</v>
      </c>
      <c r="B48" s="5">
        <v>0.576388888888889</v>
      </c>
      <c r="C48" s="1" t="s">
        <v>31</v>
      </c>
      <c r="D48" s="1">
        <v>3</v>
      </c>
      <c r="E48" s="1">
        <v>9</v>
      </c>
      <c r="F48" s="1" t="s">
        <v>59</v>
      </c>
      <c r="G48" s="2">
        <v>27.1889333333333</v>
      </c>
      <c r="H48" s="6">
        <f>1+_xlfn.COUNTIFS(A:A,A48,O:O,"&lt;"&amp;O48)</f>
        <v>10</v>
      </c>
      <c r="I48" s="2">
        <f>_xlfn.AVERAGEIF(A:A,A48,G:G)</f>
        <v>48.6853133333333</v>
      </c>
      <c r="J48" s="2">
        <f t="shared" si="0"/>
        <v>-21.49638</v>
      </c>
      <c r="K48" s="2">
        <f t="shared" si="1"/>
        <v>68.50362</v>
      </c>
      <c r="L48" s="2">
        <f t="shared" si="2"/>
        <v>60.959956634388725</v>
      </c>
      <c r="M48" s="2">
        <f>SUMIF(A:A,A48,L:L)</f>
        <v>3108.4169641059875</v>
      </c>
      <c r="N48" s="3">
        <f t="shared" si="3"/>
        <v>0.019611254647724338</v>
      </c>
      <c r="O48" s="7">
        <f t="shared" si="4"/>
        <v>50.99112820484632</v>
      </c>
      <c r="P48" s="3">
        <f t="shared" si="5"/>
      </c>
      <c r="Q48" s="3">
        <f>IF(ISNUMBER(P48),SUMIF(A:A,A48,P:P),"")</f>
      </c>
      <c r="R48" s="3">
        <f t="shared" si="6"/>
      </c>
      <c r="S48" s="8">
        <f t="shared" si="7"/>
      </c>
    </row>
    <row r="49" spans="1:19" ht="15">
      <c r="A49" s="1">
        <v>28</v>
      </c>
      <c r="B49" s="5">
        <v>0.5812499999999999</v>
      </c>
      <c r="C49" s="1" t="s">
        <v>21</v>
      </c>
      <c r="D49" s="1">
        <v>3</v>
      </c>
      <c r="E49" s="1">
        <v>2</v>
      </c>
      <c r="F49" s="1" t="s">
        <v>22</v>
      </c>
      <c r="G49" s="2">
        <v>60.9242666666667</v>
      </c>
      <c r="H49" s="6">
        <f>1+_xlfn.COUNTIFS(A:A,A49,O:O,"&lt;"&amp;O49)</f>
        <v>1</v>
      </c>
      <c r="I49" s="2">
        <f>_xlfn.AVERAGEIF(A:A,A49,G:G)</f>
        <v>50.039809523809524</v>
      </c>
      <c r="J49" s="2">
        <f t="shared" si="0"/>
        <v>10.88445714285718</v>
      </c>
      <c r="K49" s="2">
        <f t="shared" si="1"/>
        <v>100.88445714285717</v>
      </c>
      <c r="L49" s="2">
        <f t="shared" si="2"/>
        <v>425.4159637770968</v>
      </c>
      <c r="M49" s="2">
        <f>SUMIF(A:A,A49,L:L)</f>
        <v>1627.6134624631698</v>
      </c>
      <c r="N49" s="3">
        <f t="shared" si="3"/>
        <v>0.26137407534912377</v>
      </c>
      <c r="O49" s="7">
        <f t="shared" si="4"/>
        <v>3.825934146928212</v>
      </c>
      <c r="P49" s="3">
        <f t="shared" si="5"/>
        <v>0.26137407534912377</v>
      </c>
      <c r="Q49" s="3">
        <f>IF(ISNUMBER(P49),SUMIF(A:A,A49,P:P),"")</f>
        <v>0.9999999999999998</v>
      </c>
      <c r="R49" s="3">
        <f t="shared" si="6"/>
        <v>0.2613740753491238</v>
      </c>
      <c r="S49" s="8">
        <f t="shared" si="7"/>
        <v>3.825934146928211</v>
      </c>
    </row>
    <row r="50" spans="1:19" ht="15">
      <c r="A50" s="1">
        <v>28</v>
      </c>
      <c r="B50" s="5">
        <v>0.5812499999999999</v>
      </c>
      <c r="C50" s="1" t="s">
        <v>21</v>
      </c>
      <c r="D50" s="1">
        <v>3</v>
      </c>
      <c r="E50" s="1">
        <v>7</v>
      </c>
      <c r="F50" s="1" t="s">
        <v>324</v>
      </c>
      <c r="G50" s="2">
        <v>52.3429</v>
      </c>
      <c r="H50" s="6">
        <f>1+_xlfn.COUNTIFS(A:A,A50,O:O,"&lt;"&amp;O50)</f>
        <v>2</v>
      </c>
      <c r="I50" s="2">
        <f>_xlfn.AVERAGEIF(A:A,A50,G:G)</f>
        <v>50.039809523809524</v>
      </c>
      <c r="J50" s="2">
        <f t="shared" si="0"/>
        <v>2.3030904761904765</v>
      </c>
      <c r="K50" s="2">
        <f t="shared" si="1"/>
        <v>92.30309047619048</v>
      </c>
      <c r="L50" s="2">
        <f t="shared" si="2"/>
        <v>254.2162870689954</v>
      </c>
      <c r="M50" s="2">
        <f>SUMIF(A:A,A50,L:L)</f>
        <v>1627.6134624631698</v>
      </c>
      <c r="N50" s="3">
        <f t="shared" si="3"/>
        <v>0.15618959472372138</v>
      </c>
      <c r="O50" s="7">
        <f t="shared" si="4"/>
        <v>6.402475156996642</v>
      </c>
      <c r="P50" s="3">
        <f t="shared" si="5"/>
        <v>0.15618959472372138</v>
      </c>
      <c r="Q50" s="3">
        <f>IF(ISNUMBER(P50),SUMIF(A:A,A50,P:P),"")</f>
        <v>0.9999999999999998</v>
      </c>
      <c r="R50" s="3">
        <f t="shared" si="6"/>
        <v>0.1561895947237214</v>
      </c>
      <c r="S50" s="8">
        <f t="shared" si="7"/>
        <v>6.402475156996641</v>
      </c>
    </row>
    <row r="51" spans="1:19" ht="15">
      <c r="A51" s="1">
        <v>28</v>
      </c>
      <c r="B51" s="5">
        <v>0.5812499999999999</v>
      </c>
      <c r="C51" s="1" t="s">
        <v>21</v>
      </c>
      <c r="D51" s="1">
        <v>3</v>
      </c>
      <c r="E51" s="1">
        <v>6</v>
      </c>
      <c r="F51" s="1" t="s">
        <v>323</v>
      </c>
      <c r="G51" s="2">
        <v>49.5649</v>
      </c>
      <c r="H51" s="6">
        <f>1+_xlfn.COUNTIFS(A:A,A51,O:O,"&lt;"&amp;O51)</f>
        <v>3</v>
      </c>
      <c r="I51" s="2">
        <f>_xlfn.AVERAGEIF(A:A,A51,G:G)</f>
        <v>50.039809523809524</v>
      </c>
      <c r="J51" s="2">
        <f t="shared" si="0"/>
        <v>-0.4749095238095222</v>
      </c>
      <c r="K51" s="2">
        <f t="shared" si="1"/>
        <v>89.52509047619048</v>
      </c>
      <c r="L51" s="2">
        <f t="shared" si="2"/>
        <v>215.18657200002974</v>
      </c>
      <c r="M51" s="2">
        <f>SUMIF(A:A,A51,L:L)</f>
        <v>1627.6134624631698</v>
      </c>
      <c r="N51" s="3">
        <f t="shared" si="3"/>
        <v>0.13220987474161977</v>
      </c>
      <c r="O51" s="7">
        <f t="shared" si="4"/>
        <v>7.563731543913181</v>
      </c>
      <c r="P51" s="3">
        <f t="shared" si="5"/>
        <v>0.13220987474161977</v>
      </c>
      <c r="Q51" s="3">
        <f>IF(ISNUMBER(P51),SUMIF(A:A,A51,P:P),"")</f>
        <v>0.9999999999999998</v>
      </c>
      <c r="R51" s="3">
        <f t="shared" si="6"/>
        <v>0.1322098747416198</v>
      </c>
      <c r="S51" s="8">
        <f t="shared" si="7"/>
        <v>7.563731543913179</v>
      </c>
    </row>
    <row r="52" spans="1:19" ht="15">
      <c r="A52" s="1">
        <v>28</v>
      </c>
      <c r="B52" s="5">
        <v>0.5812499999999999</v>
      </c>
      <c r="C52" s="1" t="s">
        <v>21</v>
      </c>
      <c r="D52" s="1">
        <v>3</v>
      </c>
      <c r="E52" s="1">
        <v>3</v>
      </c>
      <c r="F52" s="1" t="s">
        <v>320</v>
      </c>
      <c r="G52" s="2">
        <v>48.2273333333333</v>
      </c>
      <c r="H52" s="6">
        <f>1+_xlfn.COUNTIFS(A:A,A52,O:O,"&lt;"&amp;O52)</f>
        <v>4</v>
      </c>
      <c r="I52" s="2">
        <f>_xlfn.AVERAGEIF(A:A,A52,G:G)</f>
        <v>50.039809523809524</v>
      </c>
      <c r="J52" s="2">
        <f t="shared" si="0"/>
        <v>-1.8124761904762252</v>
      </c>
      <c r="K52" s="2">
        <f t="shared" si="1"/>
        <v>88.18752380952378</v>
      </c>
      <c r="L52" s="2">
        <f t="shared" si="2"/>
        <v>198.591793413888</v>
      </c>
      <c r="M52" s="2">
        <f>SUMIF(A:A,A52,L:L)</f>
        <v>1627.6134624631698</v>
      </c>
      <c r="N52" s="3">
        <f t="shared" si="3"/>
        <v>0.12201410100979784</v>
      </c>
      <c r="O52" s="7">
        <f t="shared" si="4"/>
        <v>8.195774027132316</v>
      </c>
      <c r="P52" s="3">
        <f t="shared" si="5"/>
        <v>0.12201410100979784</v>
      </c>
      <c r="Q52" s="3">
        <f>IF(ISNUMBER(P52),SUMIF(A:A,A52,P:P),"")</f>
        <v>0.9999999999999998</v>
      </c>
      <c r="R52" s="3">
        <f t="shared" si="6"/>
        <v>0.12201410100979787</v>
      </c>
      <c r="S52" s="8">
        <f t="shared" si="7"/>
        <v>8.195774027132314</v>
      </c>
    </row>
    <row r="53" spans="1:19" ht="15">
      <c r="A53" s="1">
        <v>28</v>
      </c>
      <c r="B53" s="5">
        <v>0.5812499999999999</v>
      </c>
      <c r="C53" s="1" t="s">
        <v>21</v>
      </c>
      <c r="D53" s="1">
        <v>3</v>
      </c>
      <c r="E53" s="1">
        <v>5</v>
      </c>
      <c r="F53" s="1" t="s">
        <v>322</v>
      </c>
      <c r="G53" s="2">
        <v>46.6227666666667</v>
      </c>
      <c r="H53" s="6">
        <f>1+_xlfn.COUNTIFS(A:A,A53,O:O,"&lt;"&amp;O53)</f>
        <v>5</v>
      </c>
      <c r="I53" s="2">
        <f>_xlfn.AVERAGEIF(A:A,A53,G:G)</f>
        <v>50.039809523809524</v>
      </c>
      <c r="J53" s="2">
        <f t="shared" si="0"/>
        <v>-3.4170428571428246</v>
      </c>
      <c r="K53" s="2">
        <f t="shared" si="1"/>
        <v>86.58295714285717</v>
      </c>
      <c r="L53" s="2">
        <f t="shared" si="2"/>
        <v>180.3640716763039</v>
      </c>
      <c r="M53" s="2">
        <f>SUMIF(A:A,A53,L:L)</f>
        <v>1627.6134624631698</v>
      </c>
      <c r="N53" s="3">
        <f t="shared" si="3"/>
        <v>0.1108150527357691</v>
      </c>
      <c r="O53" s="7">
        <f t="shared" si="4"/>
        <v>9.02404479637285</v>
      </c>
      <c r="P53" s="3">
        <f t="shared" si="5"/>
        <v>0.1108150527357691</v>
      </c>
      <c r="Q53" s="3">
        <f>IF(ISNUMBER(P53),SUMIF(A:A,A53,P:P),"")</f>
        <v>0.9999999999999998</v>
      </c>
      <c r="R53" s="3">
        <f t="shared" si="6"/>
        <v>0.11081505273576912</v>
      </c>
      <c r="S53" s="8">
        <f t="shared" si="7"/>
        <v>9.024044796372847</v>
      </c>
    </row>
    <row r="54" spans="1:19" ht="15">
      <c r="A54" s="1">
        <v>28</v>
      </c>
      <c r="B54" s="5">
        <v>0.5812499999999999</v>
      </c>
      <c r="C54" s="1" t="s">
        <v>21</v>
      </c>
      <c r="D54" s="1">
        <v>3</v>
      </c>
      <c r="E54" s="1">
        <v>4</v>
      </c>
      <c r="F54" s="1" t="s">
        <v>321</v>
      </c>
      <c r="G54" s="2">
        <v>46.6212333333333</v>
      </c>
      <c r="H54" s="6">
        <f>1+_xlfn.COUNTIFS(A:A,A54,O:O,"&lt;"&amp;O54)</f>
        <v>6</v>
      </c>
      <c r="I54" s="2">
        <f>_xlfn.AVERAGEIF(A:A,A54,G:G)</f>
        <v>50.039809523809524</v>
      </c>
      <c r="J54" s="2">
        <f t="shared" si="0"/>
        <v>-3.418576190476223</v>
      </c>
      <c r="K54" s="2">
        <f t="shared" si="1"/>
        <v>86.58142380952378</v>
      </c>
      <c r="L54" s="2">
        <f t="shared" si="2"/>
        <v>180.34747894498648</v>
      </c>
      <c r="M54" s="2">
        <f>SUMIF(A:A,A54,L:L)</f>
        <v>1627.6134624631698</v>
      </c>
      <c r="N54" s="3">
        <f t="shared" si="3"/>
        <v>0.110804858219872</v>
      </c>
      <c r="O54" s="7">
        <f t="shared" si="4"/>
        <v>9.024875046685072</v>
      </c>
      <c r="P54" s="3">
        <f t="shared" si="5"/>
        <v>0.110804858219872</v>
      </c>
      <c r="Q54" s="3">
        <f>IF(ISNUMBER(P54),SUMIF(A:A,A54,P:P),"")</f>
        <v>0.9999999999999998</v>
      </c>
      <c r="R54" s="3">
        <f t="shared" si="6"/>
        <v>0.11080485821987203</v>
      </c>
      <c r="S54" s="8">
        <f t="shared" si="7"/>
        <v>9.024875046685068</v>
      </c>
    </row>
    <row r="55" spans="1:19" ht="15">
      <c r="A55" s="1">
        <v>28</v>
      </c>
      <c r="B55" s="5">
        <v>0.5812499999999999</v>
      </c>
      <c r="C55" s="1" t="s">
        <v>21</v>
      </c>
      <c r="D55" s="1">
        <v>3</v>
      </c>
      <c r="E55" s="1">
        <v>1</v>
      </c>
      <c r="F55" s="1" t="s">
        <v>319</v>
      </c>
      <c r="G55" s="2">
        <v>45.9752666666667</v>
      </c>
      <c r="H55" s="6">
        <f>1+_xlfn.COUNTIFS(A:A,A55,O:O,"&lt;"&amp;O55)</f>
        <v>7</v>
      </c>
      <c r="I55" s="2">
        <f>_xlfn.AVERAGEIF(A:A,A55,G:G)</f>
        <v>50.039809523809524</v>
      </c>
      <c r="J55" s="2">
        <f aca="true" t="shared" si="8" ref="J55:J108">G55-I55</f>
        <v>-4.0645428571428255</v>
      </c>
      <c r="K55" s="2">
        <f aca="true" t="shared" si="9" ref="K55:K108">90+J55</f>
        <v>85.93545714285717</v>
      </c>
      <c r="L55" s="2">
        <f aca="true" t="shared" si="10" ref="L55:L108">EXP(0.06*K55)</f>
        <v>173.49129558186934</v>
      </c>
      <c r="M55" s="2">
        <f>SUMIF(A:A,A55,L:L)</f>
        <v>1627.6134624631698</v>
      </c>
      <c r="N55" s="3">
        <f aca="true" t="shared" si="11" ref="N55:N108">L55/M55</f>
        <v>0.10659244322009603</v>
      </c>
      <c r="O55" s="7">
        <f aca="true" t="shared" si="12" ref="O55:O108">1/N55</f>
        <v>9.381528087644664</v>
      </c>
      <c r="P55" s="3">
        <f aca="true" t="shared" si="13" ref="P55:P108">IF(O55&gt;21,"",N55)</f>
        <v>0.10659244322009603</v>
      </c>
      <c r="Q55" s="3">
        <f>IF(ISNUMBER(P55),SUMIF(A:A,A55,P:P),"")</f>
        <v>0.9999999999999998</v>
      </c>
      <c r="R55" s="3">
        <f aca="true" t="shared" si="14" ref="R55:R108">_xlfn.IFERROR(P55*(1/Q55),"")</f>
        <v>0.10659244322009606</v>
      </c>
      <c r="S55" s="8">
        <f aca="true" t="shared" si="15" ref="S55:S108">_xlfn.IFERROR(1/R55,"")</f>
        <v>9.381528087644663</v>
      </c>
    </row>
    <row r="56" spans="1:19" ht="15">
      <c r="A56" s="1">
        <v>15</v>
      </c>
      <c r="B56" s="5">
        <v>0.5833333333333334</v>
      </c>
      <c r="C56" s="1" t="s">
        <v>177</v>
      </c>
      <c r="D56" s="1">
        <v>3</v>
      </c>
      <c r="E56" s="1">
        <v>10</v>
      </c>
      <c r="F56" s="1" t="s">
        <v>186</v>
      </c>
      <c r="G56" s="2">
        <v>66.98496666666671</v>
      </c>
      <c r="H56" s="6">
        <f>1+_xlfn.COUNTIFS(A:A,A56,O:O,"&lt;"&amp;O56)</f>
        <v>1</v>
      </c>
      <c r="I56" s="2">
        <f>_xlfn.AVERAGEIF(A:A,A56,G:G)</f>
        <v>48.34129333333331</v>
      </c>
      <c r="J56" s="2">
        <f t="shared" si="8"/>
        <v>18.643673333333396</v>
      </c>
      <c r="K56" s="2">
        <f t="shared" si="9"/>
        <v>108.6436733333334</v>
      </c>
      <c r="L56" s="2">
        <f t="shared" si="10"/>
        <v>677.6428640699834</v>
      </c>
      <c r="M56" s="2">
        <f>SUMIF(A:A,A56,L:L)</f>
        <v>2756.765530531014</v>
      </c>
      <c r="N56" s="3">
        <f t="shared" si="11"/>
        <v>0.24581084483432813</v>
      </c>
      <c r="O56" s="7">
        <f t="shared" si="12"/>
        <v>4.068168760715098</v>
      </c>
      <c r="P56" s="3">
        <f t="shared" si="13"/>
        <v>0.24581084483432813</v>
      </c>
      <c r="Q56" s="3">
        <f>IF(ISNUMBER(P56),SUMIF(A:A,A56,P:P),"")</f>
        <v>0.955785369984971</v>
      </c>
      <c r="R56" s="3">
        <f t="shared" si="14"/>
        <v>0.25718205420762336</v>
      </c>
      <c r="S56" s="8">
        <f t="shared" si="15"/>
        <v>3.888296184121381</v>
      </c>
    </row>
    <row r="57" spans="1:19" ht="15">
      <c r="A57" s="1">
        <v>15</v>
      </c>
      <c r="B57" s="5">
        <v>0.5833333333333334</v>
      </c>
      <c r="C57" s="1" t="s">
        <v>177</v>
      </c>
      <c r="D57" s="1">
        <v>3</v>
      </c>
      <c r="E57" s="1">
        <v>3</v>
      </c>
      <c r="F57" s="1" t="s">
        <v>180</v>
      </c>
      <c r="G57" s="2">
        <v>57.9585666666666</v>
      </c>
      <c r="H57" s="6">
        <f>1+_xlfn.COUNTIFS(A:A,A57,O:O,"&lt;"&amp;O57)</f>
        <v>2</v>
      </c>
      <c r="I57" s="2">
        <f>_xlfn.AVERAGEIF(A:A,A57,G:G)</f>
        <v>48.34129333333331</v>
      </c>
      <c r="J57" s="2">
        <f t="shared" si="8"/>
        <v>9.617273333333287</v>
      </c>
      <c r="K57" s="2">
        <f t="shared" si="9"/>
        <v>99.61727333333329</v>
      </c>
      <c r="L57" s="2">
        <f t="shared" si="10"/>
        <v>394.2701759275763</v>
      </c>
      <c r="M57" s="2">
        <f>SUMIF(A:A,A57,L:L)</f>
        <v>2756.765530531014</v>
      </c>
      <c r="N57" s="3">
        <f t="shared" si="11"/>
        <v>0.14301911844190504</v>
      </c>
      <c r="O57" s="7">
        <f t="shared" si="12"/>
        <v>6.992072185133795</v>
      </c>
      <c r="P57" s="3">
        <f t="shared" si="13"/>
        <v>0.14301911844190504</v>
      </c>
      <c r="Q57" s="3">
        <f>IF(ISNUMBER(P57),SUMIF(A:A,A57,P:P),"")</f>
        <v>0.955785369984971</v>
      </c>
      <c r="R57" s="3">
        <f t="shared" si="14"/>
        <v>0.14963518268139417</v>
      </c>
      <c r="S57" s="8">
        <f t="shared" si="15"/>
        <v>6.682920300429728</v>
      </c>
    </row>
    <row r="58" spans="1:19" ht="15">
      <c r="A58" s="1">
        <v>15</v>
      </c>
      <c r="B58" s="5">
        <v>0.5833333333333334</v>
      </c>
      <c r="C58" s="1" t="s">
        <v>177</v>
      </c>
      <c r="D58" s="1">
        <v>3</v>
      </c>
      <c r="E58" s="1">
        <v>7</v>
      </c>
      <c r="F58" s="1" t="s">
        <v>183</v>
      </c>
      <c r="G58" s="2">
        <v>55.052266666666604</v>
      </c>
      <c r="H58" s="6">
        <f>1+_xlfn.COUNTIFS(A:A,A58,O:O,"&lt;"&amp;O58)</f>
        <v>3</v>
      </c>
      <c r="I58" s="2">
        <f>_xlfn.AVERAGEIF(A:A,A58,G:G)</f>
        <v>48.34129333333331</v>
      </c>
      <c r="J58" s="2">
        <f t="shared" si="8"/>
        <v>6.710973333333293</v>
      </c>
      <c r="K58" s="2">
        <f t="shared" si="9"/>
        <v>96.7109733333333</v>
      </c>
      <c r="L58" s="2">
        <f t="shared" si="10"/>
        <v>331.17879642308174</v>
      </c>
      <c r="M58" s="2">
        <f>SUMIF(A:A,A58,L:L)</f>
        <v>2756.765530531014</v>
      </c>
      <c r="N58" s="3">
        <f t="shared" si="11"/>
        <v>0.12013310263614961</v>
      </c>
      <c r="O58" s="7">
        <f t="shared" si="12"/>
        <v>8.324100335847707</v>
      </c>
      <c r="P58" s="3">
        <f t="shared" si="13"/>
        <v>0.12013310263614961</v>
      </c>
      <c r="Q58" s="3">
        <f>IF(ISNUMBER(P58),SUMIF(A:A,A58,P:P),"")</f>
        <v>0.955785369984971</v>
      </c>
      <c r="R58" s="3">
        <f t="shared" si="14"/>
        <v>0.12569045981320953</v>
      </c>
      <c r="S58" s="8">
        <f t="shared" si="15"/>
        <v>7.9560533192902225</v>
      </c>
    </row>
    <row r="59" spans="1:19" ht="15">
      <c r="A59" s="1">
        <v>15</v>
      </c>
      <c r="B59" s="5">
        <v>0.5833333333333334</v>
      </c>
      <c r="C59" s="1" t="s">
        <v>177</v>
      </c>
      <c r="D59" s="1">
        <v>3</v>
      </c>
      <c r="E59" s="1">
        <v>2</v>
      </c>
      <c r="F59" s="1" t="s">
        <v>179</v>
      </c>
      <c r="G59" s="2">
        <v>54.3304</v>
      </c>
      <c r="H59" s="6">
        <f>1+_xlfn.COUNTIFS(A:A,A59,O:O,"&lt;"&amp;O59)</f>
        <v>4</v>
      </c>
      <c r="I59" s="2">
        <f>_xlfn.AVERAGEIF(A:A,A59,G:G)</f>
        <v>48.34129333333331</v>
      </c>
      <c r="J59" s="2">
        <f t="shared" si="8"/>
        <v>5.989106666666686</v>
      </c>
      <c r="K59" s="2">
        <f t="shared" si="9"/>
        <v>95.98910666666669</v>
      </c>
      <c r="L59" s="2">
        <f t="shared" si="10"/>
        <v>317.1409778197905</v>
      </c>
      <c r="M59" s="2">
        <f>SUMIF(A:A,A59,L:L)</f>
        <v>2756.765530531014</v>
      </c>
      <c r="N59" s="3">
        <f t="shared" si="11"/>
        <v>0.1150409689570887</v>
      </c>
      <c r="O59" s="7">
        <f t="shared" si="12"/>
        <v>8.692555435385882</v>
      </c>
      <c r="P59" s="3">
        <f t="shared" si="13"/>
        <v>0.1150409689570887</v>
      </c>
      <c r="Q59" s="3">
        <f>IF(ISNUMBER(P59),SUMIF(A:A,A59,P:P),"")</f>
        <v>0.955785369984971</v>
      </c>
      <c r="R59" s="3">
        <f t="shared" si="14"/>
        <v>0.12036276403655104</v>
      </c>
      <c r="S59" s="8">
        <f t="shared" si="15"/>
        <v>8.308217312925168</v>
      </c>
    </row>
    <row r="60" spans="1:19" ht="15">
      <c r="A60" s="1">
        <v>15</v>
      </c>
      <c r="B60" s="5">
        <v>0.5833333333333334</v>
      </c>
      <c r="C60" s="1" t="s">
        <v>177</v>
      </c>
      <c r="D60" s="1">
        <v>3</v>
      </c>
      <c r="E60" s="1">
        <v>9</v>
      </c>
      <c r="F60" s="1" t="s">
        <v>185</v>
      </c>
      <c r="G60" s="2">
        <v>49.9617</v>
      </c>
      <c r="H60" s="6">
        <f>1+_xlfn.COUNTIFS(A:A,A60,O:O,"&lt;"&amp;O60)</f>
        <v>5</v>
      </c>
      <c r="I60" s="2">
        <f>_xlfn.AVERAGEIF(A:A,A60,G:G)</f>
        <v>48.34129333333331</v>
      </c>
      <c r="J60" s="2">
        <f t="shared" si="8"/>
        <v>1.620406666666689</v>
      </c>
      <c r="K60" s="2">
        <f t="shared" si="9"/>
        <v>91.6204066666667</v>
      </c>
      <c r="L60" s="2">
        <f t="shared" si="10"/>
        <v>244.01370701344916</v>
      </c>
      <c r="M60" s="2">
        <f>SUMIF(A:A,A60,L:L)</f>
        <v>2756.765530531014</v>
      </c>
      <c r="N60" s="3">
        <f t="shared" si="11"/>
        <v>0.0885144943634168</v>
      </c>
      <c r="O60" s="7">
        <f t="shared" si="12"/>
        <v>11.29758473108673</v>
      </c>
      <c r="P60" s="3">
        <f t="shared" si="13"/>
        <v>0.0885144943634168</v>
      </c>
      <c r="Q60" s="3">
        <f>IF(ISNUMBER(P60),SUMIF(A:A,A60,P:P),"")</f>
        <v>0.955785369984971</v>
      </c>
      <c r="R60" s="3">
        <f t="shared" si="14"/>
        <v>0.09260917476149338</v>
      </c>
      <c r="S60" s="8">
        <f t="shared" si="15"/>
        <v>10.798066202138289</v>
      </c>
    </row>
    <row r="61" spans="1:19" ht="15">
      <c r="A61" s="1">
        <v>15</v>
      </c>
      <c r="B61" s="5">
        <v>0.5833333333333334</v>
      </c>
      <c r="C61" s="1" t="s">
        <v>177</v>
      </c>
      <c r="D61" s="1">
        <v>3</v>
      </c>
      <c r="E61" s="1">
        <v>6</v>
      </c>
      <c r="F61" s="1" t="s">
        <v>182</v>
      </c>
      <c r="G61" s="2">
        <v>49.389733333333304</v>
      </c>
      <c r="H61" s="6">
        <f>1+_xlfn.COUNTIFS(A:A,A61,O:O,"&lt;"&amp;O61)</f>
        <v>6</v>
      </c>
      <c r="I61" s="2">
        <f>_xlfn.AVERAGEIF(A:A,A61,G:G)</f>
        <v>48.34129333333331</v>
      </c>
      <c r="J61" s="2">
        <f t="shared" si="8"/>
        <v>1.0484399999999923</v>
      </c>
      <c r="K61" s="2">
        <f t="shared" si="9"/>
        <v>91.04844</v>
      </c>
      <c r="L61" s="2">
        <f t="shared" si="10"/>
        <v>235.7817054349782</v>
      </c>
      <c r="M61" s="2">
        <f>SUMIF(A:A,A61,L:L)</f>
        <v>2756.765530531014</v>
      </c>
      <c r="N61" s="3">
        <f t="shared" si="11"/>
        <v>0.08552838564749517</v>
      </c>
      <c r="O61" s="7">
        <f t="shared" si="12"/>
        <v>11.692024728743219</v>
      </c>
      <c r="P61" s="3">
        <f t="shared" si="13"/>
        <v>0.08552838564749517</v>
      </c>
      <c r="Q61" s="3">
        <f>IF(ISNUMBER(P61),SUMIF(A:A,A61,P:P),"")</f>
        <v>0.955785369984971</v>
      </c>
      <c r="R61" s="3">
        <f t="shared" si="14"/>
        <v>0.08948492866012381</v>
      </c>
      <c r="S61" s="8">
        <f t="shared" si="15"/>
        <v>11.175066181235266</v>
      </c>
    </row>
    <row r="62" spans="1:19" ht="15">
      <c r="A62" s="1">
        <v>15</v>
      </c>
      <c r="B62" s="5">
        <v>0.5833333333333334</v>
      </c>
      <c r="C62" s="1" t="s">
        <v>177</v>
      </c>
      <c r="D62" s="1">
        <v>3</v>
      </c>
      <c r="E62" s="1">
        <v>1</v>
      </c>
      <c r="F62" s="1" t="s">
        <v>178</v>
      </c>
      <c r="G62" s="2">
        <v>48.218566666666604</v>
      </c>
      <c r="H62" s="6">
        <f>1+_xlfn.COUNTIFS(A:A,A62,O:O,"&lt;"&amp;O62)</f>
        <v>7</v>
      </c>
      <c r="I62" s="2">
        <f>_xlfn.AVERAGEIF(A:A,A62,G:G)</f>
        <v>48.34129333333331</v>
      </c>
      <c r="J62" s="2">
        <f t="shared" si="8"/>
        <v>-0.12272666666670773</v>
      </c>
      <c r="K62" s="2">
        <f t="shared" si="9"/>
        <v>89.87727333333329</v>
      </c>
      <c r="L62" s="2">
        <f t="shared" si="10"/>
        <v>219.7820558276074</v>
      </c>
      <c r="M62" s="2">
        <f>SUMIF(A:A,A62,L:L)</f>
        <v>2756.765530531014</v>
      </c>
      <c r="N62" s="3">
        <f t="shared" si="11"/>
        <v>0.0797246096534269</v>
      </c>
      <c r="O62" s="7">
        <f t="shared" si="12"/>
        <v>12.543178378008099</v>
      </c>
      <c r="P62" s="3">
        <f t="shared" si="13"/>
        <v>0.0797246096534269</v>
      </c>
      <c r="Q62" s="3">
        <f>IF(ISNUMBER(P62),SUMIF(A:A,A62,P:P),"")</f>
        <v>0.955785369984971</v>
      </c>
      <c r="R62" s="3">
        <f t="shared" si="14"/>
        <v>0.08341266999585954</v>
      </c>
      <c r="S62" s="8">
        <f t="shared" si="15"/>
        <v>11.988586386811958</v>
      </c>
    </row>
    <row r="63" spans="1:19" ht="15">
      <c r="A63" s="1">
        <v>15</v>
      </c>
      <c r="B63" s="5">
        <v>0.5833333333333334</v>
      </c>
      <c r="C63" s="1" t="s">
        <v>177</v>
      </c>
      <c r="D63" s="1">
        <v>3</v>
      </c>
      <c r="E63" s="1">
        <v>11</v>
      </c>
      <c r="F63" s="1" t="s">
        <v>187</v>
      </c>
      <c r="G63" s="2">
        <v>47.8570333333333</v>
      </c>
      <c r="H63" s="6">
        <f>1+_xlfn.COUNTIFS(A:A,A63,O:O,"&lt;"&amp;O63)</f>
        <v>8</v>
      </c>
      <c r="I63" s="2">
        <f>_xlfn.AVERAGEIF(A:A,A63,G:G)</f>
        <v>48.34129333333331</v>
      </c>
      <c r="J63" s="2">
        <f t="shared" si="8"/>
        <v>-0.48426000000001324</v>
      </c>
      <c r="K63" s="2">
        <f t="shared" si="9"/>
        <v>89.51574</v>
      </c>
      <c r="L63" s="2">
        <f t="shared" si="10"/>
        <v>215.0658800439332</v>
      </c>
      <c r="M63" s="2">
        <f>SUMIF(A:A,A63,L:L)</f>
        <v>2756.765530531014</v>
      </c>
      <c r="N63" s="3">
        <f t="shared" si="11"/>
        <v>0.07801384545116057</v>
      </c>
      <c r="O63" s="7">
        <f t="shared" si="12"/>
        <v>12.818237509212842</v>
      </c>
      <c r="P63" s="3">
        <f t="shared" si="13"/>
        <v>0.07801384545116057</v>
      </c>
      <c r="Q63" s="3">
        <f>IF(ISNUMBER(P63),SUMIF(A:A,A63,P:P),"")</f>
        <v>0.955785369984971</v>
      </c>
      <c r="R63" s="3">
        <f t="shared" si="14"/>
        <v>0.0816227658437451</v>
      </c>
      <c r="S63" s="8">
        <f t="shared" si="15"/>
        <v>12.25148388029823</v>
      </c>
    </row>
    <row r="64" spans="1:19" ht="15">
      <c r="A64" s="1">
        <v>15</v>
      </c>
      <c r="B64" s="5">
        <v>0.5833333333333334</v>
      </c>
      <c r="C64" s="1" t="s">
        <v>177</v>
      </c>
      <c r="D64" s="1">
        <v>3</v>
      </c>
      <c r="E64" s="1">
        <v>4</v>
      </c>
      <c r="F64" s="1" t="s">
        <v>181</v>
      </c>
      <c r="G64" s="2">
        <v>26.2273666666667</v>
      </c>
      <c r="H64" s="6">
        <f>1+_xlfn.COUNTIFS(A:A,A64,O:O,"&lt;"&amp;O64)</f>
        <v>10</v>
      </c>
      <c r="I64" s="2">
        <f>_xlfn.AVERAGEIF(A:A,A64,G:G)</f>
        <v>48.34129333333331</v>
      </c>
      <c r="J64" s="2">
        <f t="shared" si="8"/>
        <v>-22.11392666666661</v>
      </c>
      <c r="K64" s="2">
        <f t="shared" si="9"/>
        <v>67.88607333333339</v>
      </c>
      <c r="L64" s="2">
        <f t="shared" si="10"/>
        <v>58.7425537317529</v>
      </c>
      <c r="M64" s="2">
        <f>SUMIF(A:A,A64,L:L)</f>
        <v>2756.765530531014</v>
      </c>
      <c r="N64" s="3">
        <f t="shared" si="11"/>
        <v>0.021308505595119577</v>
      </c>
      <c r="O64" s="7">
        <f t="shared" si="12"/>
        <v>46.929616698649966</v>
      </c>
      <c r="P64" s="3">
        <f t="shared" si="13"/>
      </c>
      <c r="Q64" s="3">
        <f>IF(ISNUMBER(P64),SUMIF(A:A,A64,P:P),"")</f>
      </c>
      <c r="R64" s="3">
        <f t="shared" si="14"/>
      </c>
      <c r="S64" s="8">
        <f t="shared" si="15"/>
      </c>
    </row>
    <row r="65" spans="1:19" ht="15">
      <c r="A65" s="1">
        <v>15</v>
      </c>
      <c r="B65" s="5">
        <v>0.5833333333333334</v>
      </c>
      <c r="C65" s="1" t="s">
        <v>177</v>
      </c>
      <c r="D65" s="1">
        <v>3</v>
      </c>
      <c r="E65" s="1">
        <v>8</v>
      </c>
      <c r="F65" s="1" t="s">
        <v>184</v>
      </c>
      <c r="G65" s="2">
        <v>27.432333333333297</v>
      </c>
      <c r="H65" s="6">
        <f>1+_xlfn.COUNTIFS(A:A,A65,O:O,"&lt;"&amp;O65)</f>
        <v>9</v>
      </c>
      <c r="I65" s="2">
        <f>_xlfn.AVERAGEIF(A:A,A65,G:G)</f>
        <v>48.34129333333331</v>
      </c>
      <c r="J65" s="2">
        <f t="shared" si="8"/>
        <v>-20.908960000000015</v>
      </c>
      <c r="K65" s="2">
        <f t="shared" si="9"/>
        <v>69.09103999999999</v>
      </c>
      <c r="L65" s="2">
        <f t="shared" si="10"/>
        <v>63.14681423886057</v>
      </c>
      <c r="M65" s="2">
        <f>SUMIF(A:A,A65,L:L)</f>
        <v>2756.765530531014</v>
      </c>
      <c r="N65" s="3">
        <f t="shared" si="11"/>
        <v>0.02290612441990926</v>
      </c>
      <c r="O65" s="7">
        <f t="shared" si="12"/>
        <v>43.65644670692666</v>
      </c>
      <c r="P65" s="3">
        <f t="shared" si="13"/>
      </c>
      <c r="Q65" s="3">
        <f>IF(ISNUMBER(P65),SUMIF(A:A,A65,P:P),"")</f>
      </c>
      <c r="R65" s="3">
        <f t="shared" si="14"/>
      </c>
      <c r="S65" s="8">
        <f t="shared" si="15"/>
      </c>
    </row>
    <row r="66" spans="1:19" ht="15">
      <c r="A66" s="1">
        <v>34</v>
      </c>
      <c r="B66" s="5">
        <v>0.5902777777777778</v>
      </c>
      <c r="C66" s="1" t="s">
        <v>365</v>
      </c>
      <c r="D66" s="1">
        <v>4</v>
      </c>
      <c r="E66" s="1">
        <v>4</v>
      </c>
      <c r="F66" s="1" t="s">
        <v>366</v>
      </c>
      <c r="G66" s="2">
        <v>57.9130666666666</v>
      </c>
      <c r="H66" s="6">
        <f>1+_xlfn.COUNTIFS(A:A,A66,O:O,"&lt;"&amp;O66)</f>
        <v>1</v>
      </c>
      <c r="I66" s="2">
        <f>_xlfn.AVERAGEIF(A:A,A66,G:G)</f>
        <v>43.979254761904755</v>
      </c>
      <c r="J66" s="2">
        <f t="shared" si="8"/>
        <v>13.933811904761846</v>
      </c>
      <c r="K66" s="2">
        <f t="shared" si="9"/>
        <v>103.93381190476185</v>
      </c>
      <c r="L66" s="2">
        <f t="shared" si="10"/>
        <v>510.8258420907102</v>
      </c>
      <c r="M66" s="2">
        <f>SUMIF(A:A,A66,L:L)</f>
        <v>3564.1507936036796</v>
      </c>
      <c r="N66" s="3">
        <f t="shared" si="11"/>
        <v>0.14332329681658024</v>
      </c>
      <c r="O66" s="7">
        <f t="shared" si="12"/>
        <v>6.9772327473025015</v>
      </c>
      <c r="P66" s="3">
        <f t="shared" si="13"/>
        <v>0.14332329681658024</v>
      </c>
      <c r="Q66" s="3">
        <f>IF(ISNUMBER(P66),SUMIF(A:A,A66,P:P),"")</f>
        <v>0.9236525182988099</v>
      </c>
      <c r="R66" s="3">
        <f t="shared" si="14"/>
        <v>0.15517014675665494</v>
      </c>
      <c r="S66" s="8">
        <f t="shared" si="15"/>
        <v>6.444538597802879</v>
      </c>
    </row>
    <row r="67" spans="1:19" ht="15">
      <c r="A67" s="1">
        <v>34</v>
      </c>
      <c r="B67" s="5">
        <v>0.5902777777777778</v>
      </c>
      <c r="C67" s="1" t="s">
        <v>365</v>
      </c>
      <c r="D67" s="1">
        <v>4</v>
      </c>
      <c r="E67" s="1">
        <v>11</v>
      </c>
      <c r="F67" s="1" t="s">
        <v>373</v>
      </c>
      <c r="G67" s="2">
        <v>54.9499333333333</v>
      </c>
      <c r="H67" s="6">
        <f>1+_xlfn.COUNTIFS(A:A,A67,O:O,"&lt;"&amp;O67)</f>
        <v>2</v>
      </c>
      <c r="I67" s="2">
        <f>_xlfn.AVERAGEIF(A:A,A67,G:G)</f>
        <v>43.979254761904755</v>
      </c>
      <c r="J67" s="2">
        <f t="shared" si="8"/>
        <v>10.970678571428543</v>
      </c>
      <c r="K67" s="2">
        <f t="shared" si="9"/>
        <v>100.97067857142855</v>
      </c>
      <c r="L67" s="2">
        <f t="shared" si="10"/>
        <v>427.62246461373576</v>
      </c>
      <c r="M67" s="2">
        <f>SUMIF(A:A,A67,L:L)</f>
        <v>3564.1507936036796</v>
      </c>
      <c r="N67" s="3">
        <f t="shared" si="11"/>
        <v>0.11997878018549565</v>
      </c>
      <c r="O67" s="7">
        <f t="shared" si="12"/>
        <v>8.334807192187897</v>
      </c>
      <c r="P67" s="3">
        <f t="shared" si="13"/>
        <v>0.11997878018549565</v>
      </c>
      <c r="Q67" s="3">
        <f>IF(ISNUMBER(P67),SUMIF(A:A,A67,P:P),"")</f>
        <v>0.9236525182988099</v>
      </c>
      <c r="R67" s="3">
        <f t="shared" si="14"/>
        <v>0.12989601371571366</v>
      </c>
      <c r="S67" s="8">
        <f t="shared" si="15"/>
        <v>7.698465652599383</v>
      </c>
    </row>
    <row r="68" spans="1:19" ht="15">
      <c r="A68" s="1">
        <v>34</v>
      </c>
      <c r="B68" s="5">
        <v>0.5902777777777778</v>
      </c>
      <c r="C68" s="1" t="s">
        <v>365</v>
      </c>
      <c r="D68" s="1">
        <v>4</v>
      </c>
      <c r="E68" s="1">
        <v>6</v>
      </c>
      <c r="F68" s="1" t="s">
        <v>368</v>
      </c>
      <c r="G68" s="2">
        <v>52.124866666666605</v>
      </c>
      <c r="H68" s="6">
        <f>1+_xlfn.COUNTIFS(A:A,A68,O:O,"&lt;"&amp;O68)</f>
        <v>3</v>
      </c>
      <c r="I68" s="2">
        <f>_xlfn.AVERAGEIF(A:A,A68,G:G)</f>
        <v>43.979254761904755</v>
      </c>
      <c r="J68" s="2">
        <f t="shared" si="8"/>
        <v>8.14561190476185</v>
      </c>
      <c r="K68" s="2">
        <f t="shared" si="9"/>
        <v>98.14561190476185</v>
      </c>
      <c r="L68" s="2">
        <f t="shared" si="10"/>
        <v>360.9490144997557</v>
      </c>
      <c r="M68" s="2">
        <f>SUMIF(A:A,A68,L:L)</f>
        <v>3564.1507936036796</v>
      </c>
      <c r="N68" s="3">
        <f t="shared" si="11"/>
        <v>0.10127209408410118</v>
      </c>
      <c r="O68" s="7">
        <f t="shared" si="12"/>
        <v>9.874388488200434</v>
      </c>
      <c r="P68" s="3">
        <f t="shared" si="13"/>
        <v>0.10127209408410118</v>
      </c>
      <c r="Q68" s="3">
        <f>IF(ISNUMBER(P68),SUMIF(A:A,A68,P:P),"")</f>
        <v>0.9236525182988099</v>
      </c>
      <c r="R68" s="3">
        <f t="shared" si="14"/>
        <v>0.10964306606409181</v>
      </c>
      <c r="S68" s="8">
        <f t="shared" si="15"/>
        <v>9.120503793787108</v>
      </c>
    </row>
    <row r="69" spans="1:19" ht="15">
      <c r="A69" s="1">
        <v>34</v>
      </c>
      <c r="B69" s="5">
        <v>0.5902777777777778</v>
      </c>
      <c r="C69" s="1" t="s">
        <v>365</v>
      </c>
      <c r="D69" s="1">
        <v>4</v>
      </c>
      <c r="E69" s="1">
        <v>5</v>
      </c>
      <c r="F69" s="1" t="s">
        <v>367</v>
      </c>
      <c r="G69" s="2">
        <v>51.9210333333333</v>
      </c>
      <c r="H69" s="6">
        <f>1+_xlfn.COUNTIFS(A:A,A69,O:O,"&lt;"&amp;O69)</f>
        <v>4</v>
      </c>
      <c r="I69" s="2">
        <f>_xlfn.AVERAGEIF(A:A,A69,G:G)</f>
        <v>43.979254761904755</v>
      </c>
      <c r="J69" s="2">
        <f t="shared" si="8"/>
        <v>7.941778571428543</v>
      </c>
      <c r="K69" s="2">
        <f t="shared" si="9"/>
        <v>97.94177857142854</v>
      </c>
      <c r="L69" s="2">
        <f t="shared" si="10"/>
        <v>356.5614924375646</v>
      </c>
      <c r="M69" s="2">
        <f>SUMIF(A:A,A69,L:L)</f>
        <v>3564.1507936036796</v>
      </c>
      <c r="N69" s="3">
        <f t="shared" si="11"/>
        <v>0.10004107937224749</v>
      </c>
      <c r="O69" s="7">
        <f t="shared" si="12"/>
        <v>9.99589374959714</v>
      </c>
      <c r="P69" s="3">
        <f t="shared" si="13"/>
        <v>0.10004107937224749</v>
      </c>
      <c r="Q69" s="3">
        <f>IF(ISNUMBER(P69),SUMIF(A:A,A69,P:P),"")</f>
        <v>0.9236525182988099</v>
      </c>
      <c r="R69" s="3">
        <f t="shared" si="14"/>
        <v>0.10831029785584724</v>
      </c>
      <c r="S69" s="8">
        <f t="shared" si="15"/>
        <v>9.232732434462731</v>
      </c>
    </row>
    <row r="70" spans="1:19" ht="15">
      <c r="A70" s="1">
        <v>34</v>
      </c>
      <c r="B70" s="5">
        <v>0.5902777777777778</v>
      </c>
      <c r="C70" s="1" t="s">
        <v>365</v>
      </c>
      <c r="D70" s="1">
        <v>4</v>
      </c>
      <c r="E70" s="1">
        <v>13</v>
      </c>
      <c r="F70" s="1" t="s">
        <v>374</v>
      </c>
      <c r="G70" s="2">
        <v>49.9391333333333</v>
      </c>
      <c r="H70" s="6">
        <f>1+_xlfn.COUNTIFS(A:A,A70,O:O,"&lt;"&amp;O70)</f>
        <v>5</v>
      </c>
      <c r="I70" s="2">
        <f>_xlfn.AVERAGEIF(A:A,A70,G:G)</f>
        <v>43.979254761904755</v>
      </c>
      <c r="J70" s="2">
        <f t="shared" si="8"/>
        <v>5.959878571428547</v>
      </c>
      <c r="K70" s="2">
        <f t="shared" si="9"/>
        <v>95.95987857142855</v>
      </c>
      <c r="L70" s="2">
        <f t="shared" si="10"/>
        <v>316.5852996024598</v>
      </c>
      <c r="M70" s="2">
        <f>SUMIF(A:A,A70,L:L)</f>
        <v>3564.1507936036796</v>
      </c>
      <c r="N70" s="3">
        <f t="shared" si="11"/>
        <v>0.08882488927533938</v>
      </c>
      <c r="O70" s="7">
        <f t="shared" si="12"/>
        <v>11.25810578722142</v>
      </c>
      <c r="P70" s="3">
        <f t="shared" si="13"/>
        <v>0.08882488927533938</v>
      </c>
      <c r="Q70" s="3">
        <f>IF(ISNUMBER(P70),SUMIF(A:A,A70,P:P),"")</f>
        <v>0.9236525182988099</v>
      </c>
      <c r="R70" s="3">
        <f t="shared" si="14"/>
        <v>0.09616699734542783</v>
      </c>
      <c r="S70" s="8">
        <f t="shared" si="15"/>
        <v>10.39857776164147</v>
      </c>
    </row>
    <row r="71" spans="1:19" ht="15">
      <c r="A71" s="1">
        <v>34</v>
      </c>
      <c r="B71" s="5">
        <v>0.5902777777777778</v>
      </c>
      <c r="C71" s="1" t="s">
        <v>365</v>
      </c>
      <c r="D71" s="1">
        <v>4</v>
      </c>
      <c r="E71" s="1">
        <v>7</v>
      </c>
      <c r="F71" s="1" t="s">
        <v>369</v>
      </c>
      <c r="G71" s="2">
        <v>46.3243666666667</v>
      </c>
      <c r="H71" s="6">
        <f>1+_xlfn.COUNTIFS(A:A,A71,O:O,"&lt;"&amp;O71)</f>
        <v>7</v>
      </c>
      <c r="I71" s="2">
        <f>_xlfn.AVERAGEIF(A:A,A71,G:G)</f>
        <v>43.979254761904755</v>
      </c>
      <c r="J71" s="2">
        <f t="shared" si="8"/>
        <v>2.345111904761943</v>
      </c>
      <c r="K71" s="2">
        <f t="shared" si="9"/>
        <v>92.34511190476195</v>
      </c>
      <c r="L71" s="2">
        <f t="shared" si="10"/>
        <v>254.85804765285164</v>
      </c>
      <c r="M71" s="2">
        <f>SUMIF(A:A,A71,L:L)</f>
        <v>3564.1507936036796</v>
      </c>
      <c r="N71" s="3">
        <f t="shared" si="11"/>
        <v>0.07150596661348524</v>
      </c>
      <c r="O71" s="7">
        <f t="shared" si="12"/>
        <v>13.98484696256677</v>
      </c>
      <c r="P71" s="3">
        <f t="shared" si="13"/>
        <v>0.07150596661348524</v>
      </c>
      <c r="Q71" s="3">
        <f>IF(ISNUMBER(P71),SUMIF(A:A,A71,P:P),"")</f>
        <v>0.9236525182988099</v>
      </c>
      <c r="R71" s="3">
        <f t="shared" si="14"/>
        <v>0.07741652320202133</v>
      </c>
      <c r="S71" s="8">
        <f t="shared" si="15"/>
        <v>12.917139114998259</v>
      </c>
    </row>
    <row r="72" spans="1:19" ht="15">
      <c r="A72" s="1">
        <v>34</v>
      </c>
      <c r="B72" s="5">
        <v>0.5902777777777778</v>
      </c>
      <c r="C72" s="1" t="s">
        <v>365</v>
      </c>
      <c r="D72" s="1">
        <v>4</v>
      </c>
      <c r="E72" s="1">
        <v>8</v>
      </c>
      <c r="F72" s="1" t="s">
        <v>370</v>
      </c>
      <c r="G72" s="2">
        <v>42.9788</v>
      </c>
      <c r="H72" s="6">
        <f>1+_xlfn.COUNTIFS(A:A,A72,O:O,"&lt;"&amp;O72)</f>
        <v>9</v>
      </c>
      <c r="I72" s="2">
        <f>_xlfn.AVERAGEIF(A:A,A72,G:G)</f>
        <v>43.979254761904755</v>
      </c>
      <c r="J72" s="2">
        <f t="shared" si="8"/>
        <v>-1.0004547619047557</v>
      </c>
      <c r="K72" s="2">
        <f t="shared" si="9"/>
        <v>88.99954523809524</v>
      </c>
      <c r="L72" s="2">
        <f t="shared" si="10"/>
        <v>208.50702094847748</v>
      </c>
      <c r="M72" s="2">
        <f>SUMIF(A:A,A72,L:L)</f>
        <v>3564.1507936036796</v>
      </c>
      <c r="N72" s="3">
        <f t="shared" si="11"/>
        <v>0.058501178267392547</v>
      </c>
      <c r="O72" s="7">
        <f t="shared" si="12"/>
        <v>17.09367280483274</v>
      </c>
      <c r="P72" s="3">
        <f t="shared" si="13"/>
        <v>0.058501178267392547</v>
      </c>
      <c r="Q72" s="3">
        <f>IF(ISNUMBER(P72),SUMIF(A:A,A72,P:P),"")</f>
        <v>0.9236525182988099</v>
      </c>
      <c r="R72" s="3">
        <f t="shared" si="14"/>
        <v>0.0633367820781136</v>
      </c>
      <c r="S72" s="8">
        <f t="shared" si="15"/>
        <v>15.788613933159638</v>
      </c>
    </row>
    <row r="73" spans="1:19" ht="15">
      <c r="A73" s="1">
        <v>34</v>
      </c>
      <c r="B73" s="5">
        <v>0.5902777777777778</v>
      </c>
      <c r="C73" s="1" t="s">
        <v>365</v>
      </c>
      <c r="D73" s="1">
        <v>4</v>
      </c>
      <c r="E73" s="1">
        <v>9</v>
      </c>
      <c r="F73" s="1" t="s">
        <v>371</v>
      </c>
      <c r="G73" s="2">
        <v>41.5444333333333</v>
      </c>
      <c r="H73" s="6">
        <f>1+_xlfn.COUNTIFS(A:A,A73,O:O,"&lt;"&amp;O73)</f>
        <v>10</v>
      </c>
      <c r="I73" s="2">
        <f>_xlfn.AVERAGEIF(A:A,A73,G:G)</f>
        <v>43.979254761904755</v>
      </c>
      <c r="J73" s="2">
        <f t="shared" si="8"/>
        <v>-2.4348214285714533</v>
      </c>
      <c r="K73" s="2">
        <f t="shared" si="9"/>
        <v>87.56517857142855</v>
      </c>
      <c r="L73" s="2">
        <f t="shared" si="10"/>
        <v>191.31297781888603</v>
      </c>
      <c r="M73" s="2">
        <f>SUMIF(A:A,A73,L:L)</f>
        <v>3564.1507936036796</v>
      </c>
      <c r="N73" s="3">
        <f t="shared" si="11"/>
        <v>0.053677015619603245</v>
      </c>
      <c r="O73" s="7">
        <f t="shared" si="12"/>
        <v>18.629947817642687</v>
      </c>
      <c r="P73" s="3">
        <f t="shared" si="13"/>
        <v>0.053677015619603245</v>
      </c>
      <c r="Q73" s="3">
        <f>IF(ISNUMBER(P73),SUMIF(A:A,A73,P:P),"")</f>
        <v>0.9236525182988099</v>
      </c>
      <c r="R73" s="3">
        <f t="shared" si="14"/>
        <v>0.05811386268774103</v>
      </c>
      <c r="S73" s="8">
        <f t="shared" si="15"/>
        <v>17.207598217541086</v>
      </c>
    </row>
    <row r="74" spans="1:19" ht="15">
      <c r="A74" s="1">
        <v>34</v>
      </c>
      <c r="B74" s="5">
        <v>0.5902777777777778</v>
      </c>
      <c r="C74" s="1" t="s">
        <v>365</v>
      </c>
      <c r="D74" s="1">
        <v>4</v>
      </c>
      <c r="E74" s="1">
        <v>10</v>
      </c>
      <c r="F74" s="1" t="s">
        <v>372</v>
      </c>
      <c r="G74" s="2">
        <v>41.257066666666695</v>
      </c>
      <c r="H74" s="6">
        <f>1+_xlfn.COUNTIFS(A:A,A74,O:O,"&lt;"&amp;O74)</f>
        <v>11</v>
      </c>
      <c r="I74" s="2">
        <f>_xlfn.AVERAGEIF(A:A,A74,G:G)</f>
        <v>43.979254761904755</v>
      </c>
      <c r="J74" s="2">
        <f t="shared" si="8"/>
        <v>-2.72218809523806</v>
      </c>
      <c r="K74" s="2">
        <f t="shared" si="9"/>
        <v>87.27781190476193</v>
      </c>
      <c r="L74" s="2">
        <f t="shared" si="10"/>
        <v>188.04263410717436</v>
      </c>
      <c r="M74" s="2">
        <f>SUMIF(A:A,A74,L:L)</f>
        <v>3564.1507936036796</v>
      </c>
      <c r="N74" s="3">
        <f t="shared" si="11"/>
        <v>0.05275944958463618</v>
      </c>
      <c r="O74" s="7">
        <f t="shared" si="12"/>
        <v>18.953950578953823</v>
      </c>
      <c r="P74" s="3">
        <f t="shared" si="13"/>
        <v>0.05275944958463618</v>
      </c>
      <c r="Q74" s="3">
        <f>IF(ISNUMBER(P74),SUMIF(A:A,A74,P:P),"")</f>
        <v>0.9236525182988099</v>
      </c>
      <c r="R74" s="3">
        <f t="shared" si="14"/>
        <v>0.05712045226900797</v>
      </c>
      <c r="S74" s="8">
        <f t="shared" si="15"/>
        <v>17.506864183961884</v>
      </c>
    </row>
    <row r="75" spans="1:19" ht="15">
      <c r="A75" s="1">
        <v>34</v>
      </c>
      <c r="B75" s="5">
        <v>0.5902777777777778</v>
      </c>
      <c r="C75" s="1" t="s">
        <v>365</v>
      </c>
      <c r="D75" s="1">
        <v>4</v>
      </c>
      <c r="E75" s="1">
        <v>15</v>
      </c>
      <c r="F75" s="1" t="s">
        <v>375</v>
      </c>
      <c r="G75" s="2">
        <v>47.1350333333333</v>
      </c>
      <c r="H75" s="6">
        <f>1+_xlfn.COUNTIFS(A:A,A75,O:O,"&lt;"&amp;O75)</f>
        <v>6</v>
      </c>
      <c r="I75" s="2">
        <f>_xlfn.AVERAGEIF(A:A,A75,G:G)</f>
        <v>43.979254761904755</v>
      </c>
      <c r="J75" s="2">
        <f t="shared" si="8"/>
        <v>3.1557785714285416</v>
      </c>
      <c r="K75" s="2">
        <f t="shared" si="9"/>
        <v>93.15577857142854</v>
      </c>
      <c r="L75" s="2">
        <f t="shared" si="10"/>
        <v>267.56076897804473</v>
      </c>
      <c r="M75" s="2">
        <f>SUMIF(A:A,A75,L:L)</f>
        <v>3564.1507936036796</v>
      </c>
      <c r="N75" s="3">
        <f t="shared" si="11"/>
        <v>0.07506999127484068</v>
      </c>
      <c r="O75" s="7">
        <f t="shared" si="12"/>
        <v>13.32090204112152</v>
      </c>
      <c r="P75" s="3">
        <f t="shared" si="13"/>
        <v>0.07506999127484068</v>
      </c>
      <c r="Q75" s="3">
        <f>IF(ISNUMBER(P75),SUMIF(A:A,A75,P:P),"")</f>
        <v>0.9236525182988099</v>
      </c>
      <c r="R75" s="3">
        <f t="shared" si="14"/>
        <v>0.08127514383125935</v>
      </c>
      <c r="S75" s="8">
        <f t="shared" si="15"/>
        <v>12.30388471629365</v>
      </c>
    </row>
    <row r="76" spans="1:19" ht="15">
      <c r="A76" s="1">
        <v>34</v>
      </c>
      <c r="B76" s="5">
        <v>0.5902777777777778</v>
      </c>
      <c r="C76" s="1" t="s">
        <v>365</v>
      </c>
      <c r="D76" s="1">
        <v>4</v>
      </c>
      <c r="E76" s="1">
        <v>16</v>
      </c>
      <c r="F76" s="1" t="s">
        <v>376</v>
      </c>
      <c r="G76" s="2">
        <v>43.035000000000004</v>
      </c>
      <c r="H76" s="6">
        <f>1+_xlfn.COUNTIFS(A:A,A76,O:O,"&lt;"&amp;O76)</f>
        <v>8</v>
      </c>
      <c r="I76" s="2">
        <f>_xlfn.AVERAGEIF(A:A,A76,G:G)</f>
        <v>43.979254761904755</v>
      </c>
      <c r="J76" s="2">
        <f t="shared" si="8"/>
        <v>-0.9442547619047517</v>
      </c>
      <c r="K76" s="2">
        <f t="shared" si="9"/>
        <v>89.05574523809526</v>
      </c>
      <c r="L76" s="2">
        <f t="shared" si="10"/>
        <v>209.21129335907983</v>
      </c>
      <c r="M76" s="2">
        <f>SUMIF(A:A,A76,L:L)</f>
        <v>3564.1507936036796</v>
      </c>
      <c r="N76" s="3">
        <f t="shared" si="11"/>
        <v>0.05869877720508796</v>
      </c>
      <c r="O76" s="7">
        <f t="shared" si="12"/>
        <v>17.036130011807483</v>
      </c>
      <c r="P76" s="3">
        <f t="shared" si="13"/>
        <v>0.05869877720508796</v>
      </c>
      <c r="Q76" s="3">
        <f>IF(ISNUMBER(P76),SUMIF(A:A,A76,P:P),"")</f>
        <v>0.9236525182988099</v>
      </c>
      <c r="R76" s="3">
        <f t="shared" si="14"/>
        <v>0.0635507141941212</v>
      </c>
      <c r="S76" s="8">
        <f t="shared" si="15"/>
        <v>15.735464387471914</v>
      </c>
    </row>
    <row r="77" spans="1:19" ht="15">
      <c r="A77" s="1">
        <v>34</v>
      </c>
      <c r="B77" s="5">
        <v>0.5902777777777778</v>
      </c>
      <c r="C77" s="1" t="s">
        <v>365</v>
      </c>
      <c r="D77" s="1">
        <v>4</v>
      </c>
      <c r="E77" s="1">
        <v>17</v>
      </c>
      <c r="F77" s="1" t="s">
        <v>377</v>
      </c>
      <c r="G77" s="2">
        <v>28.7557</v>
      </c>
      <c r="H77" s="6">
        <f>1+_xlfn.COUNTIFS(A:A,A77,O:O,"&lt;"&amp;O77)</f>
        <v>13</v>
      </c>
      <c r="I77" s="2">
        <f>_xlfn.AVERAGEIF(A:A,A77,G:G)</f>
        <v>43.979254761904755</v>
      </c>
      <c r="J77" s="2">
        <f t="shared" si="8"/>
        <v>-15.223554761904754</v>
      </c>
      <c r="K77" s="2">
        <f t="shared" si="9"/>
        <v>74.77644523809525</v>
      </c>
      <c r="L77" s="2">
        <f t="shared" si="10"/>
        <v>88.8177674859985</v>
      </c>
      <c r="M77" s="2">
        <f>SUMIF(A:A,A77,L:L)</f>
        <v>3564.1507936036796</v>
      </c>
      <c r="N77" s="3">
        <f t="shared" si="11"/>
        <v>0.0249197558210481</v>
      </c>
      <c r="O77" s="7">
        <f t="shared" si="12"/>
        <v>40.12880411754938</v>
      </c>
      <c r="P77" s="3">
        <f t="shared" si="13"/>
      </c>
      <c r="Q77" s="3">
        <f>IF(ISNUMBER(P77),SUMIF(A:A,A77,P:P),"")</f>
      </c>
      <c r="R77" s="3">
        <f t="shared" si="14"/>
      </c>
      <c r="S77" s="8">
        <f t="shared" si="15"/>
      </c>
    </row>
    <row r="78" spans="1:19" ht="15">
      <c r="A78" s="1">
        <v>34</v>
      </c>
      <c r="B78" s="5">
        <v>0.5902777777777778</v>
      </c>
      <c r="C78" s="1" t="s">
        <v>365</v>
      </c>
      <c r="D78" s="1">
        <v>4</v>
      </c>
      <c r="E78" s="1">
        <v>18</v>
      </c>
      <c r="F78" s="1" t="s">
        <v>378</v>
      </c>
      <c r="G78" s="2">
        <v>32.4065</v>
      </c>
      <c r="H78" s="6">
        <f>1+_xlfn.COUNTIFS(A:A,A78,O:O,"&lt;"&amp;O78)</f>
        <v>12</v>
      </c>
      <c r="I78" s="2">
        <f>_xlfn.AVERAGEIF(A:A,A78,G:G)</f>
        <v>43.979254761904755</v>
      </c>
      <c r="J78" s="2">
        <f t="shared" si="8"/>
        <v>-11.572754761904754</v>
      </c>
      <c r="K78" s="2">
        <f t="shared" si="9"/>
        <v>78.42724523809525</v>
      </c>
      <c r="L78" s="2">
        <f t="shared" si="10"/>
        <v>110.56844204997739</v>
      </c>
      <c r="M78" s="2">
        <f>SUMIF(A:A,A78,L:L)</f>
        <v>3564.1507936036796</v>
      </c>
      <c r="N78" s="3">
        <f t="shared" si="11"/>
        <v>0.031022380491983245</v>
      </c>
      <c r="O78" s="7">
        <f t="shared" si="12"/>
        <v>32.23479256398194</v>
      </c>
      <c r="P78" s="3">
        <f t="shared" si="13"/>
      </c>
      <c r="Q78" s="3">
        <f>IF(ISNUMBER(P78),SUMIF(A:A,A78,P:P),"")</f>
      </c>
      <c r="R78" s="3">
        <f t="shared" si="14"/>
      </c>
      <c r="S78" s="8">
        <f t="shared" si="15"/>
      </c>
    </row>
    <row r="79" spans="1:19" ht="15">
      <c r="A79" s="1">
        <v>34</v>
      </c>
      <c r="B79" s="5">
        <v>0.5902777777777778</v>
      </c>
      <c r="C79" s="1" t="s">
        <v>365</v>
      </c>
      <c r="D79" s="1">
        <v>4</v>
      </c>
      <c r="E79" s="1">
        <v>20</v>
      </c>
      <c r="F79" s="1" t="s">
        <v>379</v>
      </c>
      <c r="G79" s="2">
        <v>25.424633333333404</v>
      </c>
      <c r="H79" s="6">
        <f>1+_xlfn.COUNTIFS(A:A,A79,O:O,"&lt;"&amp;O79)</f>
        <v>14</v>
      </c>
      <c r="I79" s="2">
        <f>_xlfn.AVERAGEIF(A:A,A79,G:G)</f>
        <v>43.979254761904755</v>
      </c>
      <c r="J79" s="2">
        <f t="shared" si="8"/>
        <v>-18.55462142857135</v>
      </c>
      <c r="K79" s="2">
        <f t="shared" si="9"/>
        <v>71.44537857142865</v>
      </c>
      <c r="L79" s="2">
        <f t="shared" si="10"/>
        <v>72.7277279589638</v>
      </c>
      <c r="M79" s="2">
        <f>SUMIF(A:A,A79,L:L)</f>
        <v>3564.1507936036796</v>
      </c>
      <c r="N79" s="3">
        <f t="shared" si="11"/>
        <v>0.02040534538815892</v>
      </c>
      <c r="O79" s="7">
        <f t="shared" si="12"/>
        <v>49.00676665734328</v>
      </c>
      <c r="P79" s="3">
        <f t="shared" si="13"/>
      </c>
      <c r="Q79" s="3">
        <f>IF(ISNUMBER(P79),SUMIF(A:A,A79,P:P),"")</f>
      </c>
      <c r="R79" s="3">
        <f t="shared" si="14"/>
      </c>
      <c r="S79" s="8">
        <f t="shared" si="15"/>
      </c>
    </row>
    <row r="80" spans="1:19" ht="15">
      <c r="A80" s="1">
        <v>22</v>
      </c>
      <c r="B80" s="5">
        <v>0.5951388888888889</v>
      </c>
      <c r="C80" s="1" t="s">
        <v>244</v>
      </c>
      <c r="D80" s="1">
        <v>3</v>
      </c>
      <c r="E80" s="1">
        <v>7</v>
      </c>
      <c r="F80" s="1" t="s">
        <v>262</v>
      </c>
      <c r="G80" s="2">
        <v>67.36093333333329</v>
      </c>
      <c r="H80" s="6">
        <f>1+_xlfn.COUNTIFS(A:A,A80,O:O,"&lt;"&amp;O80)</f>
        <v>1</v>
      </c>
      <c r="I80" s="2">
        <f>_xlfn.AVERAGEIF(A:A,A80,G:G)</f>
        <v>50.20776111111109</v>
      </c>
      <c r="J80" s="2">
        <f t="shared" si="8"/>
        <v>17.153172222222203</v>
      </c>
      <c r="K80" s="2">
        <f t="shared" si="9"/>
        <v>107.1531722222222</v>
      </c>
      <c r="L80" s="2">
        <f t="shared" si="10"/>
        <v>619.6720170652701</v>
      </c>
      <c r="M80" s="2">
        <f>SUMIF(A:A,A80,L:L)</f>
        <v>3090.1158176348317</v>
      </c>
      <c r="N80" s="3">
        <f t="shared" si="11"/>
        <v>0.20053358955961909</v>
      </c>
      <c r="O80" s="7">
        <f t="shared" si="12"/>
        <v>4.986695756037907</v>
      </c>
      <c r="P80" s="3">
        <f t="shared" si="13"/>
        <v>0.20053358955961909</v>
      </c>
      <c r="Q80" s="3">
        <f>IF(ISNUMBER(P80),SUMIF(A:A,A80,P:P),"")</f>
        <v>0.8324500642299948</v>
      </c>
      <c r="R80" s="3">
        <f t="shared" si="14"/>
        <v>0.24089563828084987</v>
      </c>
      <c r="S80" s="8">
        <f t="shared" si="15"/>
        <v>4.151175202409198</v>
      </c>
    </row>
    <row r="81" spans="1:19" ht="15">
      <c r="A81" s="1">
        <v>22</v>
      </c>
      <c r="B81" s="5">
        <v>0.5951388888888889</v>
      </c>
      <c r="C81" s="1" t="s">
        <v>244</v>
      </c>
      <c r="D81" s="1">
        <v>3</v>
      </c>
      <c r="E81" s="1">
        <v>2</v>
      </c>
      <c r="F81" s="1" t="s">
        <v>257</v>
      </c>
      <c r="G81" s="2">
        <v>63.5251</v>
      </c>
      <c r="H81" s="6">
        <f>1+_xlfn.COUNTIFS(A:A,A81,O:O,"&lt;"&amp;O81)</f>
        <v>2</v>
      </c>
      <c r="I81" s="2">
        <f>_xlfn.AVERAGEIF(A:A,A81,G:G)</f>
        <v>50.20776111111109</v>
      </c>
      <c r="J81" s="2">
        <f t="shared" si="8"/>
        <v>13.317338888888912</v>
      </c>
      <c r="K81" s="2">
        <f t="shared" si="9"/>
        <v>103.31733888888891</v>
      </c>
      <c r="L81" s="2">
        <f t="shared" si="10"/>
        <v>492.2763930920277</v>
      </c>
      <c r="M81" s="2">
        <f>SUMIF(A:A,A81,L:L)</f>
        <v>3090.1158176348317</v>
      </c>
      <c r="N81" s="3">
        <f t="shared" si="11"/>
        <v>0.15930677752680966</v>
      </c>
      <c r="O81" s="7">
        <f t="shared" si="12"/>
        <v>6.2771968369751905</v>
      </c>
      <c r="P81" s="3">
        <f t="shared" si="13"/>
        <v>0.15930677752680966</v>
      </c>
      <c r="Q81" s="3">
        <f>IF(ISNUMBER(P81),SUMIF(A:A,A81,P:P),"")</f>
        <v>0.8324500642299948</v>
      </c>
      <c r="R81" s="3">
        <f t="shared" si="14"/>
        <v>0.19137097151186636</v>
      </c>
      <c r="S81" s="8">
        <f t="shared" si="15"/>
        <v>5.225452910124318</v>
      </c>
    </row>
    <row r="82" spans="1:19" ht="15">
      <c r="A82" s="1">
        <v>22</v>
      </c>
      <c r="B82" s="5">
        <v>0.5951388888888889</v>
      </c>
      <c r="C82" s="1" t="s">
        <v>244</v>
      </c>
      <c r="D82" s="1">
        <v>3</v>
      </c>
      <c r="E82" s="1">
        <v>12</v>
      </c>
      <c r="F82" s="1" t="s">
        <v>267</v>
      </c>
      <c r="G82" s="2">
        <v>58.6122666666666</v>
      </c>
      <c r="H82" s="6">
        <f>1+_xlfn.COUNTIFS(A:A,A82,O:O,"&lt;"&amp;O82)</f>
        <v>3</v>
      </c>
      <c r="I82" s="2">
        <f>_xlfn.AVERAGEIF(A:A,A82,G:G)</f>
        <v>50.20776111111109</v>
      </c>
      <c r="J82" s="2">
        <f t="shared" si="8"/>
        <v>8.40450555555551</v>
      </c>
      <c r="K82" s="2">
        <f t="shared" si="9"/>
        <v>98.40450555555552</v>
      </c>
      <c r="L82" s="2">
        <f t="shared" si="10"/>
        <v>366.59963264048855</v>
      </c>
      <c r="M82" s="2">
        <f>SUMIF(A:A,A82,L:L)</f>
        <v>3090.1158176348317</v>
      </c>
      <c r="N82" s="3">
        <f t="shared" si="11"/>
        <v>0.11863621115699254</v>
      </c>
      <c r="O82" s="7">
        <f t="shared" si="12"/>
        <v>8.429129607626205</v>
      </c>
      <c r="P82" s="3">
        <f t="shared" si="13"/>
        <v>0.11863621115699254</v>
      </c>
      <c r="Q82" s="3">
        <f>IF(ISNUMBER(P82),SUMIF(A:A,A82,P:P),"")</f>
        <v>0.8324500642299948</v>
      </c>
      <c r="R82" s="3">
        <f t="shared" si="14"/>
        <v>0.14251450778219285</v>
      </c>
      <c r="S82" s="8">
        <f t="shared" si="15"/>
        <v>7.016829483271385</v>
      </c>
    </row>
    <row r="83" spans="1:19" ht="15">
      <c r="A83" s="1">
        <v>22</v>
      </c>
      <c r="B83" s="5">
        <v>0.5951388888888889</v>
      </c>
      <c r="C83" s="1" t="s">
        <v>244</v>
      </c>
      <c r="D83" s="1">
        <v>3</v>
      </c>
      <c r="E83" s="1">
        <v>6</v>
      </c>
      <c r="F83" s="1" t="s">
        <v>261</v>
      </c>
      <c r="G83" s="2">
        <v>54.8475666666666</v>
      </c>
      <c r="H83" s="6">
        <f>1+_xlfn.COUNTIFS(A:A,A83,O:O,"&lt;"&amp;O83)</f>
        <v>4</v>
      </c>
      <c r="I83" s="2">
        <f>_xlfn.AVERAGEIF(A:A,A83,G:G)</f>
        <v>50.20776111111109</v>
      </c>
      <c r="J83" s="2">
        <f t="shared" si="8"/>
        <v>4.639805555555512</v>
      </c>
      <c r="K83" s="2">
        <f t="shared" si="9"/>
        <v>94.63980555555551</v>
      </c>
      <c r="L83" s="2">
        <f t="shared" si="10"/>
        <v>292.4776733506099</v>
      </c>
      <c r="M83" s="2">
        <f>SUMIF(A:A,A83,L:L)</f>
        <v>3090.1158176348317</v>
      </c>
      <c r="N83" s="3">
        <f t="shared" si="11"/>
        <v>0.09464942112573363</v>
      </c>
      <c r="O83" s="7">
        <f t="shared" si="12"/>
        <v>10.565304976050365</v>
      </c>
      <c r="P83" s="3">
        <f t="shared" si="13"/>
        <v>0.09464942112573363</v>
      </c>
      <c r="Q83" s="3">
        <f>IF(ISNUMBER(P83),SUMIF(A:A,A83,P:P),"")</f>
        <v>0.8324500642299948</v>
      </c>
      <c r="R83" s="3">
        <f t="shared" si="14"/>
        <v>0.1136998183948524</v>
      </c>
      <c r="S83" s="8">
        <f t="shared" si="15"/>
        <v>8.79508880592261</v>
      </c>
    </row>
    <row r="84" spans="1:19" ht="15">
      <c r="A84" s="1">
        <v>22</v>
      </c>
      <c r="B84" s="5">
        <v>0.5951388888888889</v>
      </c>
      <c r="C84" s="1" t="s">
        <v>244</v>
      </c>
      <c r="D84" s="1">
        <v>3</v>
      </c>
      <c r="E84" s="1">
        <v>5</v>
      </c>
      <c r="F84" s="1" t="s">
        <v>260</v>
      </c>
      <c r="G84" s="2">
        <v>51.402733333333295</v>
      </c>
      <c r="H84" s="6">
        <f>1+_xlfn.COUNTIFS(A:A,A84,O:O,"&lt;"&amp;O84)</f>
        <v>5</v>
      </c>
      <c r="I84" s="2">
        <f>_xlfn.AVERAGEIF(A:A,A84,G:G)</f>
        <v>50.20776111111109</v>
      </c>
      <c r="J84" s="2">
        <f t="shared" si="8"/>
        <v>1.194972222222205</v>
      </c>
      <c r="K84" s="2">
        <f t="shared" si="9"/>
        <v>91.1949722222222</v>
      </c>
      <c r="L84" s="2">
        <f t="shared" si="10"/>
        <v>237.8638219733284</v>
      </c>
      <c r="M84" s="2">
        <f>SUMIF(A:A,A84,L:L)</f>
        <v>3090.1158176348317</v>
      </c>
      <c r="N84" s="3">
        <f t="shared" si="11"/>
        <v>0.07697569800325119</v>
      </c>
      <c r="O84" s="7">
        <f t="shared" si="12"/>
        <v>12.991113116736706</v>
      </c>
      <c r="P84" s="3">
        <f t="shared" si="13"/>
        <v>0.07697569800325119</v>
      </c>
      <c r="Q84" s="3">
        <f>IF(ISNUMBER(P84),SUMIF(A:A,A84,P:P),"")</f>
        <v>0.8324500642299948</v>
      </c>
      <c r="R84" s="3">
        <f t="shared" si="14"/>
        <v>0.09246884745507548</v>
      </c>
      <c r="S84" s="8">
        <f t="shared" si="15"/>
        <v>10.8144529484466</v>
      </c>
    </row>
    <row r="85" spans="1:19" ht="15">
      <c r="A85" s="1">
        <v>22</v>
      </c>
      <c r="B85" s="5">
        <v>0.5951388888888889</v>
      </c>
      <c r="C85" s="1" t="s">
        <v>244</v>
      </c>
      <c r="D85" s="1">
        <v>3</v>
      </c>
      <c r="E85" s="1">
        <v>1</v>
      </c>
      <c r="F85" s="1" t="s">
        <v>256</v>
      </c>
      <c r="G85" s="2">
        <v>49.094066666666706</v>
      </c>
      <c r="H85" s="6">
        <f>1+_xlfn.COUNTIFS(A:A,A85,O:O,"&lt;"&amp;O85)</f>
        <v>6</v>
      </c>
      <c r="I85" s="2">
        <f>_xlfn.AVERAGEIF(A:A,A85,G:G)</f>
        <v>50.20776111111109</v>
      </c>
      <c r="J85" s="2">
        <f t="shared" si="8"/>
        <v>-1.1136944444443841</v>
      </c>
      <c r="K85" s="2">
        <f t="shared" si="9"/>
        <v>88.88630555555562</v>
      </c>
      <c r="L85" s="2">
        <f t="shared" si="10"/>
        <v>207.09514665424496</v>
      </c>
      <c r="M85" s="2">
        <f>SUMIF(A:A,A85,L:L)</f>
        <v>3090.1158176348317</v>
      </c>
      <c r="N85" s="3">
        <f t="shared" si="11"/>
        <v>0.06701857110739466</v>
      </c>
      <c r="O85" s="7">
        <f t="shared" si="12"/>
        <v>14.921237255230924</v>
      </c>
      <c r="P85" s="3">
        <f t="shared" si="13"/>
        <v>0.06701857110739466</v>
      </c>
      <c r="Q85" s="3">
        <f>IF(ISNUMBER(P85),SUMIF(A:A,A85,P:P),"")</f>
        <v>0.8324500642299948</v>
      </c>
      <c r="R85" s="3">
        <f t="shared" si="14"/>
        <v>0.08050761719789876</v>
      </c>
      <c r="S85" s="8">
        <f t="shared" si="15"/>
        <v>12.421184911507975</v>
      </c>
    </row>
    <row r="86" spans="1:19" ht="15">
      <c r="A86" s="1">
        <v>22</v>
      </c>
      <c r="B86" s="5">
        <v>0.5951388888888889</v>
      </c>
      <c r="C86" s="1" t="s">
        <v>244</v>
      </c>
      <c r="D86" s="1">
        <v>3</v>
      </c>
      <c r="E86" s="1">
        <v>4</v>
      </c>
      <c r="F86" s="1" t="s">
        <v>259</v>
      </c>
      <c r="G86" s="2">
        <v>49.076433333333306</v>
      </c>
      <c r="H86" s="6">
        <f>1+_xlfn.COUNTIFS(A:A,A86,O:O,"&lt;"&amp;O86)</f>
        <v>7</v>
      </c>
      <c r="I86" s="2">
        <f>_xlfn.AVERAGEIF(A:A,A86,G:G)</f>
        <v>50.20776111111109</v>
      </c>
      <c r="J86" s="2">
        <f t="shared" si="8"/>
        <v>-1.1313277777777841</v>
      </c>
      <c r="K86" s="2">
        <f t="shared" si="9"/>
        <v>88.86867222222222</v>
      </c>
      <c r="L86" s="2">
        <f t="shared" si="10"/>
        <v>206.87615585564393</v>
      </c>
      <c r="M86" s="2">
        <f>SUMIF(A:A,A86,L:L)</f>
        <v>3090.1158176348317</v>
      </c>
      <c r="N86" s="3">
        <f t="shared" si="11"/>
        <v>0.06694770295502597</v>
      </c>
      <c r="O86" s="7">
        <f t="shared" si="12"/>
        <v>14.93703227834088</v>
      </c>
      <c r="P86" s="3">
        <f t="shared" si="13"/>
        <v>0.06694770295502597</v>
      </c>
      <c r="Q86" s="3">
        <f>IF(ISNUMBER(P86),SUMIF(A:A,A86,P:P),"")</f>
        <v>0.8324500642299948</v>
      </c>
      <c r="R86" s="3">
        <f t="shared" si="14"/>
        <v>0.08042248518168078</v>
      </c>
      <c r="S86" s="8">
        <f t="shared" si="15"/>
        <v>12.43433347951037</v>
      </c>
    </row>
    <row r="87" spans="1:19" ht="15">
      <c r="A87" s="1">
        <v>22</v>
      </c>
      <c r="B87" s="5">
        <v>0.5951388888888889</v>
      </c>
      <c r="C87" s="1" t="s">
        <v>244</v>
      </c>
      <c r="D87" s="1">
        <v>3</v>
      </c>
      <c r="E87" s="1">
        <v>3</v>
      </c>
      <c r="F87" s="1" t="s">
        <v>258</v>
      </c>
      <c r="G87" s="2">
        <v>39.6451333333333</v>
      </c>
      <c r="H87" s="6">
        <f>1+_xlfn.COUNTIFS(A:A,A87,O:O,"&lt;"&amp;O87)</f>
        <v>12</v>
      </c>
      <c r="I87" s="2">
        <f>_xlfn.AVERAGEIF(A:A,A87,G:G)</f>
        <v>50.20776111111109</v>
      </c>
      <c r="J87" s="2">
        <f t="shared" si="8"/>
        <v>-10.562627777777791</v>
      </c>
      <c r="K87" s="2">
        <f t="shared" si="9"/>
        <v>79.43737222222221</v>
      </c>
      <c r="L87" s="2">
        <f t="shared" si="10"/>
        <v>117.4769722273198</v>
      </c>
      <c r="M87" s="2">
        <f>SUMIF(A:A,A87,L:L)</f>
        <v>3090.1158176348317</v>
      </c>
      <c r="N87" s="3">
        <f t="shared" si="11"/>
        <v>0.03801701268182124</v>
      </c>
      <c r="O87" s="7">
        <f t="shared" si="12"/>
        <v>26.30401311037714</v>
      </c>
      <c r="P87" s="3">
        <f t="shared" si="13"/>
      </c>
      <c r="Q87" s="3">
        <f>IF(ISNUMBER(P87),SUMIF(A:A,A87,P:P),"")</f>
      </c>
      <c r="R87" s="3">
        <f t="shared" si="14"/>
      </c>
      <c r="S87" s="8">
        <f t="shared" si="15"/>
      </c>
    </row>
    <row r="88" spans="1:19" ht="15">
      <c r="A88" s="1">
        <v>22</v>
      </c>
      <c r="B88" s="5">
        <v>0.5951388888888889</v>
      </c>
      <c r="C88" s="1" t="s">
        <v>244</v>
      </c>
      <c r="D88" s="1">
        <v>3</v>
      </c>
      <c r="E88" s="1">
        <v>8</v>
      </c>
      <c r="F88" s="1" t="s">
        <v>263</v>
      </c>
      <c r="G88" s="2">
        <v>42.3654666666666</v>
      </c>
      <c r="H88" s="6">
        <f>1+_xlfn.COUNTIFS(A:A,A88,O:O,"&lt;"&amp;O88)</f>
        <v>9</v>
      </c>
      <c r="I88" s="2">
        <f>_xlfn.AVERAGEIF(A:A,A88,G:G)</f>
        <v>50.20776111111109</v>
      </c>
      <c r="J88" s="2">
        <f t="shared" si="8"/>
        <v>-7.842294444444491</v>
      </c>
      <c r="K88" s="2">
        <f t="shared" si="9"/>
        <v>82.15770555555551</v>
      </c>
      <c r="L88" s="2">
        <f t="shared" si="10"/>
        <v>138.30513028699264</v>
      </c>
      <c r="M88" s="2">
        <f>SUMIF(A:A,A88,L:L)</f>
        <v>3090.1158176348317</v>
      </c>
      <c r="N88" s="3">
        <f t="shared" si="11"/>
        <v>0.04475726427394915</v>
      </c>
      <c r="O88" s="7">
        <f t="shared" si="12"/>
        <v>22.34274181458511</v>
      </c>
      <c r="P88" s="3">
        <f t="shared" si="13"/>
      </c>
      <c r="Q88" s="3">
        <f>IF(ISNUMBER(P88),SUMIF(A:A,A88,P:P),"")</f>
      </c>
      <c r="R88" s="3">
        <f t="shared" si="14"/>
      </c>
      <c r="S88" s="8">
        <f t="shared" si="15"/>
      </c>
    </row>
    <row r="89" spans="1:19" ht="15">
      <c r="A89" s="1">
        <v>22</v>
      </c>
      <c r="B89" s="5">
        <v>0.5951388888888889</v>
      </c>
      <c r="C89" s="1" t="s">
        <v>244</v>
      </c>
      <c r="D89" s="1">
        <v>3</v>
      </c>
      <c r="E89" s="1">
        <v>9</v>
      </c>
      <c r="F89" s="1" t="s">
        <v>264</v>
      </c>
      <c r="G89" s="2">
        <v>41.995</v>
      </c>
      <c r="H89" s="6">
        <f>1+_xlfn.COUNTIFS(A:A,A89,O:O,"&lt;"&amp;O89)</f>
        <v>10</v>
      </c>
      <c r="I89" s="2">
        <f>_xlfn.AVERAGEIF(A:A,A89,G:G)</f>
        <v>50.20776111111109</v>
      </c>
      <c r="J89" s="2">
        <f t="shared" si="8"/>
        <v>-8.212761111111092</v>
      </c>
      <c r="K89" s="2">
        <f t="shared" si="9"/>
        <v>81.78723888888891</v>
      </c>
      <c r="L89" s="2">
        <f t="shared" si="10"/>
        <v>135.26479927043283</v>
      </c>
      <c r="M89" s="2">
        <f>SUMIF(A:A,A89,L:L)</f>
        <v>3090.1158176348317</v>
      </c>
      <c r="N89" s="3">
        <f t="shared" si="11"/>
        <v>0.04377337525619484</v>
      </c>
      <c r="O89" s="7">
        <f t="shared" si="12"/>
        <v>22.844936999882805</v>
      </c>
      <c r="P89" s="3">
        <f t="shared" si="13"/>
      </c>
      <c r="Q89" s="3">
        <f>IF(ISNUMBER(P89),SUMIF(A:A,A89,P:P),"")</f>
      </c>
      <c r="R89" s="3">
        <f t="shared" si="14"/>
      </c>
      <c r="S89" s="8">
        <f t="shared" si="15"/>
      </c>
    </row>
    <row r="90" spans="1:19" ht="15">
      <c r="A90" s="1">
        <v>22</v>
      </c>
      <c r="B90" s="5">
        <v>0.5951388888888889</v>
      </c>
      <c r="C90" s="1" t="s">
        <v>244</v>
      </c>
      <c r="D90" s="1">
        <v>3</v>
      </c>
      <c r="E90" s="1">
        <v>10</v>
      </c>
      <c r="F90" s="1" t="s">
        <v>265</v>
      </c>
      <c r="G90" s="2">
        <v>43.6634</v>
      </c>
      <c r="H90" s="6">
        <f>1+_xlfn.COUNTIFS(A:A,A90,O:O,"&lt;"&amp;O90)</f>
        <v>8</v>
      </c>
      <c r="I90" s="2">
        <f>_xlfn.AVERAGEIF(A:A,A90,G:G)</f>
        <v>50.20776111111109</v>
      </c>
      <c r="J90" s="2">
        <f t="shared" si="8"/>
        <v>-6.544361111111087</v>
      </c>
      <c r="K90" s="2">
        <f t="shared" si="9"/>
        <v>83.45563888888891</v>
      </c>
      <c r="L90" s="2">
        <f t="shared" si="10"/>
        <v>149.5062702366253</v>
      </c>
      <c r="M90" s="2">
        <f>SUMIF(A:A,A90,L:L)</f>
        <v>3090.1158176348317</v>
      </c>
      <c r="N90" s="3">
        <f t="shared" si="11"/>
        <v>0.04838209279516814</v>
      </c>
      <c r="O90" s="7">
        <f t="shared" si="12"/>
        <v>20.668804142756485</v>
      </c>
      <c r="P90" s="3">
        <f t="shared" si="13"/>
        <v>0.04838209279516814</v>
      </c>
      <c r="Q90" s="3">
        <f>IF(ISNUMBER(P90),SUMIF(A:A,A90,P:P),"")</f>
        <v>0.8324500642299948</v>
      </c>
      <c r="R90" s="3">
        <f t="shared" si="14"/>
        <v>0.05812011419558352</v>
      </c>
      <c r="S90" s="8">
        <f t="shared" si="15"/>
        <v>17.205747336194822</v>
      </c>
    </row>
    <row r="91" spans="1:19" ht="15">
      <c r="A91" s="1">
        <v>22</v>
      </c>
      <c r="B91" s="5">
        <v>0.5951388888888889</v>
      </c>
      <c r="C91" s="1" t="s">
        <v>244</v>
      </c>
      <c r="D91" s="1">
        <v>3</v>
      </c>
      <c r="E91" s="1">
        <v>11</v>
      </c>
      <c r="F91" s="1" t="s">
        <v>266</v>
      </c>
      <c r="G91" s="2">
        <v>40.9050333333333</v>
      </c>
      <c r="H91" s="6">
        <f>1+_xlfn.COUNTIFS(A:A,A91,O:O,"&lt;"&amp;O91)</f>
        <v>11</v>
      </c>
      <c r="I91" s="2">
        <f>_xlfn.AVERAGEIF(A:A,A91,G:G)</f>
        <v>50.20776111111109</v>
      </c>
      <c r="J91" s="2">
        <f t="shared" si="8"/>
        <v>-9.30272777777779</v>
      </c>
      <c r="K91" s="2">
        <f t="shared" si="9"/>
        <v>80.69727222222221</v>
      </c>
      <c r="L91" s="2">
        <f t="shared" si="10"/>
        <v>126.70180498184733</v>
      </c>
      <c r="M91" s="2">
        <f>SUMIF(A:A,A91,L:L)</f>
        <v>3090.1158176348317</v>
      </c>
      <c r="N91" s="3">
        <f t="shared" si="11"/>
        <v>0.04100228355803979</v>
      </c>
      <c r="O91" s="7">
        <f t="shared" si="12"/>
        <v>24.388885525960383</v>
      </c>
      <c r="P91" s="3">
        <f t="shared" si="13"/>
      </c>
      <c r="Q91" s="3">
        <f>IF(ISNUMBER(P91),SUMIF(A:A,A91,P:P),"")</f>
      </c>
      <c r="R91" s="3">
        <f t="shared" si="14"/>
      </c>
      <c r="S91" s="8">
        <f t="shared" si="15"/>
      </c>
    </row>
    <row r="92" spans="1:19" ht="15">
      <c r="A92" s="1">
        <v>4</v>
      </c>
      <c r="B92" s="5">
        <v>0.6006944444444444</v>
      </c>
      <c r="C92" s="1" t="s">
        <v>31</v>
      </c>
      <c r="D92" s="1">
        <v>4</v>
      </c>
      <c r="E92" s="1">
        <v>10</v>
      </c>
      <c r="F92" s="1" t="s">
        <v>70</v>
      </c>
      <c r="G92" s="2">
        <v>70.96089999999991</v>
      </c>
      <c r="H92" s="6">
        <f>1+_xlfn.COUNTIFS(A:A,A92,O:O,"&lt;"&amp;O92)</f>
        <v>1</v>
      </c>
      <c r="I92" s="2">
        <f>_xlfn.AVERAGEIF(A:A,A92,G:G)</f>
        <v>49.694072222222196</v>
      </c>
      <c r="J92" s="2">
        <f t="shared" si="8"/>
        <v>21.266827777777713</v>
      </c>
      <c r="K92" s="2">
        <f t="shared" si="9"/>
        <v>111.2668277777777</v>
      </c>
      <c r="L92" s="2">
        <f t="shared" si="10"/>
        <v>793.147864694119</v>
      </c>
      <c r="M92" s="2">
        <f>SUMIF(A:A,A92,L:L)</f>
        <v>3383.8143278157495</v>
      </c>
      <c r="N92" s="3">
        <f t="shared" si="11"/>
        <v>0.2343946173920528</v>
      </c>
      <c r="O92" s="7">
        <f t="shared" si="12"/>
        <v>4.266309572831962</v>
      </c>
      <c r="P92" s="3">
        <f t="shared" si="13"/>
        <v>0.2343946173920528</v>
      </c>
      <c r="Q92" s="3">
        <f>IF(ISNUMBER(P92),SUMIF(A:A,A92,P:P),"")</f>
        <v>0.8851890882979171</v>
      </c>
      <c r="R92" s="3">
        <f t="shared" si="14"/>
        <v>0.26479609892475936</v>
      </c>
      <c r="S92" s="8">
        <f t="shared" si="15"/>
        <v>3.7764906811718006</v>
      </c>
    </row>
    <row r="93" spans="1:19" ht="15">
      <c r="A93" s="1">
        <v>4</v>
      </c>
      <c r="B93" s="5">
        <v>0.6006944444444444</v>
      </c>
      <c r="C93" s="1" t="s">
        <v>31</v>
      </c>
      <c r="D93" s="1">
        <v>4</v>
      </c>
      <c r="E93" s="1">
        <v>6</v>
      </c>
      <c r="F93" s="1" t="s">
        <v>66</v>
      </c>
      <c r="G93" s="2">
        <v>63.51219999999999</v>
      </c>
      <c r="H93" s="6">
        <f>1+_xlfn.COUNTIFS(A:A,A93,O:O,"&lt;"&amp;O93)</f>
        <v>2</v>
      </c>
      <c r="I93" s="2">
        <f>_xlfn.AVERAGEIF(A:A,A93,G:G)</f>
        <v>49.694072222222196</v>
      </c>
      <c r="J93" s="2">
        <f t="shared" si="8"/>
        <v>13.818127777777796</v>
      </c>
      <c r="K93" s="2">
        <f t="shared" si="9"/>
        <v>103.81812777777779</v>
      </c>
      <c r="L93" s="2">
        <f t="shared" si="10"/>
        <v>507.29245249444364</v>
      </c>
      <c r="M93" s="2">
        <f>SUMIF(A:A,A93,L:L)</f>
        <v>3383.8143278157495</v>
      </c>
      <c r="N93" s="3">
        <f t="shared" si="11"/>
        <v>0.1499173427821912</v>
      </c>
      <c r="O93" s="7">
        <f t="shared" si="12"/>
        <v>6.670342346267831</v>
      </c>
      <c r="P93" s="3">
        <f t="shared" si="13"/>
        <v>0.1499173427821912</v>
      </c>
      <c r="Q93" s="3">
        <f>IF(ISNUMBER(P93),SUMIF(A:A,A93,P:P),"")</f>
        <v>0.8851890882979171</v>
      </c>
      <c r="R93" s="3">
        <f t="shared" si="14"/>
        <v>0.16936194171853075</v>
      </c>
      <c r="S93" s="8">
        <f t="shared" si="15"/>
        <v>5.904514260127811</v>
      </c>
    </row>
    <row r="94" spans="1:19" ht="15">
      <c r="A94" s="1">
        <v>4</v>
      </c>
      <c r="B94" s="5">
        <v>0.6006944444444444</v>
      </c>
      <c r="C94" s="1" t="s">
        <v>31</v>
      </c>
      <c r="D94" s="1">
        <v>4</v>
      </c>
      <c r="E94" s="1">
        <v>9</v>
      </c>
      <c r="F94" s="1" t="s">
        <v>69</v>
      </c>
      <c r="G94" s="2">
        <v>57.533366666666595</v>
      </c>
      <c r="H94" s="6">
        <f>1+_xlfn.COUNTIFS(A:A,A94,O:O,"&lt;"&amp;O94)</f>
        <v>3</v>
      </c>
      <c r="I94" s="2">
        <f>_xlfn.AVERAGEIF(A:A,A94,G:G)</f>
        <v>49.694072222222196</v>
      </c>
      <c r="J94" s="2">
        <f t="shared" si="8"/>
        <v>7.839294444444398</v>
      </c>
      <c r="K94" s="2">
        <f t="shared" si="9"/>
        <v>97.83929444444439</v>
      </c>
      <c r="L94" s="2">
        <f t="shared" si="10"/>
        <v>354.3757059811375</v>
      </c>
      <c r="M94" s="2">
        <f>SUMIF(A:A,A94,L:L)</f>
        <v>3383.8143278157495</v>
      </c>
      <c r="N94" s="3">
        <f t="shared" si="11"/>
        <v>0.10472669941376093</v>
      </c>
      <c r="O94" s="7">
        <f t="shared" si="12"/>
        <v>9.548663383815201</v>
      </c>
      <c r="P94" s="3">
        <f t="shared" si="13"/>
        <v>0.10472669941376093</v>
      </c>
      <c r="Q94" s="3">
        <f>IF(ISNUMBER(P94),SUMIF(A:A,A94,P:P),"")</f>
        <v>0.8851890882979171</v>
      </c>
      <c r="R94" s="3">
        <f t="shared" si="14"/>
        <v>0.11830997557271557</v>
      </c>
      <c r="S94" s="8">
        <f t="shared" si="15"/>
        <v>8.452372635183082</v>
      </c>
    </row>
    <row r="95" spans="1:19" ht="15">
      <c r="A95" s="1">
        <v>4</v>
      </c>
      <c r="B95" s="5">
        <v>0.6006944444444444</v>
      </c>
      <c r="C95" s="1" t="s">
        <v>31</v>
      </c>
      <c r="D95" s="1">
        <v>4</v>
      </c>
      <c r="E95" s="1">
        <v>8</v>
      </c>
      <c r="F95" s="1" t="s">
        <v>68</v>
      </c>
      <c r="G95" s="2">
        <v>55.3082333333333</v>
      </c>
      <c r="H95" s="6">
        <f>1+_xlfn.COUNTIFS(A:A,A95,O:O,"&lt;"&amp;O95)</f>
        <v>4</v>
      </c>
      <c r="I95" s="2">
        <f>_xlfn.AVERAGEIF(A:A,A95,G:G)</f>
        <v>49.694072222222196</v>
      </c>
      <c r="J95" s="2">
        <f t="shared" si="8"/>
        <v>5.614161111111102</v>
      </c>
      <c r="K95" s="2">
        <f t="shared" si="9"/>
        <v>95.6141611111111</v>
      </c>
      <c r="L95" s="2">
        <f t="shared" si="10"/>
        <v>310.08599637393786</v>
      </c>
      <c r="M95" s="2">
        <f>SUMIF(A:A,A95,L:L)</f>
        <v>3383.8143278157495</v>
      </c>
      <c r="N95" s="3">
        <f t="shared" si="11"/>
        <v>0.09163800561542577</v>
      </c>
      <c r="O95" s="7">
        <f t="shared" si="12"/>
        <v>10.912502877863442</v>
      </c>
      <c r="P95" s="3">
        <f t="shared" si="13"/>
        <v>0.09163800561542577</v>
      </c>
      <c r="Q95" s="3">
        <f>IF(ISNUMBER(P95),SUMIF(A:A,A95,P:P),"")</f>
        <v>0.8851890882979171</v>
      </c>
      <c r="R95" s="3">
        <f t="shared" si="14"/>
        <v>0.10352365028768216</v>
      </c>
      <c r="S95" s="8">
        <f t="shared" si="15"/>
        <v>9.659628473504336</v>
      </c>
    </row>
    <row r="96" spans="1:19" ht="15">
      <c r="A96" s="1">
        <v>4</v>
      </c>
      <c r="B96" s="5">
        <v>0.6006944444444444</v>
      </c>
      <c r="C96" s="1" t="s">
        <v>31</v>
      </c>
      <c r="D96" s="1">
        <v>4</v>
      </c>
      <c r="E96" s="1">
        <v>3</v>
      </c>
      <c r="F96" s="1" t="s">
        <v>63</v>
      </c>
      <c r="G96" s="2">
        <v>54.778099999999995</v>
      </c>
      <c r="H96" s="6">
        <f>1+_xlfn.COUNTIFS(A:A,A96,O:O,"&lt;"&amp;O96)</f>
        <v>5</v>
      </c>
      <c r="I96" s="2">
        <f>_xlfn.AVERAGEIF(A:A,A96,G:G)</f>
        <v>49.694072222222196</v>
      </c>
      <c r="J96" s="2">
        <f t="shared" si="8"/>
        <v>5.0840277777777985</v>
      </c>
      <c r="K96" s="2">
        <f t="shared" si="9"/>
        <v>95.0840277777778</v>
      </c>
      <c r="L96" s="2">
        <f t="shared" si="10"/>
        <v>300.37799553767593</v>
      </c>
      <c r="M96" s="2">
        <f>SUMIF(A:A,A96,L:L)</f>
        <v>3383.8143278157495</v>
      </c>
      <c r="N96" s="3">
        <f t="shared" si="11"/>
        <v>0.08876905362936086</v>
      </c>
      <c r="O96" s="7">
        <f t="shared" si="12"/>
        <v>11.26518712450534</v>
      </c>
      <c r="P96" s="3">
        <f t="shared" si="13"/>
        <v>0.08876905362936086</v>
      </c>
      <c r="Q96" s="3">
        <f>IF(ISNUMBER(P96),SUMIF(A:A,A96,P:P),"")</f>
        <v>0.8851890882979171</v>
      </c>
      <c r="R96" s="3">
        <f t="shared" si="14"/>
        <v>0.10028258911330475</v>
      </c>
      <c r="S96" s="8">
        <f t="shared" si="15"/>
        <v>9.971820720246317</v>
      </c>
    </row>
    <row r="97" spans="1:19" ht="15">
      <c r="A97" s="1">
        <v>4</v>
      </c>
      <c r="B97" s="5">
        <v>0.6006944444444444</v>
      </c>
      <c r="C97" s="1" t="s">
        <v>31</v>
      </c>
      <c r="D97" s="1">
        <v>4</v>
      </c>
      <c r="E97" s="1">
        <v>7</v>
      </c>
      <c r="F97" s="1" t="s">
        <v>67</v>
      </c>
      <c r="G97" s="2">
        <v>54.549666666666596</v>
      </c>
      <c r="H97" s="6">
        <f>1+_xlfn.COUNTIFS(A:A,A97,O:O,"&lt;"&amp;O97)</f>
        <v>6</v>
      </c>
      <c r="I97" s="2">
        <f>_xlfn.AVERAGEIF(A:A,A97,G:G)</f>
        <v>49.694072222222196</v>
      </c>
      <c r="J97" s="2">
        <f t="shared" si="8"/>
        <v>4.8555944444443995</v>
      </c>
      <c r="K97" s="2">
        <f t="shared" si="9"/>
        <v>94.85559444444439</v>
      </c>
      <c r="L97" s="2">
        <f t="shared" si="10"/>
        <v>296.28909994191724</v>
      </c>
      <c r="M97" s="2">
        <f>SUMIF(A:A,A97,L:L)</f>
        <v>3383.8143278157495</v>
      </c>
      <c r="N97" s="3">
        <f t="shared" si="11"/>
        <v>0.0875606848479691</v>
      </c>
      <c r="O97" s="7">
        <f t="shared" si="12"/>
        <v>11.420650737671728</v>
      </c>
      <c r="P97" s="3">
        <f t="shared" si="13"/>
        <v>0.0875606848479691</v>
      </c>
      <c r="Q97" s="3">
        <f>IF(ISNUMBER(P97),SUMIF(A:A,A97,P:P),"")</f>
        <v>0.8851890882979171</v>
      </c>
      <c r="R97" s="3">
        <f t="shared" si="14"/>
        <v>0.0989174923250973</v>
      </c>
      <c r="S97" s="8">
        <f t="shared" si="15"/>
        <v>10.109435414248571</v>
      </c>
    </row>
    <row r="98" spans="1:19" ht="15">
      <c r="A98" s="1">
        <v>4</v>
      </c>
      <c r="B98" s="5">
        <v>0.6006944444444444</v>
      </c>
      <c r="C98" s="1" t="s">
        <v>31</v>
      </c>
      <c r="D98" s="1">
        <v>4</v>
      </c>
      <c r="E98" s="1">
        <v>1</v>
      </c>
      <c r="F98" s="1" t="s">
        <v>61</v>
      </c>
      <c r="G98" s="2">
        <v>51.9727</v>
      </c>
      <c r="H98" s="6">
        <f>1+_xlfn.COUNTIFS(A:A,A98,O:O,"&lt;"&amp;O98)</f>
        <v>7</v>
      </c>
      <c r="I98" s="2">
        <f>_xlfn.AVERAGEIF(A:A,A98,G:G)</f>
        <v>49.694072222222196</v>
      </c>
      <c r="J98" s="2">
        <f t="shared" si="8"/>
        <v>2.278627777777807</v>
      </c>
      <c r="K98" s="2">
        <f t="shared" si="9"/>
        <v>92.27862777777781</v>
      </c>
      <c r="L98" s="2">
        <f t="shared" si="10"/>
        <v>253.8434317855942</v>
      </c>
      <c r="M98" s="2">
        <f>SUMIF(A:A,A98,L:L)</f>
        <v>3383.8143278157495</v>
      </c>
      <c r="N98" s="3">
        <f t="shared" si="11"/>
        <v>0.07501695045704532</v>
      </c>
      <c r="O98" s="7">
        <f t="shared" si="12"/>
        <v>13.330320599643672</v>
      </c>
      <c r="P98" s="3">
        <f t="shared" si="13"/>
        <v>0.07501695045704532</v>
      </c>
      <c r="Q98" s="3">
        <f>IF(ISNUMBER(P98),SUMIF(A:A,A98,P:P),"")</f>
        <v>0.8851890882979171</v>
      </c>
      <c r="R98" s="3">
        <f t="shared" si="14"/>
        <v>0.08474680884430175</v>
      </c>
      <c r="S98" s="8">
        <f t="shared" si="15"/>
        <v>11.799854338317525</v>
      </c>
    </row>
    <row r="99" spans="1:19" ht="15">
      <c r="A99" s="1">
        <v>4</v>
      </c>
      <c r="B99" s="5">
        <v>0.6006944444444444</v>
      </c>
      <c r="C99" s="1" t="s">
        <v>31</v>
      </c>
      <c r="D99" s="1">
        <v>4</v>
      </c>
      <c r="E99" s="1">
        <v>2</v>
      </c>
      <c r="F99" s="1" t="s">
        <v>62</v>
      </c>
      <c r="G99" s="2">
        <v>46.2343666666667</v>
      </c>
      <c r="H99" s="6">
        <f>1+_xlfn.COUNTIFS(A:A,A99,O:O,"&lt;"&amp;O99)</f>
        <v>8</v>
      </c>
      <c r="I99" s="2">
        <f>_xlfn.AVERAGEIF(A:A,A99,G:G)</f>
        <v>49.694072222222196</v>
      </c>
      <c r="J99" s="2">
        <f t="shared" si="8"/>
        <v>-3.4597055555554945</v>
      </c>
      <c r="K99" s="2">
        <f t="shared" si="9"/>
        <v>86.5402944444445</v>
      </c>
      <c r="L99" s="2">
        <f t="shared" si="10"/>
        <v>179.90297299982728</v>
      </c>
      <c r="M99" s="2">
        <f>SUMIF(A:A,A99,L:L)</f>
        <v>3383.8143278157495</v>
      </c>
      <c r="N99" s="3">
        <f t="shared" si="11"/>
        <v>0.05316573416011113</v>
      </c>
      <c r="O99" s="7">
        <f t="shared" si="12"/>
        <v>18.809107328198508</v>
      </c>
      <c r="P99" s="3">
        <f t="shared" si="13"/>
        <v>0.05316573416011113</v>
      </c>
      <c r="Q99" s="3">
        <f>IF(ISNUMBER(P99),SUMIF(A:A,A99,P:P),"")</f>
        <v>0.8851890882979171</v>
      </c>
      <c r="R99" s="3">
        <f t="shared" si="14"/>
        <v>0.060061443213608394</v>
      </c>
      <c r="S99" s="8">
        <f t="shared" si="15"/>
        <v>16.649616567545706</v>
      </c>
    </row>
    <row r="100" spans="1:19" ht="15">
      <c r="A100" s="1">
        <v>4</v>
      </c>
      <c r="B100" s="5">
        <v>0.6006944444444444</v>
      </c>
      <c r="C100" s="1" t="s">
        <v>31</v>
      </c>
      <c r="D100" s="1">
        <v>4</v>
      </c>
      <c r="E100" s="1">
        <v>4</v>
      </c>
      <c r="F100" s="1" t="s">
        <v>64</v>
      </c>
      <c r="G100" s="2">
        <v>35.6112</v>
      </c>
      <c r="H100" s="6">
        <f>1+_xlfn.COUNTIFS(A:A,A100,O:O,"&lt;"&amp;O100)</f>
        <v>10</v>
      </c>
      <c r="I100" s="2">
        <f>_xlfn.AVERAGEIF(A:A,A100,G:G)</f>
        <v>49.694072222222196</v>
      </c>
      <c r="J100" s="2">
        <f t="shared" si="8"/>
        <v>-14.0828722222222</v>
      </c>
      <c r="K100" s="2">
        <f t="shared" si="9"/>
        <v>75.91712777777781</v>
      </c>
      <c r="L100" s="2">
        <f t="shared" si="10"/>
        <v>95.10938655887281</v>
      </c>
      <c r="M100" s="2">
        <f>SUMIF(A:A,A100,L:L)</f>
        <v>3383.8143278157495</v>
      </c>
      <c r="N100" s="3">
        <f t="shared" si="11"/>
        <v>0.02810715285914221</v>
      </c>
      <c r="O100" s="7">
        <f t="shared" si="12"/>
        <v>35.57813219330528</v>
      </c>
      <c r="P100" s="3">
        <f t="shared" si="13"/>
      </c>
      <c r="Q100" s="3">
        <f>IF(ISNUMBER(P100),SUMIF(A:A,A100,P:P),"")</f>
      </c>
      <c r="R100" s="3">
        <f t="shared" si="14"/>
      </c>
      <c r="S100" s="8">
        <f t="shared" si="15"/>
      </c>
    </row>
    <row r="101" spans="1:19" ht="15">
      <c r="A101" s="1">
        <v>4</v>
      </c>
      <c r="B101" s="5">
        <v>0.6006944444444444</v>
      </c>
      <c r="C101" s="1" t="s">
        <v>31</v>
      </c>
      <c r="D101" s="1">
        <v>4</v>
      </c>
      <c r="E101" s="1">
        <v>5</v>
      </c>
      <c r="F101" s="1" t="s">
        <v>65</v>
      </c>
      <c r="G101" s="2">
        <v>42.3306666666667</v>
      </c>
      <c r="H101" s="6">
        <f>1+_xlfn.COUNTIFS(A:A,A101,O:O,"&lt;"&amp;O101)</f>
        <v>9</v>
      </c>
      <c r="I101" s="2">
        <f>_xlfn.AVERAGEIF(A:A,A101,G:G)</f>
        <v>49.694072222222196</v>
      </c>
      <c r="J101" s="2">
        <f t="shared" si="8"/>
        <v>-7.363405555555495</v>
      </c>
      <c r="K101" s="2">
        <f t="shared" si="9"/>
        <v>82.63659444444451</v>
      </c>
      <c r="L101" s="2">
        <f t="shared" si="10"/>
        <v>142.33674113390424</v>
      </c>
      <c r="M101" s="2">
        <f>SUMIF(A:A,A101,L:L)</f>
        <v>3383.8143278157495</v>
      </c>
      <c r="N101" s="3">
        <f t="shared" si="11"/>
        <v>0.04206399268537365</v>
      </c>
      <c r="O101" s="7">
        <f t="shared" si="12"/>
        <v>23.773301965881064</v>
      </c>
      <c r="P101" s="3">
        <f t="shared" si="13"/>
      </c>
      <c r="Q101" s="3">
        <f>IF(ISNUMBER(P101),SUMIF(A:A,A101,P:P),"")</f>
      </c>
      <c r="R101" s="3">
        <f t="shared" si="14"/>
      </c>
      <c r="S101" s="8">
        <f t="shared" si="15"/>
      </c>
    </row>
    <row r="102" spans="1:19" ht="15">
      <c r="A102" s="1">
        <v>4</v>
      </c>
      <c r="B102" s="5">
        <v>0.6006944444444444</v>
      </c>
      <c r="C102" s="1" t="s">
        <v>31</v>
      </c>
      <c r="D102" s="1">
        <v>4</v>
      </c>
      <c r="E102" s="1">
        <v>11</v>
      </c>
      <c r="F102" s="1" t="s">
        <v>71</v>
      </c>
      <c r="G102" s="2">
        <v>31.737066666666703</v>
      </c>
      <c r="H102" s="6">
        <f>1+_xlfn.COUNTIFS(A:A,A102,O:O,"&lt;"&amp;O102)</f>
        <v>12</v>
      </c>
      <c r="I102" s="2">
        <f>_xlfn.AVERAGEIF(A:A,A102,G:G)</f>
        <v>49.694072222222196</v>
      </c>
      <c r="J102" s="2">
        <f t="shared" si="8"/>
        <v>-17.957005555555494</v>
      </c>
      <c r="K102" s="2">
        <f t="shared" si="9"/>
        <v>72.0429944444445</v>
      </c>
      <c r="L102" s="2">
        <f t="shared" si="10"/>
        <v>75.38284028353948</v>
      </c>
      <c r="M102" s="2">
        <f>SUMIF(A:A,A102,L:L)</f>
        <v>3383.8143278157495</v>
      </c>
      <c r="N102" s="3">
        <f t="shared" si="11"/>
        <v>0.02227747535196444</v>
      </c>
      <c r="O102" s="7">
        <f t="shared" si="12"/>
        <v>44.88838991855598</v>
      </c>
      <c r="P102" s="3">
        <f t="shared" si="13"/>
      </c>
      <c r="Q102" s="3">
        <f>IF(ISNUMBER(P102),SUMIF(A:A,A102,P:P),"")</f>
      </c>
      <c r="R102" s="3">
        <f t="shared" si="14"/>
      </c>
      <c r="S102" s="8">
        <f t="shared" si="15"/>
      </c>
    </row>
    <row r="103" spans="1:19" ht="15">
      <c r="A103" s="1">
        <v>4</v>
      </c>
      <c r="B103" s="5">
        <v>0.6006944444444444</v>
      </c>
      <c r="C103" s="1" t="s">
        <v>31</v>
      </c>
      <c r="D103" s="1">
        <v>4</v>
      </c>
      <c r="E103" s="1">
        <v>12</v>
      </c>
      <c r="F103" s="1" t="s">
        <v>72</v>
      </c>
      <c r="G103" s="2">
        <v>31.8004</v>
      </c>
      <c r="H103" s="6">
        <f>1+_xlfn.COUNTIFS(A:A,A103,O:O,"&lt;"&amp;O103)</f>
        <v>11</v>
      </c>
      <c r="I103" s="2">
        <f>_xlfn.AVERAGEIF(A:A,A103,G:G)</f>
        <v>49.694072222222196</v>
      </c>
      <c r="J103" s="2">
        <f t="shared" si="8"/>
        <v>-17.893672222222197</v>
      </c>
      <c r="K103" s="2">
        <f t="shared" si="9"/>
        <v>72.1063277777778</v>
      </c>
      <c r="L103" s="2">
        <f t="shared" si="10"/>
        <v>75.66984003078028</v>
      </c>
      <c r="M103" s="2">
        <f>SUMIF(A:A,A103,L:L)</f>
        <v>3383.8143278157495</v>
      </c>
      <c r="N103" s="3">
        <f t="shared" si="11"/>
        <v>0.022362290805602543</v>
      </c>
      <c r="O103" s="7">
        <f t="shared" si="12"/>
        <v>44.718137720911166</v>
      </c>
      <c r="P103" s="3">
        <f t="shared" si="13"/>
      </c>
      <c r="Q103" s="3">
        <f>IF(ISNUMBER(P103),SUMIF(A:A,A103,P:P),"")</f>
      </c>
      <c r="R103" s="3">
        <f t="shared" si="14"/>
      </c>
      <c r="S103" s="8">
        <f t="shared" si="15"/>
      </c>
    </row>
    <row r="104" spans="1:19" ht="15">
      <c r="A104" s="1">
        <v>16</v>
      </c>
      <c r="B104" s="5">
        <v>0.6041666666666666</v>
      </c>
      <c r="C104" s="1" t="s">
        <v>177</v>
      </c>
      <c r="D104" s="1">
        <v>4</v>
      </c>
      <c r="E104" s="1">
        <v>10</v>
      </c>
      <c r="F104" s="1" t="s">
        <v>197</v>
      </c>
      <c r="G104" s="2">
        <v>75.1951</v>
      </c>
      <c r="H104" s="6">
        <f>1+_xlfn.COUNTIFS(A:A,A104,O:O,"&lt;"&amp;O104)</f>
        <v>1</v>
      </c>
      <c r="I104" s="2">
        <f>_xlfn.AVERAGEIF(A:A,A104,G:G)</f>
        <v>48.86572777777777</v>
      </c>
      <c r="J104" s="2">
        <f t="shared" si="8"/>
        <v>26.329372222222226</v>
      </c>
      <c r="K104" s="2">
        <f t="shared" si="9"/>
        <v>116.32937222222222</v>
      </c>
      <c r="L104" s="2">
        <f t="shared" si="10"/>
        <v>1074.6629250867643</v>
      </c>
      <c r="M104" s="2">
        <f>SUMIF(A:A,A104,L:L)</f>
        <v>3634.8557279724632</v>
      </c>
      <c r="N104" s="3">
        <f t="shared" si="11"/>
        <v>0.2956549050397154</v>
      </c>
      <c r="O104" s="7">
        <f t="shared" si="12"/>
        <v>3.3823216965254463</v>
      </c>
      <c r="P104" s="3">
        <f t="shared" si="13"/>
        <v>0.2956549050397154</v>
      </c>
      <c r="Q104" s="3">
        <f>IF(ISNUMBER(P104),SUMIF(A:A,A104,P:P),"")</f>
        <v>0.8109857197276399</v>
      </c>
      <c r="R104" s="3">
        <f t="shared" si="14"/>
        <v>0.36456240578318405</v>
      </c>
      <c r="S104" s="8">
        <f t="shared" si="15"/>
        <v>2.743014595407101</v>
      </c>
    </row>
    <row r="105" spans="1:19" ht="15">
      <c r="A105" s="1">
        <v>16</v>
      </c>
      <c r="B105" s="5">
        <v>0.6041666666666666</v>
      </c>
      <c r="C105" s="1" t="s">
        <v>177</v>
      </c>
      <c r="D105" s="1">
        <v>4</v>
      </c>
      <c r="E105" s="1">
        <v>8</v>
      </c>
      <c r="F105" s="1" t="s">
        <v>195</v>
      </c>
      <c r="G105" s="2">
        <v>59.3048</v>
      </c>
      <c r="H105" s="6">
        <f>1+_xlfn.COUNTIFS(A:A,A105,O:O,"&lt;"&amp;O105)</f>
        <v>2</v>
      </c>
      <c r="I105" s="2">
        <f>_xlfn.AVERAGEIF(A:A,A105,G:G)</f>
        <v>48.86572777777777</v>
      </c>
      <c r="J105" s="2">
        <f t="shared" si="8"/>
        <v>10.43907222222223</v>
      </c>
      <c r="K105" s="2">
        <f t="shared" si="9"/>
        <v>100.43907222222222</v>
      </c>
      <c r="L105" s="2">
        <f t="shared" si="10"/>
        <v>414.1980882112321</v>
      </c>
      <c r="M105" s="2">
        <f>SUMIF(A:A,A105,L:L)</f>
        <v>3634.8557279724632</v>
      </c>
      <c r="N105" s="3">
        <f t="shared" si="11"/>
        <v>0.11395172716862505</v>
      </c>
      <c r="O105" s="7">
        <f t="shared" si="12"/>
        <v>8.775645835716086</v>
      </c>
      <c r="P105" s="3">
        <f t="shared" si="13"/>
        <v>0.11395172716862505</v>
      </c>
      <c r="Q105" s="3">
        <f>IF(ISNUMBER(P105),SUMIF(A:A,A105,P:P),"")</f>
        <v>0.8109857197276399</v>
      </c>
      <c r="R105" s="3">
        <f t="shared" si="14"/>
        <v>0.14051015251772178</v>
      </c>
      <c r="S105" s="8">
        <f t="shared" si="15"/>
        <v>7.116923454153076</v>
      </c>
    </row>
    <row r="106" spans="1:19" ht="15">
      <c r="A106" s="1">
        <v>16</v>
      </c>
      <c r="B106" s="5">
        <v>0.6041666666666666</v>
      </c>
      <c r="C106" s="1" t="s">
        <v>177</v>
      </c>
      <c r="D106" s="1">
        <v>4</v>
      </c>
      <c r="E106" s="1">
        <v>12</v>
      </c>
      <c r="F106" s="1" t="s">
        <v>199</v>
      </c>
      <c r="G106" s="2">
        <v>59.071866666666594</v>
      </c>
      <c r="H106" s="6">
        <f>1+_xlfn.COUNTIFS(A:A,A106,O:O,"&lt;"&amp;O106)</f>
        <v>3</v>
      </c>
      <c r="I106" s="2">
        <f>_xlfn.AVERAGEIF(A:A,A106,G:G)</f>
        <v>48.86572777777777</v>
      </c>
      <c r="J106" s="2">
        <f t="shared" si="8"/>
        <v>10.206138888888823</v>
      </c>
      <c r="K106" s="2">
        <f t="shared" si="9"/>
        <v>100.20613888888883</v>
      </c>
      <c r="L106" s="2">
        <f t="shared" si="10"/>
        <v>408.4495202943212</v>
      </c>
      <c r="M106" s="2">
        <f>SUMIF(A:A,A106,L:L)</f>
        <v>3634.8557279724632</v>
      </c>
      <c r="N106" s="3">
        <f t="shared" si="11"/>
        <v>0.11237021517829428</v>
      </c>
      <c r="O106" s="7">
        <f t="shared" si="12"/>
        <v>8.899155335898676</v>
      </c>
      <c r="P106" s="3">
        <f t="shared" si="13"/>
        <v>0.11237021517829428</v>
      </c>
      <c r="Q106" s="3">
        <f>IF(ISNUMBER(P106),SUMIF(A:A,A106,P:P),"")</f>
        <v>0.8109857197276399</v>
      </c>
      <c r="R106" s="3">
        <f t="shared" si="14"/>
        <v>0.13856004174282194</v>
      </c>
      <c r="S106" s="8">
        <f t="shared" si="15"/>
        <v>7.217087895051855</v>
      </c>
    </row>
    <row r="107" spans="1:19" ht="15">
      <c r="A107" s="1">
        <v>16</v>
      </c>
      <c r="B107" s="5">
        <v>0.6041666666666666</v>
      </c>
      <c r="C107" s="1" t="s">
        <v>177</v>
      </c>
      <c r="D107" s="1">
        <v>4</v>
      </c>
      <c r="E107" s="1">
        <v>2</v>
      </c>
      <c r="F107" s="1" t="s">
        <v>189</v>
      </c>
      <c r="G107" s="2">
        <v>57.093533333333305</v>
      </c>
      <c r="H107" s="6">
        <f>1+_xlfn.COUNTIFS(A:A,A107,O:O,"&lt;"&amp;O107)</f>
        <v>4</v>
      </c>
      <c r="I107" s="2">
        <f>_xlfn.AVERAGEIF(A:A,A107,G:G)</f>
        <v>48.86572777777777</v>
      </c>
      <c r="J107" s="2">
        <f t="shared" si="8"/>
        <v>8.227805555555534</v>
      </c>
      <c r="K107" s="2">
        <f t="shared" si="9"/>
        <v>98.22780555555553</v>
      </c>
      <c r="L107" s="2">
        <f t="shared" si="10"/>
        <v>362.7334740556181</v>
      </c>
      <c r="M107" s="2">
        <f>SUMIF(A:A,A107,L:L)</f>
        <v>3634.8557279724632</v>
      </c>
      <c r="N107" s="3">
        <f t="shared" si="11"/>
        <v>0.09979308704446221</v>
      </c>
      <c r="O107" s="7">
        <f t="shared" si="12"/>
        <v>10.020734197294207</v>
      </c>
      <c r="P107" s="3">
        <f t="shared" si="13"/>
        <v>0.09979308704446221</v>
      </c>
      <c r="Q107" s="3">
        <f>IF(ISNUMBER(P107),SUMIF(A:A,A107,P:P),"")</f>
        <v>0.8109857197276399</v>
      </c>
      <c r="R107" s="3">
        <f t="shared" si="14"/>
        <v>0.12305159587517343</v>
      </c>
      <c r="S107" s="8">
        <f t="shared" si="15"/>
        <v>8.126672335192017</v>
      </c>
    </row>
    <row r="108" spans="1:19" ht="15">
      <c r="A108" s="1">
        <v>16</v>
      </c>
      <c r="B108" s="5">
        <v>0.6041666666666666</v>
      </c>
      <c r="C108" s="1" t="s">
        <v>177</v>
      </c>
      <c r="D108" s="1">
        <v>4</v>
      </c>
      <c r="E108" s="1">
        <v>1</v>
      </c>
      <c r="F108" s="1" t="s">
        <v>188</v>
      </c>
      <c r="G108" s="2">
        <v>56.3143999999999</v>
      </c>
      <c r="H108" s="6">
        <f>1+_xlfn.COUNTIFS(A:A,A108,O:O,"&lt;"&amp;O108)</f>
        <v>5</v>
      </c>
      <c r="I108" s="2">
        <f>_xlfn.AVERAGEIF(A:A,A108,G:G)</f>
        <v>48.86572777777777</v>
      </c>
      <c r="J108" s="2">
        <f t="shared" si="8"/>
        <v>7.448672222222129</v>
      </c>
      <c r="K108" s="2">
        <f t="shared" si="9"/>
        <v>97.44867222222213</v>
      </c>
      <c r="L108" s="2">
        <f t="shared" si="10"/>
        <v>346.16665928821794</v>
      </c>
      <c r="M108" s="2">
        <f>SUMIF(A:A,A108,L:L)</f>
        <v>3634.8557279724632</v>
      </c>
      <c r="N108" s="3">
        <f t="shared" si="11"/>
        <v>0.09523532299349638</v>
      </c>
      <c r="O108" s="7">
        <f t="shared" si="12"/>
        <v>10.500305648864025</v>
      </c>
      <c r="P108" s="3">
        <f t="shared" si="13"/>
        <v>0.09523532299349638</v>
      </c>
      <c r="Q108" s="3">
        <f>IF(ISNUMBER(P108),SUMIF(A:A,A108,P:P),"")</f>
        <v>0.8109857197276399</v>
      </c>
      <c r="R108" s="3">
        <f t="shared" si="14"/>
        <v>0.11743156590411981</v>
      </c>
      <c r="S108" s="8">
        <f t="shared" si="15"/>
        <v>8.515597934004195</v>
      </c>
    </row>
    <row r="109" spans="1:19" ht="15">
      <c r="A109" s="1">
        <v>16</v>
      </c>
      <c r="B109" s="5">
        <v>0.6041666666666666</v>
      </c>
      <c r="C109" s="1" t="s">
        <v>177</v>
      </c>
      <c r="D109" s="1">
        <v>4</v>
      </c>
      <c r="E109" s="1">
        <v>4</v>
      </c>
      <c r="F109" s="1" t="s">
        <v>191</v>
      </c>
      <c r="G109" s="2">
        <v>56.0933333333334</v>
      </c>
      <c r="H109" s="6">
        <f>1+_xlfn.COUNTIFS(A:A,A109,O:O,"&lt;"&amp;O109)</f>
        <v>6</v>
      </c>
      <c r="I109" s="2">
        <f>_xlfn.AVERAGEIF(A:A,A109,G:G)</f>
        <v>48.86572777777777</v>
      </c>
      <c r="J109" s="2">
        <f aca="true" t="shared" si="16" ref="J109:J156">G109-I109</f>
        <v>7.227605555555627</v>
      </c>
      <c r="K109" s="2">
        <f aca="true" t="shared" si="17" ref="K109:K156">90+J109</f>
        <v>97.22760555555563</v>
      </c>
      <c r="L109" s="2">
        <f aca="true" t="shared" si="18" ref="L109:L156">EXP(0.06*K109)</f>
        <v>341.605421719729</v>
      </c>
      <c r="M109" s="2">
        <f>SUMIF(A:A,A109,L:L)</f>
        <v>3634.8557279724632</v>
      </c>
      <c r="N109" s="3">
        <f aca="true" t="shared" si="19" ref="N109:N156">L109/M109</f>
        <v>0.09398046230304657</v>
      </c>
      <c r="O109" s="7">
        <f aca="true" t="shared" si="20" ref="O109:O156">1/N109</f>
        <v>10.640509479251444</v>
      </c>
      <c r="P109" s="3">
        <f aca="true" t="shared" si="21" ref="P109:P156">IF(O109&gt;21,"",N109)</f>
        <v>0.09398046230304657</v>
      </c>
      <c r="Q109" s="3">
        <f>IF(ISNUMBER(P109),SUMIF(A:A,A109,P:P),"")</f>
        <v>0.8109857197276399</v>
      </c>
      <c r="R109" s="3">
        <f aca="true" t="shared" si="22" ref="R109:R156">_xlfn.IFERROR(P109*(1/Q109),"")</f>
        <v>0.11588423817697902</v>
      </c>
      <c r="S109" s="8">
        <f aca="true" t="shared" si="23" ref="S109:S156">_xlfn.IFERROR(1/R109,"")</f>
        <v>8.629301238299506</v>
      </c>
    </row>
    <row r="110" spans="1:19" ht="15">
      <c r="A110" s="1">
        <v>16</v>
      </c>
      <c r="B110" s="5">
        <v>0.6041666666666666</v>
      </c>
      <c r="C110" s="1" t="s">
        <v>177</v>
      </c>
      <c r="D110" s="1">
        <v>4</v>
      </c>
      <c r="E110" s="1">
        <v>3</v>
      </c>
      <c r="F110" s="1" t="s">
        <v>190</v>
      </c>
      <c r="G110" s="2">
        <v>35.2491333333334</v>
      </c>
      <c r="H110" s="6">
        <f>1+_xlfn.COUNTIFS(A:A,A110,O:O,"&lt;"&amp;O110)</f>
        <v>11</v>
      </c>
      <c r="I110" s="2">
        <f>_xlfn.AVERAGEIF(A:A,A110,G:G)</f>
        <v>48.86572777777777</v>
      </c>
      <c r="J110" s="2">
        <f t="shared" si="16"/>
        <v>-13.616594444444374</v>
      </c>
      <c r="K110" s="2">
        <f t="shared" si="17"/>
        <v>76.38340555555563</v>
      </c>
      <c r="L110" s="2">
        <f t="shared" si="18"/>
        <v>97.80780047647737</v>
      </c>
      <c r="M110" s="2">
        <f>SUMIF(A:A,A110,L:L)</f>
        <v>3634.8557279724632</v>
      </c>
      <c r="N110" s="3">
        <f t="shared" si="19"/>
        <v>0.026908303326535314</v>
      </c>
      <c r="O110" s="7">
        <f t="shared" si="20"/>
        <v>37.16324986621737</v>
      </c>
      <c r="P110" s="3">
        <f t="shared" si="21"/>
      </c>
      <c r="Q110" s="3">
        <f>IF(ISNUMBER(P110),SUMIF(A:A,A110,P:P),"")</f>
      </c>
      <c r="R110" s="3">
        <f t="shared" si="22"/>
      </c>
      <c r="S110" s="8">
        <f t="shared" si="23"/>
      </c>
    </row>
    <row r="111" spans="1:19" ht="15">
      <c r="A111" s="1">
        <v>16</v>
      </c>
      <c r="B111" s="5">
        <v>0.6041666666666666</v>
      </c>
      <c r="C111" s="1" t="s">
        <v>177</v>
      </c>
      <c r="D111" s="1">
        <v>4</v>
      </c>
      <c r="E111" s="1">
        <v>5</v>
      </c>
      <c r="F111" s="1" t="s">
        <v>192</v>
      </c>
      <c r="G111" s="2">
        <v>28.5617333333333</v>
      </c>
      <c r="H111" s="6">
        <f>1+_xlfn.COUNTIFS(A:A,A111,O:O,"&lt;"&amp;O111)</f>
        <v>12</v>
      </c>
      <c r="I111" s="2">
        <f>_xlfn.AVERAGEIF(A:A,A111,G:G)</f>
        <v>48.86572777777777</v>
      </c>
      <c r="J111" s="2">
        <f t="shared" si="16"/>
        <v>-20.30399444444447</v>
      </c>
      <c r="K111" s="2">
        <f t="shared" si="17"/>
        <v>69.69600555555553</v>
      </c>
      <c r="L111" s="2">
        <f t="shared" si="18"/>
        <v>65.48102024072249</v>
      </c>
      <c r="M111" s="2">
        <f>SUMIF(A:A,A111,L:L)</f>
        <v>3634.8557279724632</v>
      </c>
      <c r="N111" s="3">
        <f t="shared" si="19"/>
        <v>0.01801475082953239</v>
      </c>
      <c r="O111" s="7">
        <f t="shared" si="20"/>
        <v>55.51006558251447</v>
      </c>
      <c r="P111" s="3">
        <f t="shared" si="21"/>
      </c>
      <c r="Q111" s="3">
        <f>IF(ISNUMBER(P111),SUMIF(A:A,A111,P:P),"")</f>
      </c>
      <c r="R111" s="3">
        <f t="shared" si="22"/>
      </c>
      <c r="S111" s="8">
        <f t="shared" si="23"/>
      </c>
    </row>
    <row r="112" spans="1:19" ht="15">
      <c r="A112" s="1">
        <v>16</v>
      </c>
      <c r="B112" s="5">
        <v>0.6041666666666666</v>
      </c>
      <c r="C112" s="1" t="s">
        <v>177</v>
      </c>
      <c r="D112" s="1">
        <v>4</v>
      </c>
      <c r="E112" s="1">
        <v>6</v>
      </c>
      <c r="F112" s="1" t="s">
        <v>193</v>
      </c>
      <c r="G112" s="2">
        <v>36.6028333333333</v>
      </c>
      <c r="H112" s="6">
        <f>1+_xlfn.COUNTIFS(A:A,A112,O:O,"&lt;"&amp;O112)</f>
        <v>10</v>
      </c>
      <c r="I112" s="2">
        <f>_xlfn.AVERAGEIF(A:A,A112,G:G)</f>
        <v>48.86572777777777</v>
      </c>
      <c r="J112" s="2">
        <f t="shared" si="16"/>
        <v>-12.26289444444447</v>
      </c>
      <c r="K112" s="2">
        <f t="shared" si="17"/>
        <v>77.73710555555553</v>
      </c>
      <c r="L112" s="2">
        <f t="shared" si="18"/>
        <v>106.08348021259145</v>
      </c>
      <c r="M112" s="2">
        <f>SUMIF(A:A,A112,L:L)</f>
        <v>3634.8557279724632</v>
      </c>
      <c r="N112" s="3">
        <f t="shared" si="19"/>
        <v>0.029185059367339797</v>
      </c>
      <c r="O112" s="7">
        <f t="shared" si="20"/>
        <v>34.26410710402983</v>
      </c>
      <c r="P112" s="3">
        <f t="shared" si="21"/>
      </c>
      <c r="Q112" s="3">
        <f>IF(ISNUMBER(P112),SUMIF(A:A,A112,P:P),"")</f>
      </c>
      <c r="R112" s="3">
        <f t="shared" si="22"/>
      </c>
      <c r="S112" s="8">
        <f t="shared" si="23"/>
      </c>
    </row>
    <row r="113" spans="1:19" ht="15">
      <c r="A113" s="1">
        <v>16</v>
      </c>
      <c r="B113" s="5">
        <v>0.6041666666666666</v>
      </c>
      <c r="C113" s="1" t="s">
        <v>177</v>
      </c>
      <c r="D113" s="1">
        <v>4</v>
      </c>
      <c r="E113" s="1">
        <v>7</v>
      </c>
      <c r="F113" s="1" t="s">
        <v>194</v>
      </c>
      <c r="G113" s="2">
        <v>44.1670666666667</v>
      </c>
      <c r="H113" s="6">
        <f>1+_xlfn.COUNTIFS(A:A,A113,O:O,"&lt;"&amp;O113)</f>
        <v>7</v>
      </c>
      <c r="I113" s="2">
        <f>_xlfn.AVERAGEIF(A:A,A113,G:G)</f>
        <v>48.86572777777777</v>
      </c>
      <c r="J113" s="2">
        <f t="shared" si="16"/>
        <v>-4.698661111111072</v>
      </c>
      <c r="K113" s="2">
        <f t="shared" si="17"/>
        <v>85.30133888888892</v>
      </c>
      <c r="L113" s="2">
        <f t="shared" si="18"/>
        <v>167.01444961815696</v>
      </c>
      <c r="M113" s="2">
        <f>SUMIF(A:A,A113,L:L)</f>
        <v>3634.8557279724632</v>
      </c>
      <c r="N113" s="3">
        <f t="shared" si="19"/>
        <v>0.045948027134303425</v>
      </c>
      <c r="O113" s="7">
        <f t="shared" si="20"/>
        <v>21.76372006304118</v>
      </c>
      <c r="P113" s="3">
        <f t="shared" si="21"/>
      </c>
      <c r="Q113" s="3">
        <f>IF(ISNUMBER(P113),SUMIF(A:A,A113,P:P),"")</f>
      </c>
      <c r="R113" s="3">
        <f t="shared" si="22"/>
      </c>
      <c r="S113" s="8">
        <f t="shared" si="23"/>
      </c>
    </row>
    <row r="114" spans="1:19" ht="15">
      <c r="A114" s="1">
        <v>16</v>
      </c>
      <c r="B114" s="5">
        <v>0.6041666666666666</v>
      </c>
      <c r="C114" s="1" t="s">
        <v>177</v>
      </c>
      <c r="D114" s="1">
        <v>4</v>
      </c>
      <c r="E114" s="1">
        <v>9</v>
      </c>
      <c r="F114" s="1" t="s">
        <v>196</v>
      </c>
      <c r="G114" s="2">
        <v>38.693433333333296</v>
      </c>
      <c r="H114" s="6">
        <f>1+_xlfn.COUNTIFS(A:A,A114,O:O,"&lt;"&amp;O114)</f>
        <v>9</v>
      </c>
      <c r="I114" s="2">
        <f>_xlfn.AVERAGEIF(A:A,A114,G:G)</f>
        <v>48.86572777777777</v>
      </c>
      <c r="J114" s="2">
        <f t="shared" si="16"/>
        <v>-10.172294444444475</v>
      </c>
      <c r="K114" s="2">
        <f t="shared" si="17"/>
        <v>79.82770555555553</v>
      </c>
      <c r="L114" s="2">
        <f t="shared" si="18"/>
        <v>120.26075375859892</v>
      </c>
      <c r="M114" s="2">
        <f>SUMIF(A:A,A114,L:L)</f>
        <v>3634.8557279724632</v>
      </c>
      <c r="N114" s="3">
        <f t="shared" si="19"/>
        <v>0.03308542697667972</v>
      </c>
      <c r="O114" s="7">
        <f t="shared" si="20"/>
        <v>30.22478750855628</v>
      </c>
      <c r="P114" s="3">
        <f t="shared" si="21"/>
      </c>
      <c r="Q114" s="3">
        <f>IF(ISNUMBER(P114),SUMIF(A:A,A114,P:P),"")</f>
      </c>
      <c r="R114" s="3">
        <f t="shared" si="22"/>
      </c>
      <c r="S114" s="8">
        <f t="shared" si="23"/>
      </c>
    </row>
    <row r="115" spans="1:19" ht="15">
      <c r="A115" s="1">
        <v>16</v>
      </c>
      <c r="B115" s="5">
        <v>0.6041666666666666</v>
      </c>
      <c r="C115" s="1" t="s">
        <v>177</v>
      </c>
      <c r="D115" s="1">
        <v>4</v>
      </c>
      <c r="E115" s="1">
        <v>11</v>
      </c>
      <c r="F115" s="1" t="s">
        <v>198</v>
      </c>
      <c r="G115" s="2">
        <v>40.0415</v>
      </c>
      <c r="H115" s="6">
        <f>1+_xlfn.COUNTIFS(A:A,A115,O:O,"&lt;"&amp;O115)</f>
        <v>8</v>
      </c>
      <c r="I115" s="2">
        <f>_xlfn.AVERAGEIF(A:A,A115,G:G)</f>
        <v>48.86572777777777</v>
      </c>
      <c r="J115" s="2">
        <f t="shared" si="16"/>
        <v>-8.824227777777772</v>
      </c>
      <c r="K115" s="2">
        <f t="shared" si="17"/>
        <v>81.17577222222224</v>
      </c>
      <c r="L115" s="2">
        <f t="shared" si="18"/>
        <v>130.39213501003331</v>
      </c>
      <c r="M115" s="2">
        <f>SUMIF(A:A,A115,L:L)</f>
        <v>3634.8557279724632</v>
      </c>
      <c r="N115" s="3">
        <f t="shared" si="19"/>
        <v>0.03587271263796942</v>
      </c>
      <c r="O115" s="7">
        <f t="shared" si="20"/>
        <v>27.87634183375225</v>
      </c>
      <c r="P115" s="3">
        <f t="shared" si="21"/>
      </c>
      <c r="Q115" s="3">
        <f>IF(ISNUMBER(P115),SUMIF(A:A,A115,P:P),"")</f>
      </c>
      <c r="R115" s="3">
        <f t="shared" si="22"/>
      </c>
      <c r="S115" s="8">
        <f t="shared" si="23"/>
      </c>
    </row>
    <row r="116" spans="1:19" ht="15">
      <c r="A116" s="1">
        <v>29</v>
      </c>
      <c r="B116" s="5">
        <v>0.6090277777777778</v>
      </c>
      <c r="C116" s="1" t="s">
        <v>21</v>
      </c>
      <c r="D116" s="1">
        <v>4</v>
      </c>
      <c r="E116" s="1">
        <v>4</v>
      </c>
      <c r="F116" s="1" t="s">
        <v>327</v>
      </c>
      <c r="G116" s="2">
        <v>63.35809999999999</v>
      </c>
      <c r="H116" s="6">
        <f>1+_xlfn.COUNTIFS(A:A,A116,O:O,"&lt;"&amp;O116)</f>
        <v>1</v>
      </c>
      <c r="I116" s="2">
        <f>_xlfn.AVERAGEIF(A:A,A116,G:G)</f>
        <v>53.98888666666666</v>
      </c>
      <c r="J116" s="2">
        <f t="shared" si="16"/>
        <v>9.369213333333335</v>
      </c>
      <c r="K116" s="2">
        <f t="shared" si="17"/>
        <v>99.36921333333333</v>
      </c>
      <c r="L116" s="2">
        <f t="shared" si="18"/>
        <v>388.4454701569691</v>
      </c>
      <c r="M116" s="2">
        <f>SUMIF(A:A,A116,L:L)</f>
        <v>1163.1768009856319</v>
      </c>
      <c r="N116" s="3">
        <f t="shared" si="19"/>
        <v>0.33395221588654034</v>
      </c>
      <c r="O116" s="7">
        <f t="shared" si="20"/>
        <v>2.994440379277939</v>
      </c>
      <c r="P116" s="3">
        <f t="shared" si="21"/>
        <v>0.33395221588654034</v>
      </c>
      <c r="Q116" s="3">
        <f>IF(ISNUMBER(P116),SUMIF(A:A,A116,P:P),"")</f>
        <v>1</v>
      </c>
      <c r="R116" s="3">
        <f t="shared" si="22"/>
        <v>0.33395221588654034</v>
      </c>
      <c r="S116" s="8">
        <f t="shared" si="23"/>
        <v>2.994440379277939</v>
      </c>
    </row>
    <row r="117" spans="1:19" ht="15">
      <c r="A117" s="1">
        <v>29</v>
      </c>
      <c r="B117" s="5">
        <v>0.6090277777777778</v>
      </c>
      <c r="C117" s="1" t="s">
        <v>21</v>
      </c>
      <c r="D117" s="1">
        <v>4</v>
      </c>
      <c r="E117" s="1">
        <v>5</v>
      </c>
      <c r="F117" s="1" t="s">
        <v>328</v>
      </c>
      <c r="G117" s="2">
        <v>54.3495666666667</v>
      </c>
      <c r="H117" s="6">
        <f>1+_xlfn.COUNTIFS(A:A,A117,O:O,"&lt;"&amp;O117)</f>
        <v>2</v>
      </c>
      <c r="I117" s="2">
        <f>_xlfn.AVERAGEIF(A:A,A117,G:G)</f>
        <v>53.98888666666666</v>
      </c>
      <c r="J117" s="2">
        <f t="shared" si="16"/>
        <v>0.36068000000004474</v>
      </c>
      <c r="K117" s="2">
        <f t="shared" si="17"/>
        <v>90.36068000000004</v>
      </c>
      <c r="L117" s="2">
        <f t="shared" si="18"/>
        <v>226.25004919127284</v>
      </c>
      <c r="M117" s="2">
        <f>SUMIF(A:A,A117,L:L)</f>
        <v>1163.1768009856319</v>
      </c>
      <c r="N117" s="3">
        <f t="shared" si="19"/>
        <v>0.19451045533194708</v>
      </c>
      <c r="O117" s="7">
        <f t="shared" si="20"/>
        <v>5.141111814752698</v>
      </c>
      <c r="P117" s="3">
        <f t="shared" si="21"/>
        <v>0.19451045533194708</v>
      </c>
      <c r="Q117" s="3">
        <f>IF(ISNUMBER(P117),SUMIF(A:A,A117,P:P),"")</f>
        <v>1</v>
      </c>
      <c r="R117" s="3">
        <f t="shared" si="22"/>
        <v>0.19451045533194708</v>
      </c>
      <c r="S117" s="8">
        <f t="shared" si="23"/>
        <v>5.141111814752698</v>
      </c>
    </row>
    <row r="118" spans="1:19" ht="15">
      <c r="A118" s="1">
        <v>29</v>
      </c>
      <c r="B118" s="5">
        <v>0.6090277777777778</v>
      </c>
      <c r="C118" s="1" t="s">
        <v>21</v>
      </c>
      <c r="D118" s="1">
        <v>4</v>
      </c>
      <c r="E118" s="1">
        <v>2</v>
      </c>
      <c r="F118" s="1" t="s">
        <v>326</v>
      </c>
      <c r="G118" s="2">
        <v>51.820699999999995</v>
      </c>
      <c r="H118" s="6">
        <f>1+_xlfn.COUNTIFS(A:A,A118,O:O,"&lt;"&amp;O118)</f>
        <v>3</v>
      </c>
      <c r="I118" s="2">
        <f>_xlfn.AVERAGEIF(A:A,A118,G:G)</f>
        <v>53.98888666666666</v>
      </c>
      <c r="J118" s="2">
        <f t="shared" si="16"/>
        <v>-2.1681866666666636</v>
      </c>
      <c r="K118" s="2">
        <f t="shared" si="17"/>
        <v>87.83181333333334</v>
      </c>
      <c r="L118" s="2">
        <f t="shared" si="18"/>
        <v>194.39823251811487</v>
      </c>
      <c r="M118" s="2">
        <f>SUMIF(A:A,A118,L:L)</f>
        <v>1163.1768009856319</v>
      </c>
      <c r="N118" s="3">
        <f t="shared" si="19"/>
        <v>0.16712698564258605</v>
      </c>
      <c r="O118" s="7">
        <f t="shared" si="20"/>
        <v>5.983474159813887</v>
      </c>
      <c r="P118" s="3">
        <f t="shared" si="21"/>
        <v>0.16712698564258605</v>
      </c>
      <c r="Q118" s="3">
        <f>IF(ISNUMBER(P118),SUMIF(A:A,A118,P:P),"")</f>
        <v>1</v>
      </c>
      <c r="R118" s="3">
        <f t="shared" si="22"/>
        <v>0.16712698564258605</v>
      </c>
      <c r="S118" s="8">
        <f t="shared" si="23"/>
        <v>5.983474159813887</v>
      </c>
    </row>
    <row r="119" spans="1:19" ht="15">
      <c r="A119" s="1">
        <v>29</v>
      </c>
      <c r="B119" s="5">
        <v>0.6090277777777778</v>
      </c>
      <c r="C119" s="1" t="s">
        <v>21</v>
      </c>
      <c r="D119" s="1">
        <v>4</v>
      </c>
      <c r="E119" s="1">
        <v>1</v>
      </c>
      <c r="F119" s="1" t="s">
        <v>325</v>
      </c>
      <c r="G119" s="2">
        <v>51.549466666666596</v>
      </c>
      <c r="H119" s="6">
        <f>1+_xlfn.COUNTIFS(A:A,A119,O:O,"&lt;"&amp;O119)</f>
        <v>4</v>
      </c>
      <c r="I119" s="2">
        <f>_xlfn.AVERAGEIF(A:A,A119,G:G)</f>
        <v>53.98888666666666</v>
      </c>
      <c r="J119" s="2">
        <f t="shared" si="16"/>
        <v>-2.4394200000000623</v>
      </c>
      <c r="K119" s="2">
        <f t="shared" si="17"/>
        <v>87.56057999999993</v>
      </c>
      <c r="L119" s="2">
        <f t="shared" si="18"/>
        <v>191.26019911679654</v>
      </c>
      <c r="M119" s="2">
        <f>SUMIF(A:A,A119,L:L)</f>
        <v>1163.1768009856319</v>
      </c>
      <c r="N119" s="3">
        <f t="shared" si="19"/>
        <v>0.16442917272312335</v>
      </c>
      <c r="O119" s="7">
        <f t="shared" si="20"/>
        <v>6.081645874870792</v>
      </c>
      <c r="P119" s="3">
        <f t="shared" si="21"/>
        <v>0.16442917272312335</v>
      </c>
      <c r="Q119" s="3">
        <f>IF(ISNUMBER(P119),SUMIF(A:A,A119,P:P),"")</f>
        <v>1</v>
      </c>
      <c r="R119" s="3">
        <f t="shared" si="22"/>
        <v>0.16442917272312335</v>
      </c>
      <c r="S119" s="8">
        <f t="shared" si="23"/>
        <v>6.081645874870792</v>
      </c>
    </row>
    <row r="120" spans="1:19" ht="15">
      <c r="A120" s="1">
        <v>29</v>
      </c>
      <c r="B120" s="5">
        <v>0.6090277777777778</v>
      </c>
      <c r="C120" s="1" t="s">
        <v>21</v>
      </c>
      <c r="D120" s="1">
        <v>4</v>
      </c>
      <c r="E120" s="1">
        <v>8</v>
      </c>
      <c r="F120" s="1" t="s">
        <v>23</v>
      </c>
      <c r="G120" s="2">
        <v>48.8666</v>
      </c>
      <c r="H120" s="6">
        <f>1+_xlfn.COUNTIFS(A:A,A120,O:O,"&lt;"&amp;O120)</f>
        <v>5</v>
      </c>
      <c r="I120" s="2">
        <f>_xlfn.AVERAGEIF(A:A,A120,G:G)</f>
        <v>53.98888666666666</v>
      </c>
      <c r="J120" s="2">
        <f t="shared" si="16"/>
        <v>-5.12228666666666</v>
      </c>
      <c r="K120" s="2">
        <f t="shared" si="17"/>
        <v>84.87771333333333</v>
      </c>
      <c r="L120" s="2">
        <f t="shared" si="18"/>
        <v>162.82285000247853</v>
      </c>
      <c r="M120" s="2">
        <f>SUMIF(A:A,A120,L:L)</f>
        <v>1163.1768009856319</v>
      </c>
      <c r="N120" s="3">
        <f t="shared" si="19"/>
        <v>0.13998117041580319</v>
      </c>
      <c r="O120" s="7">
        <f t="shared" si="20"/>
        <v>7.143817965156154</v>
      </c>
      <c r="P120" s="3">
        <f t="shared" si="21"/>
        <v>0.13998117041580319</v>
      </c>
      <c r="Q120" s="3">
        <f>IF(ISNUMBER(P120),SUMIF(A:A,A120,P:P),"")</f>
        <v>1</v>
      </c>
      <c r="R120" s="3">
        <f t="shared" si="22"/>
        <v>0.13998117041580319</v>
      </c>
      <c r="S120" s="8">
        <f t="shared" si="23"/>
        <v>7.143817965156154</v>
      </c>
    </row>
    <row r="121" spans="1:19" ht="15">
      <c r="A121" s="1">
        <v>35</v>
      </c>
      <c r="B121" s="5">
        <v>0.6145833333333334</v>
      </c>
      <c r="C121" s="1" t="s">
        <v>365</v>
      </c>
      <c r="D121" s="1">
        <v>5</v>
      </c>
      <c r="E121" s="1">
        <v>2</v>
      </c>
      <c r="F121" s="1" t="s">
        <v>381</v>
      </c>
      <c r="G121" s="2">
        <v>68.5125666666667</v>
      </c>
      <c r="H121" s="6">
        <f>1+_xlfn.COUNTIFS(A:A,A121,O:O,"&lt;"&amp;O121)</f>
        <v>1</v>
      </c>
      <c r="I121" s="2">
        <f>_xlfn.AVERAGEIF(A:A,A121,G:G)</f>
        <v>46.96656666666665</v>
      </c>
      <c r="J121" s="2">
        <f t="shared" si="16"/>
        <v>21.54600000000005</v>
      </c>
      <c r="K121" s="2">
        <f t="shared" si="17"/>
        <v>111.54600000000005</v>
      </c>
      <c r="L121" s="2">
        <f t="shared" si="18"/>
        <v>806.5452478828632</v>
      </c>
      <c r="M121" s="2">
        <f>SUMIF(A:A,A121,L:L)</f>
        <v>3958.5334386405193</v>
      </c>
      <c r="N121" s="3">
        <f t="shared" si="19"/>
        <v>0.203748499383614</v>
      </c>
      <c r="O121" s="7">
        <f t="shared" si="20"/>
        <v>4.908011607571244</v>
      </c>
      <c r="P121" s="3">
        <f t="shared" si="21"/>
        <v>0.203748499383614</v>
      </c>
      <c r="Q121" s="3">
        <f>IF(ISNUMBER(P121),SUMIF(A:A,A121,P:P),"")</f>
        <v>0.8160975496124884</v>
      </c>
      <c r="R121" s="3">
        <f t="shared" si="22"/>
        <v>0.24966194235034883</v>
      </c>
      <c r="S121" s="8">
        <f t="shared" si="23"/>
        <v>4.005416246408542</v>
      </c>
    </row>
    <row r="122" spans="1:19" ht="15">
      <c r="A122" s="1">
        <v>35</v>
      </c>
      <c r="B122" s="5">
        <v>0.6145833333333334</v>
      </c>
      <c r="C122" s="1" t="s">
        <v>365</v>
      </c>
      <c r="D122" s="1">
        <v>5</v>
      </c>
      <c r="E122" s="1">
        <v>1</v>
      </c>
      <c r="F122" s="1" t="s">
        <v>380</v>
      </c>
      <c r="G122" s="2">
        <v>66.3373</v>
      </c>
      <c r="H122" s="6">
        <f>1+_xlfn.COUNTIFS(A:A,A122,O:O,"&lt;"&amp;O122)</f>
        <v>2</v>
      </c>
      <c r="I122" s="2">
        <f>_xlfn.AVERAGEIF(A:A,A122,G:G)</f>
        <v>46.96656666666665</v>
      </c>
      <c r="J122" s="2">
        <f t="shared" si="16"/>
        <v>19.370733333333348</v>
      </c>
      <c r="K122" s="2">
        <f t="shared" si="17"/>
        <v>109.37073333333335</v>
      </c>
      <c r="L122" s="2">
        <f t="shared" si="18"/>
        <v>707.8583478371717</v>
      </c>
      <c r="M122" s="2">
        <f>SUMIF(A:A,A122,L:L)</f>
        <v>3958.5334386405193</v>
      </c>
      <c r="N122" s="3">
        <f t="shared" si="19"/>
        <v>0.17881833229638494</v>
      </c>
      <c r="O122" s="7">
        <f t="shared" si="20"/>
        <v>5.592267790209205</v>
      </c>
      <c r="P122" s="3">
        <f t="shared" si="21"/>
        <v>0.17881833229638494</v>
      </c>
      <c r="Q122" s="3">
        <f>IF(ISNUMBER(P122),SUMIF(A:A,A122,P:P),"")</f>
        <v>0.8160975496124884</v>
      </c>
      <c r="R122" s="3">
        <f t="shared" si="22"/>
        <v>0.21911391889522783</v>
      </c>
      <c r="S122" s="8">
        <f t="shared" si="23"/>
        <v>4.563836040366578</v>
      </c>
    </row>
    <row r="123" spans="1:19" ht="15">
      <c r="A123" s="1">
        <v>35</v>
      </c>
      <c r="B123" s="5">
        <v>0.6145833333333334</v>
      </c>
      <c r="C123" s="1" t="s">
        <v>365</v>
      </c>
      <c r="D123" s="1">
        <v>5</v>
      </c>
      <c r="E123" s="1">
        <v>4</v>
      </c>
      <c r="F123" s="1" t="s">
        <v>382</v>
      </c>
      <c r="G123" s="2">
        <v>55.086400000000005</v>
      </c>
      <c r="H123" s="6">
        <f>1+_xlfn.COUNTIFS(A:A,A123,O:O,"&lt;"&amp;O123)</f>
        <v>3</v>
      </c>
      <c r="I123" s="2">
        <f>_xlfn.AVERAGEIF(A:A,A123,G:G)</f>
        <v>46.96656666666665</v>
      </c>
      <c r="J123" s="2">
        <f t="shared" si="16"/>
        <v>8.119833333333354</v>
      </c>
      <c r="K123" s="2">
        <f t="shared" si="17"/>
        <v>98.11983333333336</v>
      </c>
      <c r="L123" s="2">
        <f t="shared" si="18"/>
        <v>360.39116103379246</v>
      </c>
      <c r="M123" s="2">
        <f>SUMIF(A:A,A123,L:L)</f>
        <v>3958.5334386405193</v>
      </c>
      <c r="N123" s="3">
        <f t="shared" si="19"/>
        <v>0.09104158563267353</v>
      </c>
      <c r="O123" s="7">
        <f t="shared" si="20"/>
        <v>10.983991469949906</v>
      </c>
      <c r="P123" s="3">
        <f t="shared" si="21"/>
        <v>0.09104158563267353</v>
      </c>
      <c r="Q123" s="3">
        <f>IF(ISNUMBER(P123),SUMIF(A:A,A123,P:P),"")</f>
        <v>0.8160975496124884</v>
      </c>
      <c r="R123" s="3">
        <f t="shared" si="22"/>
        <v>0.11155723439667631</v>
      </c>
      <c r="S123" s="8">
        <f t="shared" si="23"/>
        <v>8.964008523590593</v>
      </c>
    </row>
    <row r="124" spans="1:19" ht="15">
      <c r="A124" s="1">
        <v>35</v>
      </c>
      <c r="B124" s="5">
        <v>0.6145833333333334</v>
      </c>
      <c r="C124" s="1" t="s">
        <v>365</v>
      </c>
      <c r="D124" s="1">
        <v>5</v>
      </c>
      <c r="E124" s="1">
        <v>6</v>
      </c>
      <c r="F124" s="1" t="s">
        <v>383</v>
      </c>
      <c r="G124" s="2">
        <v>54.5491333333333</v>
      </c>
      <c r="H124" s="6">
        <f>1+_xlfn.COUNTIFS(A:A,A124,O:O,"&lt;"&amp;O124)</f>
        <v>4</v>
      </c>
      <c r="I124" s="2">
        <f>_xlfn.AVERAGEIF(A:A,A124,G:G)</f>
        <v>46.96656666666665</v>
      </c>
      <c r="J124" s="2">
        <f t="shared" si="16"/>
        <v>7.582566666666651</v>
      </c>
      <c r="K124" s="2">
        <f t="shared" si="17"/>
        <v>97.58256666666665</v>
      </c>
      <c r="L124" s="2">
        <f t="shared" si="18"/>
        <v>348.9588475777922</v>
      </c>
      <c r="M124" s="2">
        <f>SUMIF(A:A,A124,L:L)</f>
        <v>3958.5334386405193</v>
      </c>
      <c r="N124" s="3">
        <f t="shared" si="19"/>
        <v>0.08815356823097477</v>
      </c>
      <c r="O124" s="7">
        <f t="shared" si="20"/>
        <v>11.343840301278096</v>
      </c>
      <c r="P124" s="3">
        <f t="shared" si="21"/>
        <v>0.08815356823097477</v>
      </c>
      <c r="Q124" s="3">
        <f>IF(ISNUMBER(P124),SUMIF(A:A,A124,P:P),"")</f>
        <v>0.8160975496124884</v>
      </c>
      <c r="R124" s="3">
        <f t="shared" si="22"/>
        <v>0.108018420436176</v>
      </c>
      <c r="S124" s="8">
        <f t="shared" si="23"/>
        <v>9.257680273068445</v>
      </c>
    </row>
    <row r="125" spans="1:19" ht="15">
      <c r="A125" s="1">
        <v>35</v>
      </c>
      <c r="B125" s="5">
        <v>0.6145833333333334</v>
      </c>
      <c r="C125" s="1" t="s">
        <v>365</v>
      </c>
      <c r="D125" s="1">
        <v>5</v>
      </c>
      <c r="E125" s="1">
        <v>7</v>
      </c>
      <c r="F125" s="1" t="s">
        <v>384</v>
      </c>
      <c r="G125" s="2">
        <v>54.531766666666606</v>
      </c>
      <c r="H125" s="6">
        <f>1+_xlfn.COUNTIFS(A:A,A125,O:O,"&lt;"&amp;O125)</f>
        <v>5</v>
      </c>
      <c r="I125" s="2">
        <f>_xlfn.AVERAGEIF(A:A,A125,G:G)</f>
        <v>46.96656666666665</v>
      </c>
      <c r="J125" s="2">
        <f t="shared" si="16"/>
        <v>7.565199999999955</v>
      </c>
      <c r="K125" s="2">
        <f t="shared" si="17"/>
        <v>97.56519999999995</v>
      </c>
      <c r="L125" s="2">
        <f t="shared" si="18"/>
        <v>348.5954218363097</v>
      </c>
      <c r="M125" s="2">
        <f>SUMIF(A:A,A125,L:L)</f>
        <v>3958.5334386405193</v>
      </c>
      <c r="N125" s="3">
        <f t="shared" si="19"/>
        <v>0.08806176005324537</v>
      </c>
      <c r="O125" s="7">
        <f t="shared" si="20"/>
        <v>11.355666743378322</v>
      </c>
      <c r="P125" s="3">
        <f t="shared" si="21"/>
        <v>0.08806176005324537</v>
      </c>
      <c r="Q125" s="3">
        <f>IF(ISNUMBER(P125),SUMIF(A:A,A125,P:P),"")</f>
        <v>0.8160975496124884</v>
      </c>
      <c r="R125" s="3">
        <f t="shared" si="22"/>
        <v>0.10790592386297468</v>
      </c>
      <c r="S125" s="8">
        <f t="shared" si="23"/>
        <v>9.267331803487075</v>
      </c>
    </row>
    <row r="126" spans="1:19" ht="15">
      <c r="A126" s="1">
        <v>35</v>
      </c>
      <c r="B126" s="5">
        <v>0.6145833333333334</v>
      </c>
      <c r="C126" s="1" t="s">
        <v>365</v>
      </c>
      <c r="D126" s="1">
        <v>5</v>
      </c>
      <c r="E126" s="1">
        <v>8</v>
      </c>
      <c r="F126" s="1" t="s">
        <v>385</v>
      </c>
      <c r="G126" s="2">
        <v>45.4364666666666</v>
      </c>
      <c r="H126" s="6">
        <f>1+_xlfn.COUNTIFS(A:A,A126,O:O,"&lt;"&amp;O126)</f>
        <v>7</v>
      </c>
      <c r="I126" s="2">
        <f>_xlfn.AVERAGEIF(A:A,A126,G:G)</f>
        <v>46.96656666666665</v>
      </c>
      <c r="J126" s="2">
        <f t="shared" si="16"/>
        <v>-1.5301000000000542</v>
      </c>
      <c r="K126" s="2">
        <f t="shared" si="17"/>
        <v>88.46989999999994</v>
      </c>
      <c r="L126" s="2">
        <f t="shared" si="18"/>
        <v>201.98511367350432</v>
      </c>
      <c r="M126" s="2">
        <f>SUMIF(A:A,A126,L:L)</f>
        <v>3958.5334386405193</v>
      </c>
      <c r="N126" s="3">
        <f t="shared" si="19"/>
        <v>0.05102523871640507</v>
      </c>
      <c r="O126" s="7">
        <f t="shared" si="20"/>
        <v>19.598144470385222</v>
      </c>
      <c r="P126" s="3">
        <f t="shared" si="21"/>
        <v>0.05102523871640507</v>
      </c>
      <c r="Q126" s="3">
        <f>IF(ISNUMBER(P126),SUMIF(A:A,A126,P:P),"")</f>
        <v>0.8160975496124884</v>
      </c>
      <c r="R126" s="3">
        <f t="shared" si="22"/>
        <v>0.06252345536466031</v>
      </c>
      <c r="S126" s="8">
        <f t="shared" si="23"/>
        <v>15.993997679232919</v>
      </c>
    </row>
    <row r="127" spans="1:19" ht="15">
      <c r="A127" s="1">
        <v>35</v>
      </c>
      <c r="B127" s="5">
        <v>0.6145833333333334</v>
      </c>
      <c r="C127" s="1" t="s">
        <v>365</v>
      </c>
      <c r="D127" s="1">
        <v>5</v>
      </c>
      <c r="E127" s="1">
        <v>9</v>
      </c>
      <c r="F127" s="1" t="s">
        <v>386</v>
      </c>
      <c r="G127" s="2">
        <v>36.9306666666667</v>
      </c>
      <c r="H127" s="6">
        <f>1+_xlfn.COUNTIFS(A:A,A127,O:O,"&lt;"&amp;O127)</f>
        <v>11</v>
      </c>
      <c r="I127" s="2">
        <f>_xlfn.AVERAGEIF(A:A,A127,G:G)</f>
        <v>46.96656666666665</v>
      </c>
      <c r="J127" s="2">
        <f t="shared" si="16"/>
        <v>-10.035899999999948</v>
      </c>
      <c r="K127" s="2">
        <f t="shared" si="17"/>
        <v>79.96410000000006</v>
      </c>
      <c r="L127" s="2">
        <f t="shared" si="18"/>
        <v>121.24896576402824</v>
      </c>
      <c r="M127" s="2">
        <f>SUMIF(A:A,A127,L:L)</f>
        <v>3958.5334386405193</v>
      </c>
      <c r="N127" s="3">
        <f t="shared" si="19"/>
        <v>0.030629769242436617</v>
      </c>
      <c r="O127" s="7">
        <f t="shared" si="20"/>
        <v>32.64797694311488</v>
      </c>
      <c r="P127" s="3">
        <f t="shared" si="21"/>
      </c>
      <c r="Q127" s="3">
        <f>IF(ISNUMBER(P127),SUMIF(A:A,A127,P:P),"")</f>
      </c>
      <c r="R127" s="3">
        <f t="shared" si="22"/>
      </c>
      <c r="S127" s="8">
        <f t="shared" si="23"/>
      </c>
    </row>
    <row r="128" spans="1:19" ht="15">
      <c r="A128" s="1">
        <v>35</v>
      </c>
      <c r="B128" s="5">
        <v>0.6145833333333334</v>
      </c>
      <c r="C128" s="1" t="s">
        <v>365</v>
      </c>
      <c r="D128" s="1">
        <v>5</v>
      </c>
      <c r="E128" s="1">
        <v>10</v>
      </c>
      <c r="F128" s="1" t="s">
        <v>387</v>
      </c>
      <c r="G128" s="2">
        <v>42.857</v>
      </c>
      <c r="H128" s="6">
        <f>1+_xlfn.COUNTIFS(A:A,A128,O:O,"&lt;"&amp;O128)</f>
        <v>9</v>
      </c>
      <c r="I128" s="2">
        <f>_xlfn.AVERAGEIF(A:A,A128,G:G)</f>
        <v>46.96656666666665</v>
      </c>
      <c r="J128" s="2">
        <f t="shared" si="16"/>
        <v>-4.109566666666652</v>
      </c>
      <c r="K128" s="2">
        <f t="shared" si="17"/>
        <v>85.89043333333335</v>
      </c>
      <c r="L128" s="2">
        <f t="shared" si="18"/>
        <v>173.0232537145629</v>
      </c>
      <c r="M128" s="2">
        <f>SUMIF(A:A,A128,L:L)</f>
        <v>3958.5334386405193</v>
      </c>
      <c r="N128" s="3">
        <f t="shared" si="19"/>
        <v>0.043708928166584934</v>
      </c>
      <c r="O128" s="7">
        <f t="shared" si="20"/>
        <v>22.878620957914283</v>
      </c>
      <c r="P128" s="3">
        <f t="shared" si="21"/>
      </c>
      <c r="Q128" s="3">
        <f>IF(ISNUMBER(P128),SUMIF(A:A,A128,P:P),"")</f>
      </c>
      <c r="R128" s="3">
        <f t="shared" si="22"/>
      </c>
      <c r="S128" s="8">
        <f t="shared" si="23"/>
      </c>
    </row>
    <row r="129" spans="1:19" ht="15">
      <c r="A129" s="1">
        <v>35</v>
      </c>
      <c r="B129" s="5">
        <v>0.6145833333333334</v>
      </c>
      <c r="C129" s="1" t="s">
        <v>365</v>
      </c>
      <c r="D129" s="1">
        <v>5</v>
      </c>
      <c r="E129" s="1">
        <v>12</v>
      </c>
      <c r="F129" s="1" t="s">
        <v>388</v>
      </c>
      <c r="G129" s="2">
        <v>49.485299999999995</v>
      </c>
      <c r="H129" s="6">
        <f>1+_xlfn.COUNTIFS(A:A,A129,O:O,"&lt;"&amp;O129)</f>
        <v>6</v>
      </c>
      <c r="I129" s="2">
        <f>_xlfn.AVERAGEIF(A:A,A129,G:G)</f>
        <v>46.96656666666665</v>
      </c>
      <c r="J129" s="2">
        <f t="shared" si="16"/>
        <v>2.518733333333344</v>
      </c>
      <c r="K129" s="2">
        <f t="shared" si="17"/>
        <v>92.51873333333334</v>
      </c>
      <c r="L129" s="2">
        <f t="shared" si="18"/>
        <v>257.52685347338837</v>
      </c>
      <c r="M129" s="2">
        <f>SUMIF(A:A,A129,L:L)</f>
        <v>3958.5334386405193</v>
      </c>
      <c r="N129" s="3">
        <f t="shared" si="19"/>
        <v>0.06505612683717305</v>
      </c>
      <c r="O129" s="7">
        <f t="shared" si="20"/>
        <v>15.371342387210799</v>
      </c>
      <c r="P129" s="3">
        <f t="shared" si="21"/>
        <v>0.06505612683717305</v>
      </c>
      <c r="Q129" s="3">
        <f>IF(ISNUMBER(P129),SUMIF(A:A,A129,P:P),"")</f>
        <v>0.8160975496124884</v>
      </c>
      <c r="R129" s="3">
        <f t="shared" si="22"/>
        <v>0.07971611588352884</v>
      </c>
      <c r="S129" s="8">
        <f t="shared" si="23"/>
        <v>12.54451485645731</v>
      </c>
    </row>
    <row r="130" spans="1:19" ht="15">
      <c r="A130" s="1">
        <v>35</v>
      </c>
      <c r="B130" s="5">
        <v>0.6145833333333334</v>
      </c>
      <c r="C130" s="1" t="s">
        <v>365</v>
      </c>
      <c r="D130" s="1">
        <v>5</v>
      </c>
      <c r="E130" s="1">
        <v>14</v>
      </c>
      <c r="F130" s="1" t="s">
        <v>389</v>
      </c>
      <c r="G130" s="2">
        <v>33.7064333333333</v>
      </c>
      <c r="H130" s="6">
        <f>1+_xlfn.COUNTIFS(A:A,A130,O:O,"&lt;"&amp;O130)</f>
        <v>13</v>
      </c>
      <c r="I130" s="2">
        <f>_xlfn.AVERAGEIF(A:A,A130,G:G)</f>
        <v>46.96656666666665</v>
      </c>
      <c r="J130" s="2">
        <f t="shared" si="16"/>
        <v>-13.26013333333335</v>
      </c>
      <c r="K130" s="2">
        <f t="shared" si="17"/>
        <v>76.73986666666664</v>
      </c>
      <c r="L130" s="2">
        <f t="shared" si="18"/>
        <v>99.92221167200965</v>
      </c>
      <c r="M130" s="2">
        <f>SUMIF(A:A,A130,L:L)</f>
        <v>3958.5334386405193</v>
      </c>
      <c r="N130" s="3">
        <f t="shared" si="19"/>
        <v>0.02524223003818454</v>
      </c>
      <c r="O130" s="7">
        <f t="shared" si="20"/>
        <v>39.61615112798178</v>
      </c>
      <c r="P130" s="3">
        <f t="shared" si="21"/>
      </c>
      <c r="Q130" s="3">
        <f>IF(ISNUMBER(P130),SUMIF(A:A,A130,P:P),"")</f>
      </c>
      <c r="R130" s="3">
        <f t="shared" si="22"/>
      </c>
      <c r="S130" s="8">
        <f t="shared" si="23"/>
      </c>
    </row>
    <row r="131" spans="1:19" ht="15">
      <c r="A131" s="1">
        <v>35</v>
      </c>
      <c r="B131" s="5">
        <v>0.6145833333333334</v>
      </c>
      <c r="C131" s="1" t="s">
        <v>365</v>
      </c>
      <c r="D131" s="1">
        <v>5</v>
      </c>
      <c r="E131" s="1">
        <v>15</v>
      </c>
      <c r="F131" s="1" t="s">
        <v>390</v>
      </c>
      <c r="G131" s="2">
        <v>45.162200000000006</v>
      </c>
      <c r="H131" s="6">
        <f>1+_xlfn.COUNTIFS(A:A,A131,O:O,"&lt;"&amp;O131)</f>
        <v>8</v>
      </c>
      <c r="I131" s="2">
        <f>_xlfn.AVERAGEIF(A:A,A131,G:G)</f>
        <v>46.96656666666665</v>
      </c>
      <c r="J131" s="2">
        <f t="shared" si="16"/>
        <v>-1.8043666666666454</v>
      </c>
      <c r="K131" s="2">
        <f t="shared" si="17"/>
        <v>88.19563333333335</v>
      </c>
      <c r="L131" s="2">
        <f t="shared" si="18"/>
        <v>198.68844601880366</v>
      </c>
      <c r="M131" s="2">
        <f>SUMIF(A:A,A131,L:L)</f>
        <v>3958.5334386405193</v>
      </c>
      <c r="N131" s="3">
        <f t="shared" si="19"/>
        <v>0.05019243846201772</v>
      </c>
      <c r="O131" s="7">
        <f t="shared" si="20"/>
        <v>19.923319739819636</v>
      </c>
      <c r="P131" s="3">
        <f t="shared" si="21"/>
        <v>0.05019243846201772</v>
      </c>
      <c r="Q131" s="3">
        <f>IF(ISNUMBER(P131),SUMIF(A:A,A131,P:P),"")</f>
        <v>0.8160975496124884</v>
      </c>
      <c r="R131" s="3">
        <f t="shared" si="22"/>
        <v>0.06150298881040735</v>
      </c>
      <c r="S131" s="8">
        <f t="shared" si="23"/>
        <v>16.259372419812923</v>
      </c>
    </row>
    <row r="132" spans="1:19" ht="15">
      <c r="A132" s="1">
        <v>35</v>
      </c>
      <c r="B132" s="5">
        <v>0.6145833333333334</v>
      </c>
      <c r="C132" s="1" t="s">
        <v>365</v>
      </c>
      <c r="D132" s="1">
        <v>5</v>
      </c>
      <c r="E132" s="1">
        <v>17</v>
      </c>
      <c r="F132" s="1" t="s">
        <v>391</v>
      </c>
      <c r="G132" s="2">
        <v>36.2038</v>
      </c>
      <c r="H132" s="6">
        <f>1+_xlfn.COUNTIFS(A:A,A132,O:O,"&lt;"&amp;O132)</f>
        <v>12</v>
      </c>
      <c r="I132" s="2">
        <f>_xlfn.AVERAGEIF(A:A,A132,G:G)</f>
        <v>46.96656666666665</v>
      </c>
      <c r="J132" s="2">
        <f t="shared" si="16"/>
        <v>-10.76276666666665</v>
      </c>
      <c r="K132" s="2">
        <f t="shared" si="17"/>
        <v>79.23723333333335</v>
      </c>
      <c r="L132" s="2">
        <f t="shared" si="18"/>
        <v>116.07470587723552</v>
      </c>
      <c r="M132" s="2">
        <f>SUMIF(A:A,A132,L:L)</f>
        <v>3958.5334386405193</v>
      </c>
      <c r="N132" s="3">
        <f t="shared" si="19"/>
        <v>0.02932265387585032</v>
      </c>
      <c r="O132" s="7">
        <f t="shared" si="20"/>
        <v>34.103325170836065</v>
      </c>
      <c r="P132" s="3">
        <f t="shared" si="21"/>
      </c>
      <c r="Q132" s="3">
        <f>IF(ISNUMBER(P132),SUMIF(A:A,A132,P:P),"")</f>
      </c>
      <c r="R132" s="3">
        <f t="shared" si="22"/>
      </c>
      <c r="S132" s="8">
        <f t="shared" si="23"/>
      </c>
    </row>
    <row r="133" spans="1:19" ht="15">
      <c r="A133" s="1">
        <v>35</v>
      </c>
      <c r="B133" s="5">
        <v>0.6145833333333334</v>
      </c>
      <c r="C133" s="1" t="s">
        <v>365</v>
      </c>
      <c r="D133" s="1">
        <v>5</v>
      </c>
      <c r="E133" s="1">
        <v>18</v>
      </c>
      <c r="F133" s="1" t="s">
        <v>392</v>
      </c>
      <c r="G133" s="2">
        <v>29.2697666666666</v>
      </c>
      <c r="H133" s="6">
        <f>1+_xlfn.COUNTIFS(A:A,A133,O:O,"&lt;"&amp;O133)</f>
        <v>14</v>
      </c>
      <c r="I133" s="2">
        <f>_xlfn.AVERAGEIF(A:A,A133,G:G)</f>
        <v>46.96656666666665</v>
      </c>
      <c r="J133" s="2">
        <f t="shared" si="16"/>
        <v>-17.69680000000005</v>
      </c>
      <c r="K133" s="2">
        <f t="shared" si="17"/>
        <v>72.30319999999995</v>
      </c>
      <c r="L133" s="2">
        <f t="shared" si="18"/>
        <v>76.5689774049045</v>
      </c>
      <c r="M133" s="2">
        <f>SUMIF(A:A,A133,L:L)</f>
        <v>3958.5334386405193</v>
      </c>
      <c r="N133" s="3">
        <f t="shared" si="19"/>
        <v>0.019342763826999683</v>
      </c>
      <c r="O133" s="7">
        <f t="shared" si="20"/>
        <v>51.69892001701151</v>
      </c>
      <c r="P133" s="3">
        <f t="shared" si="21"/>
      </c>
      <c r="Q133" s="3">
        <f>IF(ISNUMBER(P133),SUMIF(A:A,A133,P:P),"")</f>
      </c>
      <c r="R133" s="3">
        <f t="shared" si="22"/>
      </c>
      <c r="S133" s="8">
        <f t="shared" si="23"/>
      </c>
    </row>
    <row r="134" spans="1:19" ht="15">
      <c r="A134" s="1">
        <v>35</v>
      </c>
      <c r="B134" s="5">
        <v>0.6145833333333334</v>
      </c>
      <c r="C134" s="1" t="s">
        <v>365</v>
      </c>
      <c r="D134" s="1">
        <v>5</v>
      </c>
      <c r="E134" s="1">
        <v>19</v>
      </c>
      <c r="F134" s="1" t="s">
        <v>393</v>
      </c>
      <c r="G134" s="2">
        <v>39.4631333333333</v>
      </c>
      <c r="H134" s="6">
        <f>1+_xlfn.COUNTIFS(A:A,A134,O:O,"&lt;"&amp;O134)</f>
        <v>10</v>
      </c>
      <c r="I134" s="2">
        <f>_xlfn.AVERAGEIF(A:A,A134,G:G)</f>
        <v>46.96656666666665</v>
      </c>
      <c r="J134" s="2">
        <f t="shared" si="16"/>
        <v>-7.503433333333348</v>
      </c>
      <c r="K134" s="2">
        <f t="shared" si="17"/>
        <v>82.49656666666665</v>
      </c>
      <c r="L134" s="2">
        <f t="shared" si="18"/>
        <v>141.14588487415358</v>
      </c>
      <c r="M134" s="2">
        <f>SUMIF(A:A,A134,L:L)</f>
        <v>3958.5334386405193</v>
      </c>
      <c r="N134" s="3">
        <f t="shared" si="19"/>
        <v>0.03565610523745566</v>
      </c>
      <c r="O134" s="7">
        <f t="shared" si="20"/>
        <v>28.04568792189704</v>
      </c>
      <c r="P134" s="3">
        <f t="shared" si="21"/>
      </c>
      <c r="Q134" s="3">
        <f>IF(ISNUMBER(P134),SUMIF(A:A,A134,P:P),"")</f>
      </c>
      <c r="R134" s="3">
        <f t="shared" si="22"/>
      </c>
      <c r="S134" s="8">
        <f t="shared" si="23"/>
      </c>
    </row>
    <row r="135" spans="1:19" ht="15">
      <c r="A135" s="1">
        <v>23</v>
      </c>
      <c r="B135" s="5">
        <v>0.6194444444444445</v>
      </c>
      <c r="C135" s="1" t="s">
        <v>244</v>
      </c>
      <c r="D135" s="1">
        <v>4</v>
      </c>
      <c r="E135" s="1">
        <v>1</v>
      </c>
      <c r="F135" s="1" t="s">
        <v>268</v>
      </c>
      <c r="G135" s="2">
        <v>69.2144333333333</v>
      </c>
      <c r="H135" s="6">
        <f>1+_xlfn.COUNTIFS(A:A,A135,O:O,"&lt;"&amp;O135)</f>
        <v>1</v>
      </c>
      <c r="I135" s="2">
        <f>_xlfn.AVERAGEIF(A:A,A135,G:G)</f>
        <v>51.45158055555553</v>
      </c>
      <c r="J135" s="2">
        <f t="shared" si="16"/>
        <v>17.762852777777773</v>
      </c>
      <c r="K135" s="2">
        <f t="shared" si="17"/>
        <v>107.76285277777777</v>
      </c>
      <c r="L135" s="2">
        <f t="shared" si="18"/>
        <v>642.7598473400915</v>
      </c>
      <c r="M135" s="2">
        <f>SUMIF(A:A,A135,L:L)</f>
        <v>3323.28493628216</v>
      </c>
      <c r="N135" s="3">
        <f t="shared" si="19"/>
        <v>0.19341099534461303</v>
      </c>
      <c r="O135" s="7">
        <f t="shared" si="20"/>
        <v>5.170336868481725</v>
      </c>
      <c r="P135" s="3">
        <f t="shared" si="21"/>
        <v>0.19341099534461303</v>
      </c>
      <c r="Q135" s="3">
        <f>IF(ISNUMBER(P135),SUMIF(A:A,A135,P:P),"")</f>
        <v>0.9325781528761454</v>
      </c>
      <c r="R135" s="3">
        <f t="shared" si="22"/>
        <v>0.2073938733693451</v>
      </c>
      <c r="S135" s="8">
        <f t="shared" si="23"/>
        <v>4.82174320655612</v>
      </c>
    </row>
    <row r="136" spans="1:19" ht="15">
      <c r="A136" s="1">
        <v>23</v>
      </c>
      <c r="B136" s="5">
        <v>0.6194444444444445</v>
      </c>
      <c r="C136" s="1" t="s">
        <v>244</v>
      </c>
      <c r="D136" s="1">
        <v>4</v>
      </c>
      <c r="E136" s="1">
        <v>12</v>
      </c>
      <c r="F136" s="1" t="s">
        <v>278</v>
      </c>
      <c r="G136" s="2">
        <v>63.903133333333294</v>
      </c>
      <c r="H136" s="6">
        <f>1+_xlfn.COUNTIFS(A:A,A136,O:O,"&lt;"&amp;O136)</f>
        <v>2</v>
      </c>
      <c r="I136" s="2">
        <f>_xlfn.AVERAGEIF(A:A,A136,G:G)</f>
        <v>51.45158055555553</v>
      </c>
      <c r="J136" s="2">
        <f t="shared" si="16"/>
        <v>12.451552777777763</v>
      </c>
      <c r="K136" s="2">
        <f t="shared" si="17"/>
        <v>102.45155277777776</v>
      </c>
      <c r="L136" s="2">
        <f t="shared" si="18"/>
        <v>467.3568817972106</v>
      </c>
      <c r="M136" s="2">
        <f>SUMIF(A:A,A136,L:L)</f>
        <v>3323.28493628216</v>
      </c>
      <c r="N136" s="3">
        <f t="shared" si="19"/>
        <v>0.14063099937499016</v>
      </c>
      <c r="O136" s="7">
        <f t="shared" si="20"/>
        <v>7.110807748251274</v>
      </c>
      <c r="P136" s="3">
        <f t="shared" si="21"/>
        <v>0.14063099937499016</v>
      </c>
      <c r="Q136" s="3">
        <f>IF(ISNUMBER(P136),SUMIF(A:A,A136,P:P),"")</f>
        <v>0.9325781528761454</v>
      </c>
      <c r="R136" s="3">
        <f t="shared" si="22"/>
        <v>0.15079808479458043</v>
      </c>
      <c r="S136" s="8">
        <f t="shared" si="23"/>
        <v>6.631383955321555</v>
      </c>
    </row>
    <row r="137" spans="1:19" ht="15">
      <c r="A137" s="1">
        <v>23</v>
      </c>
      <c r="B137" s="5">
        <v>0.6194444444444445</v>
      </c>
      <c r="C137" s="1" t="s">
        <v>244</v>
      </c>
      <c r="D137" s="1">
        <v>4</v>
      </c>
      <c r="E137" s="1">
        <v>5</v>
      </c>
      <c r="F137" s="1" t="s">
        <v>272</v>
      </c>
      <c r="G137" s="2">
        <v>61.41</v>
      </c>
      <c r="H137" s="6">
        <f>1+_xlfn.COUNTIFS(A:A,A137,O:O,"&lt;"&amp;O137)</f>
        <v>3</v>
      </c>
      <c r="I137" s="2">
        <f>_xlfn.AVERAGEIF(A:A,A137,G:G)</f>
        <v>51.45158055555553</v>
      </c>
      <c r="J137" s="2">
        <f t="shared" si="16"/>
        <v>9.958419444444466</v>
      </c>
      <c r="K137" s="2">
        <f t="shared" si="17"/>
        <v>99.95841944444447</v>
      </c>
      <c r="L137" s="2">
        <f t="shared" si="18"/>
        <v>402.423560357068</v>
      </c>
      <c r="M137" s="2">
        <f>SUMIF(A:A,A137,L:L)</f>
        <v>3323.28493628216</v>
      </c>
      <c r="N137" s="3">
        <f t="shared" si="19"/>
        <v>0.12109210256502083</v>
      </c>
      <c r="O137" s="7">
        <f t="shared" si="20"/>
        <v>8.258176865523055</v>
      </c>
      <c r="P137" s="3">
        <f t="shared" si="21"/>
        <v>0.12109210256502083</v>
      </c>
      <c r="Q137" s="3">
        <f>IF(ISNUMBER(P137),SUMIF(A:A,A137,P:P),"")</f>
        <v>0.9325781528761454</v>
      </c>
      <c r="R137" s="3">
        <f t="shared" si="22"/>
        <v>0.12984660019277006</v>
      </c>
      <c r="S137" s="8">
        <f t="shared" si="23"/>
        <v>7.701395327374006</v>
      </c>
    </row>
    <row r="138" spans="1:19" ht="15">
      <c r="A138" s="1">
        <v>23</v>
      </c>
      <c r="B138" s="5">
        <v>0.6194444444444445</v>
      </c>
      <c r="C138" s="1" t="s">
        <v>244</v>
      </c>
      <c r="D138" s="1">
        <v>4</v>
      </c>
      <c r="E138" s="1">
        <v>7</v>
      </c>
      <c r="F138" s="1" t="s">
        <v>274</v>
      </c>
      <c r="G138" s="2">
        <v>57.7787333333333</v>
      </c>
      <c r="H138" s="6">
        <f>1+_xlfn.COUNTIFS(A:A,A138,O:O,"&lt;"&amp;O138)</f>
        <v>4</v>
      </c>
      <c r="I138" s="2">
        <f>_xlfn.AVERAGEIF(A:A,A138,G:G)</f>
        <v>51.45158055555553</v>
      </c>
      <c r="J138" s="2">
        <f t="shared" si="16"/>
        <v>6.327152777777769</v>
      </c>
      <c r="K138" s="2">
        <f t="shared" si="17"/>
        <v>96.32715277777777</v>
      </c>
      <c r="L138" s="2">
        <f t="shared" si="18"/>
        <v>323.6391519759661</v>
      </c>
      <c r="M138" s="2">
        <f>SUMIF(A:A,A138,L:L)</f>
        <v>3323.28493628216</v>
      </c>
      <c r="N138" s="3">
        <f t="shared" si="19"/>
        <v>0.09738531548788265</v>
      </c>
      <c r="O138" s="7">
        <f t="shared" si="20"/>
        <v>10.268488580544023</v>
      </c>
      <c r="P138" s="3">
        <f t="shared" si="21"/>
        <v>0.09738531548788265</v>
      </c>
      <c r="Q138" s="3">
        <f>IF(ISNUMBER(P138),SUMIF(A:A,A138,P:P),"")</f>
        <v>0.9325781528761454</v>
      </c>
      <c r="R138" s="3">
        <f t="shared" si="22"/>
        <v>0.10442590273805855</v>
      </c>
      <c r="S138" s="8">
        <f t="shared" si="23"/>
        <v>9.576168113273537</v>
      </c>
    </row>
    <row r="139" spans="1:19" ht="15">
      <c r="A139" s="1">
        <v>23</v>
      </c>
      <c r="B139" s="5">
        <v>0.6194444444444445</v>
      </c>
      <c r="C139" s="1" t="s">
        <v>244</v>
      </c>
      <c r="D139" s="1">
        <v>4</v>
      </c>
      <c r="E139" s="1">
        <v>9</v>
      </c>
      <c r="F139" s="1" t="s">
        <v>276</v>
      </c>
      <c r="G139" s="2">
        <v>55.9706666666666</v>
      </c>
      <c r="H139" s="6">
        <f>1+_xlfn.COUNTIFS(A:A,A139,O:O,"&lt;"&amp;O139)</f>
        <v>5</v>
      </c>
      <c r="I139" s="2">
        <f>_xlfn.AVERAGEIF(A:A,A139,G:G)</f>
        <v>51.45158055555553</v>
      </c>
      <c r="J139" s="2">
        <f t="shared" si="16"/>
        <v>4.519086111111072</v>
      </c>
      <c r="K139" s="2">
        <f t="shared" si="17"/>
        <v>94.51908611111108</v>
      </c>
      <c r="L139" s="2">
        <f t="shared" si="18"/>
        <v>290.36686252193215</v>
      </c>
      <c r="M139" s="2">
        <f>SUMIF(A:A,A139,L:L)</f>
        <v>3323.28493628216</v>
      </c>
      <c r="N139" s="3">
        <f t="shared" si="19"/>
        <v>0.08737344768479968</v>
      </c>
      <c r="O139" s="7">
        <f t="shared" si="20"/>
        <v>11.44512465168488</v>
      </c>
      <c r="P139" s="3">
        <f t="shared" si="21"/>
        <v>0.08737344768479968</v>
      </c>
      <c r="Q139" s="3">
        <f>IF(ISNUMBER(P139),SUMIF(A:A,A139,P:P),"")</f>
        <v>0.9325781528761454</v>
      </c>
      <c r="R139" s="3">
        <f t="shared" si="22"/>
        <v>0.0936902150402441</v>
      </c>
      <c r="S139" s="8">
        <f t="shared" si="23"/>
        <v>10.67347320710552</v>
      </c>
    </row>
    <row r="140" spans="1:19" ht="15">
      <c r="A140" s="1">
        <v>23</v>
      </c>
      <c r="B140" s="5">
        <v>0.6194444444444445</v>
      </c>
      <c r="C140" s="1" t="s">
        <v>244</v>
      </c>
      <c r="D140" s="1">
        <v>4</v>
      </c>
      <c r="E140" s="1">
        <v>2</v>
      </c>
      <c r="F140" s="1" t="s">
        <v>269</v>
      </c>
      <c r="G140" s="2">
        <v>55.72486666666669</v>
      </c>
      <c r="H140" s="6">
        <f>1+_xlfn.COUNTIFS(A:A,A140,O:O,"&lt;"&amp;O140)</f>
        <v>6</v>
      </c>
      <c r="I140" s="2">
        <f>_xlfn.AVERAGEIF(A:A,A140,G:G)</f>
        <v>51.45158055555553</v>
      </c>
      <c r="J140" s="2">
        <f t="shared" si="16"/>
        <v>4.273286111111162</v>
      </c>
      <c r="K140" s="2">
        <f t="shared" si="17"/>
        <v>94.27328611111116</v>
      </c>
      <c r="L140" s="2">
        <f t="shared" si="18"/>
        <v>286.11595527217577</v>
      </c>
      <c r="M140" s="2">
        <f>SUMIF(A:A,A140,L:L)</f>
        <v>3323.28493628216</v>
      </c>
      <c r="N140" s="3">
        <f t="shared" si="19"/>
        <v>0.0860943195536705</v>
      </c>
      <c r="O140" s="7">
        <f t="shared" si="20"/>
        <v>11.615168168866333</v>
      </c>
      <c r="P140" s="3">
        <f t="shared" si="21"/>
        <v>0.0860943195536705</v>
      </c>
      <c r="Q140" s="3">
        <f>IF(ISNUMBER(P140),SUMIF(A:A,A140,P:P),"")</f>
        <v>0.9325781528761454</v>
      </c>
      <c r="R140" s="3">
        <f t="shared" si="22"/>
        <v>0.09231861081899545</v>
      </c>
      <c r="S140" s="8">
        <f t="shared" si="23"/>
        <v>10.832052076267164</v>
      </c>
    </row>
    <row r="141" spans="1:19" ht="15">
      <c r="A141" s="1">
        <v>23</v>
      </c>
      <c r="B141" s="5">
        <v>0.6194444444444445</v>
      </c>
      <c r="C141" s="1" t="s">
        <v>244</v>
      </c>
      <c r="D141" s="1">
        <v>4</v>
      </c>
      <c r="E141" s="1">
        <v>11</v>
      </c>
      <c r="F141" s="1" t="s">
        <v>277</v>
      </c>
      <c r="G141" s="2">
        <v>54.503</v>
      </c>
      <c r="H141" s="6">
        <f>1+_xlfn.COUNTIFS(A:A,A141,O:O,"&lt;"&amp;O141)</f>
        <v>7</v>
      </c>
      <c r="I141" s="2">
        <f>_xlfn.AVERAGEIF(A:A,A141,G:G)</f>
        <v>51.45158055555553</v>
      </c>
      <c r="J141" s="2">
        <f t="shared" si="16"/>
        <v>3.0514194444444698</v>
      </c>
      <c r="K141" s="2">
        <f t="shared" si="17"/>
        <v>93.05141944444446</v>
      </c>
      <c r="L141" s="2">
        <f t="shared" si="18"/>
        <v>265.8906586763534</v>
      </c>
      <c r="M141" s="2">
        <f>SUMIF(A:A,A141,L:L)</f>
        <v>3323.28493628216</v>
      </c>
      <c r="N141" s="3">
        <f t="shared" si="19"/>
        <v>0.08000838440708963</v>
      </c>
      <c r="O141" s="7">
        <f t="shared" si="20"/>
        <v>12.49869007367919</v>
      </c>
      <c r="P141" s="3">
        <f t="shared" si="21"/>
        <v>0.08000838440708963</v>
      </c>
      <c r="Q141" s="3">
        <f>IF(ISNUMBER(P141),SUMIF(A:A,A141,P:P),"")</f>
        <v>0.9325781528761454</v>
      </c>
      <c r="R141" s="3">
        <f t="shared" si="22"/>
        <v>0.08579268575007616</v>
      </c>
      <c r="S141" s="8">
        <f t="shared" si="23"/>
        <v>11.656005302283152</v>
      </c>
    </row>
    <row r="142" spans="1:19" ht="15">
      <c r="A142" s="1">
        <v>23</v>
      </c>
      <c r="B142" s="5">
        <v>0.6194444444444445</v>
      </c>
      <c r="C142" s="1" t="s">
        <v>244</v>
      </c>
      <c r="D142" s="1">
        <v>4</v>
      </c>
      <c r="E142" s="1">
        <v>13</v>
      </c>
      <c r="F142" s="1" t="s">
        <v>279</v>
      </c>
      <c r="G142" s="2">
        <v>52.8227</v>
      </c>
      <c r="H142" s="6">
        <f>1+_xlfn.COUNTIFS(A:A,A142,O:O,"&lt;"&amp;O142)</f>
        <v>8</v>
      </c>
      <c r="I142" s="2">
        <f>_xlfn.AVERAGEIF(A:A,A142,G:G)</f>
        <v>51.45158055555553</v>
      </c>
      <c r="J142" s="2">
        <f t="shared" si="16"/>
        <v>1.3711194444444672</v>
      </c>
      <c r="K142" s="2">
        <f t="shared" si="17"/>
        <v>91.37111944444447</v>
      </c>
      <c r="L142" s="2">
        <f t="shared" si="18"/>
        <v>240.39109671182212</v>
      </c>
      <c r="M142" s="2">
        <f>SUMIF(A:A,A142,L:L)</f>
        <v>3323.28493628216</v>
      </c>
      <c r="N142" s="3">
        <f t="shared" si="19"/>
        <v>0.07233538541559831</v>
      </c>
      <c r="O142" s="7">
        <f t="shared" si="20"/>
        <v>13.824492594524301</v>
      </c>
      <c r="P142" s="3">
        <f t="shared" si="21"/>
        <v>0.07233538541559831</v>
      </c>
      <c r="Q142" s="3">
        <f>IF(ISNUMBER(P142),SUMIF(A:A,A142,P:P),"")</f>
        <v>0.9325781528761454</v>
      </c>
      <c r="R142" s="3">
        <f t="shared" si="22"/>
        <v>0.0775649581673238</v>
      </c>
      <c r="S142" s="8">
        <f t="shared" si="23"/>
        <v>12.892419768251424</v>
      </c>
    </row>
    <row r="143" spans="1:19" ht="15">
      <c r="A143" s="1">
        <v>23</v>
      </c>
      <c r="B143" s="5">
        <v>0.6194444444444445</v>
      </c>
      <c r="C143" s="1" t="s">
        <v>244</v>
      </c>
      <c r="D143" s="1">
        <v>4</v>
      </c>
      <c r="E143" s="1">
        <v>3</v>
      </c>
      <c r="F143" s="1" t="s">
        <v>270</v>
      </c>
      <c r="G143" s="2">
        <v>37.1183333333333</v>
      </c>
      <c r="H143" s="6">
        <f>1+_xlfn.COUNTIFS(A:A,A143,O:O,"&lt;"&amp;O143)</f>
        <v>10</v>
      </c>
      <c r="I143" s="2">
        <f>_xlfn.AVERAGEIF(A:A,A143,G:G)</f>
        <v>51.45158055555553</v>
      </c>
      <c r="J143" s="2">
        <f t="shared" si="16"/>
        <v>-14.333247222222234</v>
      </c>
      <c r="K143" s="2">
        <f t="shared" si="17"/>
        <v>75.66675277777776</v>
      </c>
      <c r="L143" s="2">
        <f t="shared" si="18"/>
        <v>93.6912841898583</v>
      </c>
      <c r="M143" s="2">
        <f>SUMIF(A:A,A143,L:L)</f>
        <v>3323.28493628216</v>
      </c>
      <c r="N143" s="3">
        <f t="shared" si="19"/>
        <v>0.02819237170035532</v>
      </c>
      <c r="O143" s="7">
        <f t="shared" si="20"/>
        <v>35.470587952960216</v>
      </c>
      <c r="P143" s="3">
        <f t="shared" si="21"/>
      </c>
      <c r="Q143" s="3">
        <f>IF(ISNUMBER(P143),SUMIF(A:A,A143,P:P),"")</f>
      </c>
      <c r="R143" s="3">
        <f t="shared" si="22"/>
      </c>
      <c r="S143" s="8">
        <f t="shared" si="23"/>
      </c>
    </row>
    <row r="144" spans="1:19" ht="15">
      <c r="A144" s="1">
        <v>23</v>
      </c>
      <c r="B144" s="5">
        <v>0.6194444444444445</v>
      </c>
      <c r="C144" s="1" t="s">
        <v>244</v>
      </c>
      <c r="D144" s="1">
        <v>4</v>
      </c>
      <c r="E144" s="1">
        <v>4</v>
      </c>
      <c r="F144" s="1" t="s">
        <v>271</v>
      </c>
      <c r="G144" s="2">
        <v>25.9782</v>
      </c>
      <c r="H144" s="6">
        <f>1+_xlfn.COUNTIFS(A:A,A144,O:O,"&lt;"&amp;O144)</f>
        <v>12</v>
      </c>
      <c r="I144" s="2">
        <f>_xlfn.AVERAGEIF(A:A,A144,G:G)</f>
        <v>51.45158055555553</v>
      </c>
      <c r="J144" s="2">
        <f t="shared" si="16"/>
        <v>-25.47338055555553</v>
      </c>
      <c r="K144" s="2">
        <f t="shared" si="17"/>
        <v>64.52661944444446</v>
      </c>
      <c r="L144" s="2">
        <f t="shared" si="18"/>
        <v>48.01901924346395</v>
      </c>
      <c r="M144" s="2">
        <f>SUMIF(A:A,A144,L:L)</f>
        <v>3323.28493628216</v>
      </c>
      <c r="N144" s="3">
        <f t="shared" si="19"/>
        <v>0.014449263353621433</v>
      </c>
      <c r="O144" s="7">
        <f t="shared" si="20"/>
        <v>69.20768038665231</v>
      </c>
      <c r="P144" s="3">
        <f t="shared" si="21"/>
      </c>
      <c r="Q144" s="3">
        <f>IF(ISNUMBER(P144),SUMIF(A:A,A144,P:P),"")</f>
      </c>
      <c r="R144" s="3">
        <f t="shared" si="22"/>
      </c>
      <c r="S144" s="8">
        <f t="shared" si="23"/>
      </c>
    </row>
    <row r="145" spans="1:19" ht="15">
      <c r="A145" s="1">
        <v>23</v>
      </c>
      <c r="B145" s="5">
        <v>0.6194444444444445</v>
      </c>
      <c r="C145" s="1" t="s">
        <v>244</v>
      </c>
      <c r="D145" s="1">
        <v>4</v>
      </c>
      <c r="E145" s="1">
        <v>6</v>
      </c>
      <c r="F145" s="1" t="s">
        <v>273</v>
      </c>
      <c r="G145" s="2">
        <v>34.9682333333333</v>
      </c>
      <c r="H145" s="6">
        <f>1+_xlfn.COUNTIFS(A:A,A145,O:O,"&lt;"&amp;O145)</f>
        <v>11</v>
      </c>
      <c r="I145" s="2">
        <f>_xlfn.AVERAGEIF(A:A,A145,G:G)</f>
        <v>51.45158055555553</v>
      </c>
      <c r="J145" s="2">
        <f t="shared" si="16"/>
        <v>-16.48334722222223</v>
      </c>
      <c r="K145" s="2">
        <f t="shared" si="17"/>
        <v>73.51665277777778</v>
      </c>
      <c r="L145" s="2">
        <f t="shared" si="18"/>
        <v>82.3517054897028</v>
      </c>
      <c r="M145" s="2">
        <f>SUMIF(A:A,A145,L:L)</f>
        <v>3323.28493628216</v>
      </c>
      <c r="N145" s="3">
        <f t="shared" si="19"/>
        <v>0.024780212069877964</v>
      </c>
      <c r="O145" s="7">
        <f t="shared" si="20"/>
        <v>40.35477974038681</v>
      </c>
      <c r="P145" s="3">
        <f t="shared" si="21"/>
      </c>
      <c r="Q145" s="3">
        <f>IF(ISNUMBER(P145),SUMIF(A:A,A145,P:P),"")</f>
      </c>
      <c r="R145" s="3">
        <f t="shared" si="22"/>
      </c>
      <c r="S145" s="8">
        <f t="shared" si="23"/>
      </c>
    </row>
    <row r="146" spans="1:19" ht="15">
      <c r="A146" s="1">
        <v>23</v>
      </c>
      <c r="B146" s="5">
        <v>0.6194444444444445</v>
      </c>
      <c r="C146" s="1" t="s">
        <v>244</v>
      </c>
      <c r="D146" s="1">
        <v>4</v>
      </c>
      <c r="E146" s="1">
        <v>8</v>
      </c>
      <c r="F146" s="1" t="s">
        <v>275</v>
      </c>
      <c r="G146" s="2">
        <v>48.0266666666667</v>
      </c>
      <c r="H146" s="6">
        <f>1+_xlfn.COUNTIFS(A:A,A146,O:O,"&lt;"&amp;O146)</f>
        <v>9</v>
      </c>
      <c r="I146" s="2">
        <f>_xlfn.AVERAGEIF(A:A,A146,G:G)</f>
        <v>51.45158055555553</v>
      </c>
      <c r="J146" s="2">
        <f t="shared" si="16"/>
        <v>-3.424913888888831</v>
      </c>
      <c r="K146" s="2">
        <f t="shared" si="17"/>
        <v>86.57508611111118</v>
      </c>
      <c r="L146" s="2">
        <f t="shared" si="18"/>
        <v>180.27891270651529</v>
      </c>
      <c r="M146" s="2">
        <f>SUMIF(A:A,A146,L:L)</f>
        <v>3323.28493628216</v>
      </c>
      <c r="N146" s="3">
        <f t="shared" si="19"/>
        <v>0.05424720304248053</v>
      </c>
      <c r="O146" s="7">
        <f t="shared" si="20"/>
        <v>18.434130128642916</v>
      </c>
      <c r="P146" s="3">
        <f t="shared" si="21"/>
        <v>0.05424720304248053</v>
      </c>
      <c r="Q146" s="3">
        <f>IF(ISNUMBER(P146),SUMIF(A:A,A146,P:P),"")</f>
        <v>0.9325781528761454</v>
      </c>
      <c r="R146" s="3">
        <f t="shared" si="22"/>
        <v>0.05816906912860636</v>
      </c>
      <c r="S146" s="8">
        <f t="shared" si="23"/>
        <v>17.19126702524831</v>
      </c>
    </row>
    <row r="147" spans="1:19" ht="15">
      <c r="A147" s="1">
        <v>17</v>
      </c>
      <c r="B147" s="5">
        <v>0.625</v>
      </c>
      <c r="C147" s="1" t="s">
        <v>177</v>
      </c>
      <c r="D147" s="1">
        <v>5</v>
      </c>
      <c r="E147" s="1">
        <v>2</v>
      </c>
      <c r="F147" s="1" t="s">
        <v>201</v>
      </c>
      <c r="G147" s="2">
        <v>60.9482666666666</v>
      </c>
      <c r="H147" s="6">
        <f>1+_xlfn.COUNTIFS(A:A,A147,O:O,"&lt;"&amp;O147)</f>
        <v>1</v>
      </c>
      <c r="I147" s="2">
        <f>_xlfn.AVERAGEIF(A:A,A147,G:G)</f>
        <v>49.797995833333346</v>
      </c>
      <c r="J147" s="2">
        <f t="shared" si="16"/>
        <v>11.150270833333252</v>
      </c>
      <c r="K147" s="2">
        <f t="shared" si="17"/>
        <v>101.15027083333325</v>
      </c>
      <c r="L147" s="2">
        <f t="shared" si="18"/>
        <v>432.25524125174456</v>
      </c>
      <c r="M147" s="2">
        <f>SUMIF(A:A,A147,L:L)</f>
        <v>2124.5876696545906</v>
      </c>
      <c r="N147" s="3">
        <f t="shared" si="19"/>
        <v>0.20345370888932035</v>
      </c>
      <c r="O147" s="7">
        <f t="shared" si="20"/>
        <v>4.915122980353257</v>
      </c>
      <c r="P147" s="3">
        <f t="shared" si="21"/>
        <v>0.20345370888932035</v>
      </c>
      <c r="Q147" s="3">
        <f>IF(ISNUMBER(P147),SUMIF(A:A,A147,P:P),"")</f>
        <v>0.9806468634052162</v>
      </c>
      <c r="R147" s="3">
        <f t="shared" si="22"/>
        <v>0.20746888251173712</v>
      </c>
      <c r="S147" s="8">
        <f t="shared" si="23"/>
        <v>4.819999933934319</v>
      </c>
    </row>
    <row r="148" spans="1:19" ht="15">
      <c r="A148" s="1">
        <v>17</v>
      </c>
      <c r="B148" s="5">
        <v>0.625</v>
      </c>
      <c r="C148" s="1" t="s">
        <v>177</v>
      </c>
      <c r="D148" s="1">
        <v>5</v>
      </c>
      <c r="E148" s="1">
        <v>9</v>
      </c>
      <c r="F148" s="1" t="s">
        <v>207</v>
      </c>
      <c r="G148" s="2">
        <v>59.1965333333334</v>
      </c>
      <c r="H148" s="6">
        <f>1+_xlfn.COUNTIFS(A:A,A148,O:O,"&lt;"&amp;O148)</f>
        <v>2</v>
      </c>
      <c r="I148" s="2">
        <f>_xlfn.AVERAGEIF(A:A,A148,G:G)</f>
        <v>49.797995833333346</v>
      </c>
      <c r="J148" s="2">
        <f t="shared" si="16"/>
        <v>9.398537500000053</v>
      </c>
      <c r="K148" s="2">
        <f t="shared" si="17"/>
        <v>99.39853750000006</v>
      </c>
      <c r="L148" s="2">
        <f t="shared" si="18"/>
        <v>389.1295221406031</v>
      </c>
      <c r="M148" s="2">
        <f>SUMIF(A:A,A148,L:L)</f>
        <v>2124.5876696545906</v>
      </c>
      <c r="N148" s="3">
        <f t="shared" si="19"/>
        <v>0.18315531418097078</v>
      </c>
      <c r="O148" s="7">
        <f t="shared" si="20"/>
        <v>5.45984704004781</v>
      </c>
      <c r="P148" s="3">
        <f t="shared" si="21"/>
        <v>0.18315531418097078</v>
      </c>
      <c r="Q148" s="3">
        <f>IF(ISNUMBER(P148),SUMIF(A:A,A148,P:P),"")</f>
        <v>0.9806468634052162</v>
      </c>
      <c r="R148" s="3">
        <f t="shared" si="22"/>
        <v>0.1867698975194586</v>
      </c>
      <c r="S148" s="8">
        <f t="shared" si="23"/>
        <v>5.35418187449514</v>
      </c>
    </row>
    <row r="149" spans="1:19" ht="15">
      <c r="A149" s="1">
        <v>17</v>
      </c>
      <c r="B149" s="5">
        <v>0.625</v>
      </c>
      <c r="C149" s="1" t="s">
        <v>177</v>
      </c>
      <c r="D149" s="1">
        <v>5</v>
      </c>
      <c r="E149" s="1">
        <v>3</v>
      </c>
      <c r="F149" s="1" t="s">
        <v>202</v>
      </c>
      <c r="G149" s="2">
        <v>58.454499999999996</v>
      </c>
      <c r="H149" s="6">
        <f>1+_xlfn.COUNTIFS(A:A,A149,O:O,"&lt;"&amp;O149)</f>
        <v>3</v>
      </c>
      <c r="I149" s="2">
        <f>_xlfn.AVERAGEIF(A:A,A149,G:G)</f>
        <v>49.797995833333346</v>
      </c>
      <c r="J149" s="2">
        <f t="shared" si="16"/>
        <v>8.65650416666665</v>
      </c>
      <c r="K149" s="2">
        <f t="shared" si="17"/>
        <v>98.65650416666665</v>
      </c>
      <c r="L149" s="2">
        <f t="shared" si="18"/>
        <v>372.18470504999493</v>
      </c>
      <c r="M149" s="2">
        <f>SUMIF(A:A,A149,L:L)</f>
        <v>2124.5876696545906</v>
      </c>
      <c r="N149" s="3">
        <f t="shared" si="19"/>
        <v>0.175179735045014</v>
      </c>
      <c r="O149" s="7">
        <f t="shared" si="20"/>
        <v>5.708422836368836</v>
      </c>
      <c r="P149" s="3">
        <f t="shared" si="21"/>
        <v>0.175179735045014</v>
      </c>
      <c r="Q149" s="3">
        <f>IF(ISNUMBER(P149),SUMIF(A:A,A149,P:P),"")</f>
        <v>0.9806468634052162</v>
      </c>
      <c r="R149" s="3">
        <f t="shared" si="22"/>
        <v>0.1786369197538823</v>
      </c>
      <c r="S149" s="8">
        <f t="shared" si="23"/>
        <v>5.597946949475808</v>
      </c>
    </row>
    <row r="150" spans="1:19" ht="15">
      <c r="A150" s="1">
        <v>17</v>
      </c>
      <c r="B150" s="5">
        <v>0.625</v>
      </c>
      <c r="C150" s="1" t="s">
        <v>177</v>
      </c>
      <c r="D150" s="1">
        <v>5</v>
      </c>
      <c r="E150" s="1">
        <v>4</v>
      </c>
      <c r="F150" s="1" t="s">
        <v>203</v>
      </c>
      <c r="G150" s="2">
        <v>54.9883</v>
      </c>
      <c r="H150" s="6">
        <f>1+_xlfn.COUNTIFS(A:A,A150,O:O,"&lt;"&amp;O150)</f>
        <v>4</v>
      </c>
      <c r="I150" s="2">
        <f>_xlfn.AVERAGEIF(A:A,A150,G:G)</f>
        <v>49.797995833333346</v>
      </c>
      <c r="J150" s="2">
        <f t="shared" si="16"/>
        <v>5.190304166666657</v>
      </c>
      <c r="K150" s="2">
        <f t="shared" si="17"/>
        <v>95.19030416666666</v>
      </c>
      <c r="L150" s="2">
        <f t="shared" si="18"/>
        <v>302.2995006656821</v>
      </c>
      <c r="M150" s="2">
        <f>SUMIF(A:A,A150,L:L)</f>
        <v>2124.5876696545906</v>
      </c>
      <c r="N150" s="3">
        <f t="shared" si="19"/>
        <v>0.14228619745064655</v>
      </c>
      <c r="O150" s="7">
        <f t="shared" si="20"/>
        <v>7.028088584255408</v>
      </c>
      <c r="P150" s="3">
        <f t="shared" si="21"/>
        <v>0.14228619745064655</v>
      </c>
      <c r="Q150" s="3">
        <f>IF(ISNUMBER(P150),SUMIF(A:A,A150,P:P),"")</f>
        <v>0.9806468634052162</v>
      </c>
      <c r="R150" s="3">
        <f t="shared" si="22"/>
        <v>0.14509422582209597</v>
      </c>
      <c r="S150" s="8">
        <f t="shared" si="23"/>
        <v>6.8920730258840734</v>
      </c>
    </row>
    <row r="151" spans="1:19" ht="15">
      <c r="A151" s="1">
        <v>17</v>
      </c>
      <c r="B151" s="5">
        <v>0.625</v>
      </c>
      <c r="C151" s="1" t="s">
        <v>177</v>
      </c>
      <c r="D151" s="1">
        <v>5</v>
      </c>
      <c r="E151" s="1">
        <v>1</v>
      </c>
      <c r="F151" s="1" t="s">
        <v>200</v>
      </c>
      <c r="G151" s="2">
        <v>48.987</v>
      </c>
      <c r="H151" s="6">
        <f>1+_xlfn.COUNTIFS(A:A,A151,O:O,"&lt;"&amp;O151)</f>
        <v>5</v>
      </c>
      <c r="I151" s="2">
        <f>_xlfn.AVERAGEIF(A:A,A151,G:G)</f>
        <v>49.797995833333346</v>
      </c>
      <c r="J151" s="2">
        <f t="shared" si="16"/>
        <v>-0.8109958333333438</v>
      </c>
      <c r="K151" s="2">
        <f t="shared" si="17"/>
        <v>89.18900416666665</v>
      </c>
      <c r="L151" s="2">
        <f t="shared" si="18"/>
        <v>210.89075487711338</v>
      </c>
      <c r="M151" s="2">
        <f>SUMIF(A:A,A151,L:L)</f>
        <v>2124.5876696545906</v>
      </c>
      <c r="N151" s="3">
        <f t="shared" si="19"/>
        <v>0.09926196875245887</v>
      </c>
      <c r="O151" s="7">
        <f t="shared" si="20"/>
        <v>10.074351864749092</v>
      </c>
      <c r="P151" s="3">
        <f t="shared" si="21"/>
        <v>0.09926196875245887</v>
      </c>
      <c r="Q151" s="3">
        <f>IF(ISNUMBER(P151),SUMIF(A:A,A151,P:P),"")</f>
        <v>0.9806468634052162</v>
      </c>
      <c r="R151" s="3">
        <f t="shared" si="22"/>
        <v>0.10122091086671074</v>
      </c>
      <c r="S151" s="8">
        <f t="shared" si="23"/>
        <v>9.879381557006688</v>
      </c>
    </row>
    <row r="152" spans="1:19" ht="15">
      <c r="A152" s="1">
        <v>17</v>
      </c>
      <c r="B152" s="5">
        <v>0.625</v>
      </c>
      <c r="C152" s="1" t="s">
        <v>177</v>
      </c>
      <c r="D152" s="1">
        <v>5</v>
      </c>
      <c r="E152" s="1">
        <v>6</v>
      </c>
      <c r="F152" s="1" t="s">
        <v>205</v>
      </c>
      <c r="G152" s="2">
        <v>48.5428333333333</v>
      </c>
      <c r="H152" s="6">
        <f>1+_xlfn.COUNTIFS(A:A,A152,O:O,"&lt;"&amp;O152)</f>
        <v>6</v>
      </c>
      <c r="I152" s="2">
        <f>_xlfn.AVERAGEIF(A:A,A152,G:G)</f>
        <v>49.797995833333346</v>
      </c>
      <c r="J152" s="2">
        <f t="shared" si="16"/>
        <v>-1.255162500000047</v>
      </c>
      <c r="K152" s="2">
        <f t="shared" si="17"/>
        <v>88.74483749999996</v>
      </c>
      <c r="L152" s="2">
        <f t="shared" si="18"/>
        <v>205.34474507807022</v>
      </c>
      <c r="M152" s="2">
        <f>SUMIF(A:A,A152,L:L)</f>
        <v>2124.5876696545906</v>
      </c>
      <c r="N152" s="3">
        <f t="shared" si="19"/>
        <v>0.09665157527317034</v>
      </c>
      <c r="O152" s="7">
        <f t="shared" si="20"/>
        <v>10.346442850762221</v>
      </c>
      <c r="P152" s="3">
        <f t="shared" si="21"/>
        <v>0.09665157527317034</v>
      </c>
      <c r="Q152" s="3">
        <f>IF(ISNUMBER(P152),SUMIF(A:A,A152,P:P),"")</f>
        <v>0.9806468634052162</v>
      </c>
      <c r="R152" s="3">
        <f t="shared" si="22"/>
        <v>0.09855900108379037</v>
      </c>
      <c r="S152" s="8">
        <f t="shared" si="23"/>
        <v>10.146206729001298</v>
      </c>
    </row>
    <row r="153" spans="1:19" ht="15">
      <c r="A153" s="1">
        <v>17</v>
      </c>
      <c r="B153" s="5">
        <v>0.625</v>
      </c>
      <c r="C153" s="1" t="s">
        <v>177</v>
      </c>
      <c r="D153" s="1">
        <v>5</v>
      </c>
      <c r="E153" s="1">
        <v>8</v>
      </c>
      <c r="F153" s="1" t="s">
        <v>206</v>
      </c>
      <c r="G153" s="2">
        <v>45.528</v>
      </c>
      <c r="H153" s="6">
        <f>1+_xlfn.COUNTIFS(A:A,A153,O:O,"&lt;"&amp;O153)</f>
        <v>7</v>
      </c>
      <c r="I153" s="2">
        <f>_xlfn.AVERAGEIF(A:A,A153,G:G)</f>
        <v>49.797995833333346</v>
      </c>
      <c r="J153" s="2">
        <f t="shared" si="16"/>
        <v>-4.269995833333347</v>
      </c>
      <c r="K153" s="2">
        <f t="shared" si="17"/>
        <v>85.73000416666665</v>
      </c>
      <c r="L153" s="2">
        <f t="shared" si="18"/>
        <v>171.36576521296374</v>
      </c>
      <c r="M153" s="2">
        <f>SUMIF(A:A,A153,L:L)</f>
        <v>2124.5876696545906</v>
      </c>
      <c r="N153" s="3">
        <f t="shared" si="19"/>
        <v>0.08065836381363538</v>
      </c>
      <c r="O153" s="7">
        <f t="shared" si="20"/>
        <v>12.397970312298215</v>
      </c>
      <c r="P153" s="3">
        <f t="shared" si="21"/>
        <v>0.08065836381363538</v>
      </c>
      <c r="Q153" s="3">
        <f>IF(ISNUMBER(P153),SUMIF(A:A,A153,P:P),"")</f>
        <v>0.9806468634052162</v>
      </c>
      <c r="R153" s="3">
        <f t="shared" si="22"/>
        <v>0.08225016244232485</v>
      </c>
      <c r="S153" s="8">
        <f t="shared" si="23"/>
        <v>12.158030699346233</v>
      </c>
    </row>
    <row r="154" spans="1:19" ht="15">
      <c r="A154" s="1">
        <v>17</v>
      </c>
      <c r="B154" s="5">
        <v>0.625</v>
      </c>
      <c r="C154" s="1" t="s">
        <v>177</v>
      </c>
      <c r="D154" s="1">
        <v>5</v>
      </c>
      <c r="E154" s="1">
        <v>5</v>
      </c>
      <c r="F154" s="1" t="s">
        <v>204</v>
      </c>
      <c r="G154" s="2">
        <v>21.7385333333334</v>
      </c>
      <c r="H154" s="6">
        <f>1+_xlfn.COUNTIFS(A:A,A154,O:O,"&lt;"&amp;O154)</f>
        <v>8</v>
      </c>
      <c r="I154" s="2">
        <f>_xlfn.AVERAGEIF(A:A,A154,G:G)</f>
        <v>49.797995833333346</v>
      </c>
      <c r="J154" s="2">
        <f t="shared" si="16"/>
        <v>-28.059462499999945</v>
      </c>
      <c r="K154" s="2">
        <f t="shared" si="17"/>
        <v>61.940537500000055</v>
      </c>
      <c r="L154" s="2">
        <f t="shared" si="18"/>
        <v>41.11743537841923</v>
      </c>
      <c r="M154" s="2">
        <f>SUMIF(A:A,A154,L:L)</f>
        <v>2124.5876696545906</v>
      </c>
      <c r="N154" s="3">
        <f t="shared" si="19"/>
        <v>0.019353136594784052</v>
      </c>
      <c r="O154" s="7">
        <f t="shared" si="20"/>
        <v>51.67121076743262</v>
      </c>
      <c r="P154" s="3">
        <f t="shared" si="21"/>
      </c>
      <c r="Q154" s="3">
        <f>IF(ISNUMBER(P154),SUMIF(A:A,A154,P:P),"")</f>
      </c>
      <c r="R154" s="3">
        <f t="shared" si="22"/>
      </c>
      <c r="S154" s="8">
        <f t="shared" si="23"/>
      </c>
    </row>
    <row r="155" spans="1:19" ht="15">
      <c r="A155" s="1">
        <v>5</v>
      </c>
      <c r="B155" s="5">
        <v>0.6284722222222222</v>
      </c>
      <c r="C155" s="1" t="s">
        <v>31</v>
      </c>
      <c r="D155" s="1">
        <v>5</v>
      </c>
      <c r="E155" s="1">
        <v>2</v>
      </c>
      <c r="F155" s="1" t="s">
        <v>74</v>
      </c>
      <c r="G155" s="2">
        <v>66.5146666666667</v>
      </c>
      <c r="H155" s="6">
        <f>1+_xlfn.COUNTIFS(A:A,A155,O:O,"&lt;"&amp;O155)</f>
        <v>1</v>
      </c>
      <c r="I155" s="2">
        <f>_xlfn.AVERAGEIF(A:A,A155,G:G)</f>
        <v>49.352394871794885</v>
      </c>
      <c r="J155" s="2">
        <f t="shared" si="16"/>
        <v>17.162271794871813</v>
      </c>
      <c r="K155" s="2">
        <f t="shared" si="17"/>
        <v>107.16227179487181</v>
      </c>
      <c r="L155" s="2">
        <f t="shared" si="18"/>
        <v>620.01043447277</v>
      </c>
      <c r="M155" s="2">
        <f>SUMIF(A:A,A155,L:L)</f>
        <v>3356.765437826467</v>
      </c>
      <c r="N155" s="3">
        <f t="shared" si="19"/>
        <v>0.18470472422232512</v>
      </c>
      <c r="O155" s="7">
        <f t="shared" si="20"/>
        <v>5.4140466856512095</v>
      </c>
      <c r="P155" s="3">
        <f t="shared" si="21"/>
        <v>0.18470472422232512</v>
      </c>
      <c r="Q155" s="3">
        <f>IF(ISNUMBER(P155),SUMIF(A:A,A155,P:P),"")</f>
        <v>0.9009857714696861</v>
      </c>
      <c r="R155" s="3">
        <f t="shared" si="22"/>
        <v>0.20500293131270558</v>
      </c>
      <c r="S155" s="8">
        <f t="shared" si="23"/>
        <v>4.877979029844353</v>
      </c>
    </row>
    <row r="156" spans="1:19" ht="15">
      <c r="A156" s="1">
        <v>5</v>
      </c>
      <c r="B156" s="5">
        <v>0.6284722222222222</v>
      </c>
      <c r="C156" s="1" t="s">
        <v>31</v>
      </c>
      <c r="D156" s="1">
        <v>5</v>
      </c>
      <c r="E156" s="1">
        <v>1</v>
      </c>
      <c r="F156" s="1" t="s">
        <v>73</v>
      </c>
      <c r="G156" s="2">
        <v>63.19256666666661</v>
      </c>
      <c r="H156" s="6">
        <f>1+_xlfn.COUNTIFS(A:A,A156,O:O,"&lt;"&amp;O156)</f>
        <v>2</v>
      </c>
      <c r="I156" s="2">
        <f>_xlfn.AVERAGEIF(A:A,A156,G:G)</f>
        <v>49.352394871794885</v>
      </c>
      <c r="J156" s="2">
        <f t="shared" si="16"/>
        <v>13.840171794871722</v>
      </c>
      <c r="K156" s="2">
        <f t="shared" si="17"/>
        <v>103.84017179487172</v>
      </c>
      <c r="L156" s="2">
        <f t="shared" si="18"/>
        <v>507.9638622232549</v>
      </c>
      <c r="M156" s="2">
        <f>SUMIF(A:A,A156,L:L)</f>
        <v>3356.765437826467</v>
      </c>
      <c r="N156" s="3">
        <f t="shared" si="19"/>
        <v>0.15132539691309668</v>
      </c>
      <c r="O156" s="7">
        <f t="shared" si="20"/>
        <v>6.608276075259734</v>
      </c>
      <c r="P156" s="3">
        <f t="shared" si="21"/>
        <v>0.15132539691309668</v>
      </c>
      <c r="Q156" s="3">
        <f>IF(ISNUMBER(P156),SUMIF(A:A,A156,P:P),"")</f>
        <v>0.9009857714696861</v>
      </c>
      <c r="R156" s="3">
        <f t="shared" si="22"/>
        <v>0.16795536811447645</v>
      </c>
      <c r="S156" s="8">
        <f t="shared" si="23"/>
        <v>5.953962717752561</v>
      </c>
    </row>
    <row r="157" spans="1:19" ht="15">
      <c r="A157" s="1">
        <v>5</v>
      </c>
      <c r="B157" s="5">
        <v>0.6284722222222222</v>
      </c>
      <c r="C157" s="1" t="s">
        <v>31</v>
      </c>
      <c r="D157" s="1">
        <v>5</v>
      </c>
      <c r="E157" s="1">
        <v>8</v>
      </c>
      <c r="F157" s="1" t="s">
        <v>80</v>
      </c>
      <c r="G157" s="2">
        <v>59.594633333333306</v>
      </c>
      <c r="H157" s="6">
        <f>1+_xlfn.COUNTIFS(A:A,A157,O:O,"&lt;"&amp;O157)</f>
        <v>3</v>
      </c>
      <c r="I157" s="2">
        <f>_xlfn.AVERAGEIF(A:A,A157,G:G)</f>
        <v>49.352394871794885</v>
      </c>
      <c r="J157" s="2">
        <f aca="true" t="shared" si="24" ref="J157:J212">G157-I157</f>
        <v>10.24223846153842</v>
      </c>
      <c r="K157" s="2">
        <f aca="true" t="shared" si="25" ref="K157:K212">90+J157</f>
        <v>100.24223846153842</v>
      </c>
      <c r="L157" s="2">
        <f aca="true" t="shared" si="26" ref="L157:L212">EXP(0.06*K157)</f>
        <v>409.3351702835502</v>
      </c>
      <c r="M157" s="2">
        <f>SUMIF(A:A,A157,L:L)</f>
        <v>3356.765437826467</v>
      </c>
      <c r="N157" s="3">
        <f aca="true" t="shared" si="27" ref="N157:N212">L157/M157</f>
        <v>0.1219433343989022</v>
      </c>
      <c r="O157" s="7">
        <f aca="true" t="shared" si="28" ref="O157:O212">1/N157</f>
        <v>8.200530229301345</v>
      </c>
      <c r="P157" s="3">
        <f aca="true" t="shared" si="29" ref="P157:P212">IF(O157&gt;21,"",N157)</f>
        <v>0.1219433343989022</v>
      </c>
      <c r="Q157" s="3">
        <f>IF(ISNUMBER(P157),SUMIF(A:A,A157,P:P),"")</f>
        <v>0.9009857714696861</v>
      </c>
      <c r="R157" s="3">
        <f aca="true" t="shared" si="30" ref="R157:R212">_xlfn.IFERROR(P157*(1/Q157),"")</f>
        <v>0.13534435088801514</v>
      </c>
      <c r="S157" s="8">
        <f aca="true" t="shared" si="31" ref="S157:S212">_xlfn.IFERROR(1/R157,"")</f>
        <v>7.388561055107553</v>
      </c>
    </row>
    <row r="158" spans="1:19" ht="15">
      <c r="A158" s="1">
        <v>5</v>
      </c>
      <c r="B158" s="5">
        <v>0.6284722222222222</v>
      </c>
      <c r="C158" s="1" t="s">
        <v>31</v>
      </c>
      <c r="D158" s="1">
        <v>5</v>
      </c>
      <c r="E158" s="1">
        <v>6</v>
      </c>
      <c r="F158" s="1" t="s">
        <v>78</v>
      </c>
      <c r="G158" s="2">
        <v>52.00693333333331</v>
      </c>
      <c r="H158" s="6">
        <f>1+_xlfn.COUNTIFS(A:A,A158,O:O,"&lt;"&amp;O158)</f>
        <v>4</v>
      </c>
      <c r="I158" s="2">
        <f>_xlfn.AVERAGEIF(A:A,A158,G:G)</f>
        <v>49.352394871794885</v>
      </c>
      <c r="J158" s="2">
        <f t="shared" si="24"/>
        <v>2.654538461538422</v>
      </c>
      <c r="K158" s="2">
        <f t="shared" si="25"/>
        <v>92.65453846153842</v>
      </c>
      <c r="L158" s="2">
        <f t="shared" si="26"/>
        <v>259.6338340196966</v>
      </c>
      <c r="M158" s="2">
        <f>SUMIF(A:A,A158,L:L)</f>
        <v>3356.765437826467</v>
      </c>
      <c r="N158" s="3">
        <f t="shared" si="27"/>
        <v>0.0773464332937757</v>
      </c>
      <c r="O158" s="7">
        <f t="shared" si="28"/>
        <v>12.92884438771494</v>
      </c>
      <c r="P158" s="3">
        <f t="shared" si="29"/>
        <v>0.0773464332937757</v>
      </c>
      <c r="Q158" s="3">
        <f>IF(ISNUMBER(P158),SUMIF(A:A,A158,P:P),"")</f>
        <v>0.9009857714696861</v>
      </c>
      <c r="R158" s="3">
        <f t="shared" si="30"/>
        <v>0.08584645367663062</v>
      </c>
      <c r="S158" s="8">
        <f t="shared" si="31"/>
        <v>11.648704834876867</v>
      </c>
    </row>
    <row r="159" spans="1:19" ht="15">
      <c r="A159" s="1">
        <v>5</v>
      </c>
      <c r="B159" s="5">
        <v>0.6284722222222222</v>
      </c>
      <c r="C159" s="1" t="s">
        <v>31</v>
      </c>
      <c r="D159" s="1">
        <v>5</v>
      </c>
      <c r="E159" s="1">
        <v>9</v>
      </c>
      <c r="F159" s="1" t="s">
        <v>81</v>
      </c>
      <c r="G159" s="2">
        <v>50.3719666666666</v>
      </c>
      <c r="H159" s="6">
        <f>1+_xlfn.COUNTIFS(A:A,A159,O:O,"&lt;"&amp;O159)</f>
        <v>5</v>
      </c>
      <c r="I159" s="2">
        <f>_xlfn.AVERAGEIF(A:A,A159,G:G)</f>
        <v>49.352394871794885</v>
      </c>
      <c r="J159" s="2">
        <f t="shared" si="24"/>
        <v>1.019571794871716</v>
      </c>
      <c r="K159" s="2">
        <f t="shared" si="25"/>
        <v>91.01957179487172</v>
      </c>
      <c r="L159" s="2">
        <f t="shared" si="26"/>
        <v>235.37366324208597</v>
      </c>
      <c r="M159" s="2">
        <f>SUMIF(A:A,A159,L:L)</f>
        <v>3356.765437826467</v>
      </c>
      <c r="N159" s="3">
        <f t="shared" si="27"/>
        <v>0.07011918693803411</v>
      </c>
      <c r="O159" s="7">
        <f t="shared" si="28"/>
        <v>14.261431765940502</v>
      </c>
      <c r="P159" s="3">
        <f t="shared" si="29"/>
        <v>0.07011918693803411</v>
      </c>
      <c r="Q159" s="3">
        <f>IF(ISNUMBER(P159),SUMIF(A:A,A159,P:P),"")</f>
        <v>0.9009857714696861</v>
      </c>
      <c r="R159" s="3">
        <f t="shared" si="30"/>
        <v>0.07782496589669317</v>
      </c>
      <c r="S159" s="8">
        <f t="shared" si="31"/>
        <v>12.849347101898191</v>
      </c>
    </row>
    <row r="160" spans="1:19" ht="15">
      <c r="A160" s="1">
        <v>5</v>
      </c>
      <c r="B160" s="5">
        <v>0.6284722222222222</v>
      </c>
      <c r="C160" s="1" t="s">
        <v>31</v>
      </c>
      <c r="D160" s="1">
        <v>5</v>
      </c>
      <c r="E160" s="1">
        <v>5</v>
      </c>
      <c r="F160" s="1" t="s">
        <v>77</v>
      </c>
      <c r="G160" s="2">
        <v>48.5766666666667</v>
      </c>
      <c r="H160" s="6">
        <f>1+_xlfn.COUNTIFS(A:A,A160,O:O,"&lt;"&amp;O160)</f>
        <v>6</v>
      </c>
      <c r="I160" s="2">
        <f>_xlfn.AVERAGEIF(A:A,A160,G:G)</f>
        <v>49.352394871794885</v>
      </c>
      <c r="J160" s="2">
        <f t="shared" si="24"/>
        <v>-0.775728205128182</v>
      </c>
      <c r="K160" s="2">
        <f t="shared" si="25"/>
        <v>89.22427179487181</v>
      </c>
      <c r="L160" s="2">
        <f t="shared" si="26"/>
        <v>211.33748436720165</v>
      </c>
      <c r="M160" s="2">
        <f>SUMIF(A:A,A160,L:L)</f>
        <v>3356.765437826467</v>
      </c>
      <c r="N160" s="3">
        <f t="shared" si="27"/>
        <v>0.06295866907639647</v>
      </c>
      <c r="O160" s="7">
        <f t="shared" si="28"/>
        <v>15.883436144219656</v>
      </c>
      <c r="P160" s="3">
        <f t="shared" si="29"/>
        <v>0.06295866907639647</v>
      </c>
      <c r="Q160" s="3">
        <f>IF(ISNUMBER(P160),SUMIF(A:A,A160,P:P),"")</f>
        <v>0.9009857714696861</v>
      </c>
      <c r="R160" s="3">
        <f t="shared" si="30"/>
        <v>0.06987753976813464</v>
      </c>
      <c r="S160" s="8">
        <f t="shared" si="31"/>
        <v>14.310749967989246</v>
      </c>
    </row>
    <row r="161" spans="1:19" ht="15">
      <c r="A161" s="1">
        <v>5</v>
      </c>
      <c r="B161" s="5">
        <v>0.6284722222222222</v>
      </c>
      <c r="C161" s="1" t="s">
        <v>31</v>
      </c>
      <c r="D161" s="1">
        <v>5</v>
      </c>
      <c r="E161" s="1">
        <v>10</v>
      </c>
      <c r="F161" s="1" t="s">
        <v>82</v>
      </c>
      <c r="G161" s="2">
        <v>48.2820333333333</v>
      </c>
      <c r="H161" s="6">
        <f>1+_xlfn.COUNTIFS(A:A,A161,O:O,"&lt;"&amp;O161)</f>
        <v>7</v>
      </c>
      <c r="I161" s="2">
        <f>_xlfn.AVERAGEIF(A:A,A161,G:G)</f>
        <v>49.352394871794885</v>
      </c>
      <c r="J161" s="2">
        <f t="shared" si="24"/>
        <v>-1.070361538461583</v>
      </c>
      <c r="K161" s="2">
        <f t="shared" si="25"/>
        <v>88.92963846153842</v>
      </c>
      <c r="L161" s="2">
        <f t="shared" si="26"/>
        <v>207.63428930022937</v>
      </c>
      <c r="M161" s="2">
        <f>SUMIF(A:A,A161,L:L)</f>
        <v>3356.765437826467</v>
      </c>
      <c r="N161" s="3">
        <f t="shared" si="27"/>
        <v>0.061855465669556665</v>
      </c>
      <c r="O161" s="7">
        <f t="shared" si="28"/>
        <v>16.166720097819404</v>
      </c>
      <c r="P161" s="3">
        <f t="shared" si="29"/>
        <v>0.061855465669556665</v>
      </c>
      <c r="Q161" s="3">
        <f>IF(ISNUMBER(P161),SUMIF(A:A,A161,P:P),"")</f>
        <v>0.9009857714696861</v>
      </c>
      <c r="R161" s="3">
        <f t="shared" si="30"/>
        <v>0.06865309933658348</v>
      </c>
      <c r="S161" s="8">
        <f t="shared" si="31"/>
        <v>14.565984779468296</v>
      </c>
    </row>
    <row r="162" spans="1:19" ht="15">
      <c r="A162" s="1">
        <v>5</v>
      </c>
      <c r="B162" s="5">
        <v>0.6284722222222222</v>
      </c>
      <c r="C162" s="1" t="s">
        <v>31</v>
      </c>
      <c r="D162" s="1">
        <v>5</v>
      </c>
      <c r="E162" s="1">
        <v>4</v>
      </c>
      <c r="F162" s="1" t="s">
        <v>76</v>
      </c>
      <c r="G162" s="2">
        <v>48.2139666666667</v>
      </c>
      <c r="H162" s="6">
        <f>1+_xlfn.COUNTIFS(A:A,A162,O:O,"&lt;"&amp;O162)</f>
        <v>8</v>
      </c>
      <c r="I162" s="2">
        <f>_xlfn.AVERAGEIF(A:A,A162,G:G)</f>
        <v>49.352394871794885</v>
      </c>
      <c r="J162" s="2">
        <f t="shared" si="24"/>
        <v>-1.1384282051281858</v>
      </c>
      <c r="K162" s="2">
        <f t="shared" si="25"/>
        <v>88.86157179487182</v>
      </c>
      <c r="L162" s="2">
        <f t="shared" si="26"/>
        <v>206.78804007985553</v>
      </c>
      <c r="M162" s="2">
        <f>SUMIF(A:A,A162,L:L)</f>
        <v>3356.765437826467</v>
      </c>
      <c r="N162" s="3">
        <f t="shared" si="27"/>
        <v>0.061603363091629205</v>
      </c>
      <c r="O162" s="7">
        <f t="shared" si="28"/>
        <v>16.232879989240104</v>
      </c>
      <c r="P162" s="3">
        <f t="shared" si="29"/>
        <v>0.061603363091629205</v>
      </c>
      <c r="Q162" s="3">
        <f>IF(ISNUMBER(P162),SUMIF(A:A,A162,P:P),"")</f>
        <v>0.9009857714696861</v>
      </c>
      <c r="R162" s="3">
        <f t="shared" si="30"/>
        <v>0.06837329183472224</v>
      </c>
      <c r="S162" s="8">
        <f t="shared" si="31"/>
        <v>14.625593900280323</v>
      </c>
    </row>
    <row r="163" spans="1:19" ht="15">
      <c r="A163" s="1">
        <v>5</v>
      </c>
      <c r="B163" s="5">
        <v>0.6284722222222222</v>
      </c>
      <c r="C163" s="1" t="s">
        <v>31</v>
      </c>
      <c r="D163" s="1">
        <v>5</v>
      </c>
      <c r="E163" s="1">
        <v>3</v>
      </c>
      <c r="F163" s="1" t="s">
        <v>75</v>
      </c>
      <c r="G163" s="2">
        <v>46.7642</v>
      </c>
      <c r="H163" s="6">
        <f>1+_xlfn.COUNTIFS(A:A,A163,O:O,"&lt;"&amp;O163)</f>
        <v>9</v>
      </c>
      <c r="I163" s="2">
        <f>_xlfn.AVERAGEIF(A:A,A163,G:G)</f>
        <v>49.352394871794885</v>
      </c>
      <c r="J163" s="2">
        <f t="shared" si="24"/>
        <v>-2.588194871794883</v>
      </c>
      <c r="K163" s="2">
        <f t="shared" si="25"/>
        <v>87.41180512820512</v>
      </c>
      <c r="L163" s="2">
        <f t="shared" si="26"/>
        <v>189.5605138206901</v>
      </c>
      <c r="M163" s="2">
        <f>SUMIF(A:A,A163,L:L)</f>
        <v>3356.765437826467</v>
      </c>
      <c r="N163" s="3">
        <f t="shared" si="27"/>
        <v>0.05647118255109063</v>
      </c>
      <c r="O163" s="7">
        <f t="shared" si="28"/>
        <v>17.708146966734397</v>
      </c>
      <c r="P163" s="3">
        <f t="shared" si="29"/>
        <v>0.05647118255109063</v>
      </c>
      <c r="Q163" s="3">
        <f>IF(ISNUMBER(P163),SUMIF(A:A,A163,P:P),"")</f>
        <v>0.9009857714696861</v>
      </c>
      <c r="R163" s="3">
        <f t="shared" si="30"/>
        <v>0.06267710805130136</v>
      </c>
      <c r="S163" s="8">
        <f t="shared" si="31"/>
        <v>15.954788456121774</v>
      </c>
    </row>
    <row r="164" spans="1:19" ht="15">
      <c r="A164" s="1">
        <v>5</v>
      </c>
      <c r="B164" s="5">
        <v>0.6284722222222222</v>
      </c>
      <c r="C164" s="1" t="s">
        <v>31</v>
      </c>
      <c r="D164" s="1">
        <v>5</v>
      </c>
      <c r="E164" s="1">
        <v>7</v>
      </c>
      <c r="F164" s="1" t="s">
        <v>79</v>
      </c>
      <c r="G164" s="2">
        <v>45.599000000000004</v>
      </c>
      <c r="H164" s="6">
        <f>1+_xlfn.COUNTIFS(A:A,A164,O:O,"&lt;"&amp;O164)</f>
        <v>10</v>
      </c>
      <c r="I164" s="2">
        <f>_xlfn.AVERAGEIF(A:A,A164,G:G)</f>
        <v>49.352394871794885</v>
      </c>
      <c r="J164" s="2">
        <f t="shared" si="24"/>
        <v>-3.7533948717948817</v>
      </c>
      <c r="K164" s="2">
        <f t="shared" si="25"/>
        <v>86.24660512820512</v>
      </c>
      <c r="L164" s="2">
        <f t="shared" si="26"/>
        <v>176.76060583352395</v>
      </c>
      <c r="M164" s="2">
        <f>SUMIF(A:A,A164,L:L)</f>
        <v>3356.765437826467</v>
      </c>
      <c r="N164" s="3">
        <f t="shared" si="27"/>
        <v>0.0526580153148794</v>
      </c>
      <c r="O164" s="7">
        <f t="shared" si="28"/>
        <v>18.990461262550344</v>
      </c>
      <c r="P164" s="3">
        <f t="shared" si="29"/>
        <v>0.0526580153148794</v>
      </c>
      <c r="Q164" s="3">
        <f>IF(ISNUMBER(P164),SUMIF(A:A,A164,P:P),"")</f>
        <v>0.9009857714696861</v>
      </c>
      <c r="R164" s="3">
        <f t="shared" si="30"/>
        <v>0.05844489112073741</v>
      </c>
      <c r="S164" s="8">
        <f t="shared" si="31"/>
        <v>17.11013539120411</v>
      </c>
    </row>
    <row r="165" spans="1:19" ht="15">
      <c r="A165" s="1">
        <v>5</v>
      </c>
      <c r="B165" s="5">
        <v>0.6284722222222222</v>
      </c>
      <c r="C165" s="1" t="s">
        <v>31</v>
      </c>
      <c r="D165" s="1">
        <v>5</v>
      </c>
      <c r="E165" s="1">
        <v>11</v>
      </c>
      <c r="F165" s="1" t="s">
        <v>83</v>
      </c>
      <c r="G165" s="2">
        <v>35.972066666666706</v>
      </c>
      <c r="H165" s="6">
        <f>1+_xlfn.COUNTIFS(A:A,A165,O:O,"&lt;"&amp;O165)</f>
        <v>12</v>
      </c>
      <c r="I165" s="2">
        <f>_xlfn.AVERAGEIF(A:A,A165,G:G)</f>
        <v>49.352394871794885</v>
      </c>
      <c r="J165" s="2">
        <f t="shared" si="24"/>
        <v>-13.38032820512818</v>
      </c>
      <c r="K165" s="2">
        <f t="shared" si="25"/>
        <v>76.61967179487182</v>
      </c>
      <c r="L165" s="2">
        <f t="shared" si="26"/>
        <v>99.20419559414933</v>
      </c>
      <c r="M165" s="2">
        <f>SUMIF(A:A,A165,L:L)</f>
        <v>3356.765437826467</v>
      </c>
      <c r="N165" s="3">
        <f t="shared" si="27"/>
        <v>0.029553508409090642</v>
      </c>
      <c r="O165" s="7">
        <f t="shared" si="28"/>
        <v>33.83693015927681</v>
      </c>
      <c r="P165" s="3">
        <f t="shared" si="29"/>
      </c>
      <c r="Q165" s="3">
        <f>IF(ISNUMBER(P165),SUMIF(A:A,A165,P:P),"")</f>
      </c>
      <c r="R165" s="3">
        <f t="shared" si="30"/>
      </c>
      <c r="S165" s="8">
        <f t="shared" si="31"/>
      </c>
    </row>
    <row r="166" spans="1:19" ht="15">
      <c r="A166" s="1">
        <v>5</v>
      </c>
      <c r="B166" s="5">
        <v>0.6284722222222222</v>
      </c>
      <c r="C166" s="1" t="s">
        <v>31</v>
      </c>
      <c r="D166" s="1">
        <v>5</v>
      </c>
      <c r="E166" s="1">
        <v>12</v>
      </c>
      <c r="F166" s="1" t="s">
        <v>84</v>
      </c>
      <c r="G166" s="2">
        <v>41.9857333333334</v>
      </c>
      <c r="H166" s="6">
        <f>1+_xlfn.COUNTIFS(A:A,A166,O:O,"&lt;"&amp;O166)</f>
        <v>11</v>
      </c>
      <c r="I166" s="2">
        <f>_xlfn.AVERAGEIF(A:A,A166,G:G)</f>
        <v>49.352394871794885</v>
      </c>
      <c r="J166" s="2">
        <f t="shared" si="24"/>
        <v>-7.366661538461486</v>
      </c>
      <c r="K166" s="2">
        <f t="shared" si="25"/>
        <v>82.63333846153851</v>
      </c>
      <c r="L166" s="2">
        <f t="shared" si="26"/>
        <v>142.30893709011585</v>
      </c>
      <c r="M166" s="2">
        <f>SUMIF(A:A,A166,L:L)</f>
        <v>3356.765437826467</v>
      </c>
      <c r="N166" s="3">
        <f t="shared" si="27"/>
        <v>0.042394662280085336</v>
      </c>
      <c r="O166" s="7">
        <f t="shared" si="28"/>
        <v>23.58787512902879</v>
      </c>
      <c r="P166" s="3">
        <f t="shared" si="29"/>
      </c>
      <c r="Q166" s="3">
        <f>IF(ISNUMBER(P166),SUMIF(A:A,A166,P:P),"")</f>
      </c>
      <c r="R166" s="3">
        <f t="shared" si="30"/>
      </c>
      <c r="S166" s="8">
        <f t="shared" si="31"/>
      </c>
    </row>
    <row r="167" spans="1:19" ht="15">
      <c r="A167" s="1">
        <v>5</v>
      </c>
      <c r="B167" s="5">
        <v>0.6284722222222222</v>
      </c>
      <c r="C167" s="1" t="s">
        <v>31</v>
      </c>
      <c r="D167" s="1">
        <v>5</v>
      </c>
      <c r="E167" s="1">
        <v>13</v>
      </c>
      <c r="F167" s="1" t="s">
        <v>85</v>
      </c>
      <c r="G167" s="2">
        <v>34.5067</v>
      </c>
      <c r="H167" s="6">
        <f>1+_xlfn.COUNTIFS(A:A,A167,O:O,"&lt;"&amp;O167)</f>
        <v>13</v>
      </c>
      <c r="I167" s="2">
        <f>_xlfn.AVERAGEIF(A:A,A167,G:G)</f>
        <v>49.352394871794885</v>
      </c>
      <c r="J167" s="2">
        <f t="shared" si="24"/>
        <v>-14.845694871794883</v>
      </c>
      <c r="K167" s="2">
        <f t="shared" si="25"/>
        <v>75.15430512820512</v>
      </c>
      <c r="L167" s="2">
        <f t="shared" si="26"/>
        <v>90.85440749934335</v>
      </c>
      <c r="M167" s="2">
        <f>SUMIF(A:A,A167,L:L)</f>
        <v>3356.765437826467</v>
      </c>
      <c r="N167" s="3">
        <f t="shared" si="27"/>
        <v>0.027066057841137785</v>
      </c>
      <c r="O167" s="7">
        <f t="shared" si="28"/>
        <v>36.946643869211606</v>
      </c>
      <c r="P167" s="3">
        <f t="shared" si="29"/>
      </c>
      <c r="Q167" s="3">
        <f>IF(ISNUMBER(P167),SUMIF(A:A,A167,P:P),"")</f>
      </c>
      <c r="R167" s="3">
        <f t="shared" si="30"/>
      </c>
      <c r="S167" s="8">
        <f t="shared" si="31"/>
      </c>
    </row>
    <row r="168" spans="1:19" ht="15">
      <c r="A168" s="1">
        <v>30</v>
      </c>
      <c r="B168" s="5">
        <v>0.6333333333333333</v>
      </c>
      <c r="C168" s="1" t="s">
        <v>21</v>
      </c>
      <c r="D168" s="1">
        <v>5</v>
      </c>
      <c r="E168" s="1">
        <v>7</v>
      </c>
      <c r="F168" s="1" t="s">
        <v>334</v>
      </c>
      <c r="G168" s="2">
        <v>65.3260333333333</v>
      </c>
      <c r="H168" s="6">
        <f>1+_xlfn.COUNTIFS(A:A,A168,O:O,"&lt;"&amp;O168)</f>
        <v>1</v>
      </c>
      <c r="I168" s="2">
        <f>_xlfn.AVERAGEIF(A:A,A168,G:G)</f>
        <v>52.80083749999997</v>
      </c>
      <c r="J168" s="2">
        <f t="shared" si="24"/>
        <v>12.525195833333328</v>
      </c>
      <c r="K168" s="2">
        <f t="shared" si="25"/>
        <v>102.52519583333333</v>
      </c>
      <c r="L168" s="2">
        <f t="shared" si="26"/>
        <v>469.42650616244504</v>
      </c>
      <c r="M168" s="2">
        <f>SUMIF(A:A,A168,L:L)</f>
        <v>2040.4993588232305</v>
      </c>
      <c r="N168" s="3">
        <f t="shared" si="27"/>
        <v>0.23005471877882205</v>
      </c>
      <c r="O168" s="7">
        <f t="shared" si="28"/>
        <v>4.346791951533124</v>
      </c>
      <c r="P168" s="3">
        <f t="shared" si="29"/>
        <v>0.23005471877882205</v>
      </c>
      <c r="Q168" s="3">
        <f>IF(ISNUMBER(P168),SUMIF(A:A,A168,P:P),"")</f>
        <v>0.9999999999999999</v>
      </c>
      <c r="R168" s="3">
        <f t="shared" si="30"/>
        <v>0.23005471877882205</v>
      </c>
      <c r="S168" s="8">
        <f t="shared" si="31"/>
        <v>4.346791951533124</v>
      </c>
    </row>
    <row r="169" spans="1:19" ht="15">
      <c r="A169" s="1">
        <v>30</v>
      </c>
      <c r="B169" s="5">
        <v>0.6333333333333333</v>
      </c>
      <c r="C169" s="1" t="s">
        <v>21</v>
      </c>
      <c r="D169" s="1">
        <v>5</v>
      </c>
      <c r="E169" s="1">
        <v>4</v>
      </c>
      <c r="F169" s="1" t="s">
        <v>331</v>
      </c>
      <c r="G169" s="2">
        <v>63.4013333333332</v>
      </c>
      <c r="H169" s="6">
        <f>1+_xlfn.COUNTIFS(A:A,A169,O:O,"&lt;"&amp;O169)</f>
        <v>2</v>
      </c>
      <c r="I169" s="2">
        <f>_xlfn.AVERAGEIF(A:A,A169,G:G)</f>
        <v>52.80083749999997</v>
      </c>
      <c r="J169" s="2">
        <f t="shared" si="24"/>
        <v>10.600495833333227</v>
      </c>
      <c r="K169" s="2">
        <f t="shared" si="25"/>
        <v>100.60049583333323</v>
      </c>
      <c r="L169" s="2">
        <f t="shared" si="26"/>
        <v>418.22925955241476</v>
      </c>
      <c r="M169" s="2">
        <f>SUMIF(A:A,A169,L:L)</f>
        <v>2040.4993588232305</v>
      </c>
      <c r="N169" s="3">
        <f t="shared" si="27"/>
        <v>0.20496417102214154</v>
      </c>
      <c r="O169" s="7">
        <f t="shared" si="28"/>
        <v>4.878901492944216</v>
      </c>
      <c r="P169" s="3">
        <f t="shared" si="29"/>
        <v>0.20496417102214154</v>
      </c>
      <c r="Q169" s="3">
        <f>IF(ISNUMBER(P169),SUMIF(A:A,A169,P:P),"")</f>
        <v>0.9999999999999999</v>
      </c>
      <c r="R169" s="3">
        <f t="shared" si="30"/>
        <v>0.20496417102214154</v>
      </c>
      <c r="S169" s="8">
        <f t="shared" si="31"/>
        <v>4.878901492944216</v>
      </c>
    </row>
    <row r="170" spans="1:19" ht="15">
      <c r="A170" s="1">
        <v>30</v>
      </c>
      <c r="B170" s="5">
        <v>0.6333333333333333</v>
      </c>
      <c r="C170" s="1" t="s">
        <v>21</v>
      </c>
      <c r="D170" s="1">
        <v>5</v>
      </c>
      <c r="E170" s="1">
        <v>5</v>
      </c>
      <c r="F170" s="1" t="s">
        <v>332</v>
      </c>
      <c r="G170" s="2">
        <v>59.367333333333306</v>
      </c>
      <c r="H170" s="6">
        <f>1+_xlfn.COUNTIFS(A:A,A170,O:O,"&lt;"&amp;O170)</f>
        <v>3</v>
      </c>
      <c r="I170" s="2">
        <f>_xlfn.AVERAGEIF(A:A,A170,G:G)</f>
        <v>52.80083749999997</v>
      </c>
      <c r="J170" s="2">
        <f t="shared" si="24"/>
        <v>6.5664958333333345</v>
      </c>
      <c r="K170" s="2">
        <f t="shared" si="25"/>
        <v>96.56649583333333</v>
      </c>
      <c r="L170" s="2">
        <f t="shared" si="26"/>
        <v>328.3203307686622</v>
      </c>
      <c r="M170" s="2">
        <f>SUMIF(A:A,A170,L:L)</f>
        <v>2040.4993588232305</v>
      </c>
      <c r="N170" s="3">
        <f t="shared" si="27"/>
        <v>0.16090195243090236</v>
      </c>
      <c r="O170" s="7">
        <f t="shared" si="28"/>
        <v>6.214964982661969</v>
      </c>
      <c r="P170" s="3">
        <f t="shared" si="29"/>
        <v>0.16090195243090236</v>
      </c>
      <c r="Q170" s="3">
        <f>IF(ISNUMBER(P170),SUMIF(A:A,A170,P:P),"")</f>
        <v>0.9999999999999999</v>
      </c>
      <c r="R170" s="3">
        <f t="shared" si="30"/>
        <v>0.16090195243090236</v>
      </c>
      <c r="S170" s="8">
        <f t="shared" si="31"/>
        <v>6.214964982661969</v>
      </c>
    </row>
    <row r="171" spans="1:19" ht="15">
      <c r="A171" s="1">
        <v>30</v>
      </c>
      <c r="B171" s="5">
        <v>0.6333333333333333</v>
      </c>
      <c r="C171" s="1" t="s">
        <v>21</v>
      </c>
      <c r="D171" s="1">
        <v>5</v>
      </c>
      <c r="E171" s="1">
        <v>6</v>
      </c>
      <c r="F171" s="1" t="s">
        <v>333</v>
      </c>
      <c r="G171" s="2">
        <v>57.2663333333333</v>
      </c>
      <c r="H171" s="6">
        <f>1+_xlfn.COUNTIFS(A:A,A171,O:O,"&lt;"&amp;O171)</f>
        <v>4</v>
      </c>
      <c r="I171" s="2">
        <f>_xlfn.AVERAGEIF(A:A,A171,G:G)</f>
        <v>52.80083749999997</v>
      </c>
      <c r="J171" s="2">
        <f t="shared" si="24"/>
        <v>4.465495833333328</v>
      </c>
      <c r="K171" s="2">
        <f t="shared" si="25"/>
        <v>94.46549583333334</v>
      </c>
      <c r="L171" s="2">
        <f t="shared" si="26"/>
        <v>289.4347115028115</v>
      </c>
      <c r="M171" s="2">
        <f>SUMIF(A:A,A171,L:L)</f>
        <v>2040.4993588232305</v>
      </c>
      <c r="N171" s="3">
        <f t="shared" si="27"/>
        <v>0.14184503918184538</v>
      </c>
      <c r="O171" s="7">
        <f t="shared" si="28"/>
        <v>7.049946940463668</v>
      </c>
      <c r="P171" s="3">
        <f t="shared" si="29"/>
        <v>0.14184503918184538</v>
      </c>
      <c r="Q171" s="3">
        <f>IF(ISNUMBER(P171),SUMIF(A:A,A171,P:P),"")</f>
        <v>0.9999999999999999</v>
      </c>
      <c r="R171" s="3">
        <f t="shared" si="30"/>
        <v>0.14184503918184538</v>
      </c>
      <c r="S171" s="8">
        <f t="shared" si="31"/>
        <v>7.049946940463668</v>
      </c>
    </row>
    <row r="172" spans="1:19" ht="15">
      <c r="A172" s="1">
        <v>30</v>
      </c>
      <c r="B172" s="5">
        <v>0.6333333333333333</v>
      </c>
      <c r="C172" s="1" t="s">
        <v>21</v>
      </c>
      <c r="D172" s="1">
        <v>5</v>
      </c>
      <c r="E172" s="1">
        <v>8</v>
      </c>
      <c r="F172" s="1" t="s">
        <v>25</v>
      </c>
      <c r="G172" s="2">
        <v>46.604800000000004</v>
      </c>
      <c r="H172" s="6">
        <f>1+_xlfn.COUNTIFS(A:A,A172,O:O,"&lt;"&amp;O172)</f>
        <v>5</v>
      </c>
      <c r="I172" s="2">
        <f>_xlfn.AVERAGEIF(A:A,A172,G:G)</f>
        <v>52.80083749999997</v>
      </c>
      <c r="J172" s="2">
        <f t="shared" si="24"/>
        <v>-6.196037499999967</v>
      </c>
      <c r="K172" s="2">
        <f t="shared" si="25"/>
        <v>83.80396250000004</v>
      </c>
      <c r="L172" s="2">
        <f t="shared" si="26"/>
        <v>152.66374382321254</v>
      </c>
      <c r="M172" s="2">
        <f>SUMIF(A:A,A172,L:L)</f>
        <v>2040.4993588232305</v>
      </c>
      <c r="N172" s="3">
        <f t="shared" si="27"/>
        <v>0.07481685459154211</v>
      </c>
      <c r="O172" s="7">
        <f t="shared" si="28"/>
        <v>13.365972219220346</v>
      </c>
      <c r="P172" s="3">
        <f t="shared" si="29"/>
        <v>0.07481685459154211</v>
      </c>
      <c r="Q172" s="3">
        <f>IF(ISNUMBER(P172),SUMIF(A:A,A172,P:P),"")</f>
        <v>0.9999999999999999</v>
      </c>
      <c r="R172" s="3">
        <f t="shared" si="30"/>
        <v>0.07481685459154211</v>
      </c>
      <c r="S172" s="8">
        <f t="shared" si="31"/>
        <v>13.365972219220346</v>
      </c>
    </row>
    <row r="173" spans="1:19" ht="15">
      <c r="A173" s="1">
        <v>30</v>
      </c>
      <c r="B173" s="5">
        <v>0.6333333333333333</v>
      </c>
      <c r="C173" s="1" t="s">
        <v>21</v>
      </c>
      <c r="D173" s="1">
        <v>5</v>
      </c>
      <c r="E173" s="1">
        <v>2</v>
      </c>
      <c r="F173" s="1" t="s">
        <v>329</v>
      </c>
      <c r="G173" s="2">
        <v>45.9993333333333</v>
      </c>
      <c r="H173" s="6">
        <f>1+_xlfn.COUNTIFS(A:A,A173,O:O,"&lt;"&amp;O173)</f>
        <v>6</v>
      </c>
      <c r="I173" s="2">
        <f>_xlfn.AVERAGEIF(A:A,A173,G:G)</f>
        <v>52.80083749999997</v>
      </c>
      <c r="J173" s="2">
        <f t="shared" si="24"/>
        <v>-6.801504166666675</v>
      </c>
      <c r="K173" s="2">
        <f t="shared" si="25"/>
        <v>83.19849583333333</v>
      </c>
      <c r="L173" s="2">
        <f t="shared" si="26"/>
        <v>147.21730345034484</v>
      </c>
      <c r="M173" s="2">
        <f>SUMIF(A:A,A173,L:L)</f>
        <v>2040.4993588232305</v>
      </c>
      <c r="N173" s="3">
        <f t="shared" si="27"/>
        <v>0.07214768424884291</v>
      </c>
      <c r="O173" s="7">
        <f t="shared" si="28"/>
        <v>13.86045873005325</v>
      </c>
      <c r="P173" s="3">
        <f t="shared" si="29"/>
        <v>0.07214768424884291</v>
      </c>
      <c r="Q173" s="3">
        <f>IF(ISNUMBER(P173),SUMIF(A:A,A173,P:P),"")</f>
        <v>0.9999999999999999</v>
      </c>
      <c r="R173" s="3">
        <f t="shared" si="30"/>
        <v>0.07214768424884291</v>
      </c>
      <c r="S173" s="8">
        <f t="shared" si="31"/>
        <v>13.86045873005325</v>
      </c>
    </row>
    <row r="174" spans="1:19" ht="15">
      <c r="A174" s="1">
        <v>30</v>
      </c>
      <c r="B174" s="5">
        <v>0.6333333333333333</v>
      </c>
      <c r="C174" s="1" t="s">
        <v>21</v>
      </c>
      <c r="D174" s="1">
        <v>5</v>
      </c>
      <c r="E174" s="1">
        <v>3</v>
      </c>
      <c r="F174" s="1" t="s">
        <v>330</v>
      </c>
      <c r="G174" s="2">
        <v>43.307733333333296</v>
      </c>
      <c r="H174" s="6">
        <f>1+_xlfn.COUNTIFS(A:A,A174,O:O,"&lt;"&amp;O174)</f>
        <v>7</v>
      </c>
      <c r="I174" s="2">
        <f>_xlfn.AVERAGEIF(A:A,A174,G:G)</f>
        <v>52.80083749999997</v>
      </c>
      <c r="J174" s="2">
        <f t="shared" si="24"/>
        <v>-9.493104166666676</v>
      </c>
      <c r="K174" s="2">
        <f t="shared" si="25"/>
        <v>80.50689583333332</v>
      </c>
      <c r="L174" s="2">
        <f t="shared" si="26"/>
        <v>125.26277740858774</v>
      </c>
      <c r="M174" s="2">
        <f>SUMIF(A:A,A174,L:L)</f>
        <v>2040.4993588232305</v>
      </c>
      <c r="N174" s="3">
        <f t="shared" si="27"/>
        <v>0.061388295402762395</v>
      </c>
      <c r="O174" s="7">
        <f t="shared" si="28"/>
        <v>16.28975024374111</v>
      </c>
      <c r="P174" s="3">
        <f t="shared" si="29"/>
        <v>0.061388295402762395</v>
      </c>
      <c r="Q174" s="3">
        <f>IF(ISNUMBER(P174),SUMIF(A:A,A174,P:P),"")</f>
        <v>0.9999999999999999</v>
      </c>
      <c r="R174" s="3">
        <f t="shared" si="30"/>
        <v>0.061388295402762395</v>
      </c>
      <c r="S174" s="8">
        <f t="shared" si="31"/>
        <v>16.28975024374111</v>
      </c>
    </row>
    <row r="175" spans="1:19" ht="15">
      <c r="A175" s="1">
        <v>30</v>
      </c>
      <c r="B175" s="5">
        <v>0.6333333333333333</v>
      </c>
      <c r="C175" s="1" t="s">
        <v>21</v>
      </c>
      <c r="D175" s="1">
        <v>5</v>
      </c>
      <c r="E175" s="1">
        <v>9</v>
      </c>
      <c r="F175" s="1" t="s">
        <v>335</v>
      </c>
      <c r="G175" s="2">
        <v>41.1338</v>
      </c>
      <c r="H175" s="6">
        <f>1+_xlfn.COUNTIFS(A:A,A175,O:O,"&lt;"&amp;O175)</f>
        <v>8</v>
      </c>
      <c r="I175" s="2">
        <f>_xlfn.AVERAGEIF(A:A,A175,G:G)</f>
        <v>52.80083749999997</v>
      </c>
      <c r="J175" s="2">
        <f t="shared" si="24"/>
        <v>-11.66703749999997</v>
      </c>
      <c r="K175" s="2">
        <f t="shared" si="25"/>
        <v>78.33296250000004</v>
      </c>
      <c r="L175" s="2">
        <f t="shared" si="26"/>
        <v>109.94472615475183</v>
      </c>
      <c r="M175" s="2">
        <f>SUMIF(A:A,A175,L:L)</f>
        <v>2040.4993588232305</v>
      </c>
      <c r="N175" s="3">
        <f t="shared" si="27"/>
        <v>0.053881284343141225</v>
      </c>
      <c r="O175" s="7">
        <f t="shared" si="28"/>
        <v>18.559320034606678</v>
      </c>
      <c r="P175" s="3">
        <f t="shared" si="29"/>
        <v>0.053881284343141225</v>
      </c>
      <c r="Q175" s="3">
        <f>IF(ISNUMBER(P175),SUMIF(A:A,A175,P:P),"")</f>
        <v>0.9999999999999999</v>
      </c>
      <c r="R175" s="3">
        <f t="shared" si="30"/>
        <v>0.053881284343141225</v>
      </c>
      <c r="S175" s="8">
        <f t="shared" si="31"/>
        <v>18.559320034606678</v>
      </c>
    </row>
    <row r="176" spans="1:19" ht="15">
      <c r="A176" s="1">
        <v>36</v>
      </c>
      <c r="B176" s="5">
        <v>0.638888888888889</v>
      </c>
      <c r="C176" s="1" t="s">
        <v>365</v>
      </c>
      <c r="D176" s="1">
        <v>6</v>
      </c>
      <c r="E176" s="1">
        <v>5</v>
      </c>
      <c r="F176" s="1" t="s">
        <v>398</v>
      </c>
      <c r="G176" s="2">
        <v>75.9108333333333</v>
      </c>
      <c r="H176" s="6">
        <f>1+_xlfn.COUNTIFS(A:A,A176,O:O,"&lt;"&amp;O176)</f>
        <v>1</v>
      </c>
      <c r="I176" s="2">
        <f>_xlfn.AVERAGEIF(A:A,A176,G:G)</f>
        <v>48.104645238095216</v>
      </c>
      <c r="J176" s="2">
        <f t="shared" si="24"/>
        <v>27.806188095238085</v>
      </c>
      <c r="K176" s="2">
        <f t="shared" si="25"/>
        <v>117.80618809523808</v>
      </c>
      <c r="L176" s="2">
        <f t="shared" si="26"/>
        <v>1174.2339842870529</v>
      </c>
      <c r="M176" s="2">
        <f>SUMIF(A:A,A176,L:L)</f>
        <v>4635.385279430556</v>
      </c>
      <c r="N176" s="3">
        <f t="shared" si="27"/>
        <v>0.2533196085118742</v>
      </c>
      <c r="O176" s="7">
        <f t="shared" si="28"/>
        <v>3.947582288929385</v>
      </c>
      <c r="P176" s="3">
        <f t="shared" si="29"/>
        <v>0.2533196085118742</v>
      </c>
      <c r="Q176" s="3">
        <f>IF(ISNUMBER(P176),SUMIF(A:A,A176,P:P),"")</f>
        <v>0.870662771087947</v>
      </c>
      <c r="R176" s="3">
        <f t="shared" si="30"/>
        <v>0.29095031615436556</v>
      </c>
      <c r="S176" s="8">
        <f t="shared" si="31"/>
        <v>3.4370129347769587</v>
      </c>
    </row>
    <row r="177" spans="1:19" ht="15">
      <c r="A177" s="1">
        <v>36</v>
      </c>
      <c r="B177" s="5">
        <v>0.638888888888889</v>
      </c>
      <c r="C177" s="1" t="s">
        <v>365</v>
      </c>
      <c r="D177" s="1">
        <v>6</v>
      </c>
      <c r="E177" s="1">
        <v>8</v>
      </c>
      <c r="F177" s="1" t="s">
        <v>400</v>
      </c>
      <c r="G177" s="2">
        <v>64.87476666666669</v>
      </c>
      <c r="H177" s="6">
        <f>1+_xlfn.COUNTIFS(A:A,A177,O:O,"&lt;"&amp;O177)</f>
        <v>2</v>
      </c>
      <c r="I177" s="2">
        <f>_xlfn.AVERAGEIF(A:A,A177,G:G)</f>
        <v>48.104645238095216</v>
      </c>
      <c r="J177" s="2">
        <f t="shared" si="24"/>
        <v>16.77012142857147</v>
      </c>
      <c r="K177" s="2">
        <f t="shared" si="25"/>
        <v>106.77012142857147</v>
      </c>
      <c r="L177" s="2">
        <f t="shared" si="26"/>
        <v>605.5924806694209</v>
      </c>
      <c r="M177" s="2">
        <f>SUMIF(A:A,A177,L:L)</f>
        <v>4635.385279430556</v>
      </c>
      <c r="N177" s="3">
        <f t="shared" si="27"/>
        <v>0.13064555461155028</v>
      </c>
      <c r="O177" s="7">
        <f t="shared" si="28"/>
        <v>7.654297943571903</v>
      </c>
      <c r="P177" s="3">
        <f t="shared" si="29"/>
        <v>0.13064555461155028</v>
      </c>
      <c r="Q177" s="3">
        <f>IF(ISNUMBER(P177),SUMIF(A:A,A177,P:P),"")</f>
        <v>0.870662771087947</v>
      </c>
      <c r="R177" s="3">
        <f t="shared" si="30"/>
        <v>0.15005299290367105</v>
      </c>
      <c r="S177" s="8">
        <f t="shared" si="31"/>
        <v>6.664312258283086</v>
      </c>
    </row>
    <row r="178" spans="1:19" ht="15">
      <c r="A178" s="1">
        <v>36</v>
      </c>
      <c r="B178" s="5">
        <v>0.638888888888889</v>
      </c>
      <c r="C178" s="1" t="s">
        <v>365</v>
      </c>
      <c r="D178" s="1">
        <v>6</v>
      </c>
      <c r="E178" s="1">
        <v>2</v>
      </c>
      <c r="F178" s="1" t="s">
        <v>395</v>
      </c>
      <c r="G178" s="2">
        <v>62.7412</v>
      </c>
      <c r="H178" s="6">
        <f>1+_xlfn.COUNTIFS(A:A,A178,O:O,"&lt;"&amp;O178)</f>
        <v>3</v>
      </c>
      <c r="I178" s="2">
        <f>_xlfn.AVERAGEIF(A:A,A178,G:G)</f>
        <v>48.104645238095216</v>
      </c>
      <c r="J178" s="2">
        <f t="shared" si="24"/>
        <v>14.636554761904783</v>
      </c>
      <c r="K178" s="2">
        <f t="shared" si="25"/>
        <v>104.63655476190479</v>
      </c>
      <c r="L178" s="2">
        <f t="shared" si="26"/>
        <v>532.8251308975271</v>
      </c>
      <c r="M178" s="2">
        <f>SUMIF(A:A,A178,L:L)</f>
        <v>4635.385279430556</v>
      </c>
      <c r="N178" s="3">
        <f t="shared" si="27"/>
        <v>0.11494732342140568</v>
      </c>
      <c r="O178" s="7">
        <f t="shared" si="28"/>
        <v>8.699637105371506</v>
      </c>
      <c r="P178" s="3">
        <f t="shared" si="29"/>
        <v>0.11494732342140568</v>
      </c>
      <c r="Q178" s="3">
        <f>IF(ISNUMBER(P178),SUMIF(A:A,A178,P:P),"")</f>
        <v>0.870662771087947</v>
      </c>
      <c r="R178" s="3">
        <f t="shared" si="30"/>
        <v>0.1320227845251404</v>
      </c>
      <c r="S178" s="8">
        <f t="shared" si="31"/>
        <v>7.574450149622281</v>
      </c>
    </row>
    <row r="179" spans="1:19" ht="15">
      <c r="A179" s="1">
        <v>36</v>
      </c>
      <c r="B179" s="5">
        <v>0.638888888888889</v>
      </c>
      <c r="C179" s="1" t="s">
        <v>365</v>
      </c>
      <c r="D179" s="1">
        <v>6</v>
      </c>
      <c r="E179" s="1">
        <v>9</v>
      </c>
      <c r="F179" s="1" t="s">
        <v>401</v>
      </c>
      <c r="G179" s="2">
        <v>62.113099999999996</v>
      </c>
      <c r="H179" s="6">
        <f>1+_xlfn.COUNTIFS(A:A,A179,O:O,"&lt;"&amp;O179)</f>
        <v>4</v>
      </c>
      <c r="I179" s="2">
        <f>_xlfn.AVERAGEIF(A:A,A179,G:G)</f>
        <v>48.104645238095216</v>
      </c>
      <c r="J179" s="2">
        <f t="shared" si="24"/>
        <v>14.00845476190478</v>
      </c>
      <c r="K179" s="2">
        <f t="shared" si="25"/>
        <v>104.00845476190477</v>
      </c>
      <c r="L179" s="2">
        <f t="shared" si="26"/>
        <v>513.1187427392359</v>
      </c>
      <c r="M179" s="2">
        <f>SUMIF(A:A,A179,L:L)</f>
        <v>4635.385279430556</v>
      </c>
      <c r="N179" s="3">
        <f t="shared" si="27"/>
        <v>0.11069602887513832</v>
      </c>
      <c r="O179" s="7">
        <f t="shared" si="28"/>
        <v>9.033747733877327</v>
      </c>
      <c r="P179" s="3">
        <f t="shared" si="29"/>
        <v>0.11069602887513832</v>
      </c>
      <c r="Q179" s="3">
        <f>IF(ISNUMBER(P179),SUMIF(A:A,A179,P:P),"")</f>
        <v>0.870662771087947</v>
      </c>
      <c r="R179" s="3">
        <f t="shared" si="30"/>
        <v>0.1271399588348274</v>
      </c>
      <c r="S179" s="8">
        <f t="shared" si="31"/>
        <v>7.8653478352870945</v>
      </c>
    </row>
    <row r="180" spans="1:19" ht="15">
      <c r="A180" s="1">
        <v>36</v>
      </c>
      <c r="B180" s="5">
        <v>0.638888888888889</v>
      </c>
      <c r="C180" s="1" t="s">
        <v>365</v>
      </c>
      <c r="D180" s="1">
        <v>6</v>
      </c>
      <c r="E180" s="1">
        <v>6</v>
      </c>
      <c r="F180" s="1" t="s">
        <v>399</v>
      </c>
      <c r="G180" s="2">
        <v>56.621533333333296</v>
      </c>
      <c r="H180" s="6">
        <f>1+_xlfn.COUNTIFS(A:A,A180,O:O,"&lt;"&amp;O180)</f>
        <v>5</v>
      </c>
      <c r="I180" s="2">
        <f>_xlfn.AVERAGEIF(A:A,A180,G:G)</f>
        <v>48.104645238095216</v>
      </c>
      <c r="J180" s="2">
        <f t="shared" si="24"/>
        <v>8.51688809523808</v>
      </c>
      <c r="K180" s="2">
        <f t="shared" si="25"/>
        <v>98.51688809523807</v>
      </c>
      <c r="L180" s="2">
        <f t="shared" si="26"/>
        <v>369.0799494374935</v>
      </c>
      <c r="M180" s="2">
        <f>SUMIF(A:A,A180,L:L)</f>
        <v>4635.385279430556</v>
      </c>
      <c r="N180" s="3">
        <f t="shared" si="27"/>
        <v>0.07962228103784157</v>
      </c>
      <c r="O180" s="7">
        <f t="shared" si="28"/>
        <v>12.559298565243772</v>
      </c>
      <c r="P180" s="3">
        <f t="shared" si="29"/>
        <v>0.07962228103784157</v>
      </c>
      <c r="Q180" s="3">
        <f>IF(ISNUMBER(P180),SUMIF(A:A,A180,P:P),"")</f>
        <v>0.870662771087947</v>
      </c>
      <c r="R180" s="3">
        <f t="shared" si="30"/>
        <v>0.0914501959677782</v>
      </c>
      <c r="S180" s="8">
        <f t="shared" si="31"/>
        <v>10.93491369173602</v>
      </c>
    </row>
    <row r="181" spans="1:19" ht="15">
      <c r="A181" s="1">
        <v>36</v>
      </c>
      <c r="B181" s="5">
        <v>0.638888888888889</v>
      </c>
      <c r="C181" s="1" t="s">
        <v>365</v>
      </c>
      <c r="D181" s="1">
        <v>6</v>
      </c>
      <c r="E181" s="1">
        <v>1</v>
      </c>
      <c r="F181" s="1" t="s">
        <v>394</v>
      </c>
      <c r="G181" s="2">
        <v>53.9759333333333</v>
      </c>
      <c r="H181" s="6">
        <f>1+_xlfn.COUNTIFS(A:A,A181,O:O,"&lt;"&amp;O181)</f>
        <v>6</v>
      </c>
      <c r="I181" s="2">
        <f>_xlfn.AVERAGEIF(A:A,A181,G:G)</f>
        <v>48.104645238095216</v>
      </c>
      <c r="J181" s="2">
        <f t="shared" si="24"/>
        <v>5.871288095238086</v>
      </c>
      <c r="K181" s="2">
        <f t="shared" si="25"/>
        <v>95.87128809523809</v>
      </c>
      <c r="L181" s="2">
        <f t="shared" si="26"/>
        <v>314.90697750784267</v>
      </c>
      <c r="M181" s="2">
        <f>SUMIF(A:A,A181,L:L)</f>
        <v>4635.385279430556</v>
      </c>
      <c r="N181" s="3">
        <f t="shared" si="27"/>
        <v>0.06793544840926968</v>
      </c>
      <c r="O181" s="7">
        <f t="shared" si="28"/>
        <v>14.719855736810764</v>
      </c>
      <c r="P181" s="3">
        <f t="shared" si="29"/>
        <v>0.06793544840926968</v>
      </c>
      <c r="Q181" s="3">
        <f>IF(ISNUMBER(P181),SUMIF(A:A,A181,P:P),"")</f>
        <v>0.870662771087947</v>
      </c>
      <c r="R181" s="3">
        <f t="shared" si="30"/>
        <v>0.07802728067077008</v>
      </c>
      <c r="S181" s="8">
        <f t="shared" si="31"/>
        <v>12.816030385826473</v>
      </c>
    </row>
    <row r="182" spans="1:19" ht="15">
      <c r="A182" s="1">
        <v>36</v>
      </c>
      <c r="B182" s="5">
        <v>0.638888888888889</v>
      </c>
      <c r="C182" s="1" t="s">
        <v>365</v>
      </c>
      <c r="D182" s="1">
        <v>6</v>
      </c>
      <c r="E182" s="1">
        <v>4</v>
      </c>
      <c r="F182" s="1" t="s">
        <v>397</v>
      </c>
      <c r="G182" s="2">
        <v>52.892133333333206</v>
      </c>
      <c r="H182" s="6">
        <f>1+_xlfn.COUNTIFS(A:A,A182,O:O,"&lt;"&amp;O182)</f>
        <v>7</v>
      </c>
      <c r="I182" s="2">
        <f>_xlfn.AVERAGEIF(A:A,A182,G:G)</f>
        <v>48.104645238095216</v>
      </c>
      <c r="J182" s="2">
        <f t="shared" si="24"/>
        <v>4.78748809523799</v>
      </c>
      <c r="K182" s="2">
        <f t="shared" si="25"/>
        <v>94.78748809523799</v>
      </c>
      <c r="L182" s="2">
        <f t="shared" si="26"/>
        <v>295.0808202344783</v>
      </c>
      <c r="M182" s="2">
        <f>SUMIF(A:A,A182,L:L)</f>
        <v>4635.385279430556</v>
      </c>
      <c r="N182" s="3">
        <f t="shared" si="27"/>
        <v>0.0636583158564822</v>
      </c>
      <c r="O182" s="7">
        <f t="shared" si="28"/>
        <v>15.708866729281718</v>
      </c>
      <c r="P182" s="3">
        <f t="shared" si="29"/>
        <v>0.0636583158564822</v>
      </c>
      <c r="Q182" s="3">
        <f>IF(ISNUMBER(P182),SUMIF(A:A,A182,P:P),"")</f>
        <v>0.870662771087947</v>
      </c>
      <c r="R182" s="3">
        <f t="shared" si="30"/>
        <v>0.07311477872992915</v>
      </c>
      <c r="S182" s="8">
        <f t="shared" si="31"/>
        <v>13.677125437167675</v>
      </c>
    </row>
    <row r="183" spans="1:19" ht="15">
      <c r="A183" s="1">
        <v>36</v>
      </c>
      <c r="B183" s="5">
        <v>0.638888888888889</v>
      </c>
      <c r="C183" s="1" t="s">
        <v>365</v>
      </c>
      <c r="D183" s="1">
        <v>6</v>
      </c>
      <c r="E183" s="1">
        <v>3</v>
      </c>
      <c r="F183" s="1" t="s">
        <v>396</v>
      </c>
      <c r="G183" s="2">
        <v>29.9092333333333</v>
      </c>
      <c r="H183" s="6">
        <f>1+_xlfn.COUNTIFS(A:A,A183,O:O,"&lt;"&amp;O183)</f>
        <v>12</v>
      </c>
      <c r="I183" s="2">
        <f>_xlfn.AVERAGEIF(A:A,A183,G:G)</f>
        <v>48.104645238095216</v>
      </c>
      <c r="J183" s="2">
        <f t="shared" si="24"/>
        <v>-18.195411904761915</v>
      </c>
      <c r="K183" s="2">
        <f t="shared" si="25"/>
        <v>71.80458809523809</v>
      </c>
      <c r="L183" s="2">
        <f t="shared" si="26"/>
        <v>74.31221101881472</v>
      </c>
      <c r="M183" s="2">
        <f>SUMIF(A:A,A183,L:L)</f>
        <v>4635.385279430556</v>
      </c>
      <c r="N183" s="3">
        <f t="shared" si="27"/>
        <v>0.016031506884351968</v>
      </c>
      <c r="O183" s="7">
        <f t="shared" si="28"/>
        <v>62.377168111132455</v>
      </c>
      <c r="P183" s="3">
        <f t="shared" si="29"/>
      </c>
      <c r="Q183" s="3">
        <f>IF(ISNUMBER(P183),SUMIF(A:A,A183,P:P),"")</f>
      </c>
      <c r="R183" s="3">
        <f t="shared" si="30"/>
      </c>
      <c r="S183" s="8">
        <f t="shared" si="31"/>
      </c>
    </row>
    <row r="184" spans="1:19" ht="15">
      <c r="A184" s="1">
        <v>36</v>
      </c>
      <c r="B184" s="5">
        <v>0.638888888888889</v>
      </c>
      <c r="C184" s="1" t="s">
        <v>365</v>
      </c>
      <c r="D184" s="1">
        <v>6</v>
      </c>
      <c r="E184" s="1">
        <v>10</v>
      </c>
      <c r="F184" s="1" t="s">
        <v>402</v>
      </c>
      <c r="G184" s="2">
        <v>47.8812</v>
      </c>
      <c r="H184" s="6">
        <f>1+_xlfn.COUNTIFS(A:A,A184,O:O,"&lt;"&amp;O184)</f>
        <v>9</v>
      </c>
      <c r="I184" s="2">
        <f>_xlfn.AVERAGEIF(A:A,A184,G:G)</f>
        <v>48.104645238095216</v>
      </c>
      <c r="J184" s="2">
        <f t="shared" si="24"/>
        <v>-0.22344523809521633</v>
      </c>
      <c r="K184" s="2">
        <f t="shared" si="25"/>
        <v>89.77655476190478</v>
      </c>
      <c r="L184" s="2">
        <f t="shared" si="26"/>
        <v>218.45789281029803</v>
      </c>
      <c r="M184" s="2">
        <f>SUMIF(A:A,A184,L:L)</f>
        <v>4635.385279430556</v>
      </c>
      <c r="N184" s="3">
        <f t="shared" si="27"/>
        <v>0.047128313967708634</v>
      </c>
      <c r="O184" s="7">
        <f t="shared" si="28"/>
        <v>21.21866699252555</v>
      </c>
      <c r="P184" s="3">
        <f t="shared" si="29"/>
      </c>
      <c r="Q184" s="3">
        <f>IF(ISNUMBER(P184),SUMIF(A:A,A184,P:P),"")</f>
      </c>
      <c r="R184" s="3">
        <f t="shared" si="30"/>
      </c>
      <c r="S184" s="8">
        <f t="shared" si="31"/>
      </c>
    </row>
    <row r="185" spans="1:19" ht="15">
      <c r="A185" s="1">
        <v>36</v>
      </c>
      <c r="B185" s="5">
        <v>0.638888888888889</v>
      </c>
      <c r="C185" s="1" t="s">
        <v>365</v>
      </c>
      <c r="D185" s="1">
        <v>6</v>
      </c>
      <c r="E185" s="1">
        <v>12</v>
      </c>
      <c r="F185" s="1" t="s">
        <v>403</v>
      </c>
      <c r="G185" s="2">
        <v>48.813</v>
      </c>
      <c r="H185" s="6">
        <f>1+_xlfn.COUNTIFS(A:A,A185,O:O,"&lt;"&amp;O185)</f>
        <v>8</v>
      </c>
      <c r="I185" s="2">
        <f>_xlfn.AVERAGEIF(A:A,A185,G:G)</f>
        <v>48.104645238095216</v>
      </c>
      <c r="J185" s="2">
        <f t="shared" si="24"/>
        <v>0.7083547619047863</v>
      </c>
      <c r="K185" s="2">
        <f t="shared" si="25"/>
        <v>90.70835476190479</v>
      </c>
      <c r="L185" s="2">
        <f t="shared" si="26"/>
        <v>231.01930667623432</v>
      </c>
      <c r="M185" s="2">
        <f>SUMIF(A:A,A185,L:L)</f>
        <v>4635.385279430556</v>
      </c>
      <c r="N185" s="3">
        <f t="shared" si="27"/>
        <v>0.04983821036438516</v>
      </c>
      <c r="O185" s="7">
        <f t="shared" si="28"/>
        <v>20.064925941133094</v>
      </c>
      <c r="P185" s="3">
        <f t="shared" si="29"/>
        <v>0.04983821036438516</v>
      </c>
      <c r="Q185" s="3">
        <f>IF(ISNUMBER(P185),SUMIF(A:A,A185,P:P),"")</f>
        <v>0.870662771087947</v>
      </c>
      <c r="R185" s="3">
        <f t="shared" si="30"/>
        <v>0.057241692213518255</v>
      </c>
      <c r="S185" s="8">
        <f t="shared" si="31"/>
        <v>17.469784021581372</v>
      </c>
    </row>
    <row r="186" spans="1:19" ht="15">
      <c r="A186" s="1">
        <v>36</v>
      </c>
      <c r="B186" s="5">
        <v>0.638888888888889</v>
      </c>
      <c r="C186" s="1" t="s">
        <v>365</v>
      </c>
      <c r="D186" s="1">
        <v>6</v>
      </c>
      <c r="E186" s="1">
        <v>14</v>
      </c>
      <c r="F186" s="1" t="s">
        <v>404</v>
      </c>
      <c r="G186" s="2">
        <v>22.584033333333302</v>
      </c>
      <c r="H186" s="6">
        <f>1+_xlfn.COUNTIFS(A:A,A186,O:O,"&lt;"&amp;O186)</f>
        <v>14</v>
      </c>
      <c r="I186" s="2">
        <f>_xlfn.AVERAGEIF(A:A,A186,G:G)</f>
        <v>48.104645238095216</v>
      </c>
      <c r="J186" s="2">
        <f t="shared" si="24"/>
        <v>-25.520611904761914</v>
      </c>
      <c r="K186" s="2">
        <f t="shared" si="25"/>
        <v>64.47938809523808</v>
      </c>
      <c r="L186" s="2">
        <f t="shared" si="26"/>
        <v>47.88313169498682</v>
      </c>
      <c r="M186" s="2">
        <f>SUMIF(A:A,A186,L:L)</f>
        <v>4635.385279430556</v>
      </c>
      <c r="N186" s="3">
        <f t="shared" si="27"/>
        <v>0.010329914086638583</v>
      </c>
      <c r="O186" s="7">
        <f t="shared" si="28"/>
        <v>96.80622622926442</v>
      </c>
      <c r="P186" s="3">
        <f t="shared" si="29"/>
      </c>
      <c r="Q186" s="3">
        <f>IF(ISNUMBER(P186),SUMIF(A:A,A186,P:P),"")</f>
      </c>
      <c r="R186" s="3">
        <f t="shared" si="30"/>
      </c>
      <c r="S186" s="8">
        <f t="shared" si="31"/>
      </c>
    </row>
    <row r="187" spans="1:19" ht="15">
      <c r="A187" s="1">
        <v>36</v>
      </c>
      <c r="B187" s="5">
        <v>0.638888888888889</v>
      </c>
      <c r="C187" s="1" t="s">
        <v>365</v>
      </c>
      <c r="D187" s="1">
        <v>6</v>
      </c>
      <c r="E187" s="1">
        <v>15</v>
      </c>
      <c r="F187" s="1" t="s">
        <v>405</v>
      </c>
      <c r="G187" s="2">
        <v>32.2195666666667</v>
      </c>
      <c r="H187" s="6">
        <f>1+_xlfn.COUNTIFS(A:A,A187,O:O,"&lt;"&amp;O187)</f>
        <v>11</v>
      </c>
      <c r="I187" s="2">
        <f>_xlfn.AVERAGEIF(A:A,A187,G:G)</f>
        <v>48.104645238095216</v>
      </c>
      <c r="J187" s="2">
        <f t="shared" si="24"/>
        <v>-15.885078571428515</v>
      </c>
      <c r="K187" s="2">
        <f t="shared" si="25"/>
        <v>74.11492142857148</v>
      </c>
      <c r="L187" s="2">
        <f t="shared" si="26"/>
        <v>85.36150906894584</v>
      </c>
      <c r="M187" s="2">
        <f>SUMIF(A:A,A187,L:L)</f>
        <v>4635.385279430556</v>
      </c>
      <c r="N187" s="3">
        <f t="shared" si="27"/>
        <v>0.018415191817546667</v>
      </c>
      <c r="O187" s="7">
        <f t="shared" si="28"/>
        <v>54.30299124265236</v>
      </c>
      <c r="P187" s="3">
        <f t="shared" si="29"/>
      </c>
      <c r="Q187" s="3">
        <f>IF(ISNUMBER(P187),SUMIF(A:A,A187,P:P),"")</f>
      </c>
      <c r="R187" s="3">
        <f t="shared" si="30"/>
      </c>
      <c r="S187" s="8">
        <f t="shared" si="31"/>
      </c>
    </row>
    <row r="188" spans="1:19" ht="15">
      <c r="A188" s="1">
        <v>36</v>
      </c>
      <c r="B188" s="5">
        <v>0.638888888888889</v>
      </c>
      <c r="C188" s="1" t="s">
        <v>365</v>
      </c>
      <c r="D188" s="1">
        <v>6</v>
      </c>
      <c r="E188" s="1">
        <v>16</v>
      </c>
      <c r="F188" s="1" t="s">
        <v>406</v>
      </c>
      <c r="G188" s="2">
        <v>37.3710333333333</v>
      </c>
      <c r="H188" s="6">
        <f>1+_xlfn.COUNTIFS(A:A,A188,O:O,"&lt;"&amp;O188)</f>
        <v>10</v>
      </c>
      <c r="I188" s="2">
        <f>_xlfn.AVERAGEIF(A:A,A188,G:G)</f>
        <v>48.104645238095216</v>
      </c>
      <c r="J188" s="2">
        <f t="shared" si="24"/>
        <v>-10.733611904761915</v>
      </c>
      <c r="K188" s="2">
        <f t="shared" si="25"/>
        <v>79.26638809523809</v>
      </c>
      <c r="L188" s="2">
        <f t="shared" si="26"/>
        <v>116.27793139994554</v>
      </c>
      <c r="M188" s="2">
        <f>SUMIF(A:A,A188,L:L)</f>
        <v>4635.385279430556</v>
      </c>
      <c r="N188" s="3">
        <f t="shared" si="27"/>
        <v>0.025084847189709755</v>
      </c>
      <c r="O188" s="7">
        <f t="shared" si="28"/>
        <v>39.86470367697586</v>
      </c>
      <c r="P188" s="3">
        <f t="shared" si="29"/>
      </c>
      <c r="Q188" s="3">
        <f>IF(ISNUMBER(P188),SUMIF(A:A,A188,P:P),"")</f>
      </c>
      <c r="R188" s="3">
        <f t="shared" si="30"/>
      </c>
      <c r="S188" s="8">
        <f t="shared" si="31"/>
      </c>
    </row>
    <row r="189" spans="1:19" ht="15">
      <c r="A189" s="1">
        <v>36</v>
      </c>
      <c r="B189" s="5">
        <v>0.638888888888889</v>
      </c>
      <c r="C189" s="1" t="s">
        <v>365</v>
      </c>
      <c r="D189" s="1">
        <v>6</v>
      </c>
      <c r="E189" s="1">
        <v>17</v>
      </c>
      <c r="F189" s="1" t="s">
        <v>407</v>
      </c>
      <c r="G189" s="2">
        <v>25.557466666666702</v>
      </c>
      <c r="H189" s="6">
        <f>1+_xlfn.COUNTIFS(A:A,A189,O:O,"&lt;"&amp;O189)</f>
        <v>13</v>
      </c>
      <c r="I189" s="2">
        <f>_xlfn.AVERAGEIF(A:A,A189,G:G)</f>
        <v>48.104645238095216</v>
      </c>
      <c r="J189" s="2">
        <f t="shared" si="24"/>
        <v>-22.547178571428514</v>
      </c>
      <c r="K189" s="2">
        <f t="shared" si="25"/>
        <v>67.45282142857148</v>
      </c>
      <c r="L189" s="2">
        <f t="shared" si="26"/>
        <v>57.2352109882791</v>
      </c>
      <c r="M189" s="2">
        <f>SUMIF(A:A,A189,L:L)</f>
        <v>4635.385279430556</v>
      </c>
      <c r="N189" s="3">
        <f t="shared" si="27"/>
        <v>0.012347454966097291</v>
      </c>
      <c r="O189" s="7">
        <f t="shared" si="28"/>
        <v>80.98834964336574</v>
      </c>
      <c r="P189" s="3">
        <f t="shared" si="29"/>
      </c>
      <c r="Q189" s="3">
        <f>IF(ISNUMBER(P189),SUMIF(A:A,A189,P:P),"")</f>
      </c>
      <c r="R189" s="3">
        <f t="shared" si="30"/>
      </c>
      <c r="S189" s="8">
        <f t="shared" si="31"/>
      </c>
    </row>
    <row r="190" spans="1:19" ht="15">
      <c r="A190" s="1">
        <v>24</v>
      </c>
      <c r="B190" s="5">
        <v>0.6437499999999999</v>
      </c>
      <c r="C190" s="1" t="s">
        <v>244</v>
      </c>
      <c r="D190" s="1">
        <v>5</v>
      </c>
      <c r="E190" s="1">
        <v>4</v>
      </c>
      <c r="F190" s="1" t="s">
        <v>283</v>
      </c>
      <c r="G190" s="2">
        <v>77.6232666666667</v>
      </c>
      <c r="H190" s="6">
        <f>1+_xlfn.COUNTIFS(A:A,A190,O:O,"&lt;"&amp;O190)</f>
        <v>1</v>
      </c>
      <c r="I190" s="2">
        <f>_xlfn.AVERAGEIF(A:A,A190,G:G)</f>
        <v>47.107569444444444</v>
      </c>
      <c r="J190" s="2">
        <f t="shared" si="24"/>
        <v>30.51569722222225</v>
      </c>
      <c r="K190" s="2">
        <f t="shared" si="25"/>
        <v>120.51569722222226</v>
      </c>
      <c r="L190" s="2">
        <f t="shared" si="26"/>
        <v>1381.5230560042571</v>
      </c>
      <c r="M190" s="2">
        <f>SUMIF(A:A,A190,L:L)</f>
        <v>3972.8371760160276</v>
      </c>
      <c r="N190" s="3">
        <f t="shared" si="27"/>
        <v>0.34774217890038284</v>
      </c>
      <c r="O190" s="7">
        <f t="shared" si="28"/>
        <v>2.8756937198764962</v>
      </c>
      <c r="P190" s="3">
        <f t="shared" si="29"/>
        <v>0.34774217890038284</v>
      </c>
      <c r="Q190" s="3">
        <f>IF(ISNUMBER(P190),SUMIF(A:A,A190,P:P),"")</f>
        <v>0.8652573880520048</v>
      </c>
      <c r="R190" s="3">
        <f t="shared" si="30"/>
        <v>0.4018944925547199</v>
      </c>
      <c r="S190" s="8">
        <f t="shared" si="31"/>
        <v>2.488215236897891</v>
      </c>
    </row>
    <row r="191" spans="1:19" ht="15">
      <c r="A191" s="1">
        <v>24</v>
      </c>
      <c r="B191" s="5">
        <v>0.6437499999999999</v>
      </c>
      <c r="C191" s="1" t="s">
        <v>244</v>
      </c>
      <c r="D191" s="1">
        <v>5</v>
      </c>
      <c r="E191" s="1">
        <v>2</v>
      </c>
      <c r="F191" s="1" t="s">
        <v>281</v>
      </c>
      <c r="G191" s="2">
        <v>66.20083333333329</v>
      </c>
      <c r="H191" s="6">
        <f>1+_xlfn.COUNTIFS(A:A,A191,O:O,"&lt;"&amp;O191)</f>
        <v>2</v>
      </c>
      <c r="I191" s="2">
        <f>_xlfn.AVERAGEIF(A:A,A191,G:G)</f>
        <v>47.107569444444444</v>
      </c>
      <c r="J191" s="2">
        <f t="shared" si="24"/>
        <v>19.09326388888885</v>
      </c>
      <c r="K191" s="2">
        <f t="shared" si="25"/>
        <v>109.09326388888886</v>
      </c>
      <c r="L191" s="2">
        <f t="shared" si="26"/>
        <v>696.1713574981715</v>
      </c>
      <c r="M191" s="2">
        <f>SUMIF(A:A,A191,L:L)</f>
        <v>3972.8371760160276</v>
      </c>
      <c r="N191" s="3">
        <f t="shared" si="27"/>
        <v>0.17523279375780865</v>
      </c>
      <c r="O191" s="7">
        <f t="shared" si="28"/>
        <v>5.706694383826991</v>
      </c>
      <c r="P191" s="3">
        <f t="shared" si="29"/>
        <v>0.17523279375780865</v>
      </c>
      <c r="Q191" s="3">
        <f>IF(ISNUMBER(P191),SUMIF(A:A,A191,P:P),"")</f>
        <v>0.8652573880520048</v>
      </c>
      <c r="R191" s="3">
        <f t="shared" si="30"/>
        <v>0.20252100262595685</v>
      </c>
      <c r="S191" s="8">
        <f t="shared" si="31"/>
        <v>4.937759476961188</v>
      </c>
    </row>
    <row r="192" spans="1:19" ht="15">
      <c r="A192" s="1">
        <v>24</v>
      </c>
      <c r="B192" s="5">
        <v>0.6437499999999999</v>
      </c>
      <c r="C192" s="1" t="s">
        <v>244</v>
      </c>
      <c r="D192" s="1">
        <v>5</v>
      </c>
      <c r="E192" s="1">
        <v>7</v>
      </c>
      <c r="F192" s="1" t="s">
        <v>286</v>
      </c>
      <c r="G192" s="2">
        <v>53.8659666666667</v>
      </c>
      <c r="H192" s="6">
        <f>1+_xlfn.COUNTIFS(A:A,A192,O:O,"&lt;"&amp;O192)</f>
        <v>3</v>
      </c>
      <c r="I192" s="2">
        <f>_xlfn.AVERAGEIF(A:A,A192,G:G)</f>
        <v>47.107569444444444</v>
      </c>
      <c r="J192" s="2">
        <f t="shared" si="24"/>
        <v>6.758397222222257</v>
      </c>
      <c r="K192" s="2">
        <f t="shared" si="25"/>
        <v>96.75839722222226</v>
      </c>
      <c r="L192" s="2">
        <f t="shared" si="26"/>
        <v>332.12248557528955</v>
      </c>
      <c r="M192" s="2">
        <f>SUMIF(A:A,A192,L:L)</f>
        <v>3972.8371760160276</v>
      </c>
      <c r="N192" s="3">
        <f t="shared" si="27"/>
        <v>0.08359831295888721</v>
      </c>
      <c r="O192" s="7">
        <f t="shared" si="28"/>
        <v>11.961963879483903</v>
      </c>
      <c r="P192" s="3">
        <f t="shared" si="29"/>
        <v>0.08359831295888721</v>
      </c>
      <c r="Q192" s="3">
        <f>IF(ISNUMBER(P192),SUMIF(A:A,A192,P:P),"")</f>
        <v>0.8652573880520048</v>
      </c>
      <c r="R192" s="3">
        <f t="shared" si="30"/>
        <v>0.09661669939287786</v>
      </c>
      <c r="S192" s="8">
        <f t="shared" si="31"/>
        <v>10.35017762233467</v>
      </c>
    </row>
    <row r="193" spans="1:19" ht="15">
      <c r="A193" s="1">
        <v>24</v>
      </c>
      <c r="B193" s="5">
        <v>0.6437499999999999</v>
      </c>
      <c r="C193" s="1" t="s">
        <v>244</v>
      </c>
      <c r="D193" s="1">
        <v>5</v>
      </c>
      <c r="E193" s="1">
        <v>5</v>
      </c>
      <c r="F193" s="1" t="s">
        <v>284</v>
      </c>
      <c r="G193" s="2">
        <v>52.6713666666667</v>
      </c>
      <c r="H193" s="6">
        <f>1+_xlfn.COUNTIFS(A:A,A193,O:O,"&lt;"&amp;O193)</f>
        <v>4</v>
      </c>
      <c r="I193" s="2">
        <f>_xlfn.AVERAGEIF(A:A,A193,G:G)</f>
        <v>47.107569444444444</v>
      </c>
      <c r="J193" s="2">
        <f t="shared" si="24"/>
        <v>5.563797222222256</v>
      </c>
      <c r="K193" s="2">
        <f t="shared" si="25"/>
        <v>95.56379722222226</v>
      </c>
      <c r="L193" s="2">
        <f t="shared" si="26"/>
        <v>309.1503825204221</v>
      </c>
      <c r="M193" s="2">
        <f>SUMIF(A:A,A193,L:L)</f>
        <v>3972.8371760160276</v>
      </c>
      <c r="N193" s="3">
        <f t="shared" si="27"/>
        <v>0.07781602135289094</v>
      </c>
      <c r="O193" s="7">
        <f t="shared" si="28"/>
        <v>12.850824067001069</v>
      </c>
      <c r="P193" s="3">
        <f t="shared" si="29"/>
        <v>0.07781602135289094</v>
      </c>
      <c r="Q193" s="3">
        <f>IF(ISNUMBER(P193),SUMIF(A:A,A193,P:P),"")</f>
        <v>0.8652573880520048</v>
      </c>
      <c r="R193" s="3">
        <f t="shared" si="30"/>
        <v>0.08993395771873368</v>
      </c>
      <c r="S193" s="8">
        <f t="shared" si="31"/>
        <v>11.119270466529187</v>
      </c>
    </row>
    <row r="194" spans="1:19" ht="15">
      <c r="A194" s="1">
        <v>24</v>
      </c>
      <c r="B194" s="5">
        <v>0.6437499999999999</v>
      </c>
      <c r="C194" s="1" t="s">
        <v>244</v>
      </c>
      <c r="D194" s="1">
        <v>5</v>
      </c>
      <c r="E194" s="1">
        <v>3</v>
      </c>
      <c r="F194" s="1" t="s">
        <v>282</v>
      </c>
      <c r="G194" s="2">
        <v>49.2267333333333</v>
      </c>
      <c r="H194" s="6">
        <f>1+_xlfn.COUNTIFS(A:A,A194,O:O,"&lt;"&amp;O194)</f>
        <v>5</v>
      </c>
      <c r="I194" s="2">
        <f>_xlfn.AVERAGEIF(A:A,A194,G:G)</f>
        <v>47.107569444444444</v>
      </c>
      <c r="J194" s="2">
        <f t="shared" si="24"/>
        <v>2.119163888888856</v>
      </c>
      <c r="K194" s="2">
        <f t="shared" si="25"/>
        <v>92.11916388888886</v>
      </c>
      <c r="L194" s="2">
        <f t="shared" si="26"/>
        <v>251.4262820200444</v>
      </c>
      <c r="M194" s="2">
        <f>SUMIF(A:A,A194,L:L)</f>
        <v>3972.8371760160276</v>
      </c>
      <c r="N194" s="3">
        <f t="shared" si="27"/>
        <v>0.06328632936126906</v>
      </c>
      <c r="O194" s="7">
        <f t="shared" si="28"/>
        <v>15.801200829511142</v>
      </c>
      <c r="P194" s="3">
        <f t="shared" si="29"/>
        <v>0.06328632936126906</v>
      </c>
      <c r="Q194" s="3">
        <f>IF(ISNUMBER(P194),SUMIF(A:A,A194,P:P),"")</f>
        <v>0.8652573880520048</v>
      </c>
      <c r="R194" s="3">
        <f t="shared" si="30"/>
        <v>0.07314162263756983</v>
      </c>
      <c r="S194" s="8">
        <f t="shared" si="31"/>
        <v>13.672105757827982</v>
      </c>
    </row>
    <row r="195" spans="1:19" ht="15">
      <c r="A195" s="1">
        <v>24</v>
      </c>
      <c r="B195" s="5">
        <v>0.6437499999999999</v>
      </c>
      <c r="C195" s="1" t="s">
        <v>244</v>
      </c>
      <c r="D195" s="1">
        <v>5</v>
      </c>
      <c r="E195" s="1">
        <v>6</v>
      </c>
      <c r="F195" s="1" t="s">
        <v>285</v>
      </c>
      <c r="G195" s="2">
        <v>49.1655</v>
      </c>
      <c r="H195" s="6">
        <f>1+_xlfn.COUNTIFS(A:A,A195,O:O,"&lt;"&amp;O195)</f>
        <v>6</v>
      </c>
      <c r="I195" s="2">
        <f>_xlfn.AVERAGEIF(A:A,A195,G:G)</f>
        <v>47.107569444444444</v>
      </c>
      <c r="J195" s="2">
        <f t="shared" si="24"/>
        <v>2.057930555555558</v>
      </c>
      <c r="K195" s="2">
        <f t="shared" si="25"/>
        <v>92.05793055555556</v>
      </c>
      <c r="L195" s="2">
        <f t="shared" si="26"/>
        <v>250.50423669433476</v>
      </c>
      <c r="M195" s="2">
        <f>SUMIF(A:A,A195,L:L)</f>
        <v>3972.8371760160276</v>
      </c>
      <c r="N195" s="3">
        <f t="shared" si="27"/>
        <v>0.06305424199275671</v>
      </c>
      <c r="O195" s="7">
        <f t="shared" si="28"/>
        <v>15.859361216567697</v>
      </c>
      <c r="P195" s="3">
        <f t="shared" si="29"/>
        <v>0.06305424199275671</v>
      </c>
      <c r="Q195" s="3">
        <f>IF(ISNUMBER(P195),SUMIF(A:A,A195,P:P),"")</f>
        <v>0.8652573880520048</v>
      </c>
      <c r="R195" s="3">
        <f t="shared" si="30"/>
        <v>0.07287339335491111</v>
      </c>
      <c r="S195" s="8">
        <f t="shared" si="31"/>
        <v>13.72242946242063</v>
      </c>
    </row>
    <row r="196" spans="1:19" ht="15">
      <c r="A196" s="1">
        <v>24</v>
      </c>
      <c r="B196" s="5">
        <v>0.6437499999999999</v>
      </c>
      <c r="C196" s="1" t="s">
        <v>244</v>
      </c>
      <c r="D196" s="1">
        <v>5</v>
      </c>
      <c r="E196" s="1">
        <v>9</v>
      </c>
      <c r="F196" s="1" t="s">
        <v>287</v>
      </c>
      <c r="G196" s="2">
        <v>46.744</v>
      </c>
      <c r="H196" s="6">
        <f>1+_xlfn.COUNTIFS(A:A,A196,O:O,"&lt;"&amp;O196)</f>
        <v>7</v>
      </c>
      <c r="I196" s="2">
        <f>_xlfn.AVERAGEIF(A:A,A196,G:G)</f>
        <v>47.107569444444444</v>
      </c>
      <c r="J196" s="2">
        <f t="shared" si="24"/>
        <v>-0.36356944444444395</v>
      </c>
      <c r="K196" s="2">
        <f t="shared" si="25"/>
        <v>89.63643055555556</v>
      </c>
      <c r="L196" s="2">
        <f t="shared" si="26"/>
        <v>216.62891776301146</v>
      </c>
      <c r="M196" s="2">
        <f>SUMIF(A:A,A196,L:L)</f>
        <v>3972.8371760160276</v>
      </c>
      <c r="N196" s="3">
        <f t="shared" si="27"/>
        <v>0.05452750972800943</v>
      </c>
      <c r="O196" s="7">
        <f t="shared" si="28"/>
        <v>18.339366770793948</v>
      </c>
      <c r="P196" s="3">
        <f t="shared" si="29"/>
        <v>0.05452750972800943</v>
      </c>
      <c r="Q196" s="3">
        <f>IF(ISNUMBER(P196),SUMIF(A:A,A196,P:P),"")</f>
        <v>0.8652573880520048</v>
      </c>
      <c r="R196" s="3">
        <f t="shared" si="30"/>
        <v>0.06301883171523079</v>
      </c>
      <c r="S196" s="8">
        <f t="shared" si="31"/>
        <v>15.868272590624901</v>
      </c>
    </row>
    <row r="197" spans="1:19" ht="15">
      <c r="A197" s="1">
        <v>24</v>
      </c>
      <c r="B197" s="5">
        <v>0.6437499999999999</v>
      </c>
      <c r="C197" s="1" t="s">
        <v>244</v>
      </c>
      <c r="D197" s="1">
        <v>5</v>
      </c>
      <c r="E197" s="1">
        <v>1</v>
      </c>
      <c r="F197" s="1" t="s">
        <v>280</v>
      </c>
      <c r="G197" s="2">
        <v>40.7278333333334</v>
      </c>
      <c r="H197" s="6">
        <f>1+_xlfn.COUNTIFS(A:A,A197,O:O,"&lt;"&amp;O197)</f>
        <v>8</v>
      </c>
      <c r="I197" s="2">
        <f>_xlfn.AVERAGEIF(A:A,A197,G:G)</f>
        <v>47.107569444444444</v>
      </c>
      <c r="J197" s="2">
        <f t="shared" si="24"/>
        <v>-6.379736111111043</v>
      </c>
      <c r="K197" s="2">
        <f t="shared" si="25"/>
        <v>83.62026388888896</v>
      </c>
      <c r="L197" s="2">
        <f t="shared" si="26"/>
        <v>150.99033578355545</v>
      </c>
      <c r="M197" s="2">
        <f>SUMIF(A:A,A197,L:L)</f>
        <v>3972.8371760160276</v>
      </c>
      <c r="N197" s="3">
        <f t="shared" si="27"/>
        <v>0.03800566927209662</v>
      </c>
      <c r="O197" s="7">
        <f t="shared" si="28"/>
        <v>26.311863970625822</v>
      </c>
      <c r="P197" s="3">
        <f t="shared" si="29"/>
      </c>
      <c r="Q197" s="3">
        <f>IF(ISNUMBER(P197),SUMIF(A:A,A197,P:P),"")</f>
      </c>
      <c r="R197" s="3">
        <f t="shared" si="30"/>
      </c>
      <c r="S197" s="8">
        <f t="shared" si="31"/>
      </c>
    </row>
    <row r="198" spans="1:19" ht="15">
      <c r="A198" s="1">
        <v>24</v>
      </c>
      <c r="B198" s="5">
        <v>0.6437499999999999</v>
      </c>
      <c r="C198" s="1" t="s">
        <v>244</v>
      </c>
      <c r="D198" s="1">
        <v>5</v>
      </c>
      <c r="E198" s="1">
        <v>10</v>
      </c>
      <c r="F198" s="1" t="s">
        <v>288</v>
      </c>
      <c r="G198" s="2">
        <v>39.5069</v>
      </c>
      <c r="H198" s="6">
        <f>1+_xlfn.COUNTIFS(A:A,A198,O:O,"&lt;"&amp;O198)</f>
        <v>9</v>
      </c>
      <c r="I198" s="2">
        <f>_xlfn.AVERAGEIF(A:A,A198,G:G)</f>
        <v>47.107569444444444</v>
      </c>
      <c r="J198" s="2">
        <f t="shared" si="24"/>
        <v>-7.600669444444442</v>
      </c>
      <c r="K198" s="2">
        <f t="shared" si="25"/>
        <v>82.39933055555557</v>
      </c>
      <c r="L198" s="2">
        <f t="shared" si="26"/>
        <v>140.32481371939764</v>
      </c>
      <c r="M198" s="2">
        <f>SUMIF(A:A,A198,L:L)</f>
        <v>3972.8371760160276</v>
      </c>
      <c r="N198" s="3">
        <f t="shared" si="27"/>
        <v>0.03532105835258916</v>
      </c>
      <c r="O198" s="7">
        <f t="shared" si="28"/>
        <v>28.311722429650708</v>
      </c>
      <c r="P198" s="3">
        <f t="shared" si="29"/>
      </c>
      <c r="Q198" s="3">
        <f>IF(ISNUMBER(P198),SUMIF(A:A,A198,P:P),"")</f>
      </c>
      <c r="R198" s="3">
        <f t="shared" si="30"/>
      </c>
      <c r="S198" s="8">
        <f t="shared" si="31"/>
      </c>
    </row>
    <row r="199" spans="1:19" ht="15">
      <c r="A199" s="1">
        <v>24</v>
      </c>
      <c r="B199" s="5">
        <v>0.6437499999999999</v>
      </c>
      <c r="C199" s="1" t="s">
        <v>244</v>
      </c>
      <c r="D199" s="1">
        <v>5</v>
      </c>
      <c r="E199" s="1">
        <v>11</v>
      </c>
      <c r="F199" s="1" t="s">
        <v>289</v>
      </c>
      <c r="G199" s="2">
        <v>35.2738</v>
      </c>
      <c r="H199" s="6">
        <f>1+_xlfn.COUNTIFS(A:A,A199,O:O,"&lt;"&amp;O199)</f>
        <v>10</v>
      </c>
      <c r="I199" s="2">
        <f>_xlfn.AVERAGEIF(A:A,A199,G:G)</f>
        <v>47.107569444444444</v>
      </c>
      <c r="J199" s="2">
        <f t="shared" si="24"/>
        <v>-11.833769444444442</v>
      </c>
      <c r="K199" s="2">
        <f t="shared" si="25"/>
        <v>78.16623055555556</v>
      </c>
      <c r="L199" s="2">
        <f t="shared" si="26"/>
        <v>108.8503315198096</v>
      </c>
      <c r="M199" s="2">
        <f>SUMIF(A:A,A199,L:L)</f>
        <v>3972.8371760160276</v>
      </c>
      <c r="N199" s="3">
        <f t="shared" si="27"/>
        <v>0.02739863898196931</v>
      </c>
      <c r="O199" s="7">
        <f t="shared" si="28"/>
        <v>36.49816330869891</v>
      </c>
      <c r="P199" s="3">
        <f t="shared" si="29"/>
      </c>
      <c r="Q199" s="3">
        <f>IF(ISNUMBER(P199),SUMIF(A:A,A199,P:P),"")</f>
      </c>
      <c r="R199" s="3">
        <f t="shared" si="30"/>
      </c>
      <c r="S199" s="8">
        <f t="shared" si="31"/>
      </c>
    </row>
    <row r="200" spans="1:19" ht="15">
      <c r="A200" s="1">
        <v>24</v>
      </c>
      <c r="B200" s="5">
        <v>0.6437499999999999</v>
      </c>
      <c r="C200" s="1" t="s">
        <v>244</v>
      </c>
      <c r="D200" s="1">
        <v>5</v>
      </c>
      <c r="E200" s="1">
        <v>12</v>
      </c>
      <c r="F200" s="1" t="s">
        <v>290</v>
      </c>
      <c r="G200" s="2">
        <v>24.6526333333333</v>
      </c>
      <c r="H200" s="6">
        <f>1+_xlfn.COUNTIFS(A:A,A200,O:O,"&lt;"&amp;O200)</f>
        <v>12</v>
      </c>
      <c r="I200" s="2">
        <f>_xlfn.AVERAGEIF(A:A,A200,G:G)</f>
        <v>47.107569444444444</v>
      </c>
      <c r="J200" s="2">
        <f t="shared" si="24"/>
        <v>-22.454936111111145</v>
      </c>
      <c r="K200" s="2">
        <f t="shared" si="25"/>
        <v>67.54506388888885</v>
      </c>
      <c r="L200" s="2">
        <f t="shared" si="26"/>
        <v>57.552860200493775</v>
      </c>
      <c r="M200" s="2">
        <f>SUMIF(A:A,A200,L:L)</f>
        <v>3972.8371760160276</v>
      </c>
      <c r="N200" s="3">
        <f t="shared" si="27"/>
        <v>0.014486589218390255</v>
      </c>
      <c r="O200" s="7">
        <f t="shared" si="28"/>
        <v>69.02936121986068</v>
      </c>
      <c r="P200" s="3">
        <f t="shared" si="29"/>
      </c>
      <c r="Q200" s="3">
        <f>IF(ISNUMBER(P200),SUMIF(A:A,A200,P:P),"")</f>
      </c>
      <c r="R200" s="3">
        <f t="shared" si="30"/>
      </c>
      <c r="S200" s="8">
        <f t="shared" si="31"/>
      </c>
    </row>
    <row r="201" spans="1:19" ht="15">
      <c r="A201" s="1">
        <v>24</v>
      </c>
      <c r="B201" s="5">
        <v>0.6437499999999999</v>
      </c>
      <c r="C201" s="1" t="s">
        <v>244</v>
      </c>
      <c r="D201" s="1">
        <v>5</v>
      </c>
      <c r="E201" s="1">
        <v>13</v>
      </c>
      <c r="F201" s="1" t="s">
        <v>291</v>
      </c>
      <c r="G201" s="2">
        <v>29.631999999999998</v>
      </c>
      <c r="H201" s="6">
        <f>1+_xlfn.COUNTIFS(A:A,A201,O:O,"&lt;"&amp;O201)</f>
        <v>11</v>
      </c>
      <c r="I201" s="2">
        <f>_xlfn.AVERAGEIF(A:A,A201,G:G)</f>
        <v>47.107569444444444</v>
      </c>
      <c r="J201" s="2">
        <f t="shared" si="24"/>
        <v>-17.475569444444446</v>
      </c>
      <c r="K201" s="2">
        <f t="shared" si="25"/>
        <v>72.52443055555555</v>
      </c>
      <c r="L201" s="2">
        <f t="shared" si="26"/>
        <v>77.59211671724015</v>
      </c>
      <c r="M201" s="2">
        <f>SUMIF(A:A,A201,L:L)</f>
        <v>3972.8371760160276</v>
      </c>
      <c r="N201" s="3">
        <f t="shared" si="27"/>
        <v>0.01953065612294983</v>
      </c>
      <c r="O201" s="7">
        <f t="shared" si="28"/>
        <v>51.201556860393076</v>
      </c>
      <c r="P201" s="3">
        <f t="shared" si="29"/>
      </c>
      <c r="Q201" s="3">
        <f>IF(ISNUMBER(P201),SUMIF(A:A,A201,P:P),"")</f>
      </c>
      <c r="R201" s="3">
        <f t="shared" si="30"/>
      </c>
      <c r="S201" s="8">
        <f t="shared" si="31"/>
      </c>
    </row>
    <row r="202" spans="1:19" ht="15">
      <c r="A202" s="1">
        <v>18</v>
      </c>
      <c r="B202" s="5">
        <v>0.6458333333333334</v>
      </c>
      <c r="C202" s="1" t="s">
        <v>177</v>
      </c>
      <c r="D202" s="1">
        <v>6</v>
      </c>
      <c r="E202" s="1">
        <v>1</v>
      </c>
      <c r="F202" s="1" t="s">
        <v>208</v>
      </c>
      <c r="G202" s="2">
        <v>79.1694000000001</v>
      </c>
      <c r="H202" s="6">
        <f>1+_xlfn.COUNTIFS(A:A,A202,O:O,"&lt;"&amp;O202)</f>
        <v>1</v>
      </c>
      <c r="I202" s="2">
        <f>_xlfn.AVERAGEIF(A:A,A202,G:G)</f>
        <v>49.864749999999994</v>
      </c>
      <c r="J202" s="2">
        <f t="shared" si="24"/>
        <v>29.304650000000102</v>
      </c>
      <c r="K202" s="2">
        <f t="shared" si="25"/>
        <v>119.3046500000001</v>
      </c>
      <c r="L202" s="2">
        <f t="shared" si="26"/>
        <v>1284.6980639103076</v>
      </c>
      <c r="M202" s="2">
        <f>SUMIF(A:A,A202,L:L)</f>
        <v>3869.6498256919936</v>
      </c>
      <c r="N202" s="3">
        <f t="shared" si="27"/>
        <v>0.331993364200744</v>
      </c>
      <c r="O202" s="7">
        <f t="shared" si="28"/>
        <v>3.0121083968272853</v>
      </c>
      <c r="P202" s="3">
        <f t="shared" si="29"/>
        <v>0.331993364200744</v>
      </c>
      <c r="Q202" s="3">
        <f>IF(ISNUMBER(P202),SUMIF(A:A,A202,P:P),"")</f>
        <v>0.8669973145282421</v>
      </c>
      <c r="R202" s="3">
        <f t="shared" si="30"/>
        <v>0.3829231747752195</v>
      </c>
      <c r="S202" s="8">
        <f t="shared" si="31"/>
        <v>2.611489891117225</v>
      </c>
    </row>
    <row r="203" spans="1:19" ht="15">
      <c r="A203" s="1">
        <v>18</v>
      </c>
      <c r="B203" s="5">
        <v>0.6458333333333334</v>
      </c>
      <c r="C203" s="1" t="s">
        <v>177</v>
      </c>
      <c r="D203" s="1">
        <v>6</v>
      </c>
      <c r="E203" s="1">
        <v>3</v>
      </c>
      <c r="F203" s="1" t="s">
        <v>210</v>
      </c>
      <c r="G203" s="2">
        <v>60.547133333333306</v>
      </c>
      <c r="H203" s="6">
        <f>1+_xlfn.COUNTIFS(A:A,A203,O:O,"&lt;"&amp;O203)</f>
        <v>2</v>
      </c>
      <c r="I203" s="2">
        <f>_xlfn.AVERAGEIF(A:A,A203,G:G)</f>
        <v>49.864749999999994</v>
      </c>
      <c r="J203" s="2">
        <f t="shared" si="24"/>
        <v>10.682383333333313</v>
      </c>
      <c r="K203" s="2">
        <f t="shared" si="25"/>
        <v>100.68238333333332</v>
      </c>
      <c r="L203" s="2">
        <f t="shared" si="26"/>
        <v>420.2891807720012</v>
      </c>
      <c r="M203" s="2">
        <f>SUMIF(A:A,A203,L:L)</f>
        <v>3869.6498256919936</v>
      </c>
      <c r="N203" s="3">
        <f t="shared" si="27"/>
        <v>0.10861168315064339</v>
      </c>
      <c r="O203" s="7">
        <f t="shared" si="28"/>
        <v>9.20711263274513</v>
      </c>
      <c r="P203" s="3">
        <f t="shared" si="29"/>
        <v>0.10861168315064339</v>
      </c>
      <c r="Q203" s="3">
        <f>IF(ISNUMBER(P203),SUMIF(A:A,A203,P:P),"")</f>
        <v>0.8669973145282421</v>
      </c>
      <c r="R203" s="3">
        <f t="shared" si="30"/>
        <v>0.12527337897204685</v>
      </c>
      <c r="S203" s="8">
        <f t="shared" si="31"/>
        <v>7.9825419271490805</v>
      </c>
    </row>
    <row r="204" spans="1:19" ht="15">
      <c r="A204" s="1">
        <v>18</v>
      </c>
      <c r="B204" s="5">
        <v>0.6458333333333334</v>
      </c>
      <c r="C204" s="1" t="s">
        <v>177</v>
      </c>
      <c r="D204" s="1">
        <v>6</v>
      </c>
      <c r="E204" s="1">
        <v>2</v>
      </c>
      <c r="F204" s="1" t="s">
        <v>209</v>
      </c>
      <c r="G204" s="2">
        <v>58.812066666666595</v>
      </c>
      <c r="H204" s="6">
        <f>1+_xlfn.COUNTIFS(A:A,A204,O:O,"&lt;"&amp;O204)</f>
        <v>3</v>
      </c>
      <c r="I204" s="2">
        <f>_xlfn.AVERAGEIF(A:A,A204,G:G)</f>
        <v>49.864749999999994</v>
      </c>
      <c r="J204" s="2">
        <f t="shared" si="24"/>
        <v>8.947316666666602</v>
      </c>
      <c r="K204" s="2">
        <f t="shared" si="25"/>
        <v>98.94731666666661</v>
      </c>
      <c r="L204" s="2">
        <f t="shared" si="26"/>
        <v>378.7358513673438</v>
      </c>
      <c r="M204" s="2">
        <f>SUMIF(A:A,A204,L:L)</f>
        <v>3869.6498256919936</v>
      </c>
      <c r="N204" s="3">
        <f t="shared" si="27"/>
        <v>0.09787341708616129</v>
      </c>
      <c r="O204" s="7">
        <f t="shared" si="28"/>
        <v>10.217278907506275</v>
      </c>
      <c r="P204" s="3">
        <f t="shared" si="29"/>
        <v>0.09787341708616129</v>
      </c>
      <c r="Q204" s="3">
        <f>IF(ISNUMBER(P204),SUMIF(A:A,A204,P:P),"")</f>
        <v>0.8669973145282421</v>
      </c>
      <c r="R204" s="3">
        <f t="shared" si="30"/>
        <v>0.11288779728160635</v>
      </c>
      <c r="S204" s="8">
        <f t="shared" si="31"/>
        <v>8.85835337459399</v>
      </c>
    </row>
    <row r="205" spans="1:19" ht="15">
      <c r="A205" s="1">
        <v>18</v>
      </c>
      <c r="B205" s="5">
        <v>0.6458333333333334</v>
      </c>
      <c r="C205" s="1" t="s">
        <v>177</v>
      </c>
      <c r="D205" s="1">
        <v>6</v>
      </c>
      <c r="E205" s="1">
        <v>4</v>
      </c>
      <c r="F205" s="1" t="s">
        <v>211</v>
      </c>
      <c r="G205" s="2">
        <v>58.6646</v>
      </c>
      <c r="H205" s="6">
        <f>1+_xlfn.COUNTIFS(A:A,A205,O:O,"&lt;"&amp;O205)</f>
        <v>4</v>
      </c>
      <c r="I205" s="2">
        <f>_xlfn.AVERAGEIF(A:A,A205,G:G)</f>
        <v>49.864749999999994</v>
      </c>
      <c r="J205" s="2">
        <f t="shared" si="24"/>
        <v>8.799850000000006</v>
      </c>
      <c r="K205" s="2">
        <f t="shared" si="25"/>
        <v>98.79985</v>
      </c>
      <c r="L205" s="2">
        <f t="shared" si="26"/>
        <v>375.39957799342324</v>
      </c>
      <c r="M205" s="2">
        <f>SUMIF(A:A,A205,L:L)</f>
        <v>3869.6498256919936</v>
      </c>
      <c r="N205" s="3">
        <f t="shared" si="27"/>
        <v>0.09701125293069433</v>
      </c>
      <c r="O205" s="7">
        <f t="shared" si="28"/>
        <v>10.30808251403998</v>
      </c>
      <c r="P205" s="3">
        <f t="shared" si="29"/>
        <v>0.09701125293069433</v>
      </c>
      <c r="Q205" s="3">
        <f>IF(ISNUMBER(P205),SUMIF(A:A,A205,P:P),"")</f>
        <v>0.8669973145282421</v>
      </c>
      <c r="R205" s="3">
        <f t="shared" si="30"/>
        <v>0.11189337187679861</v>
      </c>
      <c r="S205" s="8">
        <f t="shared" si="31"/>
        <v>8.937079857608193</v>
      </c>
    </row>
    <row r="206" spans="1:19" ht="15">
      <c r="A206" s="1">
        <v>18</v>
      </c>
      <c r="B206" s="5">
        <v>0.6458333333333334</v>
      </c>
      <c r="C206" s="1" t="s">
        <v>177</v>
      </c>
      <c r="D206" s="1">
        <v>6</v>
      </c>
      <c r="E206" s="1">
        <v>10</v>
      </c>
      <c r="F206" s="1" t="s">
        <v>215</v>
      </c>
      <c r="G206" s="2">
        <v>58.417133333333304</v>
      </c>
      <c r="H206" s="6">
        <f>1+_xlfn.COUNTIFS(A:A,A206,O:O,"&lt;"&amp;O206)</f>
        <v>5</v>
      </c>
      <c r="I206" s="2">
        <f>_xlfn.AVERAGEIF(A:A,A206,G:G)</f>
        <v>49.864749999999994</v>
      </c>
      <c r="J206" s="2">
        <f t="shared" si="24"/>
        <v>8.55238333333331</v>
      </c>
      <c r="K206" s="2">
        <f t="shared" si="25"/>
        <v>98.55238333333331</v>
      </c>
      <c r="L206" s="2">
        <f t="shared" si="26"/>
        <v>369.86682188771334</v>
      </c>
      <c r="M206" s="2">
        <f>SUMIF(A:A,A206,L:L)</f>
        <v>3869.6498256919936</v>
      </c>
      <c r="N206" s="3">
        <f t="shared" si="27"/>
        <v>0.09558147081734239</v>
      </c>
      <c r="O206" s="7">
        <f t="shared" si="28"/>
        <v>10.462278843888214</v>
      </c>
      <c r="P206" s="3">
        <f t="shared" si="29"/>
        <v>0.09558147081734239</v>
      </c>
      <c r="Q206" s="3">
        <f>IF(ISNUMBER(P206),SUMIF(A:A,A206,P:P),"")</f>
        <v>0.8669973145282421</v>
      </c>
      <c r="R206" s="3">
        <f t="shared" si="30"/>
        <v>0.1102442524511751</v>
      </c>
      <c r="S206" s="8">
        <f t="shared" si="31"/>
        <v>9.070767661496724</v>
      </c>
    </row>
    <row r="207" spans="1:19" ht="15">
      <c r="A207" s="1">
        <v>18</v>
      </c>
      <c r="B207" s="5">
        <v>0.6458333333333334</v>
      </c>
      <c r="C207" s="1" t="s">
        <v>177</v>
      </c>
      <c r="D207" s="1">
        <v>6</v>
      </c>
      <c r="E207" s="1">
        <v>9</v>
      </c>
      <c r="F207" s="1" t="s">
        <v>214</v>
      </c>
      <c r="G207" s="2">
        <v>55.3478</v>
      </c>
      <c r="H207" s="6">
        <f>1+_xlfn.COUNTIFS(A:A,A207,O:O,"&lt;"&amp;O207)</f>
        <v>6</v>
      </c>
      <c r="I207" s="2">
        <f>_xlfn.AVERAGEIF(A:A,A207,G:G)</f>
        <v>49.864749999999994</v>
      </c>
      <c r="J207" s="2">
        <f t="shared" si="24"/>
        <v>5.483050000000006</v>
      </c>
      <c r="K207" s="2">
        <f t="shared" si="25"/>
        <v>95.48305</v>
      </c>
      <c r="L207" s="2">
        <f t="shared" si="26"/>
        <v>307.6562228421075</v>
      </c>
      <c r="M207" s="2">
        <f>SUMIF(A:A,A207,L:L)</f>
        <v>3869.6498256919936</v>
      </c>
      <c r="N207" s="3">
        <f t="shared" si="27"/>
        <v>0.07950492594949225</v>
      </c>
      <c r="O207" s="7">
        <f t="shared" si="28"/>
        <v>12.577837008932983</v>
      </c>
      <c r="P207" s="3">
        <f t="shared" si="29"/>
        <v>0.07950492594949225</v>
      </c>
      <c r="Q207" s="3">
        <f>IF(ISNUMBER(P207),SUMIF(A:A,A207,P:P),"")</f>
        <v>0.8669973145282421</v>
      </c>
      <c r="R207" s="3">
        <f t="shared" si="30"/>
        <v>0.09170146737161826</v>
      </c>
      <c r="S207" s="8">
        <f t="shared" si="31"/>
        <v>10.904950909318835</v>
      </c>
    </row>
    <row r="208" spans="1:19" ht="15">
      <c r="A208" s="1">
        <v>18</v>
      </c>
      <c r="B208" s="5">
        <v>0.6458333333333334</v>
      </c>
      <c r="C208" s="1" t="s">
        <v>177</v>
      </c>
      <c r="D208" s="1">
        <v>6</v>
      </c>
      <c r="E208" s="1">
        <v>11</v>
      </c>
      <c r="F208" s="1" t="s">
        <v>216</v>
      </c>
      <c r="G208" s="2">
        <v>49.6315666666667</v>
      </c>
      <c r="H208" s="6">
        <f>1+_xlfn.COUNTIFS(A:A,A208,O:O,"&lt;"&amp;O208)</f>
        <v>7</v>
      </c>
      <c r="I208" s="2">
        <f>_xlfn.AVERAGEIF(A:A,A208,G:G)</f>
        <v>49.864749999999994</v>
      </c>
      <c r="J208" s="2">
        <f t="shared" si="24"/>
        <v>-0.23318333333329377</v>
      </c>
      <c r="K208" s="2">
        <f t="shared" si="25"/>
        <v>89.7668166666667</v>
      </c>
      <c r="L208" s="2">
        <f t="shared" si="26"/>
        <v>218.33028826674234</v>
      </c>
      <c r="M208" s="2">
        <f>SUMIF(A:A,A208,L:L)</f>
        <v>3869.6498256919936</v>
      </c>
      <c r="N208" s="3">
        <f t="shared" si="27"/>
        <v>0.056421200393164575</v>
      </c>
      <c r="O208" s="7">
        <f t="shared" si="28"/>
        <v>17.723834179911385</v>
      </c>
      <c r="P208" s="3">
        <f t="shared" si="29"/>
        <v>0.056421200393164575</v>
      </c>
      <c r="Q208" s="3">
        <f>IF(ISNUMBER(P208),SUMIF(A:A,A208,P:P),"")</f>
        <v>0.8669973145282421</v>
      </c>
      <c r="R208" s="3">
        <f t="shared" si="30"/>
        <v>0.06507655727153544</v>
      </c>
      <c r="S208" s="8">
        <f t="shared" si="31"/>
        <v>15.36651663712704</v>
      </c>
    </row>
    <row r="209" spans="1:19" ht="15">
      <c r="A209" s="1">
        <v>18</v>
      </c>
      <c r="B209" s="5">
        <v>0.6458333333333334</v>
      </c>
      <c r="C209" s="1" t="s">
        <v>177</v>
      </c>
      <c r="D209" s="1">
        <v>6</v>
      </c>
      <c r="E209" s="1">
        <v>5</v>
      </c>
      <c r="F209" s="1" t="s">
        <v>212</v>
      </c>
      <c r="G209" s="2">
        <v>34.7028</v>
      </c>
      <c r="H209" s="6">
        <f>1+_xlfn.COUNTIFS(A:A,A209,O:O,"&lt;"&amp;O209)</f>
        <v>11</v>
      </c>
      <c r="I209" s="2">
        <f>_xlfn.AVERAGEIF(A:A,A209,G:G)</f>
        <v>49.864749999999994</v>
      </c>
      <c r="J209" s="2">
        <f t="shared" si="24"/>
        <v>-15.16194999999999</v>
      </c>
      <c r="K209" s="2">
        <f t="shared" si="25"/>
        <v>74.83805000000001</v>
      </c>
      <c r="L209" s="2">
        <f t="shared" si="26"/>
        <v>89.1466708170028</v>
      </c>
      <c r="M209" s="2">
        <f>SUMIF(A:A,A209,L:L)</f>
        <v>3869.6498256919936</v>
      </c>
      <c r="N209" s="3">
        <f t="shared" si="27"/>
        <v>0.02303739997999976</v>
      </c>
      <c r="O209" s="7">
        <f t="shared" si="28"/>
        <v>43.40767625114657</v>
      </c>
      <c r="P209" s="3">
        <f t="shared" si="29"/>
      </c>
      <c r="Q209" s="3">
        <f>IF(ISNUMBER(P209),SUMIF(A:A,A209,P:P),"")</f>
      </c>
      <c r="R209" s="3">
        <f t="shared" si="30"/>
      </c>
      <c r="S209" s="8">
        <f t="shared" si="31"/>
      </c>
    </row>
    <row r="210" spans="1:19" ht="15">
      <c r="A210" s="1">
        <v>18</v>
      </c>
      <c r="B210" s="5">
        <v>0.6458333333333334</v>
      </c>
      <c r="C210" s="1" t="s">
        <v>177</v>
      </c>
      <c r="D210" s="1">
        <v>6</v>
      </c>
      <c r="E210" s="1">
        <v>6</v>
      </c>
      <c r="F210" s="1" t="s">
        <v>213</v>
      </c>
      <c r="G210" s="2">
        <v>42.3890666666666</v>
      </c>
      <c r="H210" s="6">
        <f>1+_xlfn.COUNTIFS(A:A,A210,O:O,"&lt;"&amp;O210)</f>
        <v>9</v>
      </c>
      <c r="I210" s="2">
        <f>_xlfn.AVERAGEIF(A:A,A210,G:G)</f>
        <v>49.864749999999994</v>
      </c>
      <c r="J210" s="2">
        <f t="shared" si="24"/>
        <v>-7.475683333333393</v>
      </c>
      <c r="K210" s="2">
        <f t="shared" si="25"/>
        <v>82.5243166666666</v>
      </c>
      <c r="L210" s="2">
        <f t="shared" si="26"/>
        <v>141.3810885251717</v>
      </c>
      <c r="M210" s="2">
        <f>SUMIF(A:A,A210,L:L)</f>
        <v>3869.6498256919936</v>
      </c>
      <c r="N210" s="3">
        <f t="shared" si="27"/>
        <v>0.0365358869390434</v>
      </c>
      <c r="O210" s="7">
        <f t="shared" si="28"/>
        <v>27.37034964193981</v>
      </c>
      <c r="P210" s="3">
        <f t="shared" si="29"/>
      </c>
      <c r="Q210" s="3">
        <f>IF(ISNUMBER(P210),SUMIF(A:A,A210,P:P),"")</f>
      </c>
      <c r="R210" s="3">
        <f t="shared" si="30"/>
      </c>
      <c r="S210" s="8">
        <f t="shared" si="31"/>
      </c>
    </row>
    <row r="211" spans="1:19" ht="15">
      <c r="A211" s="1">
        <v>18</v>
      </c>
      <c r="B211" s="5">
        <v>0.6458333333333334</v>
      </c>
      <c r="C211" s="1" t="s">
        <v>177</v>
      </c>
      <c r="D211" s="1">
        <v>6</v>
      </c>
      <c r="E211" s="1">
        <v>12</v>
      </c>
      <c r="F211" s="1" t="s">
        <v>217</v>
      </c>
      <c r="G211" s="2">
        <v>43.331199999999995</v>
      </c>
      <c r="H211" s="6">
        <f>1+_xlfn.COUNTIFS(A:A,A211,O:O,"&lt;"&amp;O211)</f>
        <v>8</v>
      </c>
      <c r="I211" s="2">
        <f>_xlfn.AVERAGEIF(A:A,A211,G:G)</f>
        <v>49.864749999999994</v>
      </c>
      <c r="J211" s="2">
        <f t="shared" si="24"/>
        <v>-6.533549999999998</v>
      </c>
      <c r="K211" s="2">
        <f t="shared" si="25"/>
        <v>83.46645000000001</v>
      </c>
      <c r="L211" s="2">
        <f t="shared" si="26"/>
        <v>149.6032814311477</v>
      </c>
      <c r="M211" s="2">
        <f>SUMIF(A:A,A211,L:L)</f>
        <v>3869.6498256919936</v>
      </c>
      <c r="N211" s="3">
        <f t="shared" si="27"/>
        <v>0.038660676849330874</v>
      </c>
      <c r="O211" s="7">
        <f t="shared" si="28"/>
        <v>25.866075855247413</v>
      </c>
      <c r="P211" s="3">
        <f t="shared" si="29"/>
      </c>
      <c r="Q211" s="3">
        <f>IF(ISNUMBER(P211),SUMIF(A:A,A211,P:P),"")</f>
      </c>
      <c r="R211" s="3">
        <f t="shared" si="30"/>
      </c>
      <c r="S211" s="8">
        <f t="shared" si="31"/>
      </c>
    </row>
    <row r="212" spans="1:19" ht="15">
      <c r="A212" s="1">
        <v>18</v>
      </c>
      <c r="B212" s="5">
        <v>0.6458333333333334</v>
      </c>
      <c r="C212" s="1" t="s">
        <v>177</v>
      </c>
      <c r="D212" s="1">
        <v>6</v>
      </c>
      <c r="E212" s="1">
        <v>13</v>
      </c>
      <c r="F212" s="1" t="s">
        <v>218</v>
      </c>
      <c r="G212" s="2">
        <v>35.4247</v>
      </c>
      <c r="H212" s="6">
        <f>1+_xlfn.COUNTIFS(A:A,A212,O:O,"&lt;"&amp;O212)</f>
        <v>10</v>
      </c>
      <c r="I212" s="2">
        <f>_xlfn.AVERAGEIF(A:A,A212,G:G)</f>
        <v>49.864749999999994</v>
      </c>
      <c r="J212" s="2">
        <f t="shared" si="24"/>
        <v>-14.440049999999992</v>
      </c>
      <c r="K212" s="2">
        <f t="shared" si="25"/>
        <v>75.55995000000001</v>
      </c>
      <c r="L212" s="2">
        <f t="shared" si="26"/>
        <v>93.09281442056121</v>
      </c>
      <c r="M212" s="2">
        <f>SUMIF(A:A,A212,L:L)</f>
        <v>3869.6498256919936</v>
      </c>
      <c r="N212" s="3">
        <f t="shared" si="27"/>
        <v>0.024057167602733617</v>
      </c>
      <c r="O212" s="7">
        <f t="shared" si="28"/>
        <v>41.567653204792485</v>
      </c>
      <c r="P212" s="3">
        <f t="shared" si="29"/>
      </c>
      <c r="Q212" s="3">
        <f>IF(ISNUMBER(P212),SUMIF(A:A,A212,P:P),"")</f>
      </c>
      <c r="R212" s="3">
        <f t="shared" si="30"/>
      </c>
      <c r="S212" s="8">
        <f t="shared" si="31"/>
      </c>
    </row>
    <row r="213" spans="1:19" ht="15">
      <c r="A213" s="1">
        <v>18</v>
      </c>
      <c r="B213" s="5">
        <v>0.6458333333333334</v>
      </c>
      <c r="C213" s="1" t="s">
        <v>177</v>
      </c>
      <c r="D213" s="1">
        <v>6</v>
      </c>
      <c r="E213" s="1">
        <v>14</v>
      </c>
      <c r="F213" s="1" t="s">
        <v>219</v>
      </c>
      <c r="G213" s="2">
        <v>21.9395333333333</v>
      </c>
      <c r="H213" s="6">
        <f>1+_xlfn.COUNTIFS(A:A,A213,O:O,"&lt;"&amp;O213)</f>
        <v>12</v>
      </c>
      <c r="I213" s="2">
        <f>_xlfn.AVERAGEIF(A:A,A213,G:G)</f>
        <v>49.864749999999994</v>
      </c>
      <c r="J213" s="2">
        <f aca="true" t="shared" si="32" ref="J213:J264">G213-I213</f>
        <v>-27.925216666666692</v>
      </c>
      <c r="K213" s="2">
        <f aca="true" t="shared" si="33" ref="K213:K264">90+J213</f>
        <v>62.07478333333331</v>
      </c>
      <c r="L213" s="2">
        <f aca="true" t="shared" si="34" ref="L213:L264">EXP(0.06*K213)</f>
        <v>41.449963458470975</v>
      </c>
      <c r="M213" s="2">
        <f>SUMIF(A:A,A213,L:L)</f>
        <v>3869.6498256919936</v>
      </c>
      <c r="N213" s="3">
        <f aca="true" t="shared" si="35" ref="N213:N264">L213/M213</f>
        <v>0.010711554100650089</v>
      </c>
      <c r="O213" s="7">
        <f aca="true" t="shared" si="36" ref="O213:O264">1/N213</f>
        <v>93.35713479142206</v>
      </c>
      <c r="P213" s="3">
        <f aca="true" t="shared" si="37" ref="P213:P264">IF(O213&gt;21,"",N213)</f>
      </c>
      <c r="Q213" s="3">
        <f>IF(ISNUMBER(P213),SUMIF(A:A,A213,P:P),"")</f>
      </c>
      <c r="R213" s="3">
        <f aca="true" t="shared" si="38" ref="R213:R264">_xlfn.IFERROR(P213*(1/Q213),"")</f>
      </c>
      <c r="S213" s="8">
        <f aca="true" t="shared" si="39" ref="S213:S264">_xlfn.IFERROR(1/R213,"")</f>
      </c>
    </row>
    <row r="214" spans="1:19" ht="15">
      <c r="A214" s="1">
        <v>6</v>
      </c>
      <c r="B214" s="5">
        <v>0.6527777777777778</v>
      </c>
      <c r="C214" s="1" t="s">
        <v>31</v>
      </c>
      <c r="D214" s="1">
        <v>6</v>
      </c>
      <c r="E214" s="1">
        <v>3</v>
      </c>
      <c r="F214" s="1" t="s">
        <v>88</v>
      </c>
      <c r="G214" s="2">
        <v>67.5312666666666</v>
      </c>
      <c r="H214" s="6">
        <f>1+_xlfn.COUNTIFS(A:A,A214,O:O,"&lt;"&amp;O214)</f>
        <v>1</v>
      </c>
      <c r="I214" s="2">
        <f>_xlfn.AVERAGEIF(A:A,A214,G:G)</f>
        <v>47.38166296296294</v>
      </c>
      <c r="J214" s="2">
        <f t="shared" si="32"/>
        <v>20.149603703703654</v>
      </c>
      <c r="K214" s="2">
        <f t="shared" si="33"/>
        <v>110.14960370370366</v>
      </c>
      <c r="L214" s="2">
        <f t="shared" si="34"/>
        <v>741.7232700749285</v>
      </c>
      <c r="M214" s="2">
        <f>SUMIF(A:A,A214,L:L)</f>
        <v>2632.471179989699</v>
      </c>
      <c r="N214" s="3">
        <f t="shared" si="35"/>
        <v>0.2817593125854585</v>
      </c>
      <c r="O214" s="7">
        <f t="shared" si="36"/>
        <v>3.5491284771526295</v>
      </c>
      <c r="P214" s="3">
        <f t="shared" si="37"/>
        <v>0.2817593125854585</v>
      </c>
      <c r="Q214" s="3">
        <f>IF(ISNUMBER(P214),SUMIF(A:A,A214,P:P),"")</f>
        <v>0.9826729787484276</v>
      </c>
      <c r="R214" s="3">
        <f t="shared" si="38"/>
        <v>0.28672744512046994</v>
      </c>
      <c r="S214" s="8">
        <f t="shared" si="39"/>
        <v>3.487632652604445</v>
      </c>
    </row>
    <row r="215" spans="1:19" ht="15">
      <c r="A215" s="1">
        <v>6</v>
      </c>
      <c r="B215" s="5">
        <v>0.6527777777777778</v>
      </c>
      <c r="C215" s="1" t="s">
        <v>31</v>
      </c>
      <c r="D215" s="1">
        <v>6</v>
      </c>
      <c r="E215" s="1">
        <v>2</v>
      </c>
      <c r="F215" s="1" t="s">
        <v>87</v>
      </c>
      <c r="G215" s="2">
        <v>60.3027</v>
      </c>
      <c r="H215" s="6">
        <f>1+_xlfn.COUNTIFS(A:A,A215,O:O,"&lt;"&amp;O215)</f>
        <v>2</v>
      </c>
      <c r="I215" s="2">
        <f>_xlfn.AVERAGEIF(A:A,A215,G:G)</f>
        <v>47.38166296296294</v>
      </c>
      <c r="J215" s="2">
        <f t="shared" si="32"/>
        <v>12.92103703703706</v>
      </c>
      <c r="K215" s="2">
        <f t="shared" si="33"/>
        <v>102.92103703703705</v>
      </c>
      <c r="L215" s="2">
        <f t="shared" si="34"/>
        <v>480.70905999321144</v>
      </c>
      <c r="M215" s="2">
        <f>SUMIF(A:A,A215,L:L)</f>
        <v>2632.471179989699</v>
      </c>
      <c r="N215" s="3">
        <f t="shared" si="35"/>
        <v>0.1826075300072582</v>
      </c>
      <c r="O215" s="7">
        <f t="shared" si="36"/>
        <v>5.476225432545156</v>
      </c>
      <c r="P215" s="3">
        <f t="shared" si="37"/>
        <v>0.1826075300072582</v>
      </c>
      <c r="Q215" s="3">
        <f>IF(ISNUMBER(P215),SUMIF(A:A,A215,P:P),"")</f>
        <v>0.9826729787484276</v>
      </c>
      <c r="R215" s="3">
        <f t="shared" si="38"/>
        <v>0.18582736470461883</v>
      </c>
      <c r="S215" s="8">
        <f t="shared" si="39"/>
        <v>5.381338758097044</v>
      </c>
    </row>
    <row r="216" spans="1:19" ht="15">
      <c r="A216" s="1">
        <v>6</v>
      </c>
      <c r="B216" s="5">
        <v>0.6527777777777778</v>
      </c>
      <c r="C216" s="1" t="s">
        <v>31</v>
      </c>
      <c r="D216" s="1">
        <v>6</v>
      </c>
      <c r="E216" s="1">
        <v>1</v>
      </c>
      <c r="F216" s="1" t="s">
        <v>86</v>
      </c>
      <c r="G216" s="2">
        <v>59.070433333333305</v>
      </c>
      <c r="H216" s="6">
        <f>1+_xlfn.COUNTIFS(A:A,A216,O:O,"&lt;"&amp;O216)</f>
        <v>3</v>
      </c>
      <c r="I216" s="2">
        <f>_xlfn.AVERAGEIF(A:A,A216,G:G)</f>
        <v>47.38166296296294</v>
      </c>
      <c r="J216" s="2">
        <f t="shared" si="32"/>
        <v>11.688770370370364</v>
      </c>
      <c r="K216" s="2">
        <f t="shared" si="33"/>
        <v>101.68877037037036</v>
      </c>
      <c r="L216" s="2">
        <f t="shared" si="34"/>
        <v>446.4494688404447</v>
      </c>
      <c r="M216" s="2">
        <f>SUMIF(A:A,A216,L:L)</f>
        <v>2632.471179989699</v>
      </c>
      <c r="N216" s="3">
        <f t="shared" si="35"/>
        <v>0.16959329782375496</v>
      </c>
      <c r="O216" s="7">
        <f t="shared" si="36"/>
        <v>5.896459428716468</v>
      </c>
      <c r="P216" s="3">
        <f t="shared" si="37"/>
        <v>0.16959329782375496</v>
      </c>
      <c r="Q216" s="3">
        <f>IF(ISNUMBER(P216),SUMIF(A:A,A216,P:P),"")</f>
        <v>0.9826729787484276</v>
      </c>
      <c r="R216" s="3">
        <f t="shared" si="38"/>
        <v>0.1725836585430037</v>
      </c>
      <c r="S216" s="8">
        <f t="shared" si="39"/>
        <v>5.794291350886064</v>
      </c>
    </row>
    <row r="217" spans="1:19" ht="15">
      <c r="A217" s="1">
        <v>6</v>
      </c>
      <c r="B217" s="5">
        <v>0.6527777777777778</v>
      </c>
      <c r="C217" s="1" t="s">
        <v>31</v>
      </c>
      <c r="D217" s="1">
        <v>6</v>
      </c>
      <c r="E217" s="1">
        <v>5</v>
      </c>
      <c r="F217" s="1" t="s">
        <v>90</v>
      </c>
      <c r="G217" s="2">
        <v>50.02703333333331</v>
      </c>
      <c r="H217" s="6">
        <f>1+_xlfn.COUNTIFS(A:A,A217,O:O,"&lt;"&amp;O217)</f>
        <v>4</v>
      </c>
      <c r="I217" s="2">
        <f>_xlfn.AVERAGEIF(A:A,A217,G:G)</f>
        <v>47.38166296296294</v>
      </c>
      <c r="J217" s="2">
        <f t="shared" si="32"/>
        <v>2.6453703703703653</v>
      </c>
      <c r="K217" s="2">
        <f t="shared" si="33"/>
        <v>92.64537037037036</v>
      </c>
      <c r="L217" s="2">
        <f t="shared" si="34"/>
        <v>259.49105249468175</v>
      </c>
      <c r="M217" s="2">
        <f>SUMIF(A:A,A217,L:L)</f>
        <v>2632.471179989699</v>
      </c>
      <c r="N217" s="3">
        <f t="shared" si="35"/>
        <v>0.0985731788697862</v>
      </c>
      <c r="O217" s="7">
        <f t="shared" si="36"/>
        <v>10.144747399502922</v>
      </c>
      <c r="P217" s="3">
        <f t="shared" si="37"/>
        <v>0.0985731788697862</v>
      </c>
      <c r="Q217" s="3">
        <f>IF(ISNUMBER(P217),SUMIF(A:A,A217,P:P),"")</f>
        <v>0.9826729787484276</v>
      </c>
      <c r="R217" s="3">
        <f t="shared" si="38"/>
        <v>0.10031127445402337</v>
      </c>
      <c r="S217" s="8">
        <f t="shared" si="39"/>
        <v>9.968969145719903</v>
      </c>
    </row>
    <row r="218" spans="1:19" ht="15">
      <c r="A218" s="1">
        <v>6</v>
      </c>
      <c r="B218" s="5">
        <v>0.6527777777777778</v>
      </c>
      <c r="C218" s="1" t="s">
        <v>31</v>
      </c>
      <c r="D218" s="1">
        <v>6</v>
      </c>
      <c r="E218" s="1">
        <v>6</v>
      </c>
      <c r="F218" s="1" t="s">
        <v>91</v>
      </c>
      <c r="G218" s="2">
        <v>46.2516999999999</v>
      </c>
      <c r="H218" s="6">
        <f>1+_xlfn.COUNTIFS(A:A,A218,O:O,"&lt;"&amp;O218)</f>
        <v>5</v>
      </c>
      <c r="I218" s="2">
        <f>_xlfn.AVERAGEIF(A:A,A218,G:G)</f>
        <v>47.38166296296294</v>
      </c>
      <c r="J218" s="2">
        <f t="shared" si="32"/>
        <v>-1.1299629629630417</v>
      </c>
      <c r="K218" s="2">
        <f t="shared" si="33"/>
        <v>88.87003703703695</v>
      </c>
      <c r="L218" s="2">
        <f t="shared" si="34"/>
        <v>206.89309740783654</v>
      </c>
      <c r="M218" s="2">
        <f>SUMIF(A:A,A218,L:L)</f>
        <v>2632.471179989699</v>
      </c>
      <c r="N218" s="3">
        <f t="shared" si="35"/>
        <v>0.07859273027583387</v>
      </c>
      <c r="O218" s="7">
        <f t="shared" si="36"/>
        <v>12.723823138480348</v>
      </c>
      <c r="P218" s="3">
        <f t="shared" si="37"/>
        <v>0.07859273027583387</v>
      </c>
      <c r="Q218" s="3">
        <f>IF(ISNUMBER(P218),SUMIF(A:A,A218,P:P),"")</f>
        <v>0.9826729787484276</v>
      </c>
      <c r="R218" s="3">
        <f t="shared" si="38"/>
        <v>0.07997851978786755</v>
      </c>
      <c r="S218" s="8">
        <f t="shared" si="39"/>
        <v>12.503357184558652</v>
      </c>
    </row>
    <row r="219" spans="1:19" ht="15">
      <c r="A219" s="1">
        <v>6</v>
      </c>
      <c r="B219" s="5">
        <v>0.6527777777777778</v>
      </c>
      <c r="C219" s="1" t="s">
        <v>31</v>
      </c>
      <c r="D219" s="1">
        <v>6</v>
      </c>
      <c r="E219" s="1">
        <v>9</v>
      </c>
      <c r="F219" s="1" t="s">
        <v>93</v>
      </c>
      <c r="G219" s="2">
        <v>44.4702666666667</v>
      </c>
      <c r="H219" s="6">
        <f>1+_xlfn.COUNTIFS(A:A,A219,O:O,"&lt;"&amp;O219)</f>
        <v>6</v>
      </c>
      <c r="I219" s="2">
        <f>_xlfn.AVERAGEIF(A:A,A219,G:G)</f>
        <v>47.38166296296294</v>
      </c>
      <c r="J219" s="2">
        <f t="shared" si="32"/>
        <v>-2.911396296296239</v>
      </c>
      <c r="K219" s="2">
        <f t="shared" si="33"/>
        <v>87.08860370370377</v>
      </c>
      <c r="L219" s="2">
        <f t="shared" si="34"/>
        <v>185.91995325203555</v>
      </c>
      <c r="M219" s="2">
        <f>SUMIF(A:A,A219,L:L)</f>
        <v>2632.471179989699</v>
      </c>
      <c r="N219" s="3">
        <f t="shared" si="35"/>
        <v>0.07062563672691873</v>
      </c>
      <c r="O219" s="7">
        <f t="shared" si="36"/>
        <v>14.159164382002</v>
      </c>
      <c r="P219" s="3">
        <f t="shared" si="37"/>
        <v>0.07062563672691873</v>
      </c>
      <c r="Q219" s="3">
        <f>IF(ISNUMBER(P219),SUMIF(A:A,A219,P:P),"")</f>
        <v>0.9826729787484276</v>
      </c>
      <c r="R219" s="3">
        <f t="shared" si="38"/>
        <v>0.07187094613802286</v>
      </c>
      <c r="S219" s="8">
        <f t="shared" si="39"/>
        <v>13.913828239850545</v>
      </c>
    </row>
    <row r="220" spans="1:19" ht="15">
      <c r="A220" s="1">
        <v>6</v>
      </c>
      <c r="B220" s="5">
        <v>0.6527777777777778</v>
      </c>
      <c r="C220" s="1" t="s">
        <v>31</v>
      </c>
      <c r="D220" s="1">
        <v>6</v>
      </c>
      <c r="E220" s="1">
        <v>4</v>
      </c>
      <c r="F220" s="1" t="s">
        <v>89</v>
      </c>
      <c r="G220" s="2">
        <v>39.1173</v>
      </c>
      <c r="H220" s="6">
        <f>1+_xlfn.COUNTIFS(A:A,A220,O:O,"&lt;"&amp;O220)</f>
        <v>7</v>
      </c>
      <c r="I220" s="2">
        <f>_xlfn.AVERAGEIF(A:A,A220,G:G)</f>
        <v>47.38166296296294</v>
      </c>
      <c r="J220" s="2">
        <f t="shared" si="32"/>
        <v>-8.264362962962942</v>
      </c>
      <c r="K220" s="2">
        <f t="shared" si="33"/>
        <v>81.73563703703707</v>
      </c>
      <c r="L220" s="2">
        <f t="shared" si="34"/>
        <v>134.84665207159023</v>
      </c>
      <c r="M220" s="2">
        <f>SUMIF(A:A,A220,L:L)</f>
        <v>2632.471179989699</v>
      </c>
      <c r="N220" s="3">
        <f t="shared" si="35"/>
        <v>0.051224360250021</v>
      </c>
      <c r="O220" s="7">
        <f t="shared" si="36"/>
        <v>19.52196172131969</v>
      </c>
      <c r="P220" s="3">
        <f t="shared" si="37"/>
        <v>0.051224360250021</v>
      </c>
      <c r="Q220" s="3">
        <f>IF(ISNUMBER(P220),SUMIF(A:A,A220,P:P),"")</f>
        <v>0.9826729787484276</v>
      </c>
      <c r="R220" s="3">
        <f t="shared" si="38"/>
        <v>0.05212757586482376</v>
      </c>
      <c r="S220" s="8">
        <f t="shared" si="39"/>
        <v>19.183704275702002</v>
      </c>
    </row>
    <row r="221" spans="1:19" ht="15">
      <c r="A221" s="1">
        <v>6</v>
      </c>
      <c r="B221" s="5">
        <v>0.6527777777777778</v>
      </c>
      <c r="C221" s="1" t="s">
        <v>31</v>
      </c>
      <c r="D221" s="1">
        <v>6</v>
      </c>
      <c r="E221" s="1">
        <v>8</v>
      </c>
      <c r="F221" s="1" t="s">
        <v>92</v>
      </c>
      <c r="G221" s="2">
        <v>38.6127666666667</v>
      </c>
      <c r="H221" s="6">
        <f>1+_xlfn.COUNTIFS(A:A,A221,O:O,"&lt;"&amp;O221)</f>
        <v>8</v>
      </c>
      <c r="I221" s="2">
        <f>_xlfn.AVERAGEIF(A:A,A221,G:G)</f>
        <v>47.38166296296294</v>
      </c>
      <c r="J221" s="2">
        <f t="shared" si="32"/>
        <v>-8.76889629629624</v>
      </c>
      <c r="K221" s="2">
        <f t="shared" si="33"/>
        <v>81.23110370370375</v>
      </c>
      <c r="L221" s="2">
        <f t="shared" si="34"/>
        <v>130.82574177513715</v>
      </c>
      <c r="M221" s="2">
        <f>SUMIF(A:A,A221,L:L)</f>
        <v>2632.471179989699</v>
      </c>
      <c r="N221" s="3">
        <f t="shared" si="35"/>
        <v>0.049696932209396145</v>
      </c>
      <c r="O221" s="7">
        <f t="shared" si="36"/>
        <v>20.121966397976795</v>
      </c>
      <c r="P221" s="3">
        <f t="shared" si="37"/>
        <v>0.049696932209396145</v>
      </c>
      <c r="Q221" s="3">
        <f>IF(ISNUMBER(P221),SUMIF(A:A,A221,P:P),"")</f>
        <v>0.9826729787484276</v>
      </c>
      <c r="R221" s="3">
        <f t="shared" si="38"/>
        <v>0.05057321538716999</v>
      </c>
      <c r="S221" s="8">
        <f t="shared" si="39"/>
        <v>19.773312658575627</v>
      </c>
    </row>
    <row r="222" spans="1:19" ht="15">
      <c r="A222" s="1">
        <v>6</v>
      </c>
      <c r="B222" s="5">
        <v>0.6527777777777778</v>
      </c>
      <c r="C222" s="1" t="s">
        <v>31</v>
      </c>
      <c r="D222" s="1">
        <v>6</v>
      </c>
      <c r="E222" s="1">
        <v>10</v>
      </c>
      <c r="F222" s="1" t="s">
        <v>94</v>
      </c>
      <c r="G222" s="2">
        <v>21.0515</v>
      </c>
      <c r="H222" s="6">
        <f>1+_xlfn.COUNTIFS(A:A,A222,O:O,"&lt;"&amp;O222)</f>
        <v>9</v>
      </c>
      <c r="I222" s="2">
        <f>_xlfn.AVERAGEIF(A:A,A222,G:G)</f>
        <v>47.38166296296294</v>
      </c>
      <c r="J222" s="2">
        <f t="shared" si="32"/>
        <v>-26.33016296296294</v>
      </c>
      <c r="K222" s="2">
        <f t="shared" si="33"/>
        <v>63.669837037037055</v>
      </c>
      <c r="L222" s="2">
        <f t="shared" si="34"/>
        <v>45.612884079833165</v>
      </c>
      <c r="M222" s="2">
        <f>SUMIF(A:A,A222,L:L)</f>
        <v>2632.471179989699</v>
      </c>
      <c r="N222" s="3">
        <f t="shared" si="35"/>
        <v>0.017327021251572317</v>
      </c>
      <c r="O222" s="7">
        <f t="shared" si="36"/>
        <v>57.71332449362907</v>
      </c>
      <c r="P222" s="3">
        <f t="shared" si="37"/>
      </c>
      <c r="Q222" s="3">
        <f>IF(ISNUMBER(P222),SUMIF(A:A,A222,P:P),"")</f>
      </c>
      <c r="R222" s="3">
        <f t="shared" si="38"/>
      </c>
      <c r="S222" s="8">
        <f t="shared" si="39"/>
      </c>
    </row>
    <row r="223" spans="1:19" ht="15">
      <c r="A223" s="1">
        <v>31</v>
      </c>
      <c r="B223" s="5">
        <v>0.6576388888888889</v>
      </c>
      <c r="C223" s="1" t="s">
        <v>21</v>
      </c>
      <c r="D223" s="1">
        <v>6</v>
      </c>
      <c r="E223" s="1">
        <v>8</v>
      </c>
      <c r="F223" s="1" t="s">
        <v>342</v>
      </c>
      <c r="G223" s="2">
        <v>67.5756666666666</v>
      </c>
      <c r="H223" s="6">
        <f>1+_xlfn.COUNTIFS(A:A,A223,O:O,"&lt;"&amp;O223)</f>
        <v>1</v>
      </c>
      <c r="I223" s="2">
        <f>_xlfn.AVERAGEIF(A:A,A223,G:G)</f>
        <v>49.36792333333331</v>
      </c>
      <c r="J223" s="2">
        <f t="shared" si="32"/>
        <v>18.207743333333298</v>
      </c>
      <c r="K223" s="2">
        <f t="shared" si="33"/>
        <v>108.2077433333333</v>
      </c>
      <c r="L223" s="2">
        <f t="shared" si="34"/>
        <v>660.1483615591039</v>
      </c>
      <c r="M223" s="2">
        <f>SUMIF(A:A,A223,L:L)</f>
        <v>2894.281917305252</v>
      </c>
      <c r="N223" s="3">
        <f t="shared" si="35"/>
        <v>0.2280870973943482</v>
      </c>
      <c r="O223" s="7">
        <f t="shared" si="36"/>
        <v>4.3842900866552</v>
      </c>
      <c r="P223" s="3">
        <f t="shared" si="37"/>
        <v>0.2280870973943482</v>
      </c>
      <c r="Q223" s="3">
        <f>IF(ISNUMBER(P223),SUMIF(A:A,A223,P:P),"")</f>
        <v>0.8525186136282314</v>
      </c>
      <c r="R223" s="3">
        <f t="shared" si="38"/>
        <v>0.2675450057607927</v>
      </c>
      <c r="S223" s="8">
        <f t="shared" si="39"/>
        <v>3.73768890641929</v>
      </c>
    </row>
    <row r="224" spans="1:19" ht="15">
      <c r="A224" s="1">
        <v>31</v>
      </c>
      <c r="B224" s="5">
        <v>0.6576388888888889</v>
      </c>
      <c r="C224" s="1" t="s">
        <v>21</v>
      </c>
      <c r="D224" s="1">
        <v>6</v>
      </c>
      <c r="E224" s="1">
        <v>2</v>
      </c>
      <c r="F224" s="1" t="s">
        <v>336</v>
      </c>
      <c r="G224" s="2">
        <v>64.9795666666667</v>
      </c>
      <c r="H224" s="6">
        <f>1+_xlfn.COUNTIFS(A:A,A224,O:O,"&lt;"&amp;O224)</f>
        <v>2</v>
      </c>
      <c r="I224" s="2">
        <f>_xlfn.AVERAGEIF(A:A,A224,G:G)</f>
        <v>49.36792333333331</v>
      </c>
      <c r="J224" s="2">
        <f t="shared" si="32"/>
        <v>15.61164333333339</v>
      </c>
      <c r="K224" s="2">
        <f t="shared" si="33"/>
        <v>105.61164333333339</v>
      </c>
      <c r="L224" s="2">
        <f t="shared" si="34"/>
        <v>564.9281754679267</v>
      </c>
      <c r="M224" s="2">
        <f>SUMIF(A:A,A224,L:L)</f>
        <v>2894.281917305252</v>
      </c>
      <c r="N224" s="3">
        <f t="shared" si="35"/>
        <v>0.19518768095469716</v>
      </c>
      <c r="O224" s="7">
        <f t="shared" si="36"/>
        <v>5.123274148802961</v>
      </c>
      <c r="P224" s="3">
        <f t="shared" si="37"/>
        <v>0.19518768095469716</v>
      </c>
      <c r="Q224" s="3">
        <f>IF(ISNUMBER(P224),SUMIF(A:A,A224,P:P),"")</f>
        <v>0.8525186136282314</v>
      </c>
      <c r="R224" s="3">
        <f t="shared" si="38"/>
        <v>0.2289541575215566</v>
      </c>
      <c r="S224" s="8">
        <f t="shared" si="39"/>
        <v>4.367686574574858</v>
      </c>
    </row>
    <row r="225" spans="1:19" ht="15">
      <c r="A225" s="1">
        <v>31</v>
      </c>
      <c r="B225" s="5">
        <v>0.6576388888888889</v>
      </c>
      <c r="C225" s="1" t="s">
        <v>21</v>
      </c>
      <c r="D225" s="1">
        <v>6</v>
      </c>
      <c r="E225" s="1">
        <v>3</v>
      </c>
      <c r="F225" s="1" t="s">
        <v>337</v>
      </c>
      <c r="G225" s="2">
        <v>62.110033333333305</v>
      </c>
      <c r="H225" s="6">
        <f>1+_xlfn.COUNTIFS(A:A,A225,O:O,"&lt;"&amp;O225)</f>
        <v>3</v>
      </c>
      <c r="I225" s="2">
        <f>_xlfn.AVERAGEIF(A:A,A225,G:G)</f>
        <v>49.36792333333331</v>
      </c>
      <c r="J225" s="2">
        <f t="shared" si="32"/>
        <v>12.742109999999997</v>
      </c>
      <c r="K225" s="2">
        <f t="shared" si="33"/>
        <v>102.74211</v>
      </c>
      <c r="L225" s="2">
        <f t="shared" si="34"/>
        <v>475.57595198120896</v>
      </c>
      <c r="M225" s="2">
        <f>SUMIF(A:A,A225,L:L)</f>
        <v>2894.281917305252</v>
      </c>
      <c r="N225" s="3">
        <f t="shared" si="35"/>
        <v>0.16431569749224648</v>
      </c>
      <c r="O225" s="7">
        <f t="shared" si="36"/>
        <v>6.085845815474731</v>
      </c>
      <c r="P225" s="3">
        <f t="shared" si="37"/>
        <v>0.16431569749224648</v>
      </c>
      <c r="Q225" s="3">
        <f>IF(ISNUMBER(P225),SUMIF(A:A,A225,P:P),"")</f>
        <v>0.8525186136282314</v>
      </c>
      <c r="R225" s="3">
        <f t="shared" si="38"/>
        <v>0.19274147785810306</v>
      </c>
      <c r="S225" s="8">
        <f t="shared" si="39"/>
        <v>5.1882968373636915</v>
      </c>
    </row>
    <row r="226" spans="1:19" ht="15">
      <c r="A226" s="1">
        <v>31</v>
      </c>
      <c r="B226" s="5">
        <v>0.6576388888888889</v>
      </c>
      <c r="C226" s="1" t="s">
        <v>21</v>
      </c>
      <c r="D226" s="1">
        <v>6</v>
      </c>
      <c r="E226" s="1">
        <v>4</v>
      </c>
      <c r="F226" s="1" t="s">
        <v>338</v>
      </c>
      <c r="G226" s="2">
        <v>57.777266666666605</v>
      </c>
      <c r="H226" s="6">
        <f>1+_xlfn.COUNTIFS(A:A,A226,O:O,"&lt;"&amp;O226)</f>
        <v>4</v>
      </c>
      <c r="I226" s="2">
        <f>_xlfn.AVERAGEIF(A:A,A226,G:G)</f>
        <v>49.36792333333331</v>
      </c>
      <c r="J226" s="2">
        <f t="shared" si="32"/>
        <v>8.409343333333297</v>
      </c>
      <c r="K226" s="2">
        <f t="shared" si="33"/>
        <v>98.4093433333333</v>
      </c>
      <c r="L226" s="2">
        <f t="shared" si="34"/>
        <v>366.7060597392285</v>
      </c>
      <c r="M226" s="2">
        <f>SUMIF(A:A,A226,L:L)</f>
        <v>2894.281917305252</v>
      </c>
      <c r="N226" s="3">
        <f t="shared" si="35"/>
        <v>0.1267001868569367</v>
      </c>
      <c r="O226" s="7">
        <f t="shared" si="36"/>
        <v>7.892648186297849</v>
      </c>
      <c r="P226" s="3">
        <f t="shared" si="37"/>
        <v>0.1267001868569367</v>
      </c>
      <c r="Q226" s="3">
        <f>IF(ISNUMBER(P226),SUMIF(A:A,A226,P:P),"")</f>
        <v>0.8525186136282314</v>
      </c>
      <c r="R226" s="3">
        <f t="shared" si="38"/>
        <v>0.14861867510166582</v>
      </c>
      <c r="S226" s="8">
        <f t="shared" si="39"/>
        <v>6.728629489638017</v>
      </c>
    </row>
    <row r="227" spans="1:19" ht="15">
      <c r="A227" s="1">
        <v>31</v>
      </c>
      <c r="B227" s="5">
        <v>0.6576388888888889</v>
      </c>
      <c r="C227" s="1" t="s">
        <v>21</v>
      </c>
      <c r="D227" s="1">
        <v>6</v>
      </c>
      <c r="E227" s="1">
        <v>7</v>
      </c>
      <c r="F227" s="1" t="s">
        <v>341</v>
      </c>
      <c r="G227" s="2">
        <v>50.5522</v>
      </c>
      <c r="H227" s="6">
        <f>1+_xlfn.COUNTIFS(A:A,A227,O:O,"&lt;"&amp;O227)</f>
        <v>5</v>
      </c>
      <c r="I227" s="2">
        <f>_xlfn.AVERAGEIF(A:A,A227,G:G)</f>
        <v>49.36792333333331</v>
      </c>
      <c r="J227" s="2">
        <f t="shared" si="32"/>
        <v>1.1842766666666904</v>
      </c>
      <c r="K227" s="2">
        <f t="shared" si="33"/>
        <v>91.18427666666669</v>
      </c>
      <c r="L227" s="2">
        <f t="shared" si="34"/>
        <v>237.71122579823756</v>
      </c>
      <c r="M227" s="2">
        <f>SUMIF(A:A,A227,L:L)</f>
        <v>2894.281917305252</v>
      </c>
      <c r="N227" s="3">
        <f t="shared" si="35"/>
        <v>0.08213133087586741</v>
      </c>
      <c r="O227" s="7">
        <f t="shared" si="36"/>
        <v>12.175621523915051</v>
      </c>
      <c r="P227" s="3">
        <f t="shared" si="37"/>
        <v>0.08213133087586741</v>
      </c>
      <c r="Q227" s="3">
        <f>IF(ISNUMBER(P227),SUMIF(A:A,A227,P:P),"")</f>
        <v>0.8525186136282314</v>
      </c>
      <c r="R227" s="3">
        <f t="shared" si="38"/>
        <v>0.09633963360204525</v>
      </c>
      <c r="S227" s="8">
        <f t="shared" si="39"/>
        <v>10.379943981630115</v>
      </c>
    </row>
    <row r="228" spans="1:19" ht="15">
      <c r="A228" s="1">
        <v>31</v>
      </c>
      <c r="B228" s="5">
        <v>0.6576388888888889</v>
      </c>
      <c r="C228" s="1" t="s">
        <v>21</v>
      </c>
      <c r="D228" s="1">
        <v>6</v>
      </c>
      <c r="E228" s="1">
        <v>11</v>
      </c>
      <c r="F228" s="1" t="s">
        <v>345</v>
      </c>
      <c r="G228" s="2">
        <v>44.1981333333333</v>
      </c>
      <c r="H228" s="6">
        <f>1+_xlfn.COUNTIFS(A:A,A228,O:O,"&lt;"&amp;O228)</f>
        <v>6</v>
      </c>
      <c r="I228" s="2">
        <f>_xlfn.AVERAGEIF(A:A,A228,G:G)</f>
        <v>49.36792333333331</v>
      </c>
      <c r="J228" s="2">
        <f t="shared" si="32"/>
        <v>-5.169790000000006</v>
      </c>
      <c r="K228" s="2">
        <f t="shared" si="33"/>
        <v>84.83021</v>
      </c>
      <c r="L228" s="2">
        <f t="shared" si="34"/>
        <v>162.35943304462742</v>
      </c>
      <c r="M228" s="2">
        <f>SUMIF(A:A,A228,L:L)</f>
        <v>2894.281917305252</v>
      </c>
      <c r="N228" s="3">
        <f t="shared" si="35"/>
        <v>0.05609662005413545</v>
      </c>
      <c r="O228" s="7">
        <f t="shared" si="36"/>
        <v>17.826385957566792</v>
      </c>
      <c r="P228" s="3">
        <f t="shared" si="37"/>
        <v>0.05609662005413545</v>
      </c>
      <c r="Q228" s="3">
        <f>IF(ISNUMBER(P228),SUMIF(A:A,A228,P:P),"")</f>
        <v>0.8525186136282314</v>
      </c>
      <c r="R228" s="3">
        <f t="shared" si="38"/>
        <v>0.0658010501558365</v>
      </c>
      <c r="S228" s="8">
        <f t="shared" si="39"/>
        <v>15.197325842546615</v>
      </c>
    </row>
    <row r="229" spans="1:19" ht="15">
      <c r="A229" s="1">
        <v>31</v>
      </c>
      <c r="B229" s="5">
        <v>0.6576388888888889</v>
      </c>
      <c r="C229" s="1" t="s">
        <v>21</v>
      </c>
      <c r="D229" s="1">
        <v>6</v>
      </c>
      <c r="E229" s="1">
        <v>5</v>
      </c>
      <c r="F229" s="1" t="s">
        <v>339</v>
      </c>
      <c r="G229" s="2">
        <v>28.731499999999997</v>
      </c>
      <c r="H229" s="6">
        <f>1+_xlfn.COUNTIFS(A:A,A229,O:O,"&lt;"&amp;O229)</f>
        <v>10</v>
      </c>
      <c r="I229" s="2">
        <f>_xlfn.AVERAGEIF(A:A,A229,G:G)</f>
        <v>49.36792333333331</v>
      </c>
      <c r="J229" s="2">
        <f t="shared" si="32"/>
        <v>-20.636423333333312</v>
      </c>
      <c r="K229" s="2">
        <f t="shared" si="33"/>
        <v>69.36357666666669</v>
      </c>
      <c r="L229" s="2">
        <f t="shared" si="34"/>
        <v>64.18789233517575</v>
      </c>
      <c r="M229" s="2">
        <f>SUMIF(A:A,A229,L:L)</f>
        <v>2894.281917305252</v>
      </c>
      <c r="N229" s="3">
        <f t="shared" si="35"/>
        <v>0.022177484491537877</v>
      </c>
      <c r="O229" s="7">
        <f t="shared" si="36"/>
        <v>45.0907766560073</v>
      </c>
      <c r="P229" s="3">
        <f t="shared" si="37"/>
      </c>
      <c r="Q229" s="3">
        <f>IF(ISNUMBER(P229),SUMIF(A:A,A229,P:P),"")</f>
      </c>
      <c r="R229" s="3">
        <f t="shared" si="38"/>
      </c>
      <c r="S229" s="8">
        <f t="shared" si="39"/>
      </c>
    </row>
    <row r="230" spans="1:19" ht="15">
      <c r="A230" s="1">
        <v>31</v>
      </c>
      <c r="B230" s="5">
        <v>0.6576388888888889</v>
      </c>
      <c r="C230" s="1" t="s">
        <v>21</v>
      </c>
      <c r="D230" s="1">
        <v>6</v>
      </c>
      <c r="E230" s="1">
        <v>6</v>
      </c>
      <c r="F230" s="1" t="s">
        <v>340</v>
      </c>
      <c r="G230" s="2">
        <v>37.8592333333333</v>
      </c>
      <c r="H230" s="6">
        <f>1+_xlfn.COUNTIFS(A:A,A230,O:O,"&lt;"&amp;O230)</f>
        <v>9</v>
      </c>
      <c r="I230" s="2">
        <f>_xlfn.AVERAGEIF(A:A,A230,G:G)</f>
        <v>49.36792333333331</v>
      </c>
      <c r="J230" s="2">
        <f t="shared" si="32"/>
        <v>-11.508690000000009</v>
      </c>
      <c r="K230" s="2">
        <f t="shared" si="33"/>
        <v>78.49131</v>
      </c>
      <c r="L230" s="2">
        <f t="shared" si="34"/>
        <v>110.99427240210794</v>
      </c>
      <c r="M230" s="2">
        <f>SUMIF(A:A,A230,L:L)</f>
        <v>2894.281917305252</v>
      </c>
      <c r="N230" s="3">
        <f t="shared" si="35"/>
        <v>0.038349502769049595</v>
      </c>
      <c r="O230" s="7">
        <f t="shared" si="36"/>
        <v>26.075957386520834</v>
      </c>
      <c r="P230" s="3">
        <f t="shared" si="37"/>
      </c>
      <c r="Q230" s="3">
        <f>IF(ISNUMBER(P230),SUMIF(A:A,A230,P:P),"")</f>
      </c>
      <c r="R230" s="3">
        <f t="shared" si="38"/>
      </c>
      <c r="S230" s="8">
        <f t="shared" si="39"/>
      </c>
    </row>
    <row r="231" spans="1:19" ht="15">
      <c r="A231" s="1">
        <v>31</v>
      </c>
      <c r="B231" s="5">
        <v>0.6576388888888889</v>
      </c>
      <c r="C231" s="1" t="s">
        <v>21</v>
      </c>
      <c r="D231" s="1">
        <v>6</v>
      </c>
      <c r="E231" s="1">
        <v>9</v>
      </c>
      <c r="F231" s="1" t="s">
        <v>343</v>
      </c>
      <c r="G231" s="2">
        <v>40.264133333333305</v>
      </c>
      <c r="H231" s="6">
        <f>1+_xlfn.COUNTIFS(A:A,A231,O:O,"&lt;"&amp;O231)</f>
        <v>7</v>
      </c>
      <c r="I231" s="2">
        <f>_xlfn.AVERAGEIF(A:A,A231,G:G)</f>
        <v>49.36792333333331</v>
      </c>
      <c r="J231" s="2">
        <f t="shared" si="32"/>
        <v>-9.103790000000004</v>
      </c>
      <c r="K231" s="2">
        <f t="shared" si="33"/>
        <v>80.89621</v>
      </c>
      <c r="L231" s="2">
        <f t="shared" si="34"/>
        <v>128.22321341821694</v>
      </c>
      <c r="M231" s="2">
        <f>SUMIF(A:A,A231,L:L)</f>
        <v>2894.281917305252</v>
      </c>
      <c r="N231" s="3">
        <f t="shared" si="35"/>
        <v>0.044302254266094555</v>
      </c>
      <c r="O231" s="7">
        <f t="shared" si="36"/>
        <v>22.572214813125683</v>
      </c>
      <c r="P231" s="3">
        <f t="shared" si="37"/>
      </c>
      <c r="Q231" s="3">
        <f>IF(ISNUMBER(P231),SUMIF(A:A,A231,P:P),"")</f>
      </c>
      <c r="R231" s="3">
        <f t="shared" si="38"/>
      </c>
      <c r="S231" s="8">
        <f t="shared" si="39"/>
      </c>
    </row>
    <row r="232" spans="1:19" ht="15">
      <c r="A232" s="1">
        <v>31</v>
      </c>
      <c r="B232" s="5">
        <v>0.6576388888888889</v>
      </c>
      <c r="C232" s="1" t="s">
        <v>21</v>
      </c>
      <c r="D232" s="1">
        <v>6</v>
      </c>
      <c r="E232" s="1">
        <v>10</v>
      </c>
      <c r="F232" s="1" t="s">
        <v>344</v>
      </c>
      <c r="G232" s="2">
        <v>39.631499999999996</v>
      </c>
      <c r="H232" s="6">
        <f>1+_xlfn.COUNTIFS(A:A,A232,O:O,"&lt;"&amp;O232)</f>
        <v>8</v>
      </c>
      <c r="I232" s="2">
        <f>_xlfn.AVERAGEIF(A:A,A232,G:G)</f>
        <v>49.36792333333331</v>
      </c>
      <c r="J232" s="2">
        <f t="shared" si="32"/>
        <v>-9.736423333333313</v>
      </c>
      <c r="K232" s="2">
        <f t="shared" si="33"/>
        <v>80.2635766666667</v>
      </c>
      <c r="L232" s="2">
        <f t="shared" si="34"/>
        <v>123.44733155941827</v>
      </c>
      <c r="M232" s="2">
        <f>SUMIF(A:A,A232,L:L)</f>
        <v>2894.281917305252</v>
      </c>
      <c r="N232" s="3">
        <f t="shared" si="35"/>
        <v>0.0426521448450865</v>
      </c>
      <c r="O232" s="7">
        <f t="shared" si="36"/>
        <v>23.445479790805866</v>
      </c>
      <c r="P232" s="3">
        <f t="shared" si="37"/>
      </c>
      <c r="Q232" s="3">
        <f>IF(ISNUMBER(P232),SUMIF(A:A,A232,P:P),"")</f>
      </c>
      <c r="R232" s="3">
        <f t="shared" si="38"/>
      </c>
      <c r="S232" s="8">
        <f t="shared" si="39"/>
      </c>
    </row>
    <row r="233" spans="1:19" ht="15">
      <c r="A233" s="1">
        <v>37</v>
      </c>
      <c r="B233" s="5">
        <v>0.6645833333333333</v>
      </c>
      <c r="C233" s="1" t="s">
        <v>365</v>
      </c>
      <c r="D233" s="1">
        <v>7</v>
      </c>
      <c r="E233" s="1">
        <v>1</v>
      </c>
      <c r="F233" s="1" t="s">
        <v>408</v>
      </c>
      <c r="G233" s="2">
        <v>79.5459</v>
      </c>
      <c r="H233" s="6">
        <f>1+_xlfn.COUNTIFS(A:A,A233,O:O,"&lt;"&amp;O233)</f>
        <v>1</v>
      </c>
      <c r="I233" s="2">
        <f>_xlfn.AVERAGEIF(A:A,A233,G:G)</f>
        <v>52.49882666666665</v>
      </c>
      <c r="J233" s="2">
        <f t="shared" si="32"/>
        <v>27.04707333333335</v>
      </c>
      <c r="K233" s="2">
        <f t="shared" si="33"/>
        <v>117.04707333333334</v>
      </c>
      <c r="L233" s="2">
        <f t="shared" si="34"/>
        <v>1121.9509852859146</v>
      </c>
      <c r="M233" s="2">
        <f>SUMIF(A:A,A233,L:L)</f>
        <v>4205.282349766953</v>
      </c>
      <c r="N233" s="3">
        <f t="shared" si="35"/>
        <v>0.26679563747915536</v>
      </c>
      <c r="O233" s="7">
        <f t="shared" si="36"/>
        <v>3.748187224681024</v>
      </c>
      <c r="P233" s="3">
        <f t="shared" si="37"/>
        <v>0.26679563747915536</v>
      </c>
      <c r="Q233" s="3">
        <f>IF(ISNUMBER(P233),SUMIF(A:A,A233,P:P),"")</f>
        <v>0.8444919047629161</v>
      </c>
      <c r="R233" s="3">
        <f t="shared" si="38"/>
        <v>0.31592444637353384</v>
      </c>
      <c r="S233" s="8">
        <f t="shared" si="39"/>
        <v>3.1653137687789066</v>
      </c>
    </row>
    <row r="234" spans="1:19" ht="15">
      <c r="A234" s="1">
        <v>37</v>
      </c>
      <c r="B234" s="5">
        <v>0.6645833333333333</v>
      </c>
      <c r="C234" s="1" t="s">
        <v>365</v>
      </c>
      <c r="D234" s="1">
        <v>7</v>
      </c>
      <c r="E234" s="1">
        <v>9</v>
      </c>
      <c r="F234" s="1" t="s">
        <v>415</v>
      </c>
      <c r="G234" s="2">
        <v>62.4982666666667</v>
      </c>
      <c r="H234" s="6">
        <f>1+_xlfn.COUNTIFS(A:A,A234,O:O,"&lt;"&amp;O234)</f>
        <v>2</v>
      </c>
      <c r="I234" s="2">
        <f>_xlfn.AVERAGEIF(A:A,A234,G:G)</f>
        <v>52.49882666666665</v>
      </c>
      <c r="J234" s="2">
        <f t="shared" si="32"/>
        <v>9.99944000000005</v>
      </c>
      <c r="K234" s="2">
        <f t="shared" si="33"/>
        <v>99.99944000000005</v>
      </c>
      <c r="L234" s="2">
        <f t="shared" si="34"/>
        <v>403.41523851299974</v>
      </c>
      <c r="M234" s="2">
        <f>SUMIF(A:A,A234,L:L)</f>
        <v>4205.282349766953</v>
      </c>
      <c r="N234" s="3">
        <f t="shared" si="35"/>
        <v>0.09593059513241864</v>
      </c>
      <c r="O234" s="7">
        <f t="shared" si="36"/>
        <v>10.42420302531889</v>
      </c>
      <c r="P234" s="3">
        <f t="shared" si="37"/>
        <v>0.09593059513241864</v>
      </c>
      <c r="Q234" s="3">
        <f>IF(ISNUMBER(P234),SUMIF(A:A,A234,P:P),"")</f>
        <v>0.8444919047629161</v>
      </c>
      <c r="R234" s="3">
        <f t="shared" si="38"/>
        <v>0.11359563613502054</v>
      </c>
      <c r="S234" s="8">
        <f t="shared" si="39"/>
        <v>8.803155068486904</v>
      </c>
    </row>
    <row r="235" spans="1:19" ht="15">
      <c r="A235" s="1">
        <v>37</v>
      </c>
      <c r="B235" s="5">
        <v>0.6645833333333333</v>
      </c>
      <c r="C235" s="1" t="s">
        <v>365</v>
      </c>
      <c r="D235" s="1">
        <v>7</v>
      </c>
      <c r="E235" s="1">
        <v>5</v>
      </c>
      <c r="F235" s="1" t="s">
        <v>412</v>
      </c>
      <c r="G235" s="2">
        <v>58.9316333333333</v>
      </c>
      <c r="H235" s="6">
        <f>1+_xlfn.COUNTIFS(A:A,A235,O:O,"&lt;"&amp;O235)</f>
        <v>3</v>
      </c>
      <c r="I235" s="2">
        <f>_xlfn.AVERAGEIF(A:A,A235,G:G)</f>
        <v>52.49882666666665</v>
      </c>
      <c r="J235" s="2">
        <f t="shared" si="32"/>
        <v>6.43280666666665</v>
      </c>
      <c r="K235" s="2">
        <f t="shared" si="33"/>
        <v>96.43280666666665</v>
      </c>
      <c r="L235" s="2">
        <f t="shared" si="34"/>
        <v>325.697292700943</v>
      </c>
      <c r="M235" s="2">
        <f>SUMIF(A:A,A235,L:L)</f>
        <v>4205.282349766953</v>
      </c>
      <c r="N235" s="3">
        <f t="shared" si="35"/>
        <v>0.07744956595339964</v>
      </c>
      <c r="O235" s="7">
        <f t="shared" si="36"/>
        <v>12.911628202044238</v>
      </c>
      <c r="P235" s="3">
        <f t="shared" si="37"/>
        <v>0.07744956595339964</v>
      </c>
      <c r="Q235" s="3">
        <f>IF(ISNUMBER(P235),SUMIF(A:A,A235,P:P),"")</f>
        <v>0.8444919047629161</v>
      </c>
      <c r="R235" s="3">
        <f t="shared" si="38"/>
        <v>0.09171143680192285</v>
      </c>
      <c r="S235" s="8">
        <f t="shared" si="39"/>
        <v>10.903765493934925</v>
      </c>
    </row>
    <row r="236" spans="1:19" ht="15">
      <c r="A236" s="1">
        <v>37</v>
      </c>
      <c r="B236" s="5">
        <v>0.6645833333333333</v>
      </c>
      <c r="C236" s="1" t="s">
        <v>365</v>
      </c>
      <c r="D236" s="1">
        <v>7</v>
      </c>
      <c r="E236" s="1">
        <v>3</v>
      </c>
      <c r="F236" s="1" t="s">
        <v>410</v>
      </c>
      <c r="G236" s="2">
        <v>56.1474666666666</v>
      </c>
      <c r="H236" s="6">
        <f>1+_xlfn.COUNTIFS(A:A,A236,O:O,"&lt;"&amp;O236)</f>
        <v>4</v>
      </c>
      <c r="I236" s="2">
        <f>_xlfn.AVERAGEIF(A:A,A236,G:G)</f>
        <v>52.49882666666665</v>
      </c>
      <c r="J236" s="2">
        <f t="shared" si="32"/>
        <v>3.6486399999999506</v>
      </c>
      <c r="K236" s="2">
        <f t="shared" si="33"/>
        <v>93.64863999999994</v>
      </c>
      <c r="L236" s="2">
        <f t="shared" si="34"/>
        <v>275.5911425954873</v>
      </c>
      <c r="M236" s="2">
        <f>SUMIF(A:A,A236,L:L)</f>
        <v>4205.282349766953</v>
      </c>
      <c r="N236" s="3">
        <f t="shared" si="35"/>
        <v>0.06553451580029102</v>
      </c>
      <c r="O236" s="7">
        <f t="shared" si="36"/>
        <v>15.259134637499821</v>
      </c>
      <c r="P236" s="3">
        <f t="shared" si="37"/>
        <v>0.06553451580029102</v>
      </c>
      <c r="Q236" s="3">
        <f>IF(ISNUMBER(P236),SUMIF(A:A,A236,P:P),"")</f>
        <v>0.8444919047629161</v>
      </c>
      <c r="R236" s="3">
        <f t="shared" si="38"/>
        <v>0.0776023019648593</v>
      </c>
      <c r="S236" s="8">
        <f t="shared" si="39"/>
        <v>12.886215675056013</v>
      </c>
    </row>
    <row r="237" spans="1:19" ht="15">
      <c r="A237" s="1">
        <v>37</v>
      </c>
      <c r="B237" s="5">
        <v>0.6645833333333333</v>
      </c>
      <c r="C237" s="1" t="s">
        <v>365</v>
      </c>
      <c r="D237" s="1">
        <v>7</v>
      </c>
      <c r="E237" s="1">
        <v>18</v>
      </c>
      <c r="F237" s="1" t="s">
        <v>422</v>
      </c>
      <c r="G237" s="2">
        <v>54.894466666666695</v>
      </c>
      <c r="H237" s="6">
        <f>1+_xlfn.COUNTIFS(A:A,A237,O:O,"&lt;"&amp;O237)</f>
        <v>5</v>
      </c>
      <c r="I237" s="2">
        <f>_xlfn.AVERAGEIF(A:A,A237,G:G)</f>
        <v>52.49882666666665</v>
      </c>
      <c r="J237" s="2">
        <f t="shared" si="32"/>
        <v>2.395640000000043</v>
      </c>
      <c r="K237" s="2">
        <f t="shared" si="33"/>
        <v>92.39564000000004</v>
      </c>
      <c r="L237" s="2">
        <f t="shared" si="34"/>
        <v>255.6318695548036</v>
      </c>
      <c r="M237" s="2">
        <f>SUMIF(A:A,A237,L:L)</f>
        <v>4205.282349766953</v>
      </c>
      <c r="N237" s="3">
        <f t="shared" si="35"/>
        <v>0.06078827728867482</v>
      </c>
      <c r="O237" s="7">
        <f t="shared" si="36"/>
        <v>16.4505402127312</v>
      </c>
      <c r="P237" s="3">
        <f t="shared" si="37"/>
        <v>0.06078827728867482</v>
      </c>
      <c r="Q237" s="3">
        <f>IF(ISNUMBER(P237),SUMIF(A:A,A237,P:P),"")</f>
        <v>0.8444919047629161</v>
      </c>
      <c r="R237" s="3">
        <f t="shared" si="38"/>
        <v>0.07198207223281863</v>
      </c>
      <c r="S237" s="8">
        <f t="shared" si="39"/>
        <v>13.89234803862832</v>
      </c>
    </row>
    <row r="238" spans="1:19" ht="15">
      <c r="A238" s="1">
        <v>37</v>
      </c>
      <c r="B238" s="5">
        <v>0.6645833333333333</v>
      </c>
      <c r="C238" s="1" t="s">
        <v>365</v>
      </c>
      <c r="D238" s="1">
        <v>7</v>
      </c>
      <c r="E238" s="1">
        <v>6</v>
      </c>
      <c r="F238" s="1" t="s">
        <v>413</v>
      </c>
      <c r="G238" s="2">
        <v>54.4108333333333</v>
      </c>
      <c r="H238" s="6">
        <f>1+_xlfn.COUNTIFS(A:A,A238,O:O,"&lt;"&amp;O238)</f>
        <v>6</v>
      </c>
      <c r="I238" s="2">
        <f>_xlfn.AVERAGEIF(A:A,A238,G:G)</f>
        <v>52.49882666666665</v>
      </c>
      <c r="J238" s="2">
        <f t="shared" si="32"/>
        <v>1.9120066666666489</v>
      </c>
      <c r="K238" s="2">
        <f t="shared" si="33"/>
        <v>91.91200666666666</v>
      </c>
      <c r="L238" s="2">
        <f t="shared" si="34"/>
        <v>248.3205371180185</v>
      </c>
      <c r="M238" s="2">
        <f>SUMIF(A:A,A238,L:L)</f>
        <v>4205.282349766953</v>
      </c>
      <c r="N238" s="3">
        <f t="shared" si="35"/>
        <v>0.05904967050114479</v>
      </c>
      <c r="O238" s="7">
        <f t="shared" si="36"/>
        <v>16.934895512763497</v>
      </c>
      <c r="P238" s="3">
        <f t="shared" si="37"/>
        <v>0.05904967050114479</v>
      </c>
      <c r="Q238" s="3">
        <f>IF(ISNUMBER(P238),SUMIF(A:A,A238,P:P),"")</f>
        <v>0.8444919047629161</v>
      </c>
      <c r="R238" s="3">
        <f t="shared" si="38"/>
        <v>0.06992331148244989</v>
      </c>
      <c r="S238" s="8">
        <f t="shared" si="39"/>
        <v>14.301382168534607</v>
      </c>
    </row>
    <row r="239" spans="1:19" ht="15">
      <c r="A239" s="1">
        <v>37</v>
      </c>
      <c r="B239" s="5">
        <v>0.6645833333333333</v>
      </c>
      <c r="C239" s="1" t="s">
        <v>365</v>
      </c>
      <c r="D239" s="1">
        <v>7</v>
      </c>
      <c r="E239" s="1">
        <v>15</v>
      </c>
      <c r="F239" s="1" t="s">
        <v>420</v>
      </c>
      <c r="G239" s="2">
        <v>53.6731333333334</v>
      </c>
      <c r="H239" s="6">
        <f>1+_xlfn.COUNTIFS(A:A,A239,O:O,"&lt;"&amp;O239)</f>
        <v>7</v>
      </c>
      <c r="I239" s="2">
        <f>_xlfn.AVERAGEIF(A:A,A239,G:G)</f>
        <v>52.49882666666665</v>
      </c>
      <c r="J239" s="2">
        <f t="shared" si="32"/>
        <v>1.1743066666667517</v>
      </c>
      <c r="K239" s="2">
        <f t="shared" si="33"/>
        <v>91.17430666666675</v>
      </c>
      <c r="L239" s="2">
        <f t="shared" si="34"/>
        <v>237.56906946616382</v>
      </c>
      <c r="M239" s="2">
        <f>SUMIF(A:A,A239,L:L)</f>
        <v>4205.282349766953</v>
      </c>
      <c r="N239" s="3">
        <f t="shared" si="35"/>
        <v>0.05649301276508326</v>
      </c>
      <c r="O239" s="7">
        <f t="shared" si="36"/>
        <v>17.701304126907385</v>
      </c>
      <c r="P239" s="3">
        <f t="shared" si="37"/>
        <v>0.05649301276508326</v>
      </c>
      <c r="Q239" s="3">
        <f>IF(ISNUMBER(P239),SUMIF(A:A,A239,P:P),"")</f>
        <v>0.8444919047629161</v>
      </c>
      <c r="R239" s="3">
        <f t="shared" si="38"/>
        <v>0.06689586063106573</v>
      </c>
      <c r="S239" s="8">
        <f t="shared" si="39"/>
        <v>14.948608038919685</v>
      </c>
    </row>
    <row r="240" spans="1:19" ht="15">
      <c r="A240" s="1">
        <v>37</v>
      </c>
      <c r="B240" s="5">
        <v>0.6645833333333333</v>
      </c>
      <c r="C240" s="1" t="s">
        <v>365</v>
      </c>
      <c r="D240" s="1">
        <v>7</v>
      </c>
      <c r="E240" s="1">
        <v>14</v>
      </c>
      <c r="F240" s="1" t="s">
        <v>419</v>
      </c>
      <c r="G240" s="2">
        <v>53.4427666666667</v>
      </c>
      <c r="H240" s="6">
        <f>1+_xlfn.COUNTIFS(A:A,A240,O:O,"&lt;"&amp;O240)</f>
        <v>8</v>
      </c>
      <c r="I240" s="2">
        <f>_xlfn.AVERAGEIF(A:A,A240,G:G)</f>
        <v>52.49882666666665</v>
      </c>
      <c r="J240" s="2">
        <f t="shared" si="32"/>
        <v>0.9439400000000475</v>
      </c>
      <c r="K240" s="2">
        <f t="shared" si="33"/>
        <v>90.94394000000005</v>
      </c>
      <c r="L240" s="2">
        <f t="shared" si="34"/>
        <v>234.30797910199053</v>
      </c>
      <c r="M240" s="2">
        <f>SUMIF(A:A,A240,L:L)</f>
        <v>4205.282349766953</v>
      </c>
      <c r="N240" s="3">
        <f t="shared" si="35"/>
        <v>0.05571753799479726</v>
      </c>
      <c r="O240" s="7">
        <f t="shared" si="36"/>
        <v>17.947670266647048</v>
      </c>
      <c r="P240" s="3">
        <f t="shared" si="37"/>
        <v>0.05571753799479726</v>
      </c>
      <c r="Q240" s="3">
        <f>IF(ISNUMBER(P240),SUMIF(A:A,A240,P:P),"")</f>
        <v>0.8444919047629161</v>
      </c>
      <c r="R240" s="3">
        <f t="shared" si="38"/>
        <v>0.06597758685494977</v>
      </c>
      <c r="S240" s="8">
        <f t="shared" si="39"/>
        <v>15.156662249537519</v>
      </c>
    </row>
    <row r="241" spans="1:19" ht="15">
      <c r="A241" s="1">
        <v>37</v>
      </c>
      <c r="B241" s="5">
        <v>0.6645833333333333</v>
      </c>
      <c r="C241" s="1" t="s">
        <v>365</v>
      </c>
      <c r="D241" s="1">
        <v>7</v>
      </c>
      <c r="E241" s="1">
        <v>2</v>
      </c>
      <c r="F241" s="1" t="s">
        <v>409</v>
      </c>
      <c r="G241" s="2">
        <v>53.323299999999996</v>
      </c>
      <c r="H241" s="6">
        <f>1+_xlfn.COUNTIFS(A:A,A241,O:O,"&lt;"&amp;O241)</f>
        <v>9</v>
      </c>
      <c r="I241" s="2">
        <f>_xlfn.AVERAGEIF(A:A,A241,G:G)</f>
        <v>52.49882666666665</v>
      </c>
      <c r="J241" s="2">
        <f t="shared" si="32"/>
        <v>0.8244733333333443</v>
      </c>
      <c r="K241" s="2">
        <f t="shared" si="33"/>
        <v>90.82447333333334</v>
      </c>
      <c r="L241" s="2">
        <f t="shared" si="34"/>
        <v>232.63446454939987</v>
      </c>
      <c r="M241" s="2">
        <f>SUMIF(A:A,A241,L:L)</f>
        <v>4205.282349766953</v>
      </c>
      <c r="N241" s="3">
        <f t="shared" si="35"/>
        <v>0.055319582658294494</v>
      </c>
      <c r="O241" s="7">
        <f t="shared" si="36"/>
        <v>18.07678134842296</v>
      </c>
      <c r="P241" s="3">
        <f t="shared" si="37"/>
        <v>0.055319582658294494</v>
      </c>
      <c r="Q241" s="3">
        <f>IF(ISNUMBER(P241),SUMIF(A:A,A241,P:P),"")</f>
        <v>0.8444919047629161</v>
      </c>
      <c r="R241" s="3">
        <f t="shared" si="38"/>
        <v>0.06550635044136391</v>
      </c>
      <c r="S241" s="8">
        <f t="shared" si="39"/>
        <v>15.265695512912458</v>
      </c>
    </row>
    <row r="242" spans="1:19" ht="15">
      <c r="A242" s="1">
        <v>37</v>
      </c>
      <c r="B242" s="5">
        <v>0.6645833333333333</v>
      </c>
      <c r="C242" s="1" t="s">
        <v>365</v>
      </c>
      <c r="D242" s="1">
        <v>7</v>
      </c>
      <c r="E242" s="1">
        <v>4</v>
      </c>
      <c r="F242" s="1" t="s">
        <v>411</v>
      </c>
      <c r="G242" s="2">
        <v>49.747400000000006</v>
      </c>
      <c r="H242" s="6">
        <f>1+_xlfn.COUNTIFS(A:A,A242,O:O,"&lt;"&amp;O242)</f>
        <v>12</v>
      </c>
      <c r="I242" s="2">
        <f>_xlfn.AVERAGEIF(A:A,A242,G:G)</f>
        <v>52.49882666666665</v>
      </c>
      <c r="J242" s="2">
        <f t="shared" si="32"/>
        <v>-2.751426666666646</v>
      </c>
      <c r="K242" s="2">
        <f t="shared" si="33"/>
        <v>87.24857333333335</v>
      </c>
      <c r="L242" s="2">
        <f t="shared" si="34"/>
        <v>187.7130374204558</v>
      </c>
      <c r="M242" s="2">
        <f>SUMIF(A:A,A242,L:L)</f>
        <v>4205.282349766953</v>
      </c>
      <c r="N242" s="3">
        <f t="shared" si="35"/>
        <v>0.04463743972645699</v>
      </c>
      <c r="O242" s="7">
        <f t="shared" si="36"/>
        <v>22.40271857275209</v>
      </c>
      <c r="P242" s="3">
        <f t="shared" si="37"/>
      </c>
      <c r="Q242" s="3">
        <f>IF(ISNUMBER(P242),SUMIF(A:A,A242,P:P),"")</f>
      </c>
      <c r="R242" s="3">
        <f t="shared" si="38"/>
      </c>
      <c r="S242" s="8">
        <f t="shared" si="39"/>
      </c>
    </row>
    <row r="243" spans="1:19" ht="15">
      <c r="A243" s="1">
        <v>37</v>
      </c>
      <c r="B243" s="5">
        <v>0.6645833333333333</v>
      </c>
      <c r="C243" s="1" t="s">
        <v>365</v>
      </c>
      <c r="D243" s="1">
        <v>7</v>
      </c>
      <c r="E243" s="1">
        <v>8</v>
      </c>
      <c r="F243" s="1" t="s">
        <v>414</v>
      </c>
      <c r="G243" s="2">
        <v>42.4024666666666</v>
      </c>
      <c r="H243" s="6">
        <f>1+_xlfn.COUNTIFS(A:A,A243,O:O,"&lt;"&amp;O243)</f>
        <v>13</v>
      </c>
      <c r="I243" s="2">
        <f>_xlfn.AVERAGEIF(A:A,A243,G:G)</f>
        <v>52.49882666666665</v>
      </c>
      <c r="J243" s="2">
        <f t="shared" si="32"/>
        <v>-10.096360000000054</v>
      </c>
      <c r="K243" s="2">
        <f t="shared" si="33"/>
        <v>79.90363999999994</v>
      </c>
      <c r="L243" s="2">
        <f t="shared" si="34"/>
        <v>120.80991983878899</v>
      </c>
      <c r="M243" s="2">
        <f>SUMIF(A:A,A243,L:L)</f>
        <v>4205.282349766953</v>
      </c>
      <c r="N243" s="3">
        <f t="shared" si="35"/>
        <v>0.02872813518585357</v>
      </c>
      <c r="O243" s="7">
        <f t="shared" si="36"/>
        <v>34.809081533855505</v>
      </c>
      <c r="P243" s="3">
        <f t="shared" si="37"/>
      </c>
      <c r="Q243" s="3">
        <f>IF(ISNUMBER(P243),SUMIF(A:A,A243,P:P),"")</f>
      </c>
      <c r="R243" s="3">
        <f t="shared" si="38"/>
      </c>
      <c r="S243" s="8">
        <f t="shared" si="39"/>
      </c>
    </row>
    <row r="244" spans="1:19" ht="15">
      <c r="A244" s="1">
        <v>37</v>
      </c>
      <c r="B244" s="5">
        <v>0.6645833333333333</v>
      </c>
      <c r="C244" s="1" t="s">
        <v>365</v>
      </c>
      <c r="D244" s="1">
        <v>7</v>
      </c>
      <c r="E244" s="1">
        <v>11</v>
      </c>
      <c r="F244" s="1" t="s">
        <v>416</v>
      </c>
      <c r="G244" s="2">
        <v>52.1028666666666</v>
      </c>
      <c r="H244" s="6">
        <f>1+_xlfn.COUNTIFS(A:A,A244,O:O,"&lt;"&amp;O244)</f>
        <v>10</v>
      </c>
      <c r="I244" s="2">
        <f>_xlfn.AVERAGEIF(A:A,A244,G:G)</f>
        <v>52.49882666666665</v>
      </c>
      <c r="J244" s="2">
        <f t="shared" si="32"/>
        <v>-0.39596000000005205</v>
      </c>
      <c r="K244" s="2">
        <f t="shared" si="33"/>
        <v>89.60403999999994</v>
      </c>
      <c r="L244" s="2">
        <f t="shared" si="34"/>
        <v>216.2083227348448</v>
      </c>
      <c r="M244" s="2">
        <f>SUMIF(A:A,A244,L:L)</f>
        <v>4205.282349766953</v>
      </c>
      <c r="N244" s="3">
        <f t="shared" si="35"/>
        <v>0.05141350918965681</v>
      </c>
      <c r="O244" s="7">
        <f t="shared" si="36"/>
        <v>19.45014094080115</v>
      </c>
      <c r="P244" s="3">
        <f t="shared" si="37"/>
        <v>0.05141350918965681</v>
      </c>
      <c r="Q244" s="3">
        <f>IF(ISNUMBER(P244),SUMIF(A:A,A244,P:P),"")</f>
        <v>0.8444919047629161</v>
      </c>
      <c r="R244" s="3">
        <f t="shared" si="38"/>
        <v>0.0608809970820155</v>
      </c>
      <c r="S244" s="8">
        <f t="shared" si="39"/>
        <v>16.425486571004342</v>
      </c>
    </row>
    <row r="245" spans="1:19" ht="15">
      <c r="A245" s="1">
        <v>37</v>
      </c>
      <c r="B245" s="5">
        <v>0.6645833333333333</v>
      </c>
      <c r="C245" s="1" t="s">
        <v>365</v>
      </c>
      <c r="D245" s="1">
        <v>7</v>
      </c>
      <c r="E245" s="1">
        <v>12</v>
      </c>
      <c r="F245" s="1" t="s">
        <v>417</v>
      </c>
      <c r="G245" s="2">
        <v>50.716733333333295</v>
      </c>
      <c r="H245" s="6">
        <f>1+_xlfn.COUNTIFS(A:A,A245,O:O,"&lt;"&amp;O245)</f>
        <v>11</v>
      </c>
      <c r="I245" s="2">
        <f>_xlfn.AVERAGEIF(A:A,A245,G:G)</f>
        <v>52.49882666666665</v>
      </c>
      <c r="J245" s="2">
        <f t="shared" si="32"/>
        <v>-1.782093333333357</v>
      </c>
      <c r="K245" s="2">
        <f t="shared" si="33"/>
        <v>88.21790666666664</v>
      </c>
      <c r="L245" s="2">
        <f t="shared" si="34"/>
        <v>198.9541507624275</v>
      </c>
      <c r="M245" s="2">
        <f>SUMIF(A:A,A245,L:L)</f>
        <v>4205.282349766953</v>
      </c>
      <c r="N245" s="3">
        <f t="shared" si="35"/>
        <v>0.04731053332803042</v>
      </c>
      <c r="O245" s="7">
        <f t="shared" si="36"/>
        <v>21.136942022328096</v>
      </c>
      <c r="P245" s="3">
        <f t="shared" si="37"/>
      </c>
      <c r="Q245" s="3">
        <f>IF(ISNUMBER(P245),SUMIF(A:A,A245,P:P),"")</f>
      </c>
      <c r="R245" s="3">
        <f t="shared" si="38"/>
      </c>
      <c r="S245" s="8">
        <f t="shared" si="39"/>
      </c>
    </row>
    <row r="246" spans="1:19" ht="15">
      <c r="A246" s="1">
        <v>37</v>
      </c>
      <c r="B246" s="5">
        <v>0.6645833333333333</v>
      </c>
      <c r="C246" s="1" t="s">
        <v>365</v>
      </c>
      <c r="D246" s="1">
        <v>7</v>
      </c>
      <c r="E246" s="1">
        <v>13</v>
      </c>
      <c r="F246" s="1" t="s">
        <v>418</v>
      </c>
      <c r="G246" s="2">
        <v>26.317733333333297</v>
      </c>
      <c r="H246" s="6">
        <f>1+_xlfn.COUNTIFS(A:A,A246,O:O,"&lt;"&amp;O246)</f>
        <v>15</v>
      </c>
      <c r="I246" s="2">
        <f>_xlfn.AVERAGEIF(A:A,A246,G:G)</f>
        <v>52.49882666666665</v>
      </c>
      <c r="J246" s="2">
        <f t="shared" si="32"/>
        <v>-26.181093333333354</v>
      </c>
      <c r="K246" s="2">
        <f t="shared" si="33"/>
        <v>63.81890666666665</v>
      </c>
      <c r="L246" s="2">
        <f t="shared" si="34"/>
        <v>46.02268375262697</v>
      </c>
      <c r="M246" s="2">
        <f>SUMIF(A:A,A246,L:L)</f>
        <v>4205.282349766953</v>
      </c>
      <c r="N246" s="3">
        <f t="shared" si="35"/>
        <v>0.010944017529566696</v>
      </c>
      <c r="O246" s="7">
        <f t="shared" si="36"/>
        <v>91.3741226472243</v>
      </c>
      <c r="P246" s="3">
        <f t="shared" si="37"/>
      </c>
      <c r="Q246" s="3">
        <f>IF(ISNUMBER(P246),SUMIF(A:A,A246,P:P),"")</f>
      </c>
      <c r="R246" s="3">
        <f t="shared" si="38"/>
      </c>
      <c r="S246" s="8">
        <f t="shared" si="39"/>
      </c>
    </row>
    <row r="247" spans="1:19" ht="15">
      <c r="A247" s="1">
        <v>37</v>
      </c>
      <c r="B247" s="5">
        <v>0.6645833333333333</v>
      </c>
      <c r="C247" s="1" t="s">
        <v>365</v>
      </c>
      <c r="D247" s="1">
        <v>7</v>
      </c>
      <c r="E247" s="1">
        <v>16</v>
      </c>
      <c r="F247" s="1" t="s">
        <v>421</v>
      </c>
      <c r="G247" s="2">
        <v>39.3274333333333</v>
      </c>
      <c r="H247" s="6">
        <f>1+_xlfn.COUNTIFS(A:A,A247,O:O,"&lt;"&amp;O247)</f>
        <v>14</v>
      </c>
      <c r="I247" s="2">
        <f>_xlfn.AVERAGEIF(A:A,A247,G:G)</f>
        <v>52.49882666666665</v>
      </c>
      <c r="J247" s="2">
        <f t="shared" si="32"/>
        <v>-13.171393333333349</v>
      </c>
      <c r="K247" s="2">
        <f t="shared" si="33"/>
        <v>76.82860666666664</v>
      </c>
      <c r="L247" s="2">
        <f t="shared" si="34"/>
        <v>100.45565637208814</v>
      </c>
      <c r="M247" s="2">
        <f>SUMIF(A:A,A247,L:L)</f>
        <v>4205.282349766953</v>
      </c>
      <c r="N247" s="3">
        <f t="shared" si="35"/>
        <v>0.02388796946717624</v>
      </c>
      <c r="O247" s="7">
        <f t="shared" si="36"/>
        <v>41.86207627961308</v>
      </c>
      <c r="P247" s="3">
        <f t="shared" si="37"/>
      </c>
      <c r="Q247" s="3">
        <f>IF(ISNUMBER(P247),SUMIF(A:A,A247,P:P),"")</f>
      </c>
      <c r="R247" s="3">
        <f t="shared" si="38"/>
      </c>
      <c r="S247" s="8">
        <f t="shared" si="39"/>
      </c>
    </row>
    <row r="248" spans="1:19" ht="15">
      <c r="A248" s="1">
        <v>19</v>
      </c>
      <c r="B248" s="5">
        <v>0.6666666666666666</v>
      </c>
      <c r="C248" s="1" t="s">
        <v>177</v>
      </c>
      <c r="D248" s="1">
        <v>7</v>
      </c>
      <c r="E248" s="1">
        <v>11</v>
      </c>
      <c r="F248" s="1" t="s">
        <v>229</v>
      </c>
      <c r="G248" s="2">
        <v>64.4720333333334</v>
      </c>
      <c r="H248" s="6">
        <f>1+_xlfn.COUNTIFS(A:A,A248,O:O,"&lt;"&amp;O248)</f>
        <v>1</v>
      </c>
      <c r="I248" s="2">
        <f>_xlfn.AVERAGEIF(A:A,A248,G:G)</f>
        <v>52.1306361111111</v>
      </c>
      <c r="J248" s="2">
        <f t="shared" si="32"/>
        <v>12.341397222222298</v>
      </c>
      <c r="K248" s="2">
        <f t="shared" si="33"/>
        <v>102.3413972222223</v>
      </c>
      <c r="L248" s="2">
        <f t="shared" si="34"/>
        <v>464.27814977031306</v>
      </c>
      <c r="M248" s="2">
        <f>SUMIF(A:A,A248,L:L)</f>
        <v>2965.2791409361803</v>
      </c>
      <c r="N248" s="3">
        <f t="shared" si="35"/>
        <v>0.15657148204392451</v>
      </c>
      <c r="O248" s="7">
        <f t="shared" si="36"/>
        <v>6.38685913261944</v>
      </c>
      <c r="P248" s="3">
        <f t="shared" si="37"/>
        <v>0.15657148204392451</v>
      </c>
      <c r="Q248" s="3">
        <f>IF(ISNUMBER(P248),SUMIF(A:A,A248,P:P),"")</f>
        <v>0.9297081218709893</v>
      </c>
      <c r="R248" s="3">
        <f t="shared" si="38"/>
        <v>0.16840928713070993</v>
      </c>
      <c r="S248" s="8">
        <f t="shared" si="39"/>
        <v>5.937914808842196</v>
      </c>
    </row>
    <row r="249" spans="1:19" ht="15">
      <c r="A249" s="1">
        <v>19</v>
      </c>
      <c r="B249" s="5">
        <v>0.6666666666666666</v>
      </c>
      <c r="C249" s="1" t="s">
        <v>177</v>
      </c>
      <c r="D249" s="1">
        <v>7</v>
      </c>
      <c r="E249" s="1">
        <v>3</v>
      </c>
      <c r="F249" s="1" t="s">
        <v>221</v>
      </c>
      <c r="G249" s="2">
        <v>60.8281000000001</v>
      </c>
      <c r="H249" s="6">
        <f>1+_xlfn.COUNTIFS(A:A,A249,O:O,"&lt;"&amp;O249)</f>
        <v>2</v>
      </c>
      <c r="I249" s="2">
        <f>_xlfn.AVERAGEIF(A:A,A249,G:G)</f>
        <v>52.1306361111111</v>
      </c>
      <c r="J249" s="2">
        <f t="shared" si="32"/>
        <v>8.697463888888997</v>
      </c>
      <c r="K249" s="2">
        <f t="shared" si="33"/>
        <v>98.69746388888899</v>
      </c>
      <c r="L249" s="2">
        <f t="shared" si="34"/>
        <v>373.1005048442747</v>
      </c>
      <c r="M249" s="2">
        <f>SUMIF(A:A,A249,L:L)</f>
        <v>2965.2791409361803</v>
      </c>
      <c r="N249" s="3">
        <f t="shared" si="35"/>
        <v>0.1258230632298859</v>
      </c>
      <c r="O249" s="7">
        <f t="shared" si="36"/>
        <v>7.947668530156058</v>
      </c>
      <c r="P249" s="3">
        <f t="shared" si="37"/>
        <v>0.1258230632298859</v>
      </c>
      <c r="Q249" s="3">
        <f>IF(ISNUMBER(P249),SUMIF(A:A,A249,P:P),"")</f>
        <v>0.9297081218709893</v>
      </c>
      <c r="R249" s="3">
        <f t="shared" si="38"/>
        <v>0.1353360912634317</v>
      </c>
      <c r="S249" s="8">
        <f t="shared" si="39"/>
        <v>7.389011982424554</v>
      </c>
    </row>
    <row r="250" spans="1:19" ht="15">
      <c r="A250" s="1">
        <v>19</v>
      </c>
      <c r="B250" s="5">
        <v>0.6666666666666666</v>
      </c>
      <c r="C250" s="1" t="s">
        <v>177</v>
      </c>
      <c r="D250" s="1">
        <v>7</v>
      </c>
      <c r="E250" s="1">
        <v>12</v>
      </c>
      <c r="F250" s="1" t="s">
        <v>230</v>
      </c>
      <c r="G250" s="2">
        <v>58.906400000000005</v>
      </c>
      <c r="H250" s="6">
        <f>1+_xlfn.COUNTIFS(A:A,A250,O:O,"&lt;"&amp;O250)</f>
        <v>3</v>
      </c>
      <c r="I250" s="2">
        <f>_xlfn.AVERAGEIF(A:A,A250,G:G)</f>
        <v>52.1306361111111</v>
      </c>
      <c r="J250" s="2">
        <f t="shared" si="32"/>
        <v>6.775763888888903</v>
      </c>
      <c r="K250" s="2">
        <f t="shared" si="33"/>
        <v>96.7757638888889</v>
      </c>
      <c r="L250" s="2">
        <f t="shared" si="34"/>
        <v>332.4687375712193</v>
      </c>
      <c r="M250" s="2">
        <f>SUMIF(A:A,A250,L:L)</f>
        <v>2965.2791409361803</v>
      </c>
      <c r="N250" s="3">
        <f t="shared" si="35"/>
        <v>0.11212055316527612</v>
      </c>
      <c r="O250" s="7">
        <f t="shared" si="36"/>
        <v>8.918971337270403</v>
      </c>
      <c r="P250" s="3">
        <f t="shared" si="37"/>
        <v>0.11212055316527612</v>
      </c>
      <c r="Q250" s="3">
        <f>IF(ISNUMBER(P250),SUMIF(A:A,A250,P:P),"")</f>
        <v>0.9297081218709893</v>
      </c>
      <c r="R250" s="3">
        <f t="shared" si="38"/>
        <v>0.12059758383054602</v>
      </c>
      <c r="S250" s="8">
        <f t="shared" si="39"/>
        <v>8.29204009099485</v>
      </c>
    </row>
    <row r="251" spans="1:19" ht="15">
      <c r="A251" s="1">
        <v>19</v>
      </c>
      <c r="B251" s="5">
        <v>0.6666666666666666</v>
      </c>
      <c r="C251" s="1" t="s">
        <v>177</v>
      </c>
      <c r="D251" s="1">
        <v>7</v>
      </c>
      <c r="E251" s="1">
        <v>5</v>
      </c>
      <c r="F251" s="1" t="s">
        <v>223</v>
      </c>
      <c r="G251" s="2">
        <v>58.6179</v>
      </c>
      <c r="H251" s="6">
        <f>1+_xlfn.COUNTIFS(A:A,A251,O:O,"&lt;"&amp;O251)</f>
        <v>4</v>
      </c>
      <c r="I251" s="2">
        <f>_xlfn.AVERAGEIF(A:A,A251,G:G)</f>
        <v>52.1306361111111</v>
      </c>
      <c r="J251" s="2">
        <f t="shared" si="32"/>
        <v>6.487263888888897</v>
      </c>
      <c r="K251" s="2">
        <f t="shared" si="33"/>
        <v>96.48726388888889</v>
      </c>
      <c r="L251" s="2">
        <f t="shared" si="34"/>
        <v>326.7632273786023</v>
      </c>
      <c r="M251" s="2">
        <f>SUMIF(A:A,A251,L:L)</f>
        <v>2965.2791409361803</v>
      </c>
      <c r="N251" s="3">
        <f t="shared" si="35"/>
        <v>0.11019644756798126</v>
      </c>
      <c r="O251" s="7">
        <f t="shared" si="36"/>
        <v>9.074702697499303</v>
      </c>
      <c r="P251" s="3">
        <f t="shared" si="37"/>
        <v>0.11019644756798126</v>
      </c>
      <c r="Q251" s="3">
        <f>IF(ISNUMBER(P251),SUMIF(A:A,A251,P:P),"")</f>
        <v>0.9297081218709893</v>
      </c>
      <c r="R251" s="3">
        <f t="shared" si="38"/>
        <v>0.11852800354827128</v>
      </c>
      <c r="S251" s="8">
        <f t="shared" si="39"/>
        <v>8.436824801429678</v>
      </c>
    </row>
    <row r="252" spans="1:19" ht="15">
      <c r="A252" s="1">
        <v>19</v>
      </c>
      <c r="B252" s="5">
        <v>0.6666666666666666</v>
      </c>
      <c r="C252" s="1" t="s">
        <v>177</v>
      </c>
      <c r="D252" s="1">
        <v>7</v>
      </c>
      <c r="E252" s="1">
        <v>8</v>
      </c>
      <c r="F252" s="1" t="s">
        <v>226</v>
      </c>
      <c r="G252" s="2">
        <v>53.9361999999999</v>
      </c>
      <c r="H252" s="6">
        <f>1+_xlfn.COUNTIFS(A:A,A252,O:O,"&lt;"&amp;O252)</f>
        <v>5</v>
      </c>
      <c r="I252" s="2">
        <f>_xlfn.AVERAGEIF(A:A,A252,G:G)</f>
        <v>52.1306361111111</v>
      </c>
      <c r="J252" s="2">
        <f t="shared" si="32"/>
        <v>1.8055638888887984</v>
      </c>
      <c r="K252" s="2">
        <f t="shared" si="33"/>
        <v>91.8055638888888</v>
      </c>
      <c r="L252" s="2">
        <f t="shared" si="34"/>
        <v>246.73967496714704</v>
      </c>
      <c r="M252" s="2">
        <f>SUMIF(A:A,A252,L:L)</f>
        <v>2965.2791409361803</v>
      </c>
      <c r="N252" s="3">
        <f t="shared" si="35"/>
        <v>0.08320959452378836</v>
      </c>
      <c r="O252" s="7">
        <f t="shared" si="36"/>
        <v>12.01784488583363</v>
      </c>
      <c r="P252" s="3">
        <f t="shared" si="37"/>
        <v>0.08320959452378836</v>
      </c>
      <c r="Q252" s="3">
        <f>IF(ISNUMBER(P252),SUMIF(A:A,A252,P:P),"")</f>
        <v>0.9297081218709893</v>
      </c>
      <c r="R252" s="3">
        <f t="shared" si="38"/>
        <v>0.08950077187271782</v>
      </c>
      <c r="S252" s="8">
        <f t="shared" si="39"/>
        <v>11.17308799774526</v>
      </c>
    </row>
    <row r="253" spans="1:19" ht="15">
      <c r="A253" s="1">
        <v>19</v>
      </c>
      <c r="B253" s="5">
        <v>0.6666666666666666</v>
      </c>
      <c r="C253" s="1" t="s">
        <v>177</v>
      </c>
      <c r="D253" s="1">
        <v>7</v>
      </c>
      <c r="E253" s="1">
        <v>7</v>
      </c>
      <c r="F253" s="1" t="s">
        <v>225</v>
      </c>
      <c r="G253" s="2">
        <v>53.7659666666667</v>
      </c>
      <c r="H253" s="6">
        <f>1+_xlfn.COUNTIFS(A:A,A253,O:O,"&lt;"&amp;O253)</f>
        <v>6</v>
      </c>
      <c r="I253" s="2">
        <f>_xlfn.AVERAGEIF(A:A,A253,G:G)</f>
        <v>52.1306361111111</v>
      </c>
      <c r="J253" s="2">
        <f t="shared" si="32"/>
        <v>1.6353305555555977</v>
      </c>
      <c r="K253" s="2">
        <f t="shared" si="33"/>
        <v>91.6353305555556</v>
      </c>
      <c r="L253" s="2">
        <f t="shared" si="34"/>
        <v>244.2323028749041</v>
      </c>
      <c r="M253" s="2">
        <f>SUMIF(A:A,A253,L:L)</f>
        <v>2965.2791409361803</v>
      </c>
      <c r="N253" s="3">
        <f t="shared" si="35"/>
        <v>0.08236401743877526</v>
      </c>
      <c r="O253" s="7">
        <f t="shared" si="36"/>
        <v>12.141224178912147</v>
      </c>
      <c r="P253" s="3">
        <f t="shared" si="37"/>
        <v>0.08236401743877526</v>
      </c>
      <c r="Q253" s="3">
        <f>IF(ISNUMBER(P253),SUMIF(A:A,A253,P:P),"")</f>
        <v>0.9297081218709893</v>
      </c>
      <c r="R253" s="3">
        <f t="shared" si="38"/>
        <v>0.08859126375385637</v>
      </c>
      <c r="S253" s="8">
        <f t="shared" si="39"/>
        <v>11.287794728591058</v>
      </c>
    </row>
    <row r="254" spans="1:19" ht="15">
      <c r="A254" s="1">
        <v>19</v>
      </c>
      <c r="B254" s="5">
        <v>0.6666666666666666</v>
      </c>
      <c r="C254" s="1" t="s">
        <v>177</v>
      </c>
      <c r="D254" s="1">
        <v>7</v>
      </c>
      <c r="E254" s="1">
        <v>1</v>
      </c>
      <c r="F254" s="1" t="s">
        <v>220</v>
      </c>
      <c r="G254" s="2">
        <v>53.5279333333333</v>
      </c>
      <c r="H254" s="6">
        <f>1+_xlfn.COUNTIFS(A:A,A254,O:O,"&lt;"&amp;O254)</f>
        <v>7</v>
      </c>
      <c r="I254" s="2">
        <f>_xlfn.AVERAGEIF(A:A,A254,G:G)</f>
        <v>52.1306361111111</v>
      </c>
      <c r="J254" s="2">
        <f t="shared" si="32"/>
        <v>1.3972972222221998</v>
      </c>
      <c r="K254" s="2">
        <f t="shared" si="33"/>
        <v>91.39729722222219</v>
      </c>
      <c r="L254" s="2">
        <f t="shared" si="34"/>
        <v>240.76896767136645</v>
      </c>
      <c r="M254" s="2">
        <f>SUMIF(A:A,A254,L:L)</f>
        <v>2965.2791409361803</v>
      </c>
      <c r="N254" s="3">
        <f t="shared" si="35"/>
        <v>0.08119605481572043</v>
      </c>
      <c r="O254" s="7">
        <f t="shared" si="36"/>
        <v>12.31586931495087</v>
      </c>
      <c r="P254" s="3">
        <f t="shared" si="37"/>
        <v>0.08119605481572043</v>
      </c>
      <c r="Q254" s="3">
        <f>IF(ISNUMBER(P254),SUMIF(A:A,A254,P:P),"")</f>
        <v>0.9297081218709893</v>
      </c>
      <c r="R254" s="3">
        <f t="shared" si="38"/>
        <v>0.08733499568909603</v>
      </c>
      <c r="S254" s="8">
        <f t="shared" si="39"/>
        <v>11.450163730011523</v>
      </c>
    </row>
    <row r="255" spans="1:19" ht="15">
      <c r="A255" s="1">
        <v>19</v>
      </c>
      <c r="B255" s="5">
        <v>0.6666666666666666</v>
      </c>
      <c r="C255" s="1" t="s">
        <v>177</v>
      </c>
      <c r="D255" s="1">
        <v>7</v>
      </c>
      <c r="E255" s="1">
        <v>14</v>
      </c>
      <c r="F255" s="1" t="s">
        <v>231</v>
      </c>
      <c r="G255" s="2">
        <v>52.342</v>
      </c>
      <c r="H255" s="6">
        <f>1+_xlfn.COUNTIFS(A:A,A255,O:O,"&lt;"&amp;O255)</f>
        <v>8</v>
      </c>
      <c r="I255" s="2">
        <f>_xlfn.AVERAGEIF(A:A,A255,G:G)</f>
        <v>52.1306361111111</v>
      </c>
      <c r="J255" s="2">
        <f t="shared" si="32"/>
        <v>0.21136388888889712</v>
      </c>
      <c r="K255" s="2">
        <f t="shared" si="33"/>
        <v>90.2113638888889</v>
      </c>
      <c r="L255" s="2">
        <f t="shared" si="34"/>
        <v>224.2321352510809</v>
      </c>
      <c r="M255" s="2">
        <f>SUMIF(A:A,A255,L:L)</f>
        <v>2965.2791409361803</v>
      </c>
      <c r="N255" s="3">
        <f t="shared" si="35"/>
        <v>0.07561923333136443</v>
      </c>
      <c r="O255" s="7">
        <f t="shared" si="36"/>
        <v>13.2241488831021</v>
      </c>
      <c r="P255" s="3">
        <f t="shared" si="37"/>
        <v>0.07561923333136443</v>
      </c>
      <c r="Q255" s="3">
        <f>IF(ISNUMBER(P255),SUMIF(A:A,A255,P:P),"")</f>
        <v>0.9297081218709893</v>
      </c>
      <c r="R255" s="3">
        <f t="shared" si="38"/>
        <v>0.08133653084495449</v>
      </c>
      <c r="S255" s="8">
        <f t="shared" si="39"/>
        <v>12.294598621451195</v>
      </c>
    </row>
    <row r="256" spans="1:19" ht="15">
      <c r="A256" s="1">
        <v>19</v>
      </c>
      <c r="B256" s="5">
        <v>0.6666666666666666</v>
      </c>
      <c r="C256" s="1" t="s">
        <v>177</v>
      </c>
      <c r="D256" s="1">
        <v>7</v>
      </c>
      <c r="E256" s="1">
        <v>4</v>
      </c>
      <c r="F256" s="1" t="s">
        <v>222</v>
      </c>
      <c r="G256" s="2">
        <v>46.1113333333333</v>
      </c>
      <c r="H256" s="6">
        <f>1+_xlfn.COUNTIFS(A:A,A256,O:O,"&lt;"&amp;O256)</f>
        <v>9</v>
      </c>
      <c r="I256" s="2">
        <f>_xlfn.AVERAGEIF(A:A,A256,G:G)</f>
        <v>52.1306361111111</v>
      </c>
      <c r="J256" s="2">
        <f t="shared" si="32"/>
        <v>-6.019302777777803</v>
      </c>
      <c r="K256" s="2">
        <f t="shared" si="33"/>
        <v>83.9806972222222</v>
      </c>
      <c r="L256" s="2">
        <f t="shared" si="34"/>
        <v>154.29121656268413</v>
      </c>
      <c r="M256" s="2">
        <f>SUMIF(A:A,A256,L:L)</f>
        <v>2965.2791409361803</v>
      </c>
      <c r="N256" s="3">
        <f t="shared" si="35"/>
        <v>0.05203261117399296</v>
      </c>
      <c r="O256" s="7">
        <f t="shared" si="36"/>
        <v>19.218716444117682</v>
      </c>
      <c r="P256" s="3">
        <f t="shared" si="37"/>
        <v>0.05203261117399296</v>
      </c>
      <c r="Q256" s="3">
        <f>IF(ISNUMBER(P256),SUMIF(A:A,A256,P:P),"")</f>
        <v>0.9297081218709893</v>
      </c>
      <c r="R256" s="3">
        <f t="shared" si="38"/>
        <v>0.05596660925073993</v>
      </c>
      <c r="S256" s="8">
        <f t="shared" si="39"/>
        <v>17.86779677003175</v>
      </c>
    </row>
    <row r="257" spans="1:19" ht="15">
      <c r="A257" s="1">
        <v>19</v>
      </c>
      <c r="B257" s="5">
        <v>0.6666666666666666</v>
      </c>
      <c r="C257" s="1" t="s">
        <v>177</v>
      </c>
      <c r="D257" s="1">
        <v>7</v>
      </c>
      <c r="E257" s="1">
        <v>6</v>
      </c>
      <c r="F257" s="1" t="s">
        <v>224</v>
      </c>
      <c r="G257" s="2">
        <v>44.1144333333333</v>
      </c>
      <c r="H257" s="6">
        <f>1+_xlfn.COUNTIFS(A:A,A257,O:O,"&lt;"&amp;O257)</f>
        <v>11</v>
      </c>
      <c r="I257" s="2">
        <f>_xlfn.AVERAGEIF(A:A,A257,G:G)</f>
        <v>52.1306361111111</v>
      </c>
      <c r="J257" s="2">
        <f t="shared" si="32"/>
        <v>-8.0162027777778</v>
      </c>
      <c r="K257" s="2">
        <f t="shared" si="33"/>
        <v>81.9837972222222</v>
      </c>
      <c r="L257" s="2">
        <f t="shared" si="34"/>
        <v>136.86948853284272</v>
      </c>
      <c r="M257" s="2">
        <f>SUMIF(A:A,A257,L:L)</f>
        <v>2965.2791409361803</v>
      </c>
      <c r="N257" s="3">
        <f t="shared" si="35"/>
        <v>0.04615737069854108</v>
      </c>
      <c r="O257" s="7">
        <f t="shared" si="36"/>
        <v>21.665012215082854</v>
      </c>
      <c r="P257" s="3">
        <f t="shared" si="37"/>
      </c>
      <c r="Q257" s="3">
        <f>IF(ISNUMBER(P257),SUMIF(A:A,A257,P:P),"")</f>
      </c>
      <c r="R257" s="3">
        <f t="shared" si="38"/>
      </c>
      <c r="S257" s="8">
        <f t="shared" si="39"/>
      </c>
    </row>
    <row r="258" spans="1:19" ht="15">
      <c r="A258" s="1">
        <v>19</v>
      </c>
      <c r="B258" s="5">
        <v>0.6666666666666666</v>
      </c>
      <c r="C258" s="1" t="s">
        <v>177</v>
      </c>
      <c r="D258" s="1">
        <v>7</v>
      </c>
      <c r="E258" s="1">
        <v>9</v>
      </c>
      <c r="F258" s="1" t="s">
        <v>227</v>
      </c>
      <c r="G258" s="2">
        <v>33.3075333333333</v>
      </c>
      <c r="H258" s="6">
        <f>1+_xlfn.COUNTIFS(A:A,A258,O:O,"&lt;"&amp;O258)</f>
        <v>12</v>
      </c>
      <c r="I258" s="2">
        <f>_xlfn.AVERAGEIF(A:A,A258,G:G)</f>
        <v>52.1306361111111</v>
      </c>
      <c r="J258" s="2">
        <f t="shared" si="32"/>
        <v>-18.823102777777798</v>
      </c>
      <c r="K258" s="2">
        <f t="shared" si="33"/>
        <v>71.17689722222221</v>
      </c>
      <c r="L258" s="2">
        <f t="shared" si="34"/>
        <v>71.56555146034138</v>
      </c>
      <c r="M258" s="2">
        <f>SUMIF(A:A,A258,L:L)</f>
        <v>2965.2791409361803</v>
      </c>
      <c r="N258" s="3">
        <f t="shared" si="35"/>
        <v>0.024134507430469812</v>
      </c>
      <c r="O258" s="7">
        <f t="shared" si="36"/>
        <v>41.43444828451316</v>
      </c>
      <c r="P258" s="3">
        <f t="shared" si="37"/>
      </c>
      <c r="Q258" s="3">
        <f>IF(ISNUMBER(P258),SUMIF(A:A,A258,P:P),"")</f>
      </c>
      <c r="R258" s="3">
        <f t="shared" si="38"/>
      </c>
      <c r="S258" s="8">
        <f t="shared" si="39"/>
      </c>
    </row>
    <row r="259" spans="1:19" ht="15">
      <c r="A259" s="1">
        <v>19</v>
      </c>
      <c r="B259" s="5">
        <v>0.6666666666666666</v>
      </c>
      <c r="C259" s="1" t="s">
        <v>177</v>
      </c>
      <c r="D259" s="1">
        <v>7</v>
      </c>
      <c r="E259" s="1">
        <v>10</v>
      </c>
      <c r="F259" s="1" t="s">
        <v>228</v>
      </c>
      <c r="G259" s="2">
        <v>45.6378</v>
      </c>
      <c r="H259" s="6">
        <f>1+_xlfn.COUNTIFS(A:A,A259,O:O,"&lt;"&amp;O259)</f>
        <v>10</v>
      </c>
      <c r="I259" s="2">
        <f>_xlfn.AVERAGEIF(A:A,A259,G:G)</f>
        <v>52.1306361111111</v>
      </c>
      <c r="J259" s="2">
        <f t="shared" si="32"/>
        <v>-6.492836111111103</v>
      </c>
      <c r="K259" s="2">
        <f t="shared" si="33"/>
        <v>83.5071638888889</v>
      </c>
      <c r="L259" s="2">
        <f t="shared" si="34"/>
        <v>149.9691840514042</v>
      </c>
      <c r="M259" s="2">
        <f>SUMIF(A:A,A259,L:L)</f>
        <v>2965.2791409361803</v>
      </c>
      <c r="N259" s="3">
        <f t="shared" si="35"/>
        <v>0.05057506458027989</v>
      </c>
      <c r="O259" s="7">
        <f t="shared" si="36"/>
        <v>19.772589680289162</v>
      </c>
      <c r="P259" s="3">
        <f t="shared" si="37"/>
        <v>0.05057506458027989</v>
      </c>
      <c r="Q259" s="3">
        <f>IF(ISNUMBER(P259),SUMIF(A:A,A259,P:P),"")</f>
        <v>0.9297081218709893</v>
      </c>
      <c r="R259" s="3">
        <f t="shared" si="38"/>
        <v>0.054398862815676165</v>
      </c>
      <c r="S259" s="8">
        <f t="shared" si="39"/>
        <v>18.382737216187344</v>
      </c>
    </row>
    <row r="260" spans="1:19" ht="15">
      <c r="A260" s="1">
        <v>25</v>
      </c>
      <c r="B260" s="5">
        <v>0.6701388888888888</v>
      </c>
      <c r="C260" s="1" t="s">
        <v>244</v>
      </c>
      <c r="D260" s="1">
        <v>6</v>
      </c>
      <c r="E260" s="1">
        <v>1</v>
      </c>
      <c r="F260" s="1" t="s">
        <v>292</v>
      </c>
      <c r="G260" s="2">
        <v>76.3257</v>
      </c>
      <c r="H260" s="6">
        <f>1+_xlfn.COUNTIFS(A:A,A260,O:O,"&lt;"&amp;O260)</f>
        <v>1</v>
      </c>
      <c r="I260" s="2">
        <f>_xlfn.AVERAGEIF(A:A,A260,G:G)</f>
        <v>54.19582727272729</v>
      </c>
      <c r="J260" s="2">
        <f t="shared" si="32"/>
        <v>22.129872727272705</v>
      </c>
      <c r="K260" s="2">
        <f t="shared" si="33"/>
        <v>112.1298727272727</v>
      </c>
      <c r="L260" s="2">
        <f t="shared" si="34"/>
        <v>835.3011876926154</v>
      </c>
      <c r="M260" s="2">
        <f>SUMIF(A:A,A260,L:L)</f>
        <v>2997.320418456291</v>
      </c>
      <c r="N260" s="3">
        <f t="shared" si="35"/>
        <v>0.2786826468565614</v>
      </c>
      <c r="O260" s="7">
        <f t="shared" si="36"/>
        <v>3.5883109740761947</v>
      </c>
      <c r="P260" s="3">
        <f t="shared" si="37"/>
        <v>0.2786826468565614</v>
      </c>
      <c r="Q260" s="3">
        <f>IF(ISNUMBER(P260),SUMIF(A:A,A260,P:P),"")</f>
        <v>0.9389792579285665</v>
      </c>
      <c r="R260" s="3">
        <f t="shared" si="38"/>
        <v>0.2967931873930301</v>
      </c>
      <c r="S260" s="8">
        <f t="shared" si="39"/>
        <v>3.3693495756549967</v>
      </c>
    </row>
    <row r="261" spans="1:19" ht="15">
      <c r="A261" s="1">
        <v>25</v>
      </c>
      <c r="B261" s="5">
        <v>0.6701388888888888</v>
      </c>
      <c r="C261" s="1" t="s">
        <v>244</v>
      </c>
      <c r="D261" s="1">
        <v>6</v>
      </c>
      <c r="E261" s="1">
        <v>6</v>
      </c>
      <c r="F261" s="1" t="s">
        <v>296</v>
      </c>
      <c r="G261" s="2">
        <v>61.890866666666696</v>
      </c>
      <c r="H261" s="6">
        <f>1+_xlfn.COUNTIFS(A:A,A261,O:O,"&lt;"&amp;O261)</f>
        <v>2</v>
      </c>
      <c r="I261" s="2">
        <f>_xlfn.AVERAGEIF(A:A,A261,G:G)</f>
        <v>54.19582727272729</v>
      </c>
      <c r="J261" s="2">
        <f t="shared" si="32"/>
        <v>7.695039393939403</v>
      </c>
      <c r="K261" s="2">
        <f t="shared" si="33"/>
        <v>97.6950393939394</v>
      </c>
      <c r="L261" s="2">
        <f t="shared" si="34"/>
        <v>351.32171254423594</v>
      </c>
      <c r="M261" s="2">
        <f>SUMIF(A:A,A261,L:L)</f>
        <v>2997.320418456291</v>
      </c>
      <c r="N261" s="3">
        <f t="shared" si="35"/>
        <v>0.11721193048995977</v>
      </c>
      <c r="O261" s="7">
        <f t="shared" si="36"/>
        <v>8.531554730136099</v>
      </c>
      <c r="P261" s="3">
        <f t="shared" si="37"/>
        <v>0.11721193048995977</v>
      </c>
      <c r="Q261" s="3">
        <f>IF(ISNUMBER(P261),SUMIF(A:A,A261,P:P),"")</f>
        <v>0.9389792579285665</v>
      </c>
      <c r="R261" s="3">
        <f t="shared" si="38"/>
        <v>0.12482909446640487</v>
      </c>
      <c r="S261" s="8">
        <f t="shared" si="39"/>
        <v>8.010952929480146</v>
      </c>
    </row>
    <row r="262" spans="1:19" ht="15">
      <c r="A262" s="1">
        <v>25</v>
      </c>
      <c r="B262" s="5">
        <v>0.6701388888888888</v>
      </c>
      <c r="C262" s="1" t="s">
        <v>244</v>
      </c>
      <c r="D262" s="1">
        <v>6</v>
      </c>
      <c r="E262" s="1">
        <v>7</v>
      </c>
      <c r="F262" s="1" t="s">
        <v>297</v>
      </c>
      <c r="G262" s="2">
        <v>60.7639333333334</v>
      </c>
      <c r="H262" s="6">
        <f>1+_xlfn.COUNTIFS(A:A,A262,O:O,"&lt;"&amp;O262)</f>
        <v>3</v>
      </c>
      <c r="I262" s="2">
        <f>_xlfn.AVERAGEIF(A:A,A262,G:G)</f>
        <v>54.19582727272729</v>
      </c>
      <c r="J262" s="2">
        <f t="shared" si="32"/>
        <v>6.568106060606105</v>
      </c>
      <c r="K262" s="2">
        <f t="shared" si="33"/>
        <v>96.56810606060611</v>
      </c>
      <c r="L262" s="2">
        <f t="shared" si="34"/>
        <v>328.35205252206316</v>
      </c>
      <c r="M262" s="2">
        <f>SUMIF(A:A,A262,L:L)</f>
        <v>2997.320418456291</v>
      </c>
      <c r="N262" s="3">
        <f t="shared" si="35"/>
        <v>0.10954853224907272</v>
      </c>
      <c r="O262" s="7">
        <f t="shared" si="36"/>
        <v>9.1283742417139</v>
      </c>
      <c r="P262" s="3">
        <f t="shared" si="37"/>
        <v>0.10954853224907272</v>
      </c>
      <c r="Q262" s="3">
        <f>IF(ISNUMBER(P262),SUMIF(A:A,A262,P:P),"")</f>
        <v>0.9389792579285665</v>
      </c>
      <c r="R262" s="3">
        <f t="shared" si="38"/>
        <v>0.11666768070121386</v>
      </c>
      <c r="S262" s="8">
        <f t="shared" si="39"/>
        <v>8.571354071578758</v>
      </c>
    </row>
    <row r="263" spans="1:19" ht="15">
      <c r="A263" s="1">
        <v>25</v>
      </c>
      <c r="B263" s="5">
        <v>0.6701388888888888</v>
      </c>
      <c r="C263" s="1" t="s">
        <v>244</v>
      </c>
      <c r="D263" s="1">
        <v>6</v>
      </c>
      <c r="E263" s="1">
        <v>9</v>
      </c>
      <c r="F263" s="1" t="s">
        <v>299</v>
      </c>
      <c r="G263" s="2">
        <v>60.7022</v>
      </c>
      <c r="H263" s="6">
        <f>1+_xlfn.COUNTIFS(A:A,A263,O:O,"&lt;"&amp;O263)</f>
        <v>4</v>
      </c>
      <c r="I263" s="2">
        <f>_xlfn.AVERAGEIF(A:A,A263,G:G)</f>
        <v>54.19582727272729</v>
      </c>
      <c r="J263" s="2">
        <f t="shared" si="32"/>
        <v>6.506372727272705</v>
      </c>
      <c r="K263" s="2">
        <f t="shared" si="33"/>
        <v>96.5063727272727</v>
      </c>
      <c r="L263" s="2">
        <f t="shared" si="34"/>
        <v>327.13808617312725</v>
      </c>
      <c r="M263" s="2">
        <f>SUMIF(A:A,A263,L:L)</f>
        <v>2997.320418456291</v>
      </c>
      <c r="N263" s="3">
        <f t="shared" si="35"/>
        <v>0.10914351504054848</v>
      </c>
      <c r="O263" s="7">
        <f t="shared" si="36"/>
        <v>9.162248436185006</v>
      </c>
      <c r="P263" s="3">
        <f t="shared" si="37"/>
        <v>0.10914351504054848</v>
      </c>
      <c r="Q263" s="3">
        <f>IF(ISNUMBER(P263),SUMIF(A:A,A263,P:P),"")</f>
        <v>0.9389792579285665</v>
      </c>
      <c r="R263" s="3">
        <f t="shared" si="38"/>
        <v>0.11623634294257397</v>
      </c>
      <c r="S263" s="8">
        <f t="shared" si="39"/>
        <v>8.603161237566166</v>
      </c>
    </row>
    <row r="264" spans="1:19" ht="15">
      <c r="A264" s="1">
        <v>25</v>
      </c>
      <c r="B264" s="5">
        <v>0.6701388888888888</v>
      </c>
      <c r="C264" s="1" t="s">
        <v>244</v>
      </c>
      <c r="D264" s="1">
        <v>6</v>
      </c>
      <c r="E264" s="1">
        <v>8</v>
      </c>
      <c r="F264" s="1" t="s">
        <v>298</v>
      </c>
      <c r="G264" s="2">
        <v>58.5926666666667</v>
      </c>
      <c r="H264" s="6">
        <f>1+_xlfn.COUNTIFS(A:A,A264,O:O,"&lt;"&amp;O264)</f>
        <v>5</v>
      </c>
      <c r="I264" s="2">
        <f>_xlfn.AVERAGEIF(A:A,A264,G:G)</f>
        <v>54.19582727272729</v>
      </c>
      <c r="J264" s="2">
        <f t="shared" si="32"/>
        <v>4.396839393939409</v>
      </c>
      <c r="K264" s="2">
        <f t="shared" si="33"/>
        <v>94.39683939393942</v>
      </c>
      <c r="L264" s="2">
        <f t="shared" si="34"/>
        <v>288.2448704890755</v>
      </c>
      <c r="M264" s="2">
        <f>SUMIF(A:A,A264,L:L)</f>
        <v>2997.320418456291</v>
      </c>
      <c r="N264" s="3">
        <f t="shared" si="35"/>
        <v>0.09616751973335241</v>
      </c>
      <c r="O264" s="7">
        <f t="shared" si="36"/>
        <v>10.398521275922896</v>
      </c>
      <c r="P264" s="3">
        <f t="shared" si="37"/>
        <v>0.09616751973335241</v>
      </c>
      <c r="Q264" s="3">
        <f>IF(ISNUMBER(P264),SUMIF(A:A,A264,P:P),"")</f>
        <v>0.9389792579285665</v>
      </c>
      <c r="R264" s="3">
        <f t="shared" si="38"/>
        <v>0.10241708634278311</v>
      </c>
      <c r="S264" s="8">
        <f t="shared" si="39"/>
        <v>9.763995791220491</v>
      </c>
    </row>
    <row r="265" spans="1:19" ht="15">
      <c r="A265" s="1">
        <v>25</v>
      </c>
      <c r="B265" s="5">
        <v>0.6701388888888888</v>
      </c>
      <c r="C265" s="1" t="s">
        <v>244</v>
      </c>
      <c r="D265" s="1">
        <v>6</v>
      </c>
      <c r="E265" s="1">
        <v>10</v>
      </c>
      <c r="F265" s="1" t="s">
        <v>300</v>
      </c>
      <c r="G265" s="2">
        <v>52.8745333333333</v>
      </c>
      <c r="H265" s="6">
        <f>1+_xlfn.COUNTIFS(A:A,A265,O:O,"&lt;"&amp;O265)</f>
        <v>6</v>
      </c>
      <c r="I265" s="2">
        <f>_xlfn.AVERAGEIF(A:A,A265,G:G)</f>
        <v>54.19582727272729</v>
      </c>
      <c r="J265" s="2">
        <f aca="true" t="shared" si="40" ref="J265:J319">G265-I265</f>
        <v>-1.3212939393939962</v>
      </c>
      <c r="K265" s="2">
        <f aca="true" t="shared" si="41" ref="K265:K319">90+J265</f>
        <v>88.678706060606</v>
      </c>
      <c r="L265" s="2">
        <f aca="true" t="shared" si="42" ref="L265:L319">EXP(0.06*K265)</f>
        <v>204.53157481471746</v>
      </c>
      <c r="M265" s="2">
        <f>SUMIF(A:A,A265,L:L)</f>
        <v>2997.320418456291</v>
      </c>
      <c r="N265" s="3">
        <f aca="true" t="shared" si="43" ref="N265:N319">L265/M265</f>
        <v>0.06823814149307977</v>
      </c>
      <c r="O265" s="7">
        <f aca="true" t="shared" si="44" ref="O265:O319">1/N265</f>
        <v>14.654560896876315</v>
      </c>
      <c r="P265" s="3">
        <f aca="true" t="shared" si="45" ref="P265:P319">IF(O265&gt;21,"",N265)</f>
        <v>0.06823814149307977</v>
      </c>
      <c r="Q265" s="3">
        <f>IF(ISNUMBER(P265),SUMIF(A:A,A265,P:P),"")</f>
        <v>0.9389792579285665</v>
      </c>
      <c r="R265" s="3">
        <f aca="true" t="shared" si="46" ref="R265:R319">_xlfn.IFERROR(P265*(1/Q265),"")</f>
        <v>0.0726726825080422</v>
      </c>
      <c r="S265" s="8">
        <f aca="true" t="shared" si="47" ref="S265:S319">_xlfn.IFERROR(1/R265,"")</f>
        <v>13.76032871621791</v>
      </c>
    </row>
    <row r="266" spans="1:19" ht="15">
      <c r="A266" s="1">
        <v>25</v>
      </c>
      <c r="B266" s="5">
        <v>0.6701388888888888</v>
      </c>
      <c r="C266" s="1" t="s">
        <v>244</v>
      </c>
      <c r="D266" s="1">
        <v>6</v>
      </c>
      <c r="E266" s="1">
        <v>11</v>
      </c>
      <c r="F266" s="1" t="s">
        <v>301</v>
      </c>
      <c r="G266" s="2">
        <v>49.3705666666667</v>
      </c>
      <c r="H266" s="6">
        <f>1+_xlfn.COUNTIFS(A:A,A266,O:O,"&lt;"&amp;O266)</f>
        <v>7</v>
      </c>
      <c r="I266" s="2">
        <f>_xlfn.AVERAGEIF(A:A,A266,G:G)</f>
        <v>54.19582727272729</v>
      </c>
      <c r="J266" s="2">
        <f t="shared" si="40"/>
        <v>-4.825260606060596</v>
      </c>
      <c r="K266" s="2">
        <f t="shared" si="41"/>
        <v>85.1747393939394</v>
      </c>
      <c r="L266" s="2">
        <f t="shared" si="42"/>
        <v>165.75061900619838</v>
      </c>
      <c r="M266" s="2">
        <f>SUMIF(A:A,A266,L:L)</f>
        <v>2997.320418456291</v>
      </c>
      <c r="N266" s="3">
        <f t="shared" si="43"/>
        <v>0.05529959959755149</v>
      </c>
      <c r="O266" s="7">
        <f t="shared" si="44"/>
        <v>18.083313573291715</v>
      </c>
      <c r="P266" s="3">
        <f t="shared" si="45"/>
        <v>0.05529959959755149</v>
      </c>
      <c r="Q266" s="3">
        <f>IF(ISNUMBER(P266),SUMIF(A:A,A266,P:P),"")</f>
        <v>0.9389792579285665</v>
      </c>
      <c r="R266" s="3">
        <f t="shared" si="46"/>
        <v>0.058893313276743804</v>
      </c>
      <c r="S266" s="8">
        <f t="shared" si="47"/>
        <v>16.97985635993903</v>
      </c>
    </row>
    <row r="267" spans="1:19" ht="15">
      <c r="A267" s="1">
        <v>25</v>
      </c>
      <c r="B267" s="5">
        <v>0.6701388888888888</v>
      </c>
      <c r="C267" s="1" t="s">
        <v>244</v>
      </c>
      <c r="D267" s="1">
        <v>6</v>
      </c>
      <c r="E267" s="1">
        <v>4</v>
      </c>
      <c r="F267" s="1" t="s">
        <v>295</v>
      </c>
      <c r="G267" s="2">
        <v>48.7252666666667</v>
      </c>
      <c r="H267" s="6">
        <f>1+_xlfn.COUNTIFS(A:A,A267,O:O,"&lt;"&amp;O267)</f>
        <v>8</v>
      </c>
      <c r="I267" s="2">
        <f>_xlfn.AVERAGEIF(A:A,A267,G:G)</f>
        <v>54.19582727272729</v>
      </c>
      <c r="J267" s="2">
        <f t="shared" si="40"/>
        <v>-5.4705606060605945</v>
      </c>
      <c r="K267" s="2">
        <f t="shared" si="41"/>
        <v>84.52943939393941</v>
      </c>
      <c r="L267" s="2">
        <f t="shared" si="42"/>
        <v>159.4557355484023</v>
      </c>
      <c r="M267" s="2">
        <f>SUMIF(A:A,A267,L:L)</f>
        <v>2997.320418456291</v>
      </c>
      <c r="N267" s="3">
        <f t="shared" si="43"/>
        <v>0.05319942925238761</v>
      </c>
      <c r="O267" s="7">
        <f t="shared" si="44"/>
        <v>18.797194143866115</v>
      </c>
      <c r="P267" s="3">
        <f t="shared" si="45"/>
        <v>0.05319942925238761</v>
      </c>
      <c r="Q267" s="3">
        <f>IF(ISNUMBER(P267),SUMIF(A:A,A267,P:P),"")</f>
        <v>0.9389792579285665</v>
      </c>
      <c r="R267" s="3">
        <f t="shared" si="46"/>
        <v>0.05665666073364402</v>
      </c>
      <c r="S267" s="8">
        <f t="shared" si="47"/>
        <v>17.6501754083466</v>
      </c>
    </row>
    <row r="268" spans="1:19" ht="15">
      <c r="A268" s="1">
        <v>25</v>
      </c>
      <c r="B268" s="5">
        <v>0.6701388888888888</v>
      </c>
      <c r="C268" s="1" t="s">
        <v>244</v>
      </c>
      <c r="D268" s="1">
        <v>6</v>
      </c>
      <c r="E268" s="1">
        <v>3</v>
      </c>
      <c r="F268" s="1" t="s">
        <v>294</v>
      </c>
      <c r="G268" s="2">
        <v>48.1802666666667</v>
      </c>
      <c r="H268" s="6">
        <f>1+_xlfn.COUNTIFS(A:A,A268,O:O,"&lt;"&amp;O268)</f>
        <v>9</v>
      </c>
      <c r="I268" s="2">
        <f>_xlfn.AVERAGEIF(A:A,A268,G:G)</f>
        <v>54.19582727272729</v>
      </c>
      <c r="J268" s="2">
        <f t="shared" si="40"/>
        <v>-6.015560606060596</v>
      </c>
      <c r="K268" s="2">
        <f t="shared" si="41"/>
        <v>83.9844393939394</v>
      </c>
      <c r="L268" s="2">
        <f t="shared" si="42"/>
        <v>154.32586350579288</v>
      </c>
      <c r="M268" s="2">
        <f>SUMIF(A:A,A268,L:L)</f>
        <v>2997.320418456291</v>
      </c>
      <c r="N268" s="3">
        <f t="shared" si="43"/>
        <v>0.05148794321605272</v>
      </c>
      <c r="O268" s="7">
        <f t="shared" si="44"/>
        <v>19.422022662739103</v>
      </c>
      <c r="P268" s="3">
        <f t="shared" si="45"/>
        <v>0.05148794321605272</v>
      </c>
      <c r="Q268" s="3">
        <f>IF(ISNUMBER(P268),SUMIF(A:A,A268,P:P),"")</f>
        <v>0.9389792579285665</v>
      </c>
      <c r="R268" s="3">
        <f t="shared" si="46"/>
        <v>0.05483395163556393</v>
      </c>
      <c r="S268" s="8">
        <f t="shared" si="47"/>
        <v>18.236876427330564</v>
      </c>
    </row>
    <row r="269" spans="1:19" ht="15">
      <c r="A269" s="1">
        <v>25</v>
      </c>
      <c r="B269" s="5">
        <v>0.6701388888888888</v>
      </c>
      <c r="C269" s="1" t="s">
        <v>244</v>
      </c>
      <c r="D269" s="1">
        <v>6</v>
      </c>
      <c r="E269" s="1">
        <v>2</v>
      </c>
      <c r="F269" s="1" t="s">
        <v>293</v>
      </c>
      <c r="G269" s="2">
        <v>37.5841</v>
      </c>
      <c r="H269" s="6">
        <f>1+_xlfn.COUNTIFS(A:A,A269,O:O,"&lt;"&amp;O269)</f>
        <v>11</v>
      </c>
      <c r="I269" s="2">
        <f>_xlfn.AVERAGEIF(A:A,A269,G:G)</f>
        <v>54.19582727272729</v>
      </c>
      <c r="J269" s="2">
        <f t="shared" si="40"/>
        <v>-16.611727272727293</v>
      </c>
      <c r="K269" s="2">
        <f t="shared" si="41"/>
        <v>73.3882727272727</v>
      </c>
      <c r="L269" s="2">
        <f t="shared" si="42"/>
        <v>81.71980335633339</v>
      </c>
      <c r="M269" s="2">
        <f>SUMIF(A:A,A269,L:L)</f>
        <v>2997.320418456291</v>
      </c>
      <c r="N269" s="3">
        <f t="shared" si="43"/>
        <v>0.027264286745299494</v>
      </c>
      <c r="O269" s="7">
        <f t="shared" si="44"/>
        <v>36.67801799995392</v>
      </c>
      <c r="P269" s="3">
        <f t="shared" si="45"/>
      </c>
      <c r="Q269" s="3">
        <f>IF(ISNUMBER(P269),SUMIF(A:A,A269,P:P),"")</f>
      </c>
      <c r="R269" s="3">
        <f t="shared" si="46"/>
      </c>
      <c r="S269" s="8">
        <f t="shared" si="47"/>
      </c>
    </row>
    <row r="270" spans="1:19" ht="15">
      <c r="A270" s="1">
        <v>25</v>
      </c>
      <c r="B270" s="5">
        <v>0.6701388888888888</v>
      </c>
      <c r="C270" s="1" t="s">
        <v>244</v>
      </c>
      <c r="D270" s="1">
        <v>6</v>
      </c>
      <c r="E270" s="1">
        <v>12</v>
      </c>
      <c r="F270" s="1" t="s">
        <v>302</v>
      </c>
      <c r="G270" s="2">
        <v>41.144</v>
      </c>
      <c r="H270" s="6">
        <f>1+_xlfn.COUNTIFS(A:A,A270,O:O,"&lt;"&amp;O270)</f>
        <v>10</v>
      </c>
      <c r="I270" s="2">
        <f>_xlfn.AVERAGEIF(A:A,A270,G:G)</f>
        <v>54.19582727272729</v>
      </c>
      <c r="J270" s="2">
        <f t="shared" si="40"/>
        <v>-13.051827272727294</v>
      </c>
      <c r="K270" s="2">
        <f t="shared" si="41"/>
        <v>76.9481727272727</v>
      </c>
      <c r="L270" s="2">
        <f t="shared" si="42"/>
        <v>101.17891280372999</v>
      </c>
      <c r="M270" s="2">
        <f>SUMIF(A:A,A270,L:L)</f>
        <v>2997.320418456291</v>
      </c>
      <c r="N270" s="3">
        <f t="shared" si="43"/>
        <v>0.03375645532613431</v>
      </c>
      <c r="O270" s="7">
        <f t="shared" si="44"/>
        <v>29.62396348605353</v>
      </c>
      <c r="P270" s="3">
        <f t="shared" si="45"/>
      </c>
      <c r="Q270" s="3">
        <f>IF(ISNUMBER(P270),SUMIF(A:A,A270,P:P),"")</f>
      </c>
      <c r="R270" s="3">
        <f t="shared" si="46"/>
      </c>
      <c r="S270" s="8">
        <f t="shared" si="47"/>
      </c>
    </row>
    <row r="271" spans="1:19" ht="15">
      <c r="A271" s="1">
        <v>7</v>
      </c>
      <c r="B271" s="5">
        <v>0.6770833333333334</v>
      </c>
      <c r="C271" s="1" t="s">
        <v>31</v>
      </c>
      <c r="D271" s="1">
        <v>7</v>
      </c>
      <c r="E271" s="1">
        <v>5</v>
      </c>
      <c r="F271" s="1" t="s">
        <v>99</v>
      </c>
      <c r="G271" s="2">
        <v>69.1167</v>
      </c>
      <c r="H271" s="6">
        <f>1+_xlfn.COUNTIFS(A:A,A271,O:O,"&lt;"&amp;O271)</f>
        <v>1</v>
      </c>
      <c r="I271" s="2">
        <f>_xlfn.AVERAGEIF(A:A,A271,G:G)</f>
        <v>48.69143846153846</v>
      </c>
      <c r="J271" s="2">
        <f t="shared" si="40"/>
        <v>20.425261538461534</v>
      </c>
      <c r="K271" s="2">
        <f t="shared" si="41"/>
        <v>110.42526153846154</v>
      </c>
      <c r="L271" s="2">
        <f t="shared" si="42"/>
        <v>754.0929922559856</v>
      </c>
      <c r="M271" s="2">
        <f>SUMIF(A:A,A271,L:L)</f>
        <v>3411.407759071664</v>
      </c>
      <c r="N271" s="3">
        <f t="shared" si="43"/>
        <v>0.22105038315947156</v>
      </c>
      <c r="O271" s="7">
        <f t="shared" si="44"/>
        <v>4.523855537850725</v>
      </c>
      <c r="P271" s="3">
        <f t="shared" si="45"/>
        <v>0.22105038315947156</v>
      </c>
      <c r="Q271" s="3">
        <f>IF(ISNUMBER(P271),SUMIF(A:A,A271,P:P),"")</f>
        <v>0.8577056082544543</v>
      </c>
      <c r="R271" s="3">
        <f t="shared" si="46"/>
        <v>0.2577229075245744</v>
      </c>
      <c r="S271" s="8">
        <f t="shared" si="47"/>
        <v>3.8801362657475376</v>
      </c>
    </row>
    <row r="272" spans="1:19" ht="15">
      <c r="A272" s="1">
        <v>7</v>
      </c>
      <c r="B272" s="5">
        <v>0.6770833333333334</v>
      </c>
      <c r="C272" s="1" t="s">
        <v>31</v>
      </c>
      <c r="D272" s="1">
        <v>7</v>
      </c>
      <c r="E272" s="1">
        <v>6</v>
      </c>
      <c r="F272" s="1" t="s">
        <v>100</v>
      </c>
      <c r="G272" s="2">
        <v>57.4372</v>
      </c>
      <c r="H272" s="6">
        <f>1+_xlfn.COUNTIFS(A:A,A272,O:O,"&lt;"&amp;O272)</f>
        <v>2</v>
      </c>
      <c r="I272" s="2">
        <f>_xlfn.AVERAGEIF(A:A,A272,G:G)</f>
        <v>48.69143846153846</v>
      </c>
      <c r="J272" s="2">
        <f t="shared" si="40"/>
        <v>8.745761538461537</v>
      </c>
      <c r="K272" s="2">
        <f t="shared" si="41"/>
        <v>98.74576153846154</v>
      </c>
      <c r="L272" s="2">
        <f t="shared" si="42"/>
        <v>374.1832655768116</v>
      </c>
      <c r="M272" s="2">
        <f>SUMIF(A:A,A272,L:L)</f>
        <v>3411.407759071664</v>
      </c>
      <c r="N272" s="3">
        <f t="shared" si="43"/>
        <v>0.10968588102134029</v>
      </c>
      <c r="O272" s="7">
        <f t="shared" si="44"/>
        <v>9.116943682163082</v>
      </c>
      <c r="P272" s="3">
        <f t="shared" si="45"/>
        <v>0.10968588102134029</v>
      </c>
      <c r="Q272" s="3">
        <f>IF(ISNUMBER(P272),SUMIF(A:A,A272,P:P),"")</f>
        <v>0.8577056082544543</v>
      </c>
      <c r="R272" s="3">
        <f t="shared" si="46"/>
        <v>0.1278829005730366</v>
      </c>
      <c r="S272" s="8">
        <f t="shared" si="47"/>
        <v>7.8196537263312935</v>
      </c>
    </row>
    <row r="273" spans="1:19" ht="15">
      <c r="A273" s="1">
        <v>7</v>
      </c>
      <c r="B273" s="5">
        <v>0.6770833333333334</v>
      </c>
      <c r="C273" s="1" t="s">
        <v>31</v>
      </c>
      <c r="D273" s="1">
        <v>7</v>
      </c>
      <c r="E273" s="1">
        <v>11</v>
      </c>
      <c r="F273" s="1" t="s">
        <v>29</v>
      </c>
      <c r="G273" s="2">
        <v>56.9479333333334</v>
      </c>
      <c r="H273" s="6">
        <f>1+_xlfn.COUNTIFS(A:A,A273,O:O,"&lt;"&amp;O273)</f>
        <v>3</v>
      </c>
      <c r="I273" s="2">
        <f>_xlfn.AVERAGEIF(A:A,A273,G:G)</f>
        <v>48.69143846153846</v>
      </c>
      <c r="J273" s="2">
        <f t="shared" si="40"/>
        <v>8.256494871794942</v>
      </c>
      <c r="K273" s="2">
        <f t="shared" si="41"/>
        <v>98.25649487179494</v>
      </c>
      <c r="L273" s="2">
        <f t="shared" si="42"/>
        <v>363.3584062885298</v>
      </c>
      <c r="M273" s="2">
        <f>SUMIF(A:A,A273,L:L)</f>
        <v>3411.407759071664</v>
      </c>
      <c r="N273" s="3">
        <f t="shared" si="43"/>
        <v>0.10651274545597253</v>
      </c>
      <c r="O273" s="7">
        <f t="shared" si="44"/>
        <v>9.388547781010434</v>
      </c>
      <c r="P273" s="3">
        <f t="shared" si="45"/>
        <v>0.10651274545597253</v>
      </c>
      <c r="Q273" s="3">
        <f>IF(ISNUMBER(P273),SUMIF(A:A,A273,P:P),"")</f>
        <v>0.8577056082544543</v>
      </c>
      <c r="R273" s="3">
        <f t="shared" si="46"/>
        <v>0.1241833380018818</v>
      </c>
      <c r="S273" s="8">
        <f t="shared" si="47"/>
        <v>8.05261008513756</v>
      </c>
    </row>
    <row r="274" spans="1:19" ht="15">
      <c r="A274" s="1">
        <v>7</v>
      </c>
      <c r="B274" s="5">
        <v>0.6770833333333334</v>
      </c>
      <c r="C274" s="1" t="s">
        <v>31</v>
      </c>
      <c r="D274" s="1">
        <v>7</v>
      </c>
      <c r="E274" s="1">
        <v>4</v>
      </c>
      <c r="F274" s="1" t="s">
        <v>98</v>
      </c>
      <c r="G274" s="2">
        <v>54.3259666666666</v>
      </c>
      <c r="H274" s="6">
        <f>1+_xlfn.COUNTIFS(A:A,A274,O:O,"&lt;"&amp;O274)</f>
        <v>4</v>
      </c>
      <c r="I274" s="2">
        <f>_xlfn.AVERAGEIF(A:A,A274,G:G)</f>
        <v>48.69143846153846</v>
      </c>
      <c r="J274" s="2">
        <f t="shared" si="40"/>
        <v>5.634528205128142</v>
      </c>
      <c r="K274" s="2">
        <f t="shared" si="41"/>
        <v>95.63452820512813</v>
      </c>
      <c r="L274" s="2">
        <f t="shared" si="42"/>
        <v>310.4651610397152</v>
      </c>
      <c r="M274" s="2">
        <f>SUMIF(A:A,A274,L:L)</f>
        <v>3411.407759071664</v>
      </c>
      <c r="N274" s="3">
        <f t="shared" si="43"/>
        <v>0.09100793073303004</v>
      </c>
      <c r="O274" s="7">
        <f t="shared" si="44"/>
        <v>10.988053370134084</v>
      </c>
      <c r="P274" s="3">
        <f t="shared" si="45"/>
        <v>0.09100793073303004</v>
      </c>
      <c r="Q274" s="3">
        <f>IF(ISNUMBER(P274),SUMIF(A:A,A274,P:P),"")</f>
        <v>0.8577056082544543</v>
      </c>
      <c r="R274" s="3">
        <f t="shared" si="46"/>
        <v>0.1061062558728552</v>
      </c>
      <c r="S274" s="8">
        <f t="shared" si="47"/>
        <v>9.42451499936326</v>
      </c>
    </row>
    <row r="275" spans="1:19" ht="15">
      <c r="A275" s="1">
        <v>7</v>
      </c>
      <c r="B275" s="5">
        <v>0.6770833333333334</v>
      </c>
      <c r="C275" s="1" t="s">
        <v>31</v>
      </c>
      <c r="D275" s="1">
        <v>7</v>
      </c>
      <c r="E275" s="1">
        <v>3</v>
      </c>
      <c r="F275" s="1" t="s">
        <v>97</v>
      </c>
      <c r="G275" s="2">
        <v>53.3171333333333</v>
      </c>
      <c r="H275" s="6">
        <f>1+_xlfn.COUNTIFS(A:A,A275,O:O,"&lt;"&amp;O275)</f>
        <v>5</v>
      </c>
      <c r="I275" s="2">
        <f>_xlfn.AVERAGEIF(A:A,A275,G:G)</f>
        <v>48.69143846153846</v>
      </c>
      <c r="J275" s="2">
        <f t="shared" si="40"/>
        <v>4.625694871794842</v>
      </c>
      <c r="K275" s="2">
        <f t="shared" si="41"/>
        <v>94.62569487179485</v>
      </c>
      <c r="L275" s="2">
        <f t="shared" si="42"/>
        <v>292.2301545478393</v>
      </c>
      <c r="M275" s="2">
        <f>SUMIF(A:A,A275,L:L)</f>
        <v>3411.407759071664</v>
      </c>
      <c r="N275" s="3">
        <f t="shared" si="43"/>
        <v>0.08566262821286512</v>
      </c>
      <c r="O275" s="7">
        <f t="shared" si="44"/>
        <v>11.673702066612712</v>
      </c>
      <c r="P275" s="3">
        <f t="shared" si="45"/>
        <v>0.08566262821286512</v>
      </c>
      <c r="Q275" s="3">
        <f>IF(ISNUMBER(P275),SUMIF(A:A,A275,P:P),"")</f>
        <v>0.8577056082544543</v>
      </c>
      <c r="R275" s="3">
        <f t="shared" si="46"/>
        <v>0.09987416123721055</v>
      </c>
      <c r="S275" s="8">
        <f t="shared" si="47"/>
        <v>10.012599731625338</v>
      </c>
    </row>
    <row r="276" spans="1:19" ht="15">
      <c r="A276" s="1">
        <v>7</v>
      </c>
      <c r="B276" s="5">
        <v>0.6770833333333334</v>
      </c>
      <c r="C276" s="1" t="s">
        <v>31</v>
      </c>
      <c r="D276" s="1">
        <v>7</v>
      </c>
      <c r="E276" s="1">
        <v>2</v>
      </c>
      <c r="F276" s="1" t="s">
        <v>96</v>
      </c>
      <c r="G276" s="2">
        <v>49.4097666666667</v>
      </c>
      <c r="H276" s="6">
        <f>1+_xlfn.COUNTIFS(A:A,A276,O:O,"&lt;"&amp;O276)</f>
        <v>6</v>
      </c>
      <c r="I276" s="2">
        <f>_xlfn.AVERAGEIF(A:A,A276,G:G)</f>
        <v>48.69143846153846</v>
      </c>
      <c r="J276" s="2">
        <f t="shared" si="40"/>
        <v>0.7183282051282376</v>
      </c>
      <c r="K276" s="2">
        <f t="shared" si="41"/>
        <v>90.71832820512824</v>
      </c>
      <c r="L276" s="2">
        <f t="shared" si="42"/>
        <v>231.1575915237096</v>
      </c>
      <c r="M276" s="2">
        <f>SUMIF(A:A,A276,L:L)</f>
        <v>3411.407759071664</v>
      </c>
      <c r="N276" s="3">
        <f t="shared" si="43"/>
        <v>0.06776017639902825</v>
      </c>
      <c r="O276" s="7">
        <f t="shared" si="44"/>
        <v>14.757930884228646</v>
      </c>
      <c r="P276" s="3">
        <f t="shared" si="45"/>
        <v>0.06776017639902825</v>
      </c>
      <c r="Q276" s="3">
        <f>IF(ISNUMBER(P276),SUMIF(A:A,A276,P:P),"")</f>
        <v>0.8577056082544543</v>
      </c>
      <c r="R276" s="3">
        <f t="shared" si="46"/>
        <v>0.07900167114090494</v>
      </c>
      <c r="S276" s="8">
        <f t="shared" si="47"/>
        <v>12.65796008563453</v>
      </c>
    </row>
    <row r="277" spans="1:19" ht="15">
      <c r="A277" s="1">
        <v>7</v>
      </c>
      <c r="B277" s="5">
        <v>0.6770833333333334</v>
      </c>
      <c r="C277" s="1" t="s">
        <v>31</v>
      </c>
      <c r="D277" s="1">
        <v>7</v>
      </c>
      <c r="E277" s="1">
        <v>1</v>
      </c>
      <c r="F277" s="1" t="s">
        <v>95</v>
      </c>
      <c r="G277" s="2">
        <v>48.1656999999999</v>
      </c>
      <c r="H277" s="6">
        <f>1+_xlfn.COUNTIFS(A:A,A277,O:O,"&lt;"&amp;O277)</f>
        <v>7</v>
      </c>
      <c r="I277" s="2">
        <f>_xlfn.AVERAGEIF(A:A,A277,G:G)</f>
        <v>48.69143846153846</v>
      </c>
      <c r="J277" s="2">
        <f t="shared" si="40"/>
        <v>-0.525738461538559</v>
      </c>
      <c r="K277" s="2">
        <f t="shared" si="41"/>
        <v>89.47426153846143</v>
      </c>
      <c r="L277" s="2">
        <f t="shared" si="42"/>
        <v>214.53130940485715</v>
      </c>
      <c r="M277" s="2">
        <f>SUMIF(A:A,A277,L:L)</f>
        <v>3411.407759071664</v>
      </c>
      <c r="N277" s="3">
        <f t="shared" si="43"/>
        <v>0.06288644587688835</v>
      </c>
      <c r="O277" s="7">
        <f t="shared" si="44"/>
        <v>15.90167779488893</v>
      </c>
      <c r="P277" s="3">
        <f t="shared" si="45"/>
        <v>0.06288644587688835</v>
      </c>
      <c r="Q277" s="3">
        <f>IF(ISNUMBER(P277),SUMIF(A:A,A277,P:P),"")</f>
        <v>0.8577056082544543</v>
      </c>
      <c r="R277" s="3">
        <f t="shared" si="46"/>
        <v>0.07331938286479282</v>
      </c>
      <c r="S277" s="8">
        <f t="shared" si="47"/>
        <v>13.638958225331562</v>
      </c>
    </row>
    <row r="278" spans="1:19" ht="15">
      <c r="A278" s="1">
        <v>7</v>
      </c>
      <c r="B278" s="5">
        <v>0.6770833333333334</v>
      </c>
      <c r="C278" s="1" t="s">
        <v>31</v>
      </c>
      <c r="D278" s="1">
        <v>7</v>
      </c>
      <c r="E278" s="1">
        <v>9</v>
      </c>
      <c r="F278" s="1" t="s">
        <v>103</v>
      </c>
      <c r="G278" s="2">
        <v>47.9266333333333</v>
      </c>
      <c r="H278" s="6">
        <f>1+_xlfn.COUNTIFS(A:A,A278,O:O,"&lt;"&amp;O278)</f>
        <v>8</v>
      </c>
      <c r="I278" s="2">
        <f>_xlfn.AVERAGEIF(A:A,A278,G:G)</f>
        <v>48.69143846153846</v>
      </c>
      <c r="J278" s="2">
        <f t="shared" si="40"/>
        <v>-0.7648051282051611</v>
      </c>
      <c r="K278" s="2">
        <f t="shared" si="41"/>
        <v>89.23519487179485</v>
      </c>
      <c r="L278" s="2">
        <f t="shared" si="42"/>
        <v>211.47603710081515</v>
      </c>
      <c r="M278" s="2">
        <f>SUMIF(A:A,A278,L:L)</f>
        <v>3411.407759071664</v>
      </c>
      <c r="N278" s="3">
        <f t="shared" si="43"/>
        <v>0.06199084132890742</v>
      </c>
      <c r="O278" s="7">
        <f t="shared" si="44"/>
        <v>16.131415198807478</v>
      </c>
      <c r="P278" s="3">
        <f t="shared" si="45"/>
        <v>0.06199084132890742</v>
      </c>
      <c r="Q278" s="3">
        <f>IF(ISNUMBER(P278),SUMIF(A:A,A278,P:P),"")</f>
        <v>0.8577056082544543</v>
      </c>
      <c r="R278" s="3">
        <f t="shared" si="46"/>
        <v>0.07227519644539468</v>
      </c>
      <c r="S278" s="8">
        <f t="shared" si="47"/>
        <v>13.836005285098318</v>
      </c>
    </row>
    <row r="279" spans="1:19" ht="15">
      <c r="A279" s="1">
        <v>7</v>
      </c>
      <c r="B279" s="5">
        <v>0.6770833333333334</v>
      </c>
      <c r="C279" s="1" t="s">
        <v>31</v>
      </c>
      <c r="D279" s="1">
        <v>7</v>
      </c>
      <c r="E279" s="1">
        <v>7</v>
      </c>
      <c r="F279" s="1" t="s">
        <v>101</v>
      </c>
      <c r="G279" s="2">
        <v>44.7224333333334</v>
      </c>
      <c r="H279" s="6">
        <f>1+_xlfn.COUNTIFS(A:A,A279,O:O,"&lt;"&amp;O279)</f>
        <v>9</v>
      </c>
      <c r="I279" s="2">
        <f>_xlfn.AVERAGEIF(A:A,A279,G:G)</f>
        <v>48.69143846153846</v>
      </c>
      <c r="J279" s="2">
        <f t="shared" si="40"/>
        <v>-3.969005128205062</v>
      </c>
      <c r="K279" s="2">
        <f t="shared" si="41"/>
        <v>86.03099487179495</v>
      </c>
      <c r="L279" s="2">
        <f t="shared" si="42"/>
        <v>174.48864926026295</v>
      </c>
      <c r="M279" s="2">
        <f>SUMIF(A:A,A279,L:L)</f>
        <v>3411.407759071664</v>
      </c>
      <c r="N279" s="3">
        <f t="shared" si="43"/>
        <v>0.05114857606695074</v>
      </c>
      <c r="O279" s="7">
        <f t="shared" si="44"/>
        <v>19.550886395958585</v>
      </c>
      <c r="P279" s="3">
        <f t="shared" si="45"/>
        <v>0.05114857606695074</v>
      </c>
      <c r="Q279" s="3">
        <f>IF(ISNUMBER(P279),SUMIF(A:A,A279,P:P),"")</f>
        <v>0.8577056082544543</v>
      </c>
      <c r="R279" s="3">
        <f t="shared" si="46"/>
        <v>0.059634186339348916</v>
      </c>
      <c r="S279" s="8">
        <f t="shared" si="47"/>
        <v>16.768904908159396</v>
      </c>
    </row>
    <row r="280" spans="1:19" ht="15">
      <c r="A280" s="1">
        <v>7</v>
      </c>
      <c r="B280" s="5">
        <v>0.6770833333333334</v>
      </c>
      <c r="C280" s="1" t="s">
        <v>31</v>
      </c>
      <c r="D280" s="1">
        <v>7</v>
      </c>
      <c r="E280" s="1">
        <v>8</v>
      </c>
      <c r="F280" s="1" t="s">
        <v>102</v>
      </c>
      <c r="G280" s="2">
        <v>42.8847333333333</v>
      </c>
      <c r="H280" s="6">
        <f>1+_xlfn.COUNTIFS(A:A,A280,O:O,"&lt;"&amp;O280)</f>
        <v>10</v>
      </c>
      <c r="I280" s="2">
        <f>_xlfn.AVERAGEIF(A:A,A280,G:G)</f>
        <v>48.69143846153846</v>
      </c>
      <c r="J280" s="2">
        <f t="shared" si="40"/>
        <v>-5.806705128205159</v>
      </c>
      <c r="K280" s="2">
        <f t="shared" si="41"/>
        <v>84.19329487179485</v>
      </c>
      <c r="L280" s="2">
        <f t="shared" si="42"/>
        <v>156.27193961691236</v>
      </c>
      <c r="M280" s="2">
        <f>SUMIF(A:A,A280,L:L)</f>
        <v>3411.407759071664</v>
      </c>
      <c r="N280" s="3">
        <f t="shared" si="43"/>
        <v>0.04580863697731583</v>
      </c>
      <c r="O280" s="7">
        <f t="shared" si="44"/>
        <v>21.82994443810223</v>
      </c>
      <c r="P280" s="3">
        <f t="shared" si="45"/>
      </c>
      <c r="Q280" s="3">
        <f>IF(ISNUMBER(P280),SUMIF(A:A,A280,P:P),"")</f>
      </c>
      <c r="R280" s="3">
        <f t="shared" si="46"/>
      </c>
      <c r="S280" s="8">
        <f t="shared" si="47"/>
      </c>
    </row>
    <row r="281" spans="1:19" ht="15">
      <c r="A281" s="1">
        <v>7</v>
      </c>
      <c r="B281" s="5">
        <v>0.6770833333333334</v>
      </c>
      <c r="C281" s="1" t="s">
        <v>31</v>
      </c>
      <c r="D281" s="1">
        <v>7</v>
      </c>
      <c r="E281" s="1">
        <v>12</v>
      </c>
      <c r="F281" s="1" t="s">
        <v>104</v>
      </c>
      <c r="G281" s="2">
        <v>37.8629666666667</v>
      </c>
      <c r="H281" s="6">
        <f>1+_xlfn.COUNTIFS(A:A,A281,O:O,"&lt;"&amp;O281)</f>
        <v>12</v>
      </c>
      <c r="I281" s="2">
        <f>_xlfn.AVERAGEIF(A:A,A281,G:G)</f>
        <v>48.69143846153846</v>
      </c>
      <c r="J281" s="2">
        <f t="shared" si="40"/>
        <v>-10.82847179487176</v>
      </c>
      <c r="K281" s="2">
        <f t="shared" si="41"/>
        <v>79.17152820512824</v>
      </c>
      <c r="L281" s="2">
        <f t="shared" si="42"/>
        <v>115.61800449156264</v>
      </c>
      <c r="M281" s="2">
        <f>SUMIF(A:A,A281,L:L)</f>
        <v>3411.407759071664</v>
      </c>
      <c r="N281" s="3">
        <f t="shared" si="43"/>
        <v>0.033891581615862136</v>
      </c>
      <c r="O281" s="7">
        <f t="shared" si="44"/>
        <v>29.50585225954678</v>
      </c>
      <c r="P281" s="3">
        <f t="shared" si="45"/>
      </c>
      <c r="Q281" s="3">
        <f>IF(ISNUMBER(P281),SUMIF(A:A,A281,P:P),"")</f>
      </c>
      <c r="R281" s="3">
        <f t="shared" si="46"/>
      </c>
      <c r="S281" s="8">
        <f t="shared" si="47"/>
      </c>
    </row>
    <row r="282" spans="1:19" ht="15">
      <c r="A282" s="1">
        <v>7</v>
      </c>
      <c r="B282" s="5">
        <v>0.6770833333333334</v>
      </c>
      <c r="C282" s="1" t="s">
        <v>31</v>
      </c>
      <c r="D282" s="1">
        <v>7</v>
      </c>
      <c r="E282" s="1">
        <v>13</v>
      </c>
      <c r="F282" s="1" t="s">
        <v>105</v>
      </c>
      <c r="G282" s="2">
        <v>41.5574333333333</v>
      </c>
      <c r="H282" s="6">
        <f>1+_xlfn.COUNTIFS(A:A,A282,O:O,"&lt;"&amp;O282)</f>
        <v>11</v>
      </c>
      <c r="I282" s="2">
        <f>_xlfn.AVERAGEIF(A:A,A282,G:G)</f>
        <v>48.69143846153846</v>
      </c>
      <c r="J282" s="2">
        <f t="shared" si="40"/>
        <v>-7.13400512820516</v>
      </c>
      <c r="K282" s="2">
        <f t="shared" si="41"/>
        <v>82.86599487179484</v>
      </c>
      <c r="L282" s="2">
        <f t="shared" si="42"/>
        <v>144.30941249493978</v>
      </c>
      <c r="M282" s="2">
        <f>SUMIF(A:A,A282,L:L)</f>
        <v>3411.407759071664</v>
      </c>
      <c r="N282" s="3">
        <f t="shared" si="43"/>
        <v>0.04230201215647415</v>
      </c>
      <c r="O282" s="7">
        <f t="shared" si="44"/>
        <v>23.639537436210443</v>
      </c>
      <c r="P282" s="3">
        <f t="shared" si="45"/>
      </c>
      <c r="Q282" s="3">
        <f>IF(ISNUMBER(P282),SUMIF(A:A,A282,P:P),"")</f>
      </c>
      <c r="R282" s="3">
        <f t="shared" si="46"/>
      </c>
      <c r="S282" s="8">
        <f t="shared" si="47"/>
      </c>
    </row>
    <row r="283" spans="1:19" ht="15">
      <c r="A283" s="1">
        <v>7</v>
      </c>
      <c r="B283" s="5">
        <v>0.6770833333333334</v>
      </c>
      <c r="C283" s="1" t="s">
        <v>31</v>
      </c>
      <c r="D283" s="1">
        <v>7</v>
      </c>
      <c r="E283" s="1">
        <v>14</v>
      </c>
      <c r="F283" s="1" t="s">
        <v>30</v>
      </c>
      <c r="G283" s="2">
        <v>29.3141</v>
      </c>
      <c r="H283" s="6">
        <f>1+_xlfn.COUNTIFS(A:A,A283,O:O,"&lt;"&amp;O283)</f>
        <v>13</v>
      </c>
      <c r="I283" s="2">
        <f>_xlfn.AVERAGEIF(A:A,A283,G:G)</f>
        <v>48.69143846153846</v>
      </c>
      <c r="J283" s="2">
        <f t="shared" si="40"/>
        <v>-19.37733846153846</v>
      </c>
      <c r="K283" s="2">
        <f t="shared" si="41"/>
        <v>70.62266153846154</v>
      </c>
      <c r="L283" s="2">
        <f t="shared" si="42"/>
        <v>69.22483546972295</v>
      </c>
      <c r="M283" s="2">
        <f>SUMIF(A:A,A283,L:L)</f>
        <v>3411.407759071664</v>
      </c>
      <c r="N283" s="3">
        <f t="shared" si="43"/>
        <v>0.020292160995893642</v>
      </c>
      <c r="O283" s="7">
        <f t="shared" si="44"/>
        <v>49.28011364597205</v>
      </c>
      <c r="P283" s="3">
        <f t="shared" si="45"/>
      </c>
      <c r="Q283" s="3">
        <f>IF(ISNUMBER(P283),SUMIF(A:A,A283,P:P),"")</f>
      </c>
      <c r="R283" s="3">
        <f t="shared" si="46"/>
      </c>
      <c r="S283" s="8">
        <f t="shared" si="47"/>
      </c>
    </row>
    <row r="284" spans="1:19" ht="15">
      <c r="A284" s="1">
        <v>32</v>
      </c>
      <c r="B284" s="5">
        <v>0.6819444444444445</v>
      </c>
      <c r="C284" s="1" t="s">
        <v>21</v>
      </c>
      <c r="D284" s="1">
        <v>7</v>
      </c>
      <c r="E284" s="1">
        <v>2</v>
      </c>
      <c r="F284" s="1" t="s">
        <v>347</v>
      </c>
      <c r="G284" s="2">
        <v>67.0035333333333</v>
      </c>
      <c r="H284" s="6">
        <f>1+_xlfn.COUNTIFS(A:A,A284,O:O,"&lt;"&amp;O284)</f>
        <v>1</v>
      </c>
      <c r="I284" s="2">
        <f>_xlfn.AVERAGEIF(A:A,A284,G:G)</f>
        <v>49.294851851851845</v>
      </c>
      <c r="J284" s="2">
        <f t="shared" si="40"/>
        <v>17.70868148148145</v>
      </c>
      <c r="K284" s="2">
        <f t="shared" si="41"/>
        <v>107.70868148148145</v>
      </c>
      <c r="L284" s="2">
        <f t="shared" si="42"/>
        <v>640.6740907721585</v>
      </c>
      <c r="M284" s="2">
        <f>SUMIF(A:A,A284,L:L)</f>
        <v>2604.354342206275</v>
      </c>
      <c r="N284" s="3">
        <f t="shared" si="43"/>
        <v>0.24600112219346174</v>
      </c>
      <c r="O284" s="7">
        <f t="shared" si="44"/>
        <v>4.065022106742967</v>
      </c>
      <c r="P284" s="3">
        <f t="shared" si="45"/>
        <v>0.24600112219346174</v>
      </c>
      <c r="Q284" s="3">
        <f>IF(ISNUMBER(P284),SUMIF(A:A,A284,P:P),"")</f>
        <v>0.8848632080725803</v>
      </c>
      <c r="R284" s="3">
        <f t="shared" si="46"/>
        <v>0.27801034097609767</v>
      </c>
      <c r="S284" s="8">
        <f t="shared" si="47"/>
        <v>3.5969885022585415</v>
      </c>
    </row>
    <row r="285" spans="1:19" ht="15">
      <c r="A285" s="1">
        <v>32</v>
      </c>
      <c r="B285" s="5">
        <v>0.6819444444444445</v>
      </c>
      <c r="C285" s="1" t="s">
        <v>21</v>
      </c>
      <c r="D285" s="1">
        <v>7</v>
      </c>
      <c r="E285" s="1">
        <v>1</v>
      </c>
      <c r="F285" s="1" t="s">
        <v>346</v>
      </c>
      <c r="G285" s="2">
        <v>66.86323333333341</v>
      </c>
      <c r="H285" s="6">
        <f>1+_xlfn.COUNTIFS(A:A,A285,O:O,"&lt;"&amp;O285)</f>
        <v>2</v>
      </c>
      <c r="I285" s="2">
        <f>_xlfn.AVERAGEIF(A:A,A285,G:G)</f>
        <v>49.294851851851845</v>
      </c>
      <c r="J285" s="2">
        <f t="shared" si="40"/>
        <v>17.568381481481566</v>
      </c>
      <c r="K285" s="2">
        <f t="shared" si="41"/>
        <v>107.56838148148157</v>
      </c>
      <c r="L285" s="2">
        <f t="shared" si="42"/>
        <v>635.3035326694248</v>
      </c>
      <c r="M285" s="2">
        <f>SUMIF(A:A,A285,L:L)</f>
        <v>2604.354342206275</v>
      </c>
      <c r="N285" s="3">
        <f t="shared" si="43"/>
        <v>0.24393897649550575</v>
      </c>
      <c r="O285" s="7">
        <f t="shared" si="44"/>
        <v>4.0993858971053925</v>
      </c>
      <c r="P285" s="3">
        <f t="shared" si="45"/>
        <v>0.24393897649550575</v>
      </c>
      <c r="Q285" s="3">
        <f>IF(ISNUMBER(P285),SUMIF(A:A,A285,P:P),"")</f>
        <v>0.8848632080725803</v>
      </c>
      <c r="R285" s="3">
        <f t="shared" si="46"/>
        <v>0.2756798726289644</v>
      </c>
      <c r="S285" s="8">
        <f t="shared" si="47"/>
        <v>3.62739575604017</v>
      </c>
    </row>
    <row r="286" spans="1:19" ht="15">
      <c r="A286" s="1">
        <v>32</v>
      </c>
      <c r="B286" s="5">
        <v>0.6819444444444445</v>
      </c>
      <c r="C286" s="1" t="s">
        <v>21</v>
      </c>
      <c r="D286" s="1">
        <v>7</v>
      </c>
      <c r="E286" s="1">
        <v>3</v>
      </c>
      <c r="F286" s="1" t="s">
        <v>348</v>
      </c>
      <c r="G286" s="2">
        <v>59.9381666666666</v>
      </c>
      <c r="H286" s="6">
        <f>1+_xlfn.COUNTIFS(A:A,A286,O:O,"&lt;"&amp;O286)</f>
        <v>3</v>
      </c>
      <c r="I286" s="2">
        <f>_xlfn.AVERAGEIF(A:A,A286,G:G)</f>
        <v>49.294851851851845</v>
      </c>
      <c r="J286" s="2">
        <f t="shared" si="40"/>
        <v>10.643314814814758</v>
      </c>
      <c r="K286" s="2">
        <f t="shared" si="41"/>
        <v>100.64331481481476</v>
      </c>
      <c r="L286" s="2">
        <f t="shared" si="42"/>
        <v>419.3051300461945</v>
      </c>
      <c r="M286" s="2">
        <f>SUMIF(A:A,A286,L:L)</f>
        <v>2604.354342206275</v>
      </c>
      <c r="N286" s="3">
        <f t="shared" si="43"/>
        <v>0.16100156697225032</v>
      </c>
      <c r="O286" s="7">
        <f t="shared" si="44"/>
        <v>6.211119672967882</v>
      </c>
      <c r="P286" s="3">
        <f t="shared" si="45"/>
        <v>0.16100156697225032</v>
      </c>
      <c r="Q286" s="3">
        <f>IF(ISNUMBER(P286),SUMIF(A:A,A286,P:P),"")</f>
        <v>0.8848632080725803</v>
      </c>
      <c r="R286" s="3">
        <f t="shared" si="46"/>
        <v>0.1819507981611597</v>
      </c>
      <c r="S286" s="8">
        <f t="shared" si="47"/>
        <v>5.495991279545076</v>
      </c>
    </row>
    <row r="287" spans="1:19" ht="15">
      <c r="A287" s="1">
        <v>32</v>
      </c>
      <c r="B287" s="5">
        <v>0.6819444444444445</v>
      </c>
      <c r="C287" s="1" t="s">
        <v>21</v>
      </c>
      <c r="D287" s="1">
        <v>7</v>
      </c>
      <c r="E287" s="1">
        <v>6</v>
      </c>
      <c r="F287" s="1" t="s">
        <v>351</v>
      </c>
      <c r="G287" s="2">
        <v>52.557900000000004</v>
      </c>
      <c r="H287" s="6">
        <f>1+_xlfn.COUNTIFS(A:A,A287,O:O,"&lt;"&amp;O287)</f>
        <v>4</v>
      </c>
      <c r="I287" s="2">
        <f>_xlfn.AVERAGEIF(A:A,A287,G:G)</f>
        <v>49.294851851851845</v>
      </c>
      <c r="J287" s="2">
        <f t="shared" si="40"/>
        <v>3.263048148148158</v>
      </c>
      <c r="K287" s="2">
        <f t="shared" si="41"/>
        <v>93.26304814814816</v>
      </c>
      <c r="L287" s="2">
        <f t="shared" si="42"/>
        <v>269.2883904771613</v>
      </c>
      <c r="M287" s="2">
        <f>SUMIF(A:A,A287,L:L)</f>
        <v>2604.354342206275</v>
      </c>
      <c r="N287" s="3">
        <f t="shared" si="43"/>
        <v>0.10339929022447614</v>
      </c>
      <c r="O287" s="7">
        <f t="shared" si="44"/>
        <v>9.671246270927353</v>
      </c>
      <c r="P287" s="3">
        <f t="shared" si="45"/>
        <v>0.10339929022447614</v>
      </c>
      <c r="Q287" s="3">
        <f>IF(ISNUMBER(P287),SUMIF(A:A,A287,P:P),"")</f>
        <v>0.8848632080725803</v>
      </c>
      <c r="R287" s="3">
        <f t="shared" si="46"/>
        <v>0.11685341788557546</v>
      </c>
      <c r="S287" s="8">
        <f t="shared" si="47"/>
        <v>8.557730001352757</v>
      </c>
    </row>
    <row r="288" spans="1:19" ht="15">
      <c r="A288" s="1">
        <v>32</v>
      </c>
      <c r="B288" s="5">
        <v>0.6819444444444445</v>
      </c>
      <c r="C288" s="1" t="s">
        <v>21</v>
      </c>
      <c r="D288" s="1">
        <v>7</v>
      </c>
      <c r="E288" s="1">
        <v>5</v>
      </c>
      <c r="F288" s="1" t="s">
        <v>350</v>
      </c>
      <c r="G288" s="2">
        <v>45.8692</v>
      </c>
      <c r="H288" s="6">
        <f>1+_xlfn.COUNTIFS(A:A,A288,O:O,"&lt;"&amp;O288)</f>
        <v>5</v>
      </c>
      <c r="I288" s="2">
        <f>_xlfn.AVERAGEIF(A:A,A288,G:G)</f>
        <v>49.294851851851845</v>
      </c>
      <c r="J288" s="2">
        <f t="shared" si="40"/>
        <v>-3.425651851851846</v>
      </c>
      <c r="K288" s="2">
        <f t="shared" si="41"/>
        <v>86.57434814814815</v>
      </c>
      <c r="L288" s="2">
        <f t="shared" si="42"/>
        <v>180.27093053359758</v>
      </c>
      <c r="M288" s="2">
        <f>SUMIF(A:A,A288,L:L)</f>
        <v>2604.354342206275</v>
      </c>
      <c r="N288" s="3">
        <f t="shared" si="43"/>
        <v>0.06921904888751863</v>
      </c>
      <c r="O288" s="7">
        <f t="shared" si="44"/>
        <v>14.446890214065292</v>
      </c>
      <c r="P288" s="3">
        <f t="shared" si="45"/>
        <v>0.06921904888751863</v>
      </c>
      <c r="Q288" s="3">
        <f>IF(ISNUMBER(P288),SUMIF(A:A,A288,P:P),"")</f>
        <v>0.8848632080725803</v>
      </c>
      <c r="R288" s="3">
        <f t="shared" si="46"/>
        <v>0.07822570568652346</v>
      </c>
      <c r="S288" s="8">
        <f t="shared" si="47"/>
        <v>12.78352162149018</v>
      </c>
    </row>
    <row r="289" spans="1:19" ht="15">
      <c r="A289" s="1">
        <v>32</v>
      </c>
      <c r="B289" s="5">
        <v>0.6819444444444445</v>
      </c>
      <c r="C289" s="1" t="s">
        <v>21</v>
      </c>
      <c r="D289" s="1">
        <v>7</v>
      </c>
      <c r="E289" s="1">
        <v>7</v>
      </c>
      <c r="F289" s="1" t="s">
        <v>352</v>
      </c>
      <c r="G289" s="2">
        <v>43.8451333333334</v>
      </c>
      <c r="H289" s="6">
        <f>1+_xlfn.COUNTIFS(A:A,A289,O:O,"&lt;"&amp;O289)</f>
        <v>6</v>
      </c>
      <c r="I289" s="2">
        <f>_xlfn.AVERAGEIF(A:A,A289,G:G)</f>
        <v>49.294851851851845</v>
      </c>
      <c r="J289" s="2">
        <f t="shared" si="40"/>
        <v>-5.449718518518445</v>
      </c>
      <c r="K289" s="2">
        <f t="shared" si="41"/>
        <v>84.55028148148156</v>
      </c>
      <c r="L289" s="2">
        <f t="shared" si="42"/>
        <v>159.65526370386246</v>
      </c>
      <c r="M289" s="2">
        <f>SUMIF(A:A,A289,L:L)</f>
        <v>2604.354342206275</v>
      </c>
      <c r="N289" s="3">
        <f t="shared" si="43"/>
        <v>0.06130320329936776</v>
      </c>
      <c r="O289" s="7">
        <f t="shared" si="44"/>
        <v>16.312361282600598</v>
      </c>
      <c r="P289" s="3">
        <f t="shared" si="45"/>
        <v>0.06130320329936776</v>
      </c>
      <c r="Q289" s="3">
        <f>IF(ISNUMBER(P289),SUMIF(A:A,A289,P:P),"")</f>
        <v>0.8848632080725803</v>
      </c>
      <c r="R289" s="3">
        <f t="shared" si="46"/>
        <v>0.06927986466167933</v>
      </c>
      <c r="S289" s="8">
        <f t="shared" si="47"/>
        <v>14.434208335760918</v>
      </c>
    </row>
    <row r="290" spans="1:19" ht="15">
      <c r="A290" s="1">
        <v>32</v>
      </c>
      <c r="B290" s="5">
        <v>0.6819444444444445</v>
      </c>
      <c r="C290" s="1" t="s">
        <v>21</v>
      </c>
      <c r="D290" s="1">
        <v>7</v>
      </c>
      <c r="E290" s="1">
        <v>4</v>
      </c>
      <c r="F290" s="1" t="s">
        <v>349</v>
      </c>
      <c r="G290" s="2">
        <v>39.0475333333333</v>
      </c>
      <c r="H290" s="6">
        <f>1+_xlfn.COUNTIFS(A:A,A290,O:O,"&lt;"&amp;O290)</f>
        <v>7</v>
      </c>
      <c r="I290" s="2">
        <f>_xlfn.AVERAGEIF(A:A,A290,G:G)</f>
        <v>49.294851851851845</v>
      </c>
      <c r="J290" s="2">
        <f t="shared" si="40"/>
        <v>-10.247318518518547</v>
      </c>
      <c r="K290" s="2">
        <f t="shared" si="41"/>
        <v>79.75268148148146</v>
      </c>
      <c r="L290" s="2">
        <f t="shared" si="42"/>
        <v>119.72062325249576</v>
      </c>
      <c r="M290" s="2">
        <f>SUMIF(A:A,A290,L:L)</f>
        <v>2604.354342206275</v>
      </c>
      <c r="N290" s="3">
        <f t="shared" si="43"/>
        <v>0.04596940643302578</v>
      </c>
      <c r="O290" s="7">
        <f t="shared" si="44"/>
        <v>21.75359826446596</v>
      </c>
      <c r="P290" s="3">
        <f t="shared" si="45"/>
      </c>
      <c r="Q290" s="3">
        <f>IF(ISNUMBER(P290),SUMIF(A:A,A290,P:P),"")</f>
      </c>
      <c r="R290" s="3">
        <f t="shared" si="46"/>
      </c>
      <c r="S290" s="8">
        <f t="shared" si="47"/>
      </c>
    </row>
    <row r="291" spans="1:19" ht="15">
      <c r="A291" s="1">
        <v>32</v>
      </c>
      <c r="B291" s="5">
        <v>0.6819444444444445</v>
      </c>
      <c r="C291" s="1" t="s">
        <v>21</v>
      </c>
      <c r="D291" s="1">
        <v>7</v>
      </c>
      <c r="E291" s="1">
        <v>8</v>
      </c>
      <c r="F291" s="1" t="s">
        <v>28</v>
      </c>
      <c r="G291" s="2">
        <v>35.4170333333333</v>
      </c>
      <c r="H291" s="6">
        <f>1+_xlfn.COUNTIFS(A:A,A291,O:O,"&lt;"&amp;O291)</f>
        <v>8</v>
      </c>
      <c r="I291" s="2">
        <f>_xlfn.AVERAGEIF(A:A,A291,G:G)</f>
        <v>49.294851851851845</v>
      </c>
      <c r="J291" s="2">
        <f t="shared" si="40"/>
        <v>-13.877818518518545</v>
      </c>
      <c r="K291" s="2">
        <f t="shared" si="41"/>
        <v>76.12218148148145</v>
      </c>
      <c r="L291" s="2">
        <f t="shared" si="42"/>
        <v>96.28676640853344</v>
      </c>
      <c r="M291" s="2">
        <f>SUMIF(A:A,A291,L:L)</f>
        <v>2604.354342206275</v>
      </c>
      <c r="N291" s="3">
        <f t="shared" si="43"/>
        <v>0.03697145386405609</v>
      </c>
      <c r="O291" s="7">
        <f t="shared" si="44"/>
        <v>27.047894942865828</v>
      </c>
      <c r="P291" s="3">
        <f t="shared" si="45"/>
      </c>
      <c r="Q291" s="3">
        <f>IF(ISNUMBER(P291),SUMIF(A:A,A291,P:P),"")</f>
      </c>
      <c r="R291" s="3">
        <f t="shared" si="46"/>
      </c>
      <c r="S291" s="8">
        <f t="shared" si="47"/>
      </c>
    </row>
    <row r="292" spans="1:19" ht="15">
      <c r="A292" s="1">
        <v>32</v>
      </c>
      <c r="B292" s="5">
        <v>0.6819444444444445</v>
      </c>
      <c r="C292" s="1" t="s">
        <v>21</v>
      </c>
      <c r="D292" s="1">
        <v>7</v>
      </c>
      <c r="E292" s="1">
        <v>9</v>
      </c>
      <c r="F292" s="1" t="s">
        <v>353</v>
      </c>
      <c r="G292" s="2">
        <v>33.1119333333333</v>
      </c>
      <c r="H292" s="6">
        <f>1+_xlfn.COUNTIFS(A:A,A292,O:O,"&lt;"&amp;O292)</f>
        <v>9</v>
      </c>
      <c r="I292" s="2">
        <f>_xlfn.AVERAGEIF(A:A,A292,G:G)</f>
        <v>49.294851851851845</v>
      </c>
      <c r="J292" s="2">
        <f t="shared" si="40"/>
        <v>-16.182918518518548</v>
      </c>
      <c r="K292" s="2">
        <f t="shared" si="41"/>
        <v>73.81708148148145</v>
      </c>
      <c r="L292" s="2">
        <f t="shared" si="42"/>
        <v>83.84961434284615</v>
      </c>
      <c r="M292" s="2">
        <f>SUMIF(A:A,A292,L:L)</f>
        <v>2604.354342206275</v>
      </c>
      <c r="N292" s="3">
        <f t="shared" si="43"/>
        <v>0.032195931630337626</v>
      </c>
      <c r="O292" s="7">
        <f t="shared" si="44"/>
        <v>31.05982493321357</v>
      </c>
      <c r="P292" s="3">
        <f t="shared" si="45"/>
      </c>
      <c r="Q292" s="3">
        <f>IF(ISNUMBER(P292),SUMIF(A:A,A292,P:P),"")</f>
      </c>
      <c r="R292" s="3">
        <f t="shared" si="46"/>
      </c>
      <c r="S292" s="8">
        <f t="shared" si="47"/>
      </c>
    </row>
    <row r="293" spans="1:19" ht="15">
      <c r="A293" s="1">
        <v>20</v>
      </c>
      <c r="B293" s="5">
        <v>0.6875</v>
      </c>
      <c r="C293" s="1" t="s">
        <v>177</v>
      </c>
      <c r="D293" s="1">
        <v>8</v>
      </c>
      <c r="E293" s="1">
        <v>3</v>
      </c>
      <c r="F293" s="1" t="s">
        <v>234</v>
      </c>
      <c r="G293" s="2">
        <v>66.1207666666667</v>
      </c>
      <c r="H293" s="6">
        <f>1+_xlfn.COUNTIFS(A:A,A293,O:O,"&lt;"&amp;O293)</f>
        <v>1</v>
      </c>
      <c r="I293" s="2">
        <f>_xlfn.AVERAGEIF(A:A,A293,G:G)</f>
        <v>52.03808611111111</v>
      </c>
      <c r="J293" s="2">
        <f t="shared" si="40"/>
        <v>14.082680555555584</v>
      </c>
      <c r="K293" s="2">
        <f t="shared" si="41"/>
        <v>104.08268055555558</v>
      </c>
      <c r="L293" s="2">
        <f t="shared" si="42"/>
        <v>515.4090376775451</v>
      </c>
      <c r="M293" s="2">
        <f>SUMIF(A:A,A293,L:L)</f>
        <v>3109.635805407087</v>
      </c>
      <c r="N293" s="3">
        <f t="shared" si="43"/>
        <v>0.16574578823068067</v>
      </c>
      <c r="O293" s="7">
        <f t="shared" si="44"/>
        <v>6.033335813083986</v>
      </c>
      <c r="P293" s="3">
        <f t="shared" si="45"/>
        <v>0.16574578823068067</v>
      </c>
      <c r="Q293" s="3">
        <f>IF(ISNUMBER(P293),SUMIF(A:A,A293,P:P),"")</f>
        <v>0.8926625118460775</v>
      </c>
      <c r="R293" s="3">
        <f t="shared" si="46"/>
        <v>0.1856757576700615</v>
      </c>
      <c r="S293" s="8">
        <f t="shared" si="47"/>
        <v>5.385732701718447</v>
      </c>
    </row>
    <row r="294" spans="1:19" ht="15">
      <c r="A294" s="1">
        <v>20</v>
      </c>
      <c r="B294" s="5">
        <v>0.6875</v>
      </c>
      <c r="C294" s="1" t="s">
        <v>177</v>
      </c>
      <c r="D294" s="1">
        <v>8</v>
      </c>
      <c r="E294" s="1">
        <v>7</v>
      </c>
      <c r="F294" s="1" t="s">
        <v>238</v>
      </c>
      <c r="G294" s="2">
        <v>65.5797666666667</v>
      </c>
      <c r="H294" s="6">
        <f>1+_xlfn.COUNTIFS(A:A,A294,O:O,"&lt;"&amp;O294)</f>
        <v>2</v>
      </c>
      <c r="I294" s="2">
        <f>_xlfn.AVERAGEIF(A:A,A294,G:G)</f>
        <v>52.03808611111111</v>
      </c>
      <c r="J294" s="2">
        <f t="shared" si="40"/>
        <v>13.541680555555587</v>
      </c>
      <c r="K294" s="2">
        <f t="shared" si="41"/>
        <v>103.54168055555559</v>
      </c>
      <c r="L294" s="2">
        <f t="shared" si="42"/>
        <v>498.9474768177335</v>
      </c>
      <c r="M294" s="2">
        <f>SUMIF(A:A,A294,L:L)</f>
        <v>3109.635805407087</v>
      </c>
      <c r="N294" s="3">
        <f t="shared" si="43"/>
        <v>0.16045206192640155</v>
      </c>
      <c r="O294" s="7">
        <f t="shared" si="44"/>
        <v>6.232391083005804</v>
      </c>
      <c r="P294" s="3">
        <f t="shared" si="45"/>
        <v>0.16045206192640155</v>
      </c>
      <c r="Q294" s="3">
        <f>IF(ISNUMBER(P294),SUMIF(A:A,A294,P:P),"")</f>
        <v>0.8926625118460775</v>
      </c>
      <c r="R294" s="3">
        <f t="shared" si="46"/>
        <v>0.17974549148992205</v>
      </c>
      <c r="S294" s="8">
        <f t="shared" si="47"/>
        <v>5.563421878963055</v>
      </c>
    </row>
    <row r="295" spans="1:19" ht="15">
      <c r="A295" s="1">
        <v>20</v>
      </c>
      <c r="B295" s="5">
        <v>0.6875</v>
      </c>
      <c r="C295" s="1" t="s">
        <v>177</v>
      </c>
      <c r="D295" s="1">
        <v>8</v>
      </c>
      <c r="E295" s="1">
        <v>2</v>
      </c>
      <c r="F295" s="1" t="s">
        <v>233</v>
      </c>
      <c r="G295" s="2">
        <v>59.809400000000004</v>
      </c>
      <c r="H295" s="6">
        <f>1+_xlfn.COUNTIFS(A:A,A295,O:O,"&lt;"&amp;O295)</f>
        <v>3</v>
      </c>
      <c r="I295" s="2">
        <f>_xlfn.AVERAGEIF(A:A,A295,G:G)</f>
        <v>52.03808611111111</v>
      </c>
      <c r="J295" s="2">
        <f t="shared" si="40"/>
        <v>7.771313888888891</v>
      </c>
      <c r="K295" s="2">
        <f t="shared" si="41"/>
        <v>97.7713138888889</v>
      </c>
      <c r="L295" s="2">
        <f t="shared" si="42"/>
        <v>352.93321038849757</v>
      </c>
      <c r="M295" s="2">
        <f>SUMIF(A:A,A295,L:L)</f>
        <v>3109.635805407087</v>
      </c>
      <c r="N295" s="3">
        <f t="shared" si="43"/>
        <v>0.11349663834421105</v>
      </c>
      <c r="O295" s="7">
        <f t="shared" si="44"/>
        <v>8.810833647488428</v>
      </c>
      <c r="P295" s="3">
        <f t="shared" si="45"/>
        <v>0.11349663834421105</v>
      </c>
      <c r="Q295" s="3">
        <f>IF(ISNUMBER(P295),SUMIF(A:A,A295,P:P),"")</f>
        <v>0.8926625118460775</v>
      </c>
      <c r="R295" s="3">
        <f t="shared" si="46"/>
        <v>0.12714395063985992</v>
      </c>
      <c r="S295" s="8">
        <f t="shared" si="47"/>
        <v>7.865100895224957</v>
      </c>
    </row>
    <row r="296" spans="1:19" ht="15">
      <c r="A296" s="1">
        <v>20</v>
      </c>
      <c r="B296" s="5">
        <v>0.6875</v>
      </c>
      <c r="C296" s="1" t="s">
        <v>177</v>
      </c>
      <c r="D296" s="1">
        <v>8</v>
      </c>
      <c r="E296" s="1">
        <v>12</v>
      </c>
      <c r="F296" s="1" t="s">
        <v>243</v>
      </c>
      <c r="G296" s="2">
        <v>59.07916666666671</v>
      </c>
      <c r="H296" s="6">
        <f>1+_xlfn.COUNTIFS(A:A,A296,O:O,"&lt;"&amp;O296)</f>
        <v>4</v>
      </c>
      <c r="I296" s="2">
        <f>_xlfn.AVERAGEIF(A:A,A296,G:G)</f>
        <v>52.03808611111111</v>
      </c>
      <c r="J296" s="2">
        <f t="shared" si="40"/>
        <v>7.041080555555595</v>
      </c>
      <c r="K296" s="2">
        <f t="shared" si="41"/>
        <v>97.0410805555556</v>
      </c>
      <c r="L296" s="2">
        <f t="shared" si="42"/>
        <v>337.8036580423714</v>
      </c>
      <c r="M296" s="2">
        <f>SUMIF(A:A,A296,L:L)</f>
        <v>3109.635805407087</v>
      </c>
      <c r="N296" s="3">
        <f t="shared" si="43"/>
        <v>0.10863126075889425</v>
      </c>
      <c r="O296" s="7">
        <f t="shared" si="44"/>
        <v>9.205453319919464</v>
      </c>
      <c r="P296" s="3">
        <f t="shared" si="45"/>
        <v>0.10863126075889425</v>
      </c>
      <c r="Q296" s="3">
        <f>IF(ISNUMBER(P296),SUMIF(A:A,A296,P:P),"")</f>
        <v>0.8926625118460775</v>
      </c>
      <c r="R296" s="3">
        <f t="shared" si="46"/>
        <v>0.12169353962701822</v>
      </c>
      <c r="S296" s="8">
        <f t="shared" si="47"/>
        <v>8.217363083241121</v>
      </c>
    </row>
    <row r="297" spans="1:19" ht="15">
      <c r="A297" s="1">
        <v>20</v>
      </c>
      <c r="B297" s="5">
        <v>0.6875</v>
      </c>
      <c r="C297" s="1" t="s">
        <v>177</v>
      </c>
      <c r="D297" s="1">
        <v>8</v>
      </c>
      <c r="E297" s="1">
        <v>5</v>
      </c>
      <c r="F297" s="1" t="s">
        <v>236</v>
      </c>
      <c r="G297" s="2">
        <v>56.034766666666705</v>
      </c>
      <c r="H297" s="6">
        <f>1+_xlfn.COUNTIFS(A:A,A297,O:O,"&lt;"&amp;O297)</f>
        <v>5</v>
      </c>
      <c r="I297" s="2">
        <f>_xlfn.AVERAGEIF(A:A,A297,G:G)</f>
        <v>52.03808611111111</v>
      </c>
      <c r="J297" s="2">
        <f t="shared" si="40"/>
        <v>3.996680555555592</v>
      </c>
      <c r="K297" s="2">
        <f t="shared" si="41"/>
        <v>93.9966805555556</v>
      </c>
      <c r="L297" s="2">
        <f t="shared" si="42"/>
        <v>281.4066660659222</v>
      </c>
      <c r="M297" s="2">
        <f>SUMIF(A:A,A297,L:L)</f>
        <v>3109.635805407087</v>
      </c>
      <c r="N297" s="3">
        <f t="shared" si="43"/>
        <v>0.09049505590867186</v>
      </c>
      <c r="O297" s="7">
        <f t="shared" si="44"/>
        <v>11.05032744561433</v>
      </c>
      <c r="P297" s="3">
        <f t="shared" si="45"/>
        <v>0.09049505590867186</v>
      </c>
      <c r="Q297" s="3">
        <f>IF(ISNUMBER(P297),SUMIF(A:A,A297,P:P),"")</f>
        <v>0.8926625118460775</v>
      </c>
      <c r="R297" s="3">
        <f t="shared" si="46"/>
        <v>0.10137656136306529</v>
      </c>
      <c r="S297" s="8">
        <f t="shared" si="47"/>
        <v>9.864213054323736</v>
      </c>
    </row>
    <row r="298" spans="1:19" ht="15">
      <c r="A298" s="1">
        <v>20</v>
      </c>
      <c r="B298" s="5">
        <v>0.6875</v>
      </c>
      <c r="C298" s="1" t="s">
        <v>177</v>
      </c>
      <c r="D298" s="1">
        <v>8</v>
      </c>
      <c r="E298" s="1">
        <v>10</v>
      </c>
      <c r="F298" s="1" t="s">
        <v>241</v>
      </c>
      <c r="G298" s="2">
        <v>55.472533333333296</v>
      </c>
      <c r="H298" s="6">
        <f>1+_xlfn.COUNTIFS(A:A,A298,O:O,"&lt;"&amp;O298)</f>
        <v>6</v>
      </c>
      <c r="I298" s="2">
        <f>_xlfn.AVERAGEIF(A:A,A298,G:G)</f>
        <v>52.03808611111111</v>
      </c>
      <c r="J298" s="2">
        <f t="shared" si="40"/>
        <v>3.4344472222221825</v>
      </c>
      <c r="K298" s="2">
        <f t="shared" si="41"/>
        <v>93.43444722222219</v>
      </c>
      <c r="L298" s="2">
        <f t="shared" si="42"/>
        <v>272.07202616881176</v>
      </c>
      <c r="M298" s="2">
        <f>SUMIF(A:A,A298,L:L)</f>
        <v>3109.635805407087</v>
      </c>
      <c r="N298" s="3">
        <f t="shared" si="43"/>
        <v>0.08749321245135148</v>
      </c>
      <c r="O298" s="7">
        <f t="shared" si="44"/>
        <v>11.429458034313532</v>
      </c>
      <c r="P298" s="3">
        <f t="shared" si="45"/>
        <v>0.08749321245135148</v>
      </c>
      <c r="Q298" s="3">
        <f>IF(ISNUMBER(P298),SUMIF(A:A,A298,P:P),"")</f>
        <v>0.8926625118460775</v>
      </c>
      <c r="R298" s="3">
        <f t="shared" si="46"/>
        <v>0.09801376364558033</v>
      </c>
      <c r="S298" s="8">
        <f t="shared" si="47"/>
        <v>10.202648717949648</v>
      </c>
    </row>
    <row r="299" spans="1:19" ht="15">
      <c r="A299" s="1">
        <v>20</v>
      </c>
      <c r="B299" s="5">
        <v>0.6875</v>
      </c>
      <c r="C299" s="1" t="s">
        <v>177</v>
      </c>
      <c r="D299" s="1">
        <v>8</v>
      </c>
      <c r="E299" s="1">
        <v>6</v>
      </c>
      <c r="F299" s="1" t="s">
        <v>237</v>
      </c>
      <c r="G299" s="2">
        <v>50.0125666666666</v>
      </c>
      <c r="H299" s="6">
        <f>1+_xlfn.COUNTIFS(A:A,A299,O:O,"&lt;"&amp;O299)</f>
        <v>7</v>
      </c>
      <c r="I299" s="2">
        <f>_xlfn.AVERAGEIF(A:A,A299,G:G)</f>
        <v>52.03808611111111</v>
      </c>
      <c r="J299" s="2">
        <f t="shared" si="40"/>
        <v>-2.0255194444445124</v>
      </c>
      <c r="K299" s="2">
        <f t="shared" si="41"/>
        <v>87.97448055555549</v>
      </c>
      <c r="L299" s="2">
        <f t="shared" si="42"/>
        <v>196.06943041865338</v>
      </c>
      <c r="M299" s="2">
        <f>SUMIF(A:A,A299,L:L)</f>
        <v>3109.635805407087</v>
      </c>
      <c r="N299" s="3">
        <f t="shared" si="43"/>
        <v>0.0630522166221924</v>
      </c>
      <c r="O299" s="7">
        <f t="shared" si="44"/>
        <v>15.85987065279528</v>
      </c>
      <c r="P299" s="3">
        <f t="shared" si="45"/>
        <v>0.0630522166221924</v>
      </c>
      <c r="Q299" s="3">
        <f>IF(ISNUMBER(P299),SUMIF(A:A,A299,P:P),"")</f>
        <v>0.8926625118460775</v>
      </c>
      <c r="R299" s="3">
        <f t="shared" si="46"/>
        <v>0.07063387986552364</v>
      </c>
      <c r="S299" s="8">
        <f t="shared" si="47"/>
        <v>14.157511974478123</v>
      </c>
    </row>
    <row r="300" spans="1:19" ht="15">
      <c r="A300" s="1">
        <v>20</v>
      </c>
      <c r="B300" s="5">
        <v>0.6875</v>
      </c>
      <c r="C300" s="1" t="s">
        <v>177</v>
      </c>
      <c r="D300" s="1">
        <v>8</v>
      </c>
      <c r="E300" s="1">
        <v>1</v>
      </c>
      <c r="F300" s="1" t="s">
        <v>232</v>
      </c>
      <c r="G300" s="2">
        <v>47.4600333333333</v>
      </c>
      <c r="H300" s="6">
        <f>1+_xlfn.COUNTIFS(A:A,A300,O:O,"&lt;"&amp;O300)</f>
        <v>8</v>
      </c>
      <c r="I300" s="2">
        <f>_xlfn.AVERAGEIF(A:A,A300,G:G)</f>
        <v>52.03808611111111</v>
      </c>
      <c r="J300" s="2">
        <f t="shared" si="40"/>
        <v>-4.578052777777813</v>
      </c>
      <c r="K300" s="2">
        <f t="shared" si="41"/>
        <v>85.42194722222219</v>
      </c>
      <c r="L300" s="2">
        <f t="shared" si="42"/>
        <v>168.2274332675594</v>
      </c>
      <c r="M300" s="2">
        <f>SUMIF(A:A,A300,L:L)</f>
        <v>3109.635805407087</v>
      </c>
      <c r="N300" s="3">
        <f t="shared" si="43"/>
        <v>0.05409875747347735</v>
      </c>
      <c r="O300" s="7">
        <f t="shared" si="44"/>
        <v>18.484712897338973</v>
      </c>
      <c r="P300" s="3">
        <f t="shared" si="45"/>
        <v>0.05409875747347735</v>
      </c>
      <c r="Q300" s="3">
        <f>IF(ISNUMBER(P300),SUMIF(A:A,A300,P:P),"")</f>
        <v>0.8926625118460775</v>
      </c>
      <c r="R300" s="3">
        <f t="shared" si="46"/>
        <v>0.06060381919881234</v>
      </c>
      <c r="S300" s="8">
        <f t="shared" si="47"/>
        <v>16.50061024569219</v>
      </c>
    </row>
    <row r="301" spans="1:19" ht="15">
      <c r="A301" s="1">
        <v>20</v>
      </c>
      <c r="B301" s="5">
        <v>0.6875</v>
      </c>
      <c r="C301" s="1" t="s">
        <v>177</v>
      </c>
      <c r="D301" s="1">
        <v>8</v>
      </c>
      <c r="E301" s="1">
        <v>4</v>
      </c>
      <c r="F301" s="1" t="s">
        <v>235</v>
      </c>
      <c r="G301" s="2">
        <v>45.8772333333334</v>
      </c>
      <c r="H301" s="6">
        <f>1+_xlfn.COUNTIFS(A:A,A301,O:O,"&lt;"&amp;O301)</f>
        <v>9</v>
      </c>
      <c r="I301" s="2">
        <f>_xlfn.AVERAGEIF(A:A,A301,G:G)</f>
        <v>52.03808611111111</v>
      </c>
      <c r="J301" s="2">
        <f t="shared" si="40"/>
        <v>-6.160852777777713</v>
      </c>
      <c r="K301" s="2">
        <f t="shared" si="41"/>
        <v>83.8391472222223</v>
      </c>
      <c r="L301" s="2">
        <f t="shared" si="42"/>
        <v>152.98637013409618</v>
      </c>
      <c r="M301" s="2">
        <f>SUMIF(A:A,A301,L:L)</f>
        <v>3109.635805407087</v>
      </c>
      <c r="N301" s="3">
        <f t="shared" si="43"/>
        <v>0.04919752013019689</v>
      </c>
      <c r="O301" s="7">
        <f t="shared" si="44"/>
        <v>20.326227772326497</v>
      </c>
      <c r="P301" s="3">
        <f t="shared" si="45"/>
        <v>0.04919752013019689</v>
      </c>
      <c r="Q301" s="3">
        <f>IF(ISNUMBER(P301),SUMIF(A:A,A301,P:P),"")</f>
        <v>0.8926625118460775</v>
      </c>
      <c r="R301" s="3">
        <f t="shared" si="46"/>
        <v>0.05511323650015681</v>
      </c>
      <c r="S301" s="8">
        <f t="shared" si="47"/>
        <v>18.14446153960047</v>
      </c>
    </row>
    <row r="302" spans="1:19" ht="15">
      <c r="A302" s="1">
        <v>20</v>
      </c>
      <c r="B302" s="5">
        <v>0.6875</v>
      </c>
      <c r="C302" s="1" t="s">
        <v>177</v>
      </c>
      <c r="D302" s="1">
        <v>8</v>
      </c>
      <c r="E302" s="1">
        <v>8</v>
      </c>
      <c r="F302" s="1" t="s">
        <v>239</v>
      </c>
      <c r="G302" s="2">
        <v>44.8004333333334</v>
      </c>
      <c r="H302" s="6">
        <f>1+_xlfn.COUNTIFS(A:A,A302,O:O,"&lt;"&amp;O302)</f>
        <v>10</v>
      </c>
      <c r="I302" s="2">
        <f>_xlfn.AVERAGEIF(A:A,A302,G:G)</f>
        <v>52.03808611111111</v>
      </c>
      <c r="J302" s="2">
        <f t="shared" si="40"/>
        <v>-7.237652777777711</v>
      </c>
      <c r="K302" s="2">
        <f t="shared" si="41"/>
        <v>82.76234722222229</v>
      </c>
      <c r="L302" s="2">
        <f t="shared" si="42"/>
        <v>143.41475736035625</v>
      </c>
      <c r="M302" s="2">
        <f>SUMIF(A:A,A302,L:L)</f>
        <v>3109.635805407087</v>
      </c>
      <c r="N302" s="3">
        <f t="shared" si="43"/>
        <v>0.0461194706823816</v>
      </c>
      <c r="O302" s="7">
        <f t="shared" si="44"/>
        <v>21.682816068876015</v>
      </c>
      <c r="P302" s="3">
        <f t="shared" si="45"/>
      </c>
      <c r="Q302" s="3">
        <f>IF(ISNUMBER(P302),SUMIF(A:A,A302,P:P),"")</f>
      </c>
      <c r="R302" s="3">
        <f t="shared" si="46"/>
      </c>
      <c r="S302" s="8">
        <f t="shared" si="47"/>
      </c>
    </row>
    <row r="303" spans="1:19" ht="15">
      <c r="A303" s="1">
        <v>20</v>
      </c>
      <c r="B303" s="5">
        <v>0.6875</v>
      </c>
      <c r="C303" s="1" t="s">
        <v>177</v>
      </c>
      <c r="D303" s="1">
        <v>8</v>
      </c>
      <c r="E303" s="1">
        <v>9</v>
      </c>
      <c r="F303" s="1" t="s">
        <v>240</v>
      </c>
      <c r="G303" s="2">
        <v>42.5147333333333</v>
      </c>
      <c r="H303" s="6">
        <f>1+_xlfn.COUNTIFS(A:A,A303,O:O,"&lt;"&amp;O303)</f>
        <v>11</v>
      </c>
      <c r="I303" s="2">
        <f>_xlfn.AVERAGEIF(A:A,A303,G:G)</f>
        <v>52.03808611111111</v>
      </c>
      <c r="J303" s="2">
        <f t="shared" si="40"/>
        <v>-9.523352777777816</v>
      </c>
      <c r="K303" s="2">
        <f t="shared" si="41"/>
        <v>80.47664722222218</v>
      </c>
      <c r="L303" s="2">
        <f t="shared" si="42"/>
        <v>125.03564208434568</v>
      </c>
      <c r="M303" s="2">
        <f>SUMIF(A:A,A303,L:L)</f>
        <v>3109.635805407087</v>
      </c>
      <c r="N303" s="3">
        <f t="shared" si="43"/>
        <v>0.04020909518308594</v>
      </c>
      <c r="O303" s="7">
        <f t="shared" si="44"/>
        <v>24.86999509555372</v>
      </c>
      <c r="P303" s="3">
        <f t="shared" si="45"/>
      </c>
      <c r="Q303" s="3">
        <f>IF(ISNUMBER(P303),SUMIF(A:A,A303,P:P),"")</f>
      </c>
      <c r="R303" s="3">
        <f t="shared" si="46"/>
      </c>
      <c r="S303" s="8">
        <f t="shared" si="47"/>
      </c>
    </row>
    <row r="304" spans="1:19" ht="15">
      <c r="A304" s="1">
        <v>20</v>
      </c>
      <c r="B304" s="5">
        <v>0.6875</v>
      </c>
      <c r="C304" s="1" t="s">
        <v>177</v>
      </c>
      <c r="D304" s="1">
        <v>8</v>
      </c>
      <c r="E304" s="1">
        <v>11</v>
      </c>
      <c r="F304" s="1" t="s">
        <v>242</v>
      </c>
      <c r="G304" s="2">
        <v>31.6956333333333</v>
      </c>
      <c r="H304" s="6">
        <f>1+_xlfn.COUNTIFS(A:A,A304,O:O,"&lt;"&amp;O304)</f>
        <v>12</v>
      </c>
      <c r="I304" s="2">
        <f>_xlfn.AVERAGEIF(A:A,A304,G:G)</f>
        <v>52.03808611111111</v>
      </c>
      <c r="J304" s="2">
        <f t="shared" si="40"/>
        <v>-20.34245277777781</v>
      </c>
      <c r="K304" s="2">
        <f t="shared" si="41"/>
        <v>69.65754722222219</v>
      </c>
      <c r="L304" s="2">
        <f t="shared" si="42"/>
        <v>65.33009698119433</v>
      </c>
      <c r="M304" s="2">
        <f>SUMIF(A:A,A304,L:L)</f>
        <v>3109.635805407087</v>
      </c>
      <c r="N304" s="3">
        <f t="shared" si="43"/>
        <v>0.02100892228845489</v>
      </c>
      <c r="O304" s="7">
        <f t="shared" si="44"/>
        <v>47.5988242647522</v>
      </c>
      <c r="P304" s="3">
        <f t="shared" si="45"/>
      </c>
      <c r="Q304" s="3">
        <f>IF(ISNUMBER(P304),SUMIF(A:A,A304,P:P),"")</f>
      </c>
      <c r="R304" s="3">
        <f t="shared" si="46"/>
      </c>
      <c r="S304" s="8">
        <f t="shared" si="47"/>
      </c>
    </row>
    <row r="305" spans="1:19" ht="15">
      <c r="A305" s="1">
        <v>38</v>
      </c>
      <c r="B305" s="5">
        <v>0.6909722222222222</v>
      </c>
      <c r="C305" s="1" t="s">
        <v>365</v>
      </c>
      <c r="D305" s="1">
        <v>8</v>
      </c>
      <c r="E305" s="1">
        <v>5</v>
      </c>
      <c r="F305" s="1" t="s">
        <v>427</v>
      </c>
      <c r="G305" s="2">
        <v>69.6727333333333</v>
      </c>
      <c r="H305" s="6">
        <f>1+_xlfn.COUNTIFS(A:A,A305,O:O,"&lt;"&amp;O305)</f>
        <v>1</v>
      </c>
      <c r="I305" s="2">
        <f>_xlfn.AVERAGEIF(A:A,A305,G:G)</f>
        <v>48.7090511111111</v>
      </c>
      <c r="J305" s="2">
        <f t="shared" si="40"/>
        <v>20.963682222222197</v>
      </c>
      <c r="K305" s="2">
        <f t="shared" si="41"/>
        <v>110.96368222222219</v>
      </c>
      <c r="L305" s="2">
        <f t="shared" si="42"/>
        <v>778.8519164100712</v>
      </c>
      <c r="M305" s="2">
        <f>SUMIF(A:A,A305,L:L)</f>
        <v>4106.742205034791</v>
      </c>
      <c r="N305" s="3">
        <f t="shared" si="43"/>
        <v>0.1896520106509761</v>
      </c>
      <c r="O305" s="7">
        <f t="shared" si="44"/>
        <v>5.272815176425093</v>
      </c>
      <c r="P305" s="3">
        <f t="shared" si="45"/>
        <v>0.1896520106509761</v>
      </c>
      <c r="Q305" s="3">
        <f>IF(ISNUMBER(P305),SUMIF(A:A,A305,P:P),"")</f>
        <v>0.8102782181779621</v>
      </c>
      <c r="R305" s="3">
        <f t="shared" si="46"/>
        <v>0.2340578907297279</v>
      </c>
      <c r="S305" s="8">
        <f t="shared" si="47"/>
        <v>4.272447285935441</v>
      </c>
    </row>
    <row r="306" spans="1:19" ht="15">
      <c r="A306" s="1">
        <v>38</v>
      </c>
      <c r="B306" s="5">
        <v>0.6909722222222222</v>
      </c>
      <c r="C306" s="1" t="s">
        <v>365</v>
      </c>
      <c r="D306" s="1">
        <v>8</v>
      </c>
      <c r="E306" s="1">
        <v>13</v>
      </c>
      <c r="F306" s="1" t="s">
        <v>433</v>
      </c>
      <c r="G306" s="2">
        <v>68.36783333333331</v>
      </c>
      <c r="H306" s="6">
        <f>1+_xlfn.COUNTIFS(A:A,A306,O:O,"&lt;"&amp;O306)</f>
        <v>2</v>
      </c>
      <c r="I306" s="2">
        <f>_xlfn.AVERAGEIF(A:A,A306,G:G)</f>
        <v>48.7090511111111</v>
      </c>
      <c r="J306" s="2">
        <f t="shared" si="40"/>
        <v>19.658782222222207</v>
      </c>
      <c r="K306" s="2">
        <f t="shared" si="41"/>
        <v>109.65878222222221</v>
      </c>
      <c r="L306" s="2">
        <f t="shared" si="42"/>
        <v>720.1985467232518</v>
      </c>
      <c r="M306" s="2">
        <f>SUMIF(A:A,A306,L:L)</f>
        <v>4106.742205034791</v>
      </c>
      <c r="N306" s="3">
        <f t="shared" si="43"/>
        <v>0.1753697969744245</v>
      </c>
      <c r="O306" s="7">
        <f t="shared" si="44"/>
        <v>5.7022361732324836</v>
      </c>
      <c r="P306" s="3">
        <f t="shared" si="45"/>
        <v>0.1753697969744245</v>
      </c>
      <c r="Q306" s="3">
        <f>IF(ISNUMBER(P306),SUMIF(A:A,A306,P:P),"")</f>
        <v>0.8102782181779621</v>
      </c>
      <c r="R306" s="3">
        <f t="shared" si="46"/>
        <v>0.21643158243692032</v>
      </c>
      <c r="S306" s="8">
        <f t="shared" si="47"/>
        <v>4.620397766076738</v>
      </c>
    </row>
    <row r="307" spans="1:19" ht="15">
      <c r="A307" s="1">
        <v>38</v>
      </c>
      <c r="B307" s="5">
        <v>0.6909722222222222</v>
      </c>
      <c r="C307" s="1" t="s">
        <v>365</v>
      </c>
      <c r="D307" s="1">
        <v>8</v>
      </c>
      <c r="E307" s="1">
        <v>8</v>
      </c>
      <c r="F307" s="1" t="s">
        <v>430</v>
      </c>
      <c r="G307" s="2">
        <v>55.9874666666667</v>
      </c>
      <c r="H307" s="6">
        <f>1+_xlfn.COUNTIFS(A:A,A307,O:O,"&lt;"&amp;O307)</f>
        <v>3</v>
      </c>
      <c r="I307" s="2">
        <f>_xlfn.AVERAGEIF(A:A,A307,G:G)</f>
        <v>48.7090511111111</v>
      </c>
      <c r="J307" s="2">
        <f t="shared" si="40"/>
        <v>7.278415555555597</v>
      </c>
      <c r="K307" s="2">
        <f t="shared" si="41"/>
        <v>97.2784155555556</v>
      </c>
      <c r="L307" s="2">
        <f t="shared" si="42"/>
        <v>342.648429056661</v>
      </c>
      <c r="M307" s="2">
        <f>SUMIF(A:A,A307,L:L)</f>
        <v>4106.742205034791</v>
      </c>
      <c r="N307" s="3">
        <f t="shared" si="43"/>
        <v>0.08343558274404958</v>
      </c>
      <c r="O307" s="7">
        <f t="shared" si="44"/>
        <v>11.985294128856761</v>
      </c>
      <c r="P307" s="3">
        <f t="shared" si="45"/>
        <v>0.08343558274404958</v>
      </c>
      <c r="Q307" s="3">
        <f>IF(ISNUMBER(P307),SUMIF(A:A,A307,P:P),"")</f>
        <v>0.8102782181779621</v>
      </c>
      <c r="R307" s="3">
        <f t="shared" si="46"/>
        <v>0.10297152369672184</v>
      </c>
      <c r="S307" s="8">
        <f t="shared" si="47"/>
        <v>9.711422771068849</v>
      </c>
    </row>
    <row r="308" spans="1:19" ht="15">
      <c r="A308" s="1">
        <v>38</v>
      </c>
      <c r="B308" s="5">
        <v>0.6909722222222222</v>
      </c>
      <c r="C308" s="1" t="s">
        <v>365</v>
      </c>
      <c r="D308" s="1">
        <v>8</v>
      </c>
      <c r="E308" s="1">
        <v>9</v>
      </c>
      <c r="F308" s="1" t="s">
        <v>431</v>
      </c>
      <c r="G308" s="2">
        <v>53.0763333333332</v>
      </c>
      <c r="H308" s="6">
        <f>1+_xlfn.COUNTIFS(A:A,A308,O:O,"&lt;"&amp;O308)</f>
        <v>4</v>
      </c>
      <c r="I308" s="2">
        <f>_xlfn.AVERAGEIF(A:A,A308,G:G)</f>
        <v>48.7090511111111</v>
      </c>
      <c r="J308" s="2">
        <f t="shared" si="40"/>
        <v>4.3672822222221015</v>
      </c>
      <c r="K308" s="2">
        <f t="shared" si="41"/>
        <v>94.3672822222221</v>
      </c>
      <c r="L308" s="2">
        <f t="shared" si="42"/>
        <v>287.73414130621546</v>
      </c>
      <c r="M308" s="2">
        <f>SUMIF(A:A,A308,L:L)</f>
        <v>4106.742205034791</v>
      </c>
      <c r="N308" s="3">
        <f t="shared" si="43"/>
        <v>0.07006384305142374</v>
      </c>
      <c r="O308" s="7">
        <f t="shared" si="44"/>
        <v>14.272696963911107</v>
      </c>
      <c r="P308" s="3">
        <f t="shared" si="45"/>
        <v>0.07006384305142374</v>
      </c>
      <c r="Q308" s="3">
        <f>IF(ISNUMBER(P308),SUMIF(A:A,A308,P:P),"")</f>
        <v>0.8102782181779621</v>
      </c>
      <c r="R308" s="3">
        <f t="shared" si="46"/>
        <v>0.08646887140687713</v>
      </c>
      <c r="S308" s="8">
        <f t="shared" si="47"/>
        <v>11.564855464511902</v>
      </c>
    </row>
    <row r="309" spans="1:19" ht="15">
      <c r="A309" s="1">
        <v>38</v>
      </c>
      <c r="B309" s="5">
        <v>0.6909722222222222</v>
      </c>
      <c r="C309" s="1" t="s">
        <v>365</v>
      </c>
      <c r="D309" s="1">
        <v>8</v>
      </c>
      <c r="E309" s="1">
        <v>16</v>
      </c>
      <c r="F309" s="1" t="s">
        <v>435</v>
      </c>
      <c r="G309" s="2">
        <v>53.0168333333333</v>
      </c>
      <c r="H309" s="6">
        <f>1+_xlfn.COUNTIFS(A:A,A309,O:O,"&lt;"&amp;O309)</f>
        <v>5</v>
      </c>
      <c r="I309" s="2">
        <f>_xlfn.AVERAGEIF(A:A,A309,G:G)</f>
        <v>48.7090511111111</v>
      </c>
      <c r="J309" s="2">
        <f t="shared" si="40"/>
        <v>4.307782222222201</v>
      </c>
      <c r="K309" s="2">
        <f t="shared" si="41"/>
        <v>94.3077822222222</v>
      </c>
      <c r="L309" s="2">
        <f t="shared" si="42"/>
        <v>286.70876181317885</v>
      </c>
      <c r="M309" s="2">
        <f>SUMIF(A:A,A309,L:L)</f>
        <v>4106.742205034791</v>
      </c>
      <c r="N309" s="3">
        <f t="shared" si="43"/>
        <v>0.06981416107923188</v>
      </c>
      <c r="O309" s="7">
        <f t="shared" si="44"/>
        <v>14.323741552449551</v>
      </c>
      <c r="P309" s="3">
        <f t="shared" si="45"/>
        <v>0.06981416107923188</v>
      </c>
      <c r="Q309" s="3">
        <f>IF(ISNUMBER(P309),SUMIF(A:A,A309,P:P),"")</f>
        <v>0.8102782181779621</v>
      </c>
      <c r="R309" s="3">
        <f t="shared" si="46"/>
        <v>0.08616072789938745</v>
      </c>
      <c r="S309" s="8">
        <f t="shared" si="47"/>
        <v>11.60621578276046</v>
      </c>
    </row>
    <row r="310" spans="1:19" ht="15">
      <c r="A310" s="1">
        <v>38</v>
      </c>
      <c r="B310" s="5">
        <v>0.6909722222222222</v>
      </c>
      <c r="C310" s="1" t="s">
        <v>365</v>
      </c>
      <c r="D310" s="1">
        <v>8</v>
      </c>
      <c r="E310" s="1">
        <v>12</v>
      </c>
      <c r="F310" s="1" t="s">
        <v>432</v>
      </c>
      <c r="G310" s="2">
        <v>50.302899999999994</v>
      </c>
      <c r="H310" s="6">
        <f>1+_xlfn.COUNTIFS(A:A,A310,O:O,"&lt;"&amp;O310)</f>
        <v>6</v>
      </c>
      <c r="I310" s="2">
        <f>_xlfn.AVERAGEIF(A:A,A310,G:G)</f>
        <v>48.7090511111111</v>
      </c>
      <c r="J310" s="2">
        <f t="shared" si="40"/>
        <v>1.5938488888888926</v>
      </c>
      <c r="K310" s="2">
        <f t="shared" si="41"/>
        <v>91.59384888888889</v>
      </c>
      <c r="L310" s="2">
        <f t="shared" si="42"/>
        <v>243.62518893262694</v>
      </c>
      <c r="M310" s="2">
        <f>SUMIF(A:A,A310,L:L)</f>
        <v>4106.742205034791</v>
      </c>
      <c r="N310" s="3">
        <f t="shared" si="43"/>
        <v>0.059323224290520817</v>
      </c>
      <c r="O310" s="7">
        <f t="shared" si="44"/>
        <v>16.85680459819155</v>
      </c>
      <c r="P310" s="3">
        <f t="shared" si="45"/>
        <v>0.059323224290520817</v>
      </c>
      <c r="Q310" s="3">
        <f>IF(ISNUMBER(P310),SUMIF(A:A,A310,P:P),"")</f>
        <v>0.8102782181779621</v>
      </c>
      <c r="R310" s="3">
        <f t="shared" si="46"/>
        <v>0.07321340122398749</v>
      </c>
      <c r="S310" s="8">
        <f t="shared" si="47"/>
        <v>13.658701593996728</v>
      </c>
    </row>
    <row r="311" spans="1:19" ht="15">
      <c r="A311" s="1">
        <v>38</v>
      </c>
      <c r="B311" s="5">
        <v>0.6909722222222222</v>
      </c>
      <c r="C311" s="1" t="s">
        <v>365</v>
      </c>
      <c r="D311" s="1">
        <v>8</v>
      </c>
      <c r="E311" s="1">
        <v>17</v>
      </c>
      <c r="F311" s="1" t="s">
        <v>436</v>
      </c>
      <c r="G311" s="2">
        <v>49.7737</v>
      </c>
      <c r="H311" s="6">
        <f>1+_xlfn.COUNTIFS(A:A,A311,O:O,"&lt;"&amp;O311)</f>
        <v>7</v>
      </c>
      <c r="I311" s="2">
        <f>_xlfn.AVERAGEIF(A:A,A311,G:G)</f>
        <v>48.7090511111111</v>
      </c>
      <c r="J311" s="2">
        <f t="shared" si="40"/>
        <v>1.0646488888888967</v>
      </c>
      <c r="K311" s="2">
        <f t="shared" si="41"/>
        <v>91.0646488888889</v>
      </c>
      <c r="L311" s="2">
        <f t="shared" si="42"/>
        <v>236.011122542714</v>
      </c>
      <c r="M311" s="2">
        <f>SUMIF(A:A,A311,L:L)</f>
        <v>4106.742205034791</v>
      </c>
      <c r="N311" s="3">
        <f t="shared" si="43"/>
        <v>0.05746918378596266</v>
      </c>
      <c r="O311" s="7">
        <f t="shared" si="44"/>
        <v>17.400629939767104</v>
      </c>
      <c r="P311" s="3">
        <f t="shared" si="45"/>
        <v>0.05746918378596266</v>
      </c>
      <c r="Q311" s="3">
        <f>IF(ISNUMBER(P311),SUMIF(A:A,A311,P:P),"")</f>
        <v>0.8102782181779621</v>
      </c>
      <c r="R311" s="3">
        <f t="shared" si="46"/>
        <v>0.07092524826249329</v>
      </c>
      <c r="S311" s="8">
        <f t="shared" si="47"/>
        <v>14.099351422768587</v>
      </c>
    </row>
    <row r="312" spans="1:19" ht="15">
      <c r="A312" s="1">
        <v>38</v>
      </c>
      <c r="B312" s="5">
        <v>0.6909722222222222</v>
      </c>
      <c r="C312" s="1" t="s">
        <v>365</v>
      </c>
      <c r="D312" s="1">
        <v>8</v>
      </c>
      <c r="E312" s="1">
        <v>2</v>
      </c>
      <c r="F312" s="1" t="s">
        <v>424</v>
      </c>
      <c r="G312" s="2">
        <v>42.635600000000004</v>
      </c>
      <c r="H312" s="6">
        <f>1+_xlfn.COUNTIFS(A:A,A312,O:O,"&lt;"&amp;O312)</f>
        <v>12</v>
      </c>
      <c r="I312" s="2">
        <f>_xlfn.AVERAGEIF(A:A,A312,G:G)</f>
        <v>48.7090511111111</v>
      </c>
      <c r="J312" s="2">
        <f t="shared" si="40"/>
        <v>-6.073451111111098</v>
      </c>
      <c r="K312" s="2">
        <f t="shared" si="41"/>
        <v>83.9265488888889</v>
      </c>
      <c r="L312" s="2">
        <f t="shared" si="42"/>
        <v>153.79075324704075</v>
      </c>
      <c r="M312" s="2">
        <f>SUMIF(A:A,A312,L:L)</f>
        <v>4106.742205034791</v>
      </c>
      <c r="N312" s="3">
        <f t="shared" si="43"/>
        <v>0.03744835822869429</v>
      </c>
      <c r="O312" s="7">
        <f t="shared" si="44"/>
        <v>26.703440345584063</v>
      </c>
      <c r="P312" s="3">
        <f t="shared" si="45"/>
      </c>
      <c r="Q312" s="3">
        <f>IF(ISNUMBER(P312),SUMIF(A:A,A312,P:P),"")</f>
      </c>
      <c r="R312" s="3">
        <f t="shared" si="46"/>
      </c>
      <c r="S312" s="8">
        <f t="shared" si="47"/>
      </c>
    </row>
    <row r="313" spans="1:19" ht="15">
      <c r="A313" s="1">
        <v>38</v>
      </c>
      <c r="B313" s="5">
        <v>0.6909722222222222</v>
      </c>
      <c r="C313" s="1" t="s">
        <v>365</v>
      </c>
      <c r="D313" s="1">
        <v>8</v>
      </c>
      <c r="E313" s="1">
        <v>3</v>
      </c>
      <c r="F313" s="1" t="s">
        <v>425</v>
      </c>
      <c r="G313" s="2">
        <v>48.7439333333333</v>
      </c>
      <c r="H313" s="6">
        <f>1+_xlfn.COUNTIFS(A:A,A313,O:O,"&lt;"&amp;O313)</f>
        <v>8</v>
      </c>
      <c r="I313" s="2">
        <f>_xlfn.AVERAGEIF(A:A,A313,G:G)</f>
        <v>48.7090511111111</v>
      </c>
      <c r="J313" s="2">
        <f t="shared" si="40"/>
        <v>0.034882222222201165</v>
      </c>
      <c r="K313" s="2">
        <f t="shared" si="41"/>
        <v>90.0348822222222</v>
      </c>
      <c r="L313" s="2">
        <f t="shared" si="42"/>
        <v>221.87029033235854</v>
      </c>
      <c r="M313" s="2">
        <f>SUMIF(A:A,A313,L:L)</f>
        <v>4106.742205034791</v>
      </c>
      <c r="N313" s="3">
        <f t="shared" si="43"/>
        <v>0.054025862655890496</v>
      </c>
      <c r="O313" s="7">
        <f t="shared" si="44"/>
        <v>18.509653540737474</v>
      </c>
      <c r="P313" s="3">
        <f t="shared" si="45"/>
        <v>0.054025862655890496</v>
      </c>
      <c r="Q313" s="3">
        <f>IF(ISNUMBER(P313),SUMIF(A:A,A313,P:P),"")</f>
        <v>0.8102782181779621</v>
      </c>
      <c r="R313" s="3">
        <f t="shared" si="46"/>
        <v>0.06667569415524477</v>
      </c>
      <c r="S313" s="8">
        <f t="shared" si="47"/>
        <v>14.997969090080169</v>
      </c>
    </row>
    <row r="314" spans="1:19" ht="15">
      <c r="A314" s="1">
        <v>38</v>
      </c>
      <c r="B314" s="5">
        <v>0.6909722222222222</v>
      </c>
      <c r="C314" s="1" t="s">
        <v>365</v>
      </c>
      <c r="D314" s="1">
        <v>8</v>
      </c>
      <c r="E314" s="1">
        <v>4</v>
      </c>
      <c r="F314" s="1" t="s">
        <v>426</v>
      </c>
      <c r="G314" s="2">
        <v>45.897466666666695</v>
      </c>
      <c r="H314" s="6">
        <f>1+_xlfn.COUNTIFS(A:A,A314,O:O,"&lt;"&amp;O314)</f>
        <v>10</v>
      </c>
      <c r="I314" s="2">
        <f>_xlfn.AVERAGEIF(A:A,A314,G:G)</f>
        <v>48.7090511111111</v>
      </c>
      <c r="J314" s="2">
        <f t="shared" si="40"/>
        <v>-2.8115844444444065</v>
      </c>
      <c r="K314" s="2">
        <f t="shared" si="41"/>
        <v>87.1884155555556</v>
      </c>
      <c r="L314" s="2">
        <f t="shared" si="42"/>
        <v>187.03671478526684</v>
      </c>
      <c r="M314" s="2">
        <f>SUMIF(A:A,A314,L:L)</f>
        <v>4106.742205034791</v>
      </c>
      <c r="N314" s="3">
        <f t="shared" si="43"/>
        <v>0.04554381683758071</v>
      </c>
      <c r="O314" s="7">
        <f t="shared" si="44"/>
        <v>21.95687734223551</v>
      </c>
      <c r="P314" s="3">
        <f t="shared" si="45"/>
      </c>
      <c r="Q314" s="3">
        <f>IF(ISNUMBER(P314),SUMIF(A:A,A314,P:P),"")</f>
      </c>
      <c r="R314" s="3">
        <f t="shared" si="46"/>
      </c>
      <c r="S314" s="8">
        <f t="shared" si="47"/>
      </c>
    </row>
    <row r="315" spans="1:19" ht="15">
      <c r="A315" s="1">
        <v>38</v>
      </c>
      <c r="B315" s="5">
        <v>0.6909722222222222</v>
      </c>
      <c r="C315" s="1" t="s">
        <v>365</v>
      </c>
      <c r="D315" s="1">
        <v>8</v>
      </c>
      <c r="E315" s="1">
        <v>6</v>
      </c>
      <c r="F315" s="1" t="s">
        <v>428</v>
      </c>
      <c r="G315" s="2">
        <v>33.294966666666696</v>
      </c>
      <c r="H315" s="6">
        <f>1+_xlfn.COUNTIFS(A:A,A315,O:O,"&lt;"&amp;O315)</f>
        <v>14</v>
      </c>
      <c r="I315" s="2">
        <f>_xlfn.AVERAGEIF(A:A,A315,G:G)</f>
        <v>48.7090511111111</v>
      </c>
      <c r="J315" s="2">
        <f t="shared" si="40"/>
        <v>-15.414084444444406</v>
      </c>
      <c r="K315" s="2">
        <f t="shared" si="41"/>
        <v>74.5859155555556</v>
      </c>
      <c r="L315" s="2">
        <f t="shared" si="42"/>
        <v>87.80820377362521</v>
      </c>
      <c r="M315" s="2">
        <f>SUMIF(A:A,A315,L:L)</f>
        <v>4106.742205034791</v>
      </c>
      <c r="N315" s="3">
        <f t="shared" si="43"/>
        <v>0.02138147450939919</v>
      </c>
      <c r="O315" s="7">
        <f t="shared" si="44"/>
        <v>46.76945921388186</v>
      </c>
      <c r="P315" s="3">
        <f t="shared" si="45"/>
      </c>
      <c r="Q315" s="3">
        <f>IF(ISNUMBER(P315),SUMIF(A:A,A315,P:P),"")</f>
      </c>
      <c r="R315" s="3">
        <f t="shared" si="46"/>
      </c>
      <c r="S315" s="8">
        <f t="shared" si="47"/>
      </c>
    </row>
    <row r="316" spans="1:19" ht="15">
      <c r="A316" s="1">
        <v>38</v>
      </c>
      <c r="B316" s="5">
        <v>0.6909722222222222</v>
      </c>
      <c r="C316" s="1" t="s">
        <v>365</v>
      </c>
      <c r="D316" s="1">
        <v>8</v>
      </c>
      <c r="E316" s="1">
        <v>7</v>
      </c>
      <c r="F316" s="1" t="s">
        <v>429</v>
      </c>
      <c r="G316" s="2">
        <v>43.8592333333333</v>
      </c>
      <c r="H316" s="6">
        <f>1+_xlfn.COUNTIFS(A:A,A316,O:O,"&lt;"&amp;O316)</f>
        <v>11</v>
      </c>
      <c r="I316" s="2">
        <f>_xlfn.AVERAGEIF(A:A,A316,G:G)</f>
        <v>48.7090511111111</v>
      </c>
      <c r="J316" s="2">
        <f t="shared" si="40"/>
        <v>-4.849817777777801</v>
      </c>
      <c r="K316" s="2">
        <f t="shared" si="41"/>
        <v>85.1501822222222</v>
      </c>
      <c r="L316" s="2">
        <f t="shared" si="42"/>
        <v>165.50657685510984</v>
      </c>
      <c r="M316" s="2">
        <f>SUMIF(A:A,A316,L:L)</f>
        <v>4106.742205034791</v>
      </c>
      <c r="N316" s="3">
        <f t="shared" si="43"/>
        <v>0.040301184878905175</v>
      </c>
      <c r="O316" s="7">
        <f t="shared" si="44"/>
        <v>24.813166238281728</v>
      </c>
      <c r="P316" s="3">
        <f t="shared" si="45"/>
      </c>
      <c r="Q316" s="3">
        <f>IF(ISNUMBER(P316),SUMIF(A:A,A316,P:P),"")</f>
      </c>
      <c r="R316" s="3">
        <f t="shared" si="46"/>
      </c>
      <c r="S316" s="8">
        <f t="shared" si="47"/>
      </c>
    </row>
    <row r="317" spans="1:19" ht="15">
      <c r="A317" s="1">
        <v>38</v>
      </c>
      <c r="B317" s="5">
        <v>0.6909722222222222</v>
      </c>
      <c r="C317" s="1" t="s">
        <v>365</v>
      </c>
      <c r="D317" s="1">
        <v>8</v>
      </c>
      <c r="E317" s="1">
        <v>14</v>
      </c>
      <c r="F317" s="1" t="s">
        <v>423</v>
      </c>
      <c r="G317" s="2">
        <v>32.5542333333333</v>
      </c>
      <c r="H317" s="6">
        <f>1+_xlfn.COUNTIFS(A:A,A317,O:O,"&lt;"&amp;O317)</f>
        <v>15</v>
      </c>
      <c r="I317" s="2">
        <f>_xlfn.AVERAGEIF(A:A,A317,G:G)</f>
        <v>48.7090511111111</v>
      </c>
      <c r="J317" s="2">
        <f t="shared" si="40"/>
        <v>-16.1548177777778</v>
      </c>
      <c r="K317" s="2">
        <f t="shared" si="41"/>
        <v>73.8451822222222</v>
      </c>
      <c r="L317" s="2">
        <f t="shared" si="42"/>
        <v>83.99110776786019</v>
      </c>
      <c r="M317" s="2">
        <f>SUMIF(A:A,A317,L:L)</f>
        <v>4106.742205034791</v>
      </c>
      <c r="N317" s="3">
        <f t="shared" si="43"/>
        <v>0.0204520039424166</v>
      </c>
      <c r="O317" s="7">
        <f t="shared" si="44"/>
        <v>48.894964171508</v>
      </c>
      <c r="P317" s="3">
        <f t="shared" si="45"/>
      </c>
      <c r="Q317" s="3">
        <f>IF(ISNUMBER(P317),SUMIF(A:A,A317,P:P),"")</f>
      </c>
      <c r="R317" s="3">
        <f t="shared" si="46"/>
      </c>
      <c r="S317" s="8">
        <f t="shared" si="47"/>
      </c>
    </row>
    <row r="318" spans="1:19" ht="15">
      <c r="A318" s="1">
        <v>38</v>
      </c>
      <c r="B318" s="5">
        <v>0.6909722222222222</v>
      </c>
      <c r="C318" s="1" t="s">
        <v>365</v>
      </c>
      <c r="D318" s="1">
        <v>8</v>
      </c>
      <c r="E318" s="1">
        <v>15</v>
      </c>
      <c r="F318" s="1" t="s">
        <v>434</v>
      </c>
      <c r="G318" s="2">
        <v>47.8239666666666</v>
      </c>
      <c r="H318" s="6">
        <f>1+_xlfn.COUNTIFS(A:A,A318,O:O,"&lt;"&amp;O318)</f>
        <v>9</v>
      </c>
      <c r="I318" s="2">
        <f>_xlfn.AVERAGEIF(A:A,A318,G:G)</f>
        <v>48.7090511111111</v>
      </c>
      <c r="J318" s="2">
        <f t="shared" si="40"/>
        <v>-0.8850844444445016</v>
      </c>
      <c r="K318" s="2">
        <f t="shared" si="41"/>
        <v>89.1149155555555</v>
      </c>
      <c r="L318" s="2">
        <f t="shared" si="42"/>
        <v>209.9553592947475</v>
      </c>
      <c r="M318" s="2">
        <f>SUMIF(A:A,A318,L:L)</f>
        <v>4106.742205034791</v>
      </c>
      <c r="N318" s="3">
        <f t="shared" si="43"/>
        <v>0.051124552945482196</v>
      </c>
      <c r="O318" s="7">
        <f t="shared" si="44"/>
        <v>19.560073240471603</v>
      </c>
      <c r="P318" s="3">
        <f t="shared" si="45"/>
        <v>0.051124552945482196</v>
      </c>
      <c r="Q318" s="3">
        <f>IF(ISNUMBER(P318),SUMIF(A:A,A318,P:P),"")</f>
        <v>0.8102782181779621</v>
      </c>
      <c r="R318" s="3">
        <f t="shared" si="46"/>
        <v>0.06309506018863963</v>
      </c>
      <c r="S318" s="8">
        <f t="shared" si="47"/>
        <v>15.84910129271977</v>
      </c>
    </row>
    <row r="319" spans="1:19" ht="15">
      <c r="A319" s="1">
        <v>38</v>
      </c>
      <c r="B319" s="5">
        <v>0.6909722222222222</v>
      </c>
      <c r="C319" s="1" t="s">
        <v>365</v>
      </c>
      <c r="D319" s="1">
        <v>8</v>
      </c>
      <c r="E319" s="1">
        <v>18</v>
      </c>
      <c r="F319" s="1" t="s">
        <v>437</v>
      </c>
      <c r="G319" s="2">
        <v>35.6285666666667</v>
      </c>
      <c r="H319" s="6">
        <f>1+_xlfn.COUNTIFS(A:A,A319,O:O,"&lt;"&amp;O319)</f>
        <v>13</v>
      </c>
      <c r="I319" s="2">
        <f>_xlfn.AVERAGEIF(A:A,A319,G:G)</f>
        <v>48.7090511111111</v>
      </c>
      <c r="J319" s="2">
        <f t="shared" si="40"/>
        <v>-13.080484444444402</v>
      </c>
      <c r="K319" s="2">
        <f t="shared" si="41"/>
        <v>76.91951555555559</v>
      </c>
      <c r="L319" s="2">
        <f t="shared" si="42"/>
        <v>101.00509219406383</v>
      </c>
      <c r="M319" s="2">
        <f>SUMIF(A:A,A319,L:L)</f>
        <v>4106.742205034791</v>
      </c>
      <c r="N319" s="3">
        <f t="shared" si="43"/>
        <v>0.02459494342504222</v>
      </c>
      <c r="O319" s="7">
        <f t="shared" si="44"/>
        <v>40.65876398730864</v>
      </c>
      <c r="P319" s="3">
        <f t="shared" si="45"/>
      </c>
      <c r="Q319" s="3">
        <f>IF(ISNUMBER(P319),SUMIF(A:A,A319,P:P),"")</f>
      </c>
      <c r="R319" s="3">
        <f t="shared" si="46"/>
      </c>
      <c r="S319" s="8">
        <f t="shared" si="47"/>
      </c>
    </row>
    <row r="320" spans="1:19" ht="15">
      <c r="A320" s="1">
        <v>26</v>
      </c>
      <c r="B320" s="5">
        <v>0.6958333333333333</v>
      </c>
      <c r="C320" s="1" t="s">
        <v>244</v>
      </c>
      <c r="D320" s="1">
        <v>7</v>
      </c>
      <c r="E320" s="1">
        <v>4</v>
      </c>
      <c r="F320" s="1" t="s">
        <v>304</v>
      </c>
      <c r="G320" s="2">
        <v>80.4317666666666</v>
      </c>
      <c r="H320" s="6">
        <f>1+_xlfn.COUNTIFS(A:A,A320,O:O,"&lt;"&amp;O320)</f>
        <v>1</v>
      </c>
      <c r="I320" s="2">
        <f>_xlfn.AVERAGEIF(A:A,A320,G:G)</f>
        <v>48.67481666666665</v>
      </c>
      <c r="J320" s="2">
        <f aca="true" t="shared" si="48" ref="J320:J369">G320-I320</f>
        <v>31.756949999999954</v>
      </c>
      <c r="K320" s="2">
        <f aca="true" t="shared" si="49" ref="K320:K369">90+J320</f>
        <v>121.75694999999996</v>
      </c>
      <c r="L320" s="2">
        <f aca="true" t="shared" si="50" ref="L320:L369">EXP(0.06*K320)</f>
        <v>1488.34047044087</v>
      </c>
      <c r="M320" s="2">
        <f>SUMIF(A:A,A320,L:L)</f>
        <v>3991.4914066907395</v>
      </c>
      <c r="N320" s="3">
        <f aca="true" t="shared" si="51" ref="N320:N369">L320/M320</f>
        <v>0.3728782850305123</v>
      </c>
      <c r="O320" s="7">
        <f aca="true" t="shared" si="52" ref="O320:O369">1/N320</f>
        <v>2.6818402683818685</v>
      </c>
      <c r="P320" s="3">
        <f aca="true" t="shared" si="53" ref="P320:P369">IF(O320&gt;21,"",N320)</f>
        <v>0.3728782850305123</v>
      </c>
      <c r="Q320" s="3">
        <f>IF(ISNUMBER(P320),SUMIF(A:A,A320,P:P),"")</f>
        <v>0.819382906435103</v>
      </c>
      <c r="R320" s="3">
        <f aca="true" t="shared" si="54" ref="R320:R369">_xlfn.IFERROR(P320*(1/Q320),"")</f>
        <v>0.45507208180946485</v>
      </c>
      <c r="S320" s="8">
        <f aca="true" t="shared" si="55" ref="S320:S369">_xlfn.IFERROR(1/R320,"")</f>
        <v>2.1974540737014325</v>
      </c>
    </row>
    <row r="321" spans="1:19" ht="15">
      <c r="A321" s="1">
        <v>26</v>
      </c>
      <c r="B321" s="5">
        <v>0.6958333333333333</v>
      </c>
      <c r="C321" s="1" t="s">
        <v>244</v>
      </c>
      <c r="D321" s="1">
        <v>7</v>
      </c>
      <c r="E321" s="1">
        <v>5</v>
      </c>
      <c r="F321" s="1" t="s">
        <v>305</v>
      </c>
      <c r="G321" s="2">
        <v>62.256033333333406</v>
      </c>
      <c r="H321" s="6">
        <f>1+_xlfn.COUNTIFS(A:A,A321,O:O,"&lt;"&amp;O321)</f>
        <v>2</v>
      </c>
      <c r="I321" s="2">
        <f>_xlfn.AVERAGEIF(A:A,A321,G:G)</f>
        <v>48.67481666666665</v>
      </c>
      <c r="J321" s="2">
        <f t="shared" si="48"/>
        <v>13.581216666666755</v>
      </c>
      <c r="K321" s="2">
        <f t="shared" si="49"/>
        <v>103.58121666666676</v>
      </c>
      <c r="L321" s="2">
        <f t="shared" si="50"/>
        <v>500.13246833366736</v>
      </c>
      <c r="M321" s="2">
        <f>SUMIF(A:A,A321,L:L)</f>
        <v>3991.4914066907395</v>
      </c>
      <c r="N321" s="3">
        <f t="shared" si="51"/>
        <v>0.125299648020116</v>
      </c>
      <c r="O321" s="7">
        <f t="shared" si="52"/>
        <v>7.980868388708138</v>
      </c>
      <c r="P321" s="3">
        <f t="shared" si="53"/>
        <v>0.125299648020116</v>
      </c>
      <c r="Q321" s="3">
        <f>IF(ISNUMBER(P321),SUMIF(A:A,A321,P:P),"")</f>
        <v>0.819382906435103</v>
      </c>
      <c r="R321" s="3">
        <f t="shared" si="54"/>
        <v>0.15291952887479476</v>
      </c>
      <c r="S321" s="8">
        <f t="shared" si="55"/>
        <v>6.539387136215712</v>
      </c>
    </row>
    <row r="322" spans="1:19" ht="15">
      <c r="A322" s="1">
        <v>26</v>
      </c>
      <c r="B322" s="5">
        <v>0.6958333333333333</v>
      </c>
      <c r="C322" s="1" t="s">
        <v>244</v>
      </c>
      <c r="D322" s="1">
        <v>7</v>
      </c>
      <c r="E322" s="1">
        <v>6</v>
      </c>
      <c r="F322" s="1" t="s">
        <v>306</v>
      </c>
      <c r="G322" s="2">
        <v>60.1990999999999</v>
      </c>
      <c r="H322" s="6">
        <f>1+_xlfn.COUNTIFS(A:A,A322,O:O,"&lt;"&amp;O322)</f>
        <v>3</v>
      </c>
      <c r="I322" s="2">
        <f>_xlfn.AVERAGEIF(A:A,A322,G:G)</f>
        <v>48.67481666666665</v>
      </c>
      <c r="J322" s="2">
        <f t="shared" si="48"/>
        <v>11.524283333333251</v>
      </c>
      <c r="K322" s="2">
        <f t="shared" si="49"/>
        <v>101.52428333333324</v>
      </c>
      <c r="L322" s="2">
        <f t="shared" si="50"/>
        <v>442.06503090514366</v>
      </c>
      <c r="M322" s="2">
        <f>SUMIF(A:A,A322,L:L)</f>
        <v>3991.4914066907395</v>
      </c>
      <c r="N322" s="3">
        <f t="shared" si="51"/>
        <v>0.11075184332456083</v>
      </c>
      <c r="O322" s="7">
        <f t="shared" si="52"/>
        <v>9.02919509041016</v>
      </c>
      <c r="P322" s="3">
        <f t="shared" si="53"/>
        <v>0.11075184332456083</v>
      </c>
      <c r="Q322" s="3">
        <f>IF(ISNUMBER(P322),SUMIF(A:A,A322,P:P),"")</f>
        <v>0.819382906435103</v>
      </c>
      <c r="R322" s="3">
        <f t="shared" si="54"/>
        <v>0.1351649423667012</v>
      </c>
      <c r="S322" s="8">
        <f t="shared" si="55"/>
        <v>7.3983681159498405</v>
      </c>
    </row>
    <row r="323" spans="1:19" ht="15">
      <c r="A323" s="1">
        <v>26</v>
      </c>
      <c r="B323" s="5">
        <v>0.6958333333333333</v>
      </c>
      <c r="C323" s="1" t="s">
        <v>244</v>
      </c>
      <c r="D323" s="1">
        <v>7</v>
      </c>
      <c r="E323" s="1">
        <v>15</v>
      </c>
      <c r="F323" s="1" t="s">
        <v>312</v>
      </c>
      <c r="G323" s="2">
        <v>52.6851666666667</v>
      </c>
      <c r="H323" s="6">
        <f>1+_xlfn.COUNTIFS(A:A,A323,O:O,"&lt;"&amp;O323)</f>
        <v>4</v>
      </c>
      <c r="I323" s="2">
        <f>_xlfn.AVERAGEIF(A:A,A323,G:G)</f>
        <v>48.67481666666665</v>
      </c>
      <c r="J323" s="2">
        <f t="shared" si="48"/>
        <v>4.010350000000052</v>
      </c>
      <c r="K323" s="2">
        <f t="shared" si="49"/>
        <v>94.01035000000005</v>
      </c>
      <c r="L323" s="2">
        <f t="shared" si="50"/>
        <v>281.637561106472</v>
      </c>
      <c r="M323" s="2">
        <f>SUMIF(A:A,A323,L:L)</f>
        <v>3991.4914066907395</v>
      </c>
      <c r="N323" s="3">
        <f t="shared" si="51"/>
        <v>0.0705594807580888</v>
      </c>
      <c r="O323" s="7">
        <f t="shared" si="52"/>
        <v>14.172439894058632</v>
      </c>
      <c r="P323" s="3">
        <f t="shared" si="53"/>
        <v>0.0705594807580888</v>
      </c>
      <c r="Q323" s="3">
        <f>IF(ISNUMBER(P323),SUMIF(A:A,A323,P:P),"")</f>
        <v>0.819382906435103</v>
      </c>
      <c r="R323" s="3">
        <f t="shared" si="54"/>
        <v>0.08611295183722174</v>
      </c>
      <c r="S323" s="8">
        <f t="shared" si="55"/>
        <v>11.612654991670565</v>
      </c>
    </row>
    <row r="324" spans="1:19" ht="15">
      <c r="A324" s="1">
        <v>26</v>
      </c>
      <c r="B324" s="5">
        <v>0.6958333333333333</v>
      </c>
      <c r="C324" s="1" t="s">
        <v>244</v>
      </c>
      <c r="D324" s="1">
        <v>7</v>
      </c>
      <c r="E324" s="1">
        <v>1</v>
      </c>
      <c r="F324" s="1" t="s">
        <v>303</v>
      </c>
      <c r="G324" s="2">
        <v>52.6187</v>
      </c>
      <c r="H324" s="6">
        <f>1+_xlfn.COUNTIFS(A:A,A324,O:O,"&lt;"&amp;O324)</f>
        <v>5</v>
      </c>
      <c r="I324" s="2">
        <f>_xlfn.AVERAGEIF(A:A,A324,G:G)</f>
        <v>48.67481666666665</v>
      </c>
      <c r="J324" s="2">
        <f t="shared" si="48"/>
        <v>3.9438833333333463</v>
      </c>
      <c r="K324" s="2">
        <f t="shared" si="49"/>
        <v>93.94388333333335</v>
      </c>
      <c r="L324" s="2">
        <f t="shared" si="50"/>
        <v>280.51662714073086</v>
      </c>
      <c r="M324" s="2">
        <f>SUMIF(A:A,A324,L:L)</f>
        <v>3991.4914066907395</v>
      </c>
      <c r="N324" s="3">
        <f t="shared" si="51"/>
        <v>0.0702786498977587</v>
      </c>
      <c r="O324" s="7">
        <f t="shared" si="52"/>
        <v>14.229072434584314</v>
      </c>
      <c r="P324" s="3">
        <f t="shared" si="53"/>
        <v>0.0702786498977587</v>
      </c>
      <c r="Q324" s="3">
        <f>IF(ISNUMBER(P324),SUMIF(A:A,A324,P:P),"")</f>
        <v>0.819382906435103</v>
      </c>
      <c r="R324" s="3">
        <f t="shared" si="54"/>
        <v>0.08577021725229866</v>
      </c>
      <c r="S324" s="8">
        <f t="shared" si="55"/>
        <v>11.659058727325302</v>
      </c>
    </row>
    <row r="325" spans="1:19" ht="15">
      <c r="A325" s="1">
        <v>26</v>
      </c>
      <c r="B325" s="5">
        <v>0.6958333333333333</v>
      </c>
      <c r="C325" s="1" t="s">
        <v>244</v>
      </c>
      <c r="D325" s="1">
        <v>7</v>
      </c>
      <c r="E325" s="1">
        <v>13</v>
      </c>
      <c r="F325" s="1" t="s">
        <v>310</v>
      </c>
      <c r="G325" s="2">
        <v>52.460566666666594</v>
      </c>
      <c r="H325" s="6">
        <f>1+_xlfn.COUNTIFS(A:A,A325,O:O,"&lt;"&amp;O325)</f>
        <v>6</v>
      </c>
      <c r="I325" s="2">
        <f>_xlfn.AVERAGEIF(A:A,A325,G:G)</f>
        <v>48.67481666666665</v>
      </c>
      <c r="J325" s="2">
        <f t="shared" si="48"/>
        <v>3.7857499999999433</v>
      </c>
      <c r="K325" s="2">
        <f t="shared" si="49"/>
        <v>93.78574999999995</v>
      </c>
      <c r="L325" s="2">
        <f t="shared" si="50"/>
        <v>277.86767189811223</v>
      </c>
      <c r="M325" s="2">
        <f>SUMIF(A:A,A325,L:L)</f>
        <v>3991.4914066907395</v>
      </c>
      <c r="N325" s="3">
        <f t="shared" si="51"/>
        <v>0.06961499940406646</v>
      </c>
      <c r="O325" s="7">
        <f t="shared" si="52"/>
        <v>14.364720370041208</v>
      </c>
      <c r="P325" s="3">
        <f t="shared" si="53"/>
        <v>0.06961499940406646</v>
      </c>
      <c r="Q325" s="3">
        <f>IF(ISNUMBER(P325),SUMIF(A:A,A325,P:P),"")</f>
        <v>0.819382906435103</v>
      </c>
      <c r="R325" s="3">
        <f t="shared" si="54"/>
        <v>0.0849602778595188</v>
      </c>
      <c r="S325" s="8">
        <f t="shared" si="55"/>
        <v>11.770206326931895</v>
      </c>
    </row>
    <row r="326" spans="1:19" ht="15">
      <c r="A326" s="1">
        <v>26</v>
      </c>
      <c r="B326" s="5">
        <v>0.6958333333333333</v>
      </c>
      <c r="C326" s="1" t="s">
        <v>244</v>
      </c>
      <c r="D326" s="1">
        <v>7</v>
      </c>
      <c r="E326" s="1">
        <v>7</v>
      </c>
      <c r="F326" s="1" t="s">
        <v>307</v>
      </c>
      <c r="G326" s="2">
        <v>38.1897333333333</v>
      </c>
      <c r="H326" s="6">
        <f>1+_xlfn.COUNTIFS(A:A,A326,O:O,"&lt;"&amp;O326)</f>
        <v>10</v>
      </c>
      <c r="I326" s="2">
        <f>_xlfn.AVERAGEIF(A:A,A326,G:G)</f>
        <v>48.67481666666665</v>
      </c>
      <c r="J326" s="2">
        <f t="shared" si="48"/>
        <v>-10.48508333333335</v>
      </c>
      <c r="K326" s="2">
        <f t="shared" si="49"/>
        <v>79.51491666666665</v>
      </c>
      <c r="L326" s="2">
        <f t="shared" si="50"/>
        <v>118.02482692444858</v>
      </c>
      <c r="M326" s="2">
        <f>SUMIF(A:A,A326,L:L)</f>
        <v>3991.4914066907395</v>
      </c>
      <c r="N326" s="3">
        <f t="shared" si="51"/>
        <v>0.029569104602507574</v>
      </c>
      <c r="O326" s="7">
        <f t="shared" si="52"/>
        <v>33.819082905716265</v>
      </c>
      <c r="P326" s="3">
        <f t="shared" si="53"/>
      </c>
      <c r="Q326" s="3">
        <f>IF(ISNUMBER(P326),SUMIF(A:A,A326,P:P),"")</f>
      </c>
      <c r="R326" s="3">
        <f t="shared" si="54"/>
      </c>
      <c r="S326" s="8">
        <f t="shared" si="55"/>
      </c>
    </row>
    <row r="327" spans="1:19" ht="15">
      <c r="A327" s="1">
        <v>26</v>
      </c>
      <c r="B327" s="5">
        <v>0.6958333333333333</v>
      </c>
      <c r="C327" s="1" t="s">
        <v>244</v>
      </c>
      <c r="D327" s="1">
        <v>7</v>
      </c>
      <c r="E327" s="1">
        <v>9</v>
      </c>
      <c r="F327" s="1" t="s">
        <v>308</v>
      </c>
      <c r="G327" s="2">
        <v>39.423666666666705</v>
      </c>
      <c r="H327" s="6">
        <f>1+_xlfn.COUNTIFS(A:A,A327,O:O,"&lt;"&amp;O327)</f>
        <v>9</v>
      </c>
      <c r="I327" s="2">
        <f>_xlfn.AVERAGEIF(A:A,A327,G:G)</f>
        <v>48.67481666666665</v>
      </c>
      <c r="J327" s="2">
        <f t="shared" si="48"/>
        <v>-9.251149999999946</v>
      </c>
      <c r="K327" s="2">
        <f t="shared" si="49"/>
        <v>80.74885000000006</v>
      </c>
      <c r="L327" s="2">
        <f t="shared" si="50"/>
        <v>127.09451216984219</v>
      </c>
      <c r="M327" s="2">
        <f>SUMIF(A:A,A327,L:L)</f>
        <v>3991.4914066907395</v>
      </c>
      <c r="N327" s="3">
        <f t="shared" si="51"/>
        <v>0.031841359336713074</v>
      </c>
      <c r="O327" s="7">
        <f t="shared" si="52"/>
        <v>31.405694380861448</v>
      </c>
      <c r="P327" s="3">
        <f t="shared" si="53"/>
      </c>
      <c r="Q327" s="3">
        <f>IF(ISNUMBER(P327),SUMIF(A:A,A327,P:P),"")</f>
      </c>
      <c r="R327" s="3">
        <f t="shared" si="54"/>
      </c>
      <c r="S327" s="8">
        <f t="shared" si="55"/>
      </c>
    </row>
    <row r="328" spans="1:19" ht="15">
      <c r="A328" s="1">
        <v>26</v>
      </c>
      <c r="B328" s="5">
        <v>0.6958333333333333</v>
      </c>
      <c r="C328" s="1" t="s">
        <v>244</v>
      </c>
      <c r="D328" s="1">
        <v>7</v>
      </c>
      <c r="E328" s="1">
        <v>10</v>
      </c>
      <c r="F328" s="1" t="s">
        <v>20</v>
      </c>
      <c r="G328" s="2">
        <v>43.069</v>
      </c>
      <c r="H328" s="6">
        <f>1+_xlfn.COUNTIFS(A:A,A328,O:O,"&lt;"&amp;O328)</f>
        <v>8</v>
      </c>
      <c r="I328" s="2">
        <f>_xlfn.AVERAGEIF(A:A,A328,G:G)</f>
        <v>48.67481666666665</v>
      </c>
      <c r="J328" s="2">
        <f t="shared" si="48"/>
        <v>-5.605816666666648</v>
      </c>
      <c r="K328" s="2">
        <f t="shared" si="49"/>
        <v>84.39418333333336</v>
      </c>
      <c r="L328" s="2">
        <f t="shared" si="50"/>
        <v>158.16693090298799</v>
      </c>
      <c r="M328" s="2">
        <f>SUMIF(A:A,A328,L:L)</f>
        <v>3991.4914066907395</v>
      </c>
      <c r="N328" s="3">
        <f t="shared" si="51"/>
        <v>0.039626023154618495</v>
      </c>
      <c r="O328" s="7">
        <f t="shared" si="52"/>
        <v>25.235941444289193</v>
      </c>
      <c r="P328" s="3">
        <f t="shared" si="53"/>
      </c>
      <c r="Q328" s="3">
        <f>IF(ISNUMBER(P328),SUMIF(A:A,A328,P:P),"")</f>
      </c>
      <c r="R328" s="3">
        <f t="shared" si="54"/>
      </c>
      <c r="S328" s="8">
        <f t="shared" si="55"/>
      </c>
    </row>
    <row r="329" spans="1:19" ht="15">
      <c r="A329" s="1">
        <v>26</v>
      </c>
      <c r="B329" s="5">
        <v>0.6958333333333333</v>
      </c>
      <c r="C329" s="1" t="s">
        <v>244</v>
      </c>
      <c r="D329" s="1">
        <v>7</v>
      </c>
      <c r="E329" s="1">
        <v>12</v>
      </c>
      <c r="F329" s="1" t="s">
        <v>309</v>
      </c>
      <c r="G329" s="2">
        <v>45.2218</v>
      </c>
      <c r="H329" s="6">
        <f>1+_xlfn.COUNTIFS(A:A,A329,O:O,"&lt;"&amp;O329)</f>
        <v>7</v>
      </c>
      <c r="I329" s="2">
        <f>_xlfn.AVERAGEIF(A:A,A329,G:G)</f>
        <v>48.67481666666665</v>
      </c>
      <c r="J329" s="2">
        <f t="shared" si="48"/>
        <v>-3.453016666666649</v>
      </c>
      <c r="K329" s="2">
        <f t="shared" si="49"/>
        <v>86.54698333333334</v>
      </c>
      <c r="L329" s="2">
        <f t="shared" si="50"/>
        <v>179.97518854994166</v>
      </c>
      <c r="M329" s="2">
        <f>SUMIF(A:A,A329,L:L)</f>
        <v>3991.4914066907395</v>
      </c>
      <c r="N329" s="3">
        <f t="shared" si="51"/>
        <v>0.04508970963792085</v>
      </c>
      <c r="O329" s="7">
        <f t="shared" si="52"/>
        <v>22.17800930700585</v>
      </c>
      <c r="P329" s="3">
        <f t="shared" si="53"/>
      </c>
      <c r="Q329" s="3">
        <f>IF(ISNUMBER(P329),SUMIF(A:A,A329,P:P),"")</f>
      </c>
      <c r="R329" s="3">
        <f t="shared" si="54"/>
      </c>
      <c r="S329" s="8">
        <f t="shared" si="55"/>
      </c>
    </row>
    <row r="330" spans="1:19" ht="15">
      <c r="A330" s="1">
        <v>26</v>
      </c>
      <c r="B330" s="5">
        <v>0.6958333333333333</v>
      </c>
      <c r="C330" s="1" t="s">
        <v>244</v>
      </c>
      <c r="D330" s="1">
        <v>7</v>
      </c>
      <c r="E330" s="1">
        <v>14</v>
      </c>
      <c r="F330" s="1" t="s">
        <v>311</v>
      </c>
      <c r="G330" s="2">
        <v>24.9589333333333</v>
      </c>
      <c r="H330" s="6">
        <f>1+_xlfn.COUNTIFS(A:A,A330,O:O,"&lt;"&amp;O330)</f>
        <v>12</v>
      </c>
      <c r="I330" s="2">
        <f>_xlfn.AVERAGEIF(A:A,A330,G:G)</f>
        <v>48.67481666666665</v>
      </c>
      <c r="J330" s="2">
        <f t="shared" si="48"/>
        <v>-23.715883333333352</v>
      </c>
      <c r="K330" s="2">
        <f t="shared" si="49"/>
        <v>66.28411666666665</v>
      </c>
      <c r="L330" s="2">
        <f t="shared" si="50"/>
        <v>53.359231535764344</v>
      </c>
      <c r="M330" s="2">
        <f>SUMIF(A:A,A330,L:L)</f>
        <v>3991.4914066907395</v>
      </c>
      <c r="N330" s="3">
        <f t="shared" si="51"/>
        <v>0.013368244122064476</v>
      </c>
      <c r="O330" s="7">
        <f t="shared" si="52"/>
        <v>74.80413963637048</v>
      </c>
      <c r="P330" s="3">
        <f t="shared" si="53"/>
      </c>
      <c r="Q330" s="3">
        <f>IF(ISNUMBER(P330),SUMIF(A:A,A330,P:P),"")</f>
      </c>
      <c r="R330" s="3">
        <f t="shared" si="54"/>
      </c>
      <c r="S330" s="8">
        <f t="shared" si="55"/>
      </c>
    </row>
    <row r="331" spans="1:19" ht="15">
      <c r="A331" s="1">
        <v>26</v>
      </c>
      <c r="B331" s="5">
        <v>0.6958333333333333</v>
      </c>
      <c r="C331" s="1" t="s">
        <v>244</v>
      </c>
      <c r="D331" s="1">
        <v>7</v>
      </c>
      <c r="E331" s="1">
        <v>17</v>
      </c>
      <c r="F331" s="1" t="s">
        <v>313</v>
      </c>
      <c r="G331" s="2">
        <v>32.5833333333333</v>
      </c>
      <c r="H331" s="6">
        <f>1+_xlfn.COUNTIFS(A:A,A331,O:O,"&lt;"&amp;O331)</f>
        <v>11</v>
      </c>
      <c r="I331" s="2">
        <f>_xlfn.AVERAGEIF(A:A,A331,G:G)</f>
        <v>48.67481666666665</v>
      </c>
      <c r="J331" s="2">
        <f t="shared" si="48"/>
        <v>-16.09148333333335</v>
      </c>
      <c r="K331" s="2">
        <f t="shared" si="49"/>
        <v>73.90851666666666</v>
      </c>
      <c r="L331" s="2">
        <f t="shared" si="50"/>
        <v>84.31088678275879</v>
      </c>
      <c r="M331" s="2">
        <f>SUMIF(A:A,A331,L:L)</f>
        <v>3991.4914066907395</v>
      </c>
      <c r="N331" s="3">
        <f t="shared" si="51"/>
        <v>0.021122652711072512</v>
      </c>
      <c r="O331" s="7">
        <f t="shared" si="52"/>
        <v>47.34253853805962</v>
      </c>
      <c r="P331" s="3">
        <f t="shared" si="53"/>
      </c>
      <c r="Q331" s="3">
        <f>IF(ISNUMBER(P331),SUMIF(A:A,A331,P:P),"")</f>
      </c>
      <c r="R331" s="3">
        <f t="shared" si="54"/>
      </c>
      <c r="S331" s="8">
        <f t="shared" si="55"/>
      </c>
    </row>
    <row r="332" spans="1:19" ht="15">
      <c r="A332" s="1">
        <v>8</v>
      </c>
      <c r="B332" s="5">
        <v>0.7013888888888888</v>
      </c>
      <c r="C332" s="1" t="s">
        <v>31</v>
      </c>
      <c r="D332" s="1">
        <v>8</v>
      </c>
      <c r="E332" s="1">
        <v>2</v>
      </c>
      <c r="F332" s="1" t="s">
        <v>107</v>
      </c>
      <c r="G332" s="2">
        <v>74.3918666666667</v>
      </c>
      <c r="H332" s="6">
        <f>1+_xlfn.COUNTIFS(A:A,A332,O:O,"&lt;"&amp;O332)</f>
        <v>1</v>
      </c>
      <c r="I332" s="2">
        <f>_xlfn.AVERAGEIF(A:A,A332,G:G)</f>
        <v>46.90324000000002</v>
      </c>
      <c r="J332" s="2">
        <f t="shared" si="48"/>
        <v>27.488626666666683</v>
      </c>
      <c r="K332" s="2">
        <f t="shared" si="49"/>
        <v>117.48862666666668</v>
      </c>
      <c r="L332" s="2">
        <f t="shared" si="50"/>
        <v>1152.072300341992</v>
      </c>
      <c r="M332" s="2">
        <f>SUMIF(A:A,A332,L:L)</f>
        <v>2960.2079537240534</v>
      </c>
      <c r="N332" s="3">
        <f t="shared" si="51"/>
        <v>0.3891862728402718</v>
      </c>
      <c r="O332" s="7">
        <f t="shared" si="52"/>
        <v>2.5694636984547907</v>
      </c>
      <c r="P332" s="3">
        <f t="shared" si="53"/>
        <v>0.3891862728402718</v>
      </c>
      <c r="Q332" s="3">
        <f>IF(ISNUMBER(P332),SUMIF(A:A,A332,P:P),"")</f>
        <v>0.9345620087189089</v>
      </c>
      <c r="R332" s="3">
        <f t="shared" si="54"/>
        <v>0.4164370787699423</v>
      </c>
      <c r="S332" s="8">
        <f t="shared" si="55"/>
        <v>2.401323155358226</v>
      </c>
    </row>
    <row r="333" spans="1:19" ht="15">
      <c r="A333" s="1">
        <v>8</v>
      </c>
      <c r="B333" s="5">
        <v>0.7013888888888888</v>
      </c>
      <c r="C333" s="1" t="s">
        <v>31</v>
      </c>
      <c r="D333" s="1">
        <v>8</v>
      </c>
      <c r="E333" s="1">
        <v>5</v>
      </c>
      <c r="F333" s="1" t="s">
        <v>110</v>
      </c>
      <c r="G333" s="2">
        <v>53.4947333333334</v>
      </c>
      <c r="H333" s="6">
        <f>1+_xlfn.COUNTIFS(A:A,A333,O:O,"&lt;"&amp;O333)</f>
        <v>2</v>
      </c>
      <c r="I333" s="2">
        <f>_xlfn.AVERAGEIF(A:A,A333,G:G)</f>
        <v>46.90324000000002</v>
      </c>
      <c r="J333" s="2">
        <f t="shared" si="48"/>
        <v>6.591493333333382</v>
      </c>
      <c r="K333" s="2">
        <f t="shared" si="49"/>
        <v>96.59149333333337</v>
      </c>
      <c r="L333" s="2">
        <f t="shared" si="50"/>
        <v>328.8131314879642</v>
      </c>
      <c r="M333" s="2">
        <f>SUMIF(A:A,A333,L:L)</f>
        <v>2960.2079537240534</v>
      </c>
      <c r="N333" s="3">
        <f t="shared" si="51"/>
        <v>0.11107771367018485</v>
      </c>
      <c r="O333" s="7">
        <f t="shared" si="52"/>
        <v>9.00270600607813</v>
      </c>
      <c r="P333" s="3">
        <f t="shared" si="53"/>
        <v>0.11107771367018485</v>
      </c>
      <c r="Q333" s="3">
        <f>IF(ISNUMBER(P333),SUMIF(A:A,A333,P:P),"")</f>
        <v>0.9345620087189089</v>
      </c>
      <c r="R333" s="3">
        <f t="shared" si="54"/>
        <v>0.1188553703594793</v>
      </c>
      <c r="S333" s="8">
        <f t="shared" si="55"/>
        <v>8.413587008946164</v>
      </c>
    </row>
    <row r="334" spans="1:19" ht="15">
      <c r="A334" s="1">
        <v>8</v>
      </c>
      <c r="B334" s="5">
        <v>0.7013888888888888</v>
      </c>
      <c r="C334" s="1" t="s">
        <v>31</v>
      </c>
      <c r="D334" s="1">
        <v>8</v>
      </c>
      <c r="E334" s="1">
        <v>4</v>
      </c>
      <c r="F334" s="1" t="s">
        <v>109</v>
      </c>
      <c r="G334" s="2">
        <v>53.0355</v>
      </c>
      <c r="H334" s="6">
        <f>1+_xlfn.COUNTIFS(A:A,A334,O:O,"&lt;"&amp;O334)</f>
        <v>3</v>
      </c>
      <c r="I334" s="2">
        <f>_xlfn.AVERAGEIF(A:A,A334,G:G)</f>
        <v>46.90324000000002</v>
      </c>
      <c r="J334" s="2">
        <f t="shared" si="48"/>
        <v>6.132259999999981</v>
      </c>
      <c r="K334" s="2">
        <f t="shared" si="49"/>
        <v>96.13225999999997</v>
      </c>
      <c r="L334" s="2">
        <f t="shared" si="50"/>
        <v>319.87669710772667</v>
      </c>
      <c r="M334" s="2">
        <f>SUMIF(A:A,A334,L:L)</f>
        <v>2960.2079537240534</v>
      </c>
      <c r="N334" s="3">
        <f t="shared" si="51"/>
        <v>0.10805886008964664</v>
      </c>
      <c r="O334" s="7">
        <f t="shared" si="52"/>
        <v>9.254215704019</v>
      </c>
      <c r="P334" s="3">
        <f t="shared" si="53"/>
        <v>0.10805886008964664</v>
      </c>
      <c r="Q334" s="3">
        <f>IF(ISNUMBER(P334),SUMIF(A:A,A334,P:P),"")</f>
        <v>0.9345620087189089</v>
      </c>
      <c r="R334" s="3">
        <f t="shared" si="54"/>
        <v>0.11562513678228047</v>
      </c>
      <c r="S334" s="8">
        <f t="shared" si="55"/>
        <v>8.64863841746607</v>
      </c>
    </row>
    <row r="335" spans="1:19" ht="15">
      <c r="A335" s="1">
        <v>8</v>
      </c>
      <c r="B335" s="5">
        <v>0.7013888888888888</v>
      </c>
      <c r="C335" s="1" t="s">
        <v>31</v>
      </c>
      <c r="D335" s="1">
        <v>8</v>
      </c>
      <c r="E335" s="1">
        <v>3</v>
      </c>
      <c r="F335" s="1" t="s">
        <v>108</v>
      </c>
      <c r="G335" s="2">
        <v>48.7208333333333</v>
      </c>
      <c r="H335" s="6">
        <f>1+_xlfn.COUNTIFS(A:A,A335,O:O,"&lt;"&amp;O335)</f>
        <v>4</v>
      </c>
      <c r="I335" s="2">
        <f>_xlfn.AVERAGEIF(A:A,A335,G:G)</f>
        <v>46.90324000000002</v>
      </c>
      <c r="J335" s="2">
        <f t="shared" si="48"/>
        <v>1.817593333333285</v>
      </c>
      <c r="K335" s="2">
        <f t="shared" si="49"/>
        <v>91.81759333333329</v>
      </c>
      <c r="L335" s="2">
        <f t="shared" si="50"/>
        <v>246.91782772451003</v>
      </c>
      <c r="M335" s="2">
        <f>SUMIF(A:A,A335,L:L)</f>
        <v>2960.2079537240534</v>
      </c>
      <c r="N335" s="3">
        <f t="shared" si="51"/>
        <v>0.08341232493949557</v>
      </c>
      <c r="O335" s="7">
        <f t="shared" si="52"/>
        <v>11.988635980658321</v>
      </c>
      <c r="P335" s="3">
        <f t="shared" si="53"/>
        <v>0.08341232493949557</v>
      </c>
      <c r="Q335" s="3">
        <f>IF(ISNUMBER(P335),SUMIF(A:A,A335,P:P),"")</f>
        <v>0.9345620087189089</v>
      </c>
      <c r="R335" s="3">
        <f t="shared" si="54"/>
        <v>0.08925285231082376</v>
      </c>
      <c r="S335" s="8">
        <f t="shared" si="55"/>
        <v>11.204123723883827</v>
      </c>
    </row>
    <row r="336" spans="1:19" ht="15">
      <c r="A336" s="1">
        <v>8</v>
      </c>
      <c r="B336" s="5">
        <v>0.7013888888888888</v>
      </c>
      <c r="C336" s="1" t="s">
        <v>31</v>
      </c>
      <c r="D336" s="1">
        <v>8</v>
      </c>
      <c r="E336" s="1">
        <v>1</v>
      </c>
      <c r="F336" s="1" t="s">
        <v>106</v>
      </c>
      <c r="G336" s="2">
        <v>45.9463</v>
      </c>
      <c r="H336" s="6">
        <f>1+_xlfn.COUNTIFS(A:A,A336,O:O,"&lt;"&amp;O336)</f>
        <v>5</v>
      </c>
      <c r="I336" s="2">
        <f>_xlfn.AVERAGEIF(A:A,A336,G:G)</f>
        <v>46.90324000000002</v>
      </c>
      <c r="J336" s="2">
        <f t="shared" si="48"/>
        <v>-0.9569400000000172</v>
      </c>
      <c r="K336" s="2">
        <f t="shared" si="49"/>
        <v>89.04305999999998</v>
      </c>
      <c r="L336" s="2">
        <f t="shared" si="50"/>
        <v>209.0521202371235</v>
      </c>
      <c r="M336" s="2">
        <f>SUMIF(A:A,A336,L:L)</f>
        <v>2960.2079537240534</v>
      </c>
      <c r="N336" s="3">
        <f t="shared" si="51"/>
        <v>0.07062075486086308</v>
      </c>
      <c r="O336" s="7">
        <f t="shared" si="52"/>
        <v>14.160143175617405</v>
      </c>
      <c r="P336" s="3">
        <f t="shared" si="53"/>
        <v>0.07062075486086308</v>
      </c>
      <c r="Q336" s="3">
        <f>IF(ISNUMBER(P336),SUMIF(A:A,A336,P:P),"")</f>
        <v>0.9345620087189089</v>
      </c>
      <c r="R336" s="3">
        <f t="shared" si="54"/>
        <v>0.07556561705056844</v>
      </c>
      <c r="S336" s="8">
        <f t="shared" si="55"/>
        <v>13.233531849952353</v>
      </c>
    </row>
    <row r="337" spans="1:19" ht="15">
      <c r="A337" s="1">
        <v>8</v>
      </c>
      <c r="B337" s="5">
        <v>0.7013888888888888</v>
      </c>
      <c r="C337" s="1" t="s">
        <v>31</v>
      </c>
      <c r="D337" s="1">
        <v>8</v>
      </c>
      <c r="E337" s="1">
        <v>6</v>
      </c>
      <c r="F337" s="1" t="s">
        <v>111</v>
      </c>
      <c r="G337" s="2">
        <v>44.5959666666667</v>
      </c>
      <c r="H337" s="6">
        <f>1+_xlfn.COUNTIFS(A:A,A337,O:O,"&lt;"&amp;O337)</f>
        <v>6</v>
      </c>
      <c r="I337" s="2">
        <f>_xlfn.AVERAGEIF(A:A,A337,G:G)</f>
        <v>46.90324000000002</v>
      </c>
      <c r="J337" s="2">
        <f t="shared" si="48"/>
        <v>-2.3072733333333204</v>
      </c>
      <c r="K337" s="2">
        <f t="shared" si="49"/>
        <v>87.69272666666669</v>
      </c>
      <c r="L337" s="2">
        <f t="shared" si="50"/>
        <v>192.78269077342327</v>
      </c>
      <c r="M337" s="2">
        <f>SUMIF(A:A,A337,L:L)</f>
        <v>2960.2079537240534</v>
      </c>
      <c r="N337" s="3">
        <f t="shared" si="51"/>
        <v>0.06512471211047702</v>
      </c>
      <c r="O337" s="7">
        <f t="shared" si="52"/>
        <v>15.355154250871902</v>
      </c>
      <c r="P337" s="3">
        <f t="shared" si="53"/>
        <v>0.06512471211047702</v>
      </c>
      <c r="Q337" s="3">
        <f>IF(ISNUMBER(P337),SUMIF(A:A,A337,P:P),"")</f>
        <v>0.9345620087189089</v>
      </c>
      <c r="R337" s="3">
        <f t="shared" si="54"/>
        <v>0.06968474162538398</v>
      </c>
      <c r="S337" s="8">
        <f t="shared" si="55"/>
        <v>14.350343800883538</v>
      </c>
    </row>
    <row r="338" spans="1:19" ht="15">
      <c r="A338" s="1">
        <v>8</v>
      </c>
      <c r="B338" s="5">
        <v>0.7013888888888888</v>
      </c>
      <c r="C338" s="1" t="s">
        <v>31</v>
      </c>
      <c r="D338" s="1">
        <v>8</v>
      </c>
      <c r="E338" s="1">
        <v>7</v>
      </c>
      <c r="F338" s="1" t="s">
        <v>112</v>
      </c>
      <c r="G338" s="2">
        <v>42.3109333333333</v>
      </c>
      <c r="H338" s="6">
        <f>1+_xlfn.COUNTIFS(A:A,A338,O:O,"&lt;"&amp;O338)</f>
        <v>7</v>
      </c>
      <c r="I338" s="2">
        <f>_xlfn.AVERAGEIF(A:A,A338,G:G)</f>
        <v>46.90324000000002</v>
      </c>
      <c r="J338" s="2">
        <f t="shared" si="48"/>
        <v>-4.592306666666715</v>
      </c>
      <c r="K338" s="2">
        <f t="shared" si="49"/>
        <v>85.40769333333328</v>
      </c>
      <c r="L338" s="2">
        <f t="shared" si="50"/>
        <v>168.08362106430832</v>
      </c>
      <c r="M338" s="2">
        <f>SUMIF(A:A,A338,L:L)</f>
        <v>2960.2079537240534</v>
      </c>
      <c r="N338" s="3">
        <f t="shared" si="51"/>
        <v>0.05678101798654138</v>
      </c>
      <c r="O338" s="7">
        <f t="shared" si="52"/>
        <v>17.611519403139738</v>
      </c>
      <c r="P338" s="3">
        <f t="shared" si="53"/>
        <v>0.05678101798654138</v>
      </c>
      <c r="Q338" s="3">
        <f>IF(ISNUMBER(P338),SUMIF(A:A,A338,P:P),"")</f>
        <v>0.9345620087189089</v>
      </c>
      <c r="R338" s="3">
        <f t="shared" si="54"/>
        <v>0.06075682240109075</v>
      </c>
      <c r="S338" s="8">
        <f t="shared" si="55"/>
        <v>16.459056949990316</v>
      </c>
    </row>
    <row r="339" spans="1:19" ht="15">
      <c r="A339" s="1">
        <v>8</v>
      </c>
      <c r="B339" s="5">
        <v>0.7013888888888888</v>
      </c>
      <c r="C339" s="1" t="s">
        <v>31</v>
      </c>
      <c r="D339" s="1">
        <v>8</v>
      </c>
      <c r="E339" s="1">
        <v>8</v>
      </c>
      <c r="F339" s="1" t="s">
        <v>113</v>
      </c>
      <c r="G339" s="2">
        <v>40.2911</v>
      </c>
      <c r="H339" s="6">
        <f>1+_xlfn.COUNTIFS(A:A,A339,O:O,"&lt;"&amp;O339)</f>
        <v>8</v>
      </c>
      <c r="I339" s="2">
        <f>_xlfn.AVERAGEIF(A:A,A339,G:G)</f>
        <v>46.90324000000002</v>
      </c>
      <c r="J339" s="2">
        <f t="shared" si="48"/>
        <v>-6.612140000000018</v>
      </c>
      <c r="K339" s="2">
        <f t="shared" si="49"/>
        <v>83.38785999999999</v>
      </c>
      <c r="L339" s="2">
        <f t="shared" si="50"/>
        <v>148.89950272099466</v>
      </c>
      <c r="M339" s="2">
        <f>SUMIF(A:A,A339,L:L)</f>
        <v>2960.2079537240534</v>
      </c>
      <c r="N339" s="3">
        <f t="shared" si="51"/>
        <v>0.05030035222142872</v>
      </c>
      <c r="O339" s="7">
        <f t="shared" si="52"/>
        <v>19.880576493736452</v>
      </c>
      <c r="P339" s="3">
        <f t="shared" si="53"/>
        <v>0.05030035222142872</v>
      </c>
      <c r="Q339" s="3">
        <f>IF(ISNUMBER(P339),SUMIF(A:A,A339,P:P),"")</f>
        <v>0.9345620087189089</v>
      </c>
      <c r="R339" s="3">
        <f t="shared" si="54"/>
        <v>0.05382238070043109</v>
      </c>
      <c r="S339" s="8">
        <f t="shared" si="55"/>
        <v>18.579631502476264</v>
      </c>
    </row>
    <row r="340" spans="1:19" ht="15">
      <c r="A340" s="1">
        <v>8</v>
      </c>
      <c r="B340" s="5">
        <v>0.7013888888888888</v>
      </c>
      <c r="C340" s="1" t="s">
        <v>31</v>
      </c>
      <c r="D340" s="1">
        <v>8</v>
      </c>
      <c r="E340" s="1">
        <v>10</v>
      </c>
      <c r="F340" s="1" t="s">
        <v>114</v>
      </c>
      <c r="G340" s="2">
        <v>33.2969666666667</v>
      </c>
      <c r="H340" s="6">
        <f>1+_xlfn.COUNTIFS(A:A,A340,O:O,"&lt;"&amp;O340)</f>
        <v>9</v>
      </c>
      <c r="I340" s="2">
        <f>_xlfn.AVERAGEIF(A:A,A340,G:G)</f>
        <v>46.90324000000002</v>
      </c>
      <c r="J340" s="2">
        <f t="shared" si="48"/>
        <v>-13.60627333333332</v>
      </c>
      <c r="K340" s="2">
        <f t="shared" si="49"/>
        <v>76.39372666666668</v>
      </c>
      <c r="L340" s="2">
        <f t="shared" si="50"/>
        <v>97.86838834513959</v>
      </c>
      <c r="M340" s="2">
        <f>SUMIF(A:A,A340,L:L)</f>
        <v>2960.2079537240534</v>
      </c>
      <c r="N340" s="3">
        <f t="shared" si="51"/>
        <v>0.033061322000036336</v>
      </c>
      <c r="O340" s="7">
        <f t="shared" si="52"/>
        <v>30.246824370752655</v>
      </c>
      <c r="P340" s="3">
        <f t="shared" si="53"/>
      </c>
      <c r="Q340" s="3">
        <f>IF(ISNUMBER(P340),SUMIF(A:A,A340,P:P),"")</f>
      </c>
      <c r="R340" s="3">
        <f t="shared" si="54"/>
      </c>
      <c r="S340" s="8">
        <f t="shared" si="55"/>
      </c>
    </row>
    <row r="341" spans="1:19" ht="15">
      <c r="A341" s="1">
        <v>8</v>
      </c>
      <c r="B341" s="5">
        <v>0.7013888888888888</v>
      </c>
      <c r="C341" s="1" t="s">
        <v>31</v>
      </c>
      <c r="D341" s="1">
        <v>8</v>
      </c>
      <c r="E341" s="1">
        <v>11</v>
      </c>
      <c r="F341" s="1" t="s">
        <v>115</v>
      </c>
      <c r="G341" s="2">
        <v>32.9482</v>
      </c>
      <c r="H341" s="6">
        <f>1+_xlfn.COUNTIFS(A:A,A341,O:O,"&lt;"&amp;O341)</f>
        <v>10</v>
      </c>
      <c r="I341" s="2">
        <f>_xlfn.AVERAGEIF(A:A,A341,G:G)</f>
        <v>46.90324000000002</v>
      </c>
      <c r="J341" s="2">
        <f t="shared" si="48"/>
        <v>-13.955040000000018</v>
      </c>
      <c r="K341" s="2">
        <f t="shared" si="49"/>
        <v>76.04495999999997</v>
      </c>
      <c r="L341" s="2">
        <f t="shared" si="50"/>
        <v>95.8416739208712</v>
      </c>
      <c r="M341" s="2">
        <f>SUMIF(A:A,A341,L:L)</f>
        <v>2960.2079537240534</v>
      </c>
      <c r="N341" s="3">
        <f t="shared" si="51"/>
        <v>0.03237666928105465</v>
      </c>
      <c r="O341" s="7">
        <f t="shared" si="52"/>
        <v>30.88643835841244</v>
      </c>
      <c r="P341" s="3">
        <f t="shared" si="53"/>
      </c>
      <c r="Q341" s="3">
        <f>IF(ISNUMBER(P341),SUMIF(A:A,A341,P:P),"")</f>
      </c>
      <c r="R341" s="3">
        <f t="shared" si="54"/>
      </c>
      <c r="S341" s="8">
        <f t="shared" si="55"/>
      </c>
    </row>
    <row r="342" spans="1:19" ht="15">
      <c r="A342" s="1">
        <v>33</v>
      </c>
      <c r="B342" s="5">
        <v>0.7083333333333334</v>
      </c>
      <c r="C342" s="1" t="s">
        <v>21</v>
      </c>
      <c r="D342" s="1">
        <v>8</v>
      </c>
      <c r="E342" s="1">
        <v>1</v>
      </c>
      <c r="F342" s="1" t="s">
        <v>354</v>
      </c>
      <c r="G342" s="2">
        <v>69.2334000000001</v>
      </c>
      <c r="H342" s="6">
        <f>1+_xlfn.COUNTIFS(A:A,A342,O:O,"&lt;"&amp;O342)</f>
        <v>1</v>
      </c>
      <c r="I342" s="2">
        <f>_xlfn.AVERAGEIF(A:A,A342,G:G)</f>
        <v>48.83122500000001</v>
      </c>
      <c r="J342" s="2">
        <f t="shared" si="48"/>
        <v>20.402175000000092</v>
      </c>
      <c r="K342" s="2">
        <f t="shared" si="49"/>
        <v>110.40217500000008</v>
      </c>
      <c r="L342" s="2">
        <f t="shared" si="50"/>
        <v>753.0491515707821</v>
      </c>
      <c r="M342" s="2">
        <f>SUMIF(A:A,A342,L:L)</f>
        <v>3258.050131060961</v>
      </c>
      <c r="N342" s="3">
        <f t="shared" si="51"/>
        <v>0.2311349185181374</v>
      </c>
      <c r="O342" s="7">
        <f t="shared" si="52"/>
        <v>4.326477394290941</v>
      </c>
      <c r="P342" s="3">
        <f t="shared" si="53"/>
        <v>0.2311349185181374</v>
      </c>
      <c r="Q342" s="3">
        <f>IF(ISNUMBER(P342),SUMIF(A:A,A342,P:P),"")</f>
        <v>0.948121889978159</v>
      </c>
      <c r="R342" s="3">
        <f t="shared" si="54"/>
        <v>0.24378186070934593</v>
      </c>
      <c r="S342" s="8">
        <f t="shared" si="55"/>
        <v>4.102027924022908</v>
      </c>
    </row>
    <row r="343" spans="1:19" ht="15">
      <c r="A343" s="1">
        <v>33</v>
      </c>
      <c r="B343" s="5">
        <v>0.7083333333333334</v>
      </c>
      <c r="C343" s="1" t="s">
        <v>21</v>
      </c>
      <c r="D343" s="1">
        <v>8</v>
      </c>
      <c r="E343" s="1">
        <v>8</v>
      </c>
      <c r="F343" s="1" t="s">
        <v>360</v>
      </c>
      <c r="G343" s="2">
        <v>61.5468666666666</v>
      </c>
      <c r="H343" s="6">
        <f>1+_xlfn.COUNTIFS(A:A,A343,O:O,"&lt;"&amp;O343)</f>
        <v>2</v>
      </c>
      <c r="I343" s="2">
        <f>_xlfn.AVERAGEIF(A:A,A343,G:G)</f>
        <v>48.83122500000001</v>
      </c>
      <c r="J343" s="2">
        <f t="shared" si="48"/>
        <v>12.715641666666592</v>
      </c>
      <c r="K343" s="2">
        <f t="shared" si="49"/>
        <v>102.71564166666658</v>
      </c>
      <c r="L343" s="2">
        <f t="shared" si="50"/>
        <v>474.8212892104474</v>
      </c>
      <c r="M343" s="2">
        <f>SUMIF(A:A,A343,L:L)</f>
        <v>3258.050131060961</v>
      </c>
      <c r="N343" s="3">
        <f t="shared" si="51"/>
        <v>0.14573787084602813</v>
      </c>
      <c r="O343" s="7">
        <f t="shared" si="52"/>
        <v>6.861634482477782</v>
      </c>
      <c r="P343" s="3">
        <f t="shared" si="53"/>
        <v>0.14573787084602813</v>
      </c>
      <c r="Q343" s="3">
        <f>IF(ISNUMBER(P343),SUMIF(A:A,A343,P:P),"")</f>
        <v>0.948121889978159</v>
      </c>
      <c r="R343" s="3">
        <f t="shared" si="54"/>
        <v>0.15371216758784606</v>
      </c>
      <c r="S343" s="8">
        <f t="shared" si="55"/>
        <v>6.505665853866142</v>
      </c>
    </row>
    <row r="344" spans="1:19" ht="15">
      <c r="A344" s="1">
        <v>33</v>
      </c>
      <c r="B344" s="5">
        <v>0.7083333333333334</v>
      </c>
      <c r="C344" s="1" t="s">
        <v>21</v>
      </c>
      <c r="D344" s="1">
        <v>8</v>
      </c>
      <c r="E344" s="1">
        <v>4</v>
      </c>
      <c r="F344" s="1" t="s">
        <v>357</v>
      </c>
      <c r="G344" s="2">
        <v>58.44256666666659</v>
      </c>
      <c r="H344" s="6">
        <f>1+_xlfn.COUNTIFS(A:A,A344,O:O,"&lt;"&amp;O344)</f>
        <v>3</v>
      </c>
      <c r="I344" s="2">
        <f>_xlfn.AVERAGEIF(A:A,A344,G:G)</f>
        <v>48.83122500000001</v>
      </c>
      <c r="J344" s="2">
        <f t="shared" si="48"/>
        <v>9.611341666666583</v>
      </c>
      <c r="K344" s="2">
        <f t="shared" si="49"/>
        <v>99.61134166666659</v>
      </c>
      <c r="L344" s="2">
        <f t="shared" si="50"/>
        <v>394.12988013907955</v>
      </c>
      <c r="M344" s="2">
        <f>SUMIF(A:A,A344,L:L)</f>
        <v>3258.050131060961</v>
      </c>
      <c r="N344" s="3">
        <f t="shared" si="51"/>
        <v>0.12097109138426115</v>
      </c>
      <c r="O344" s="7">
        <f t="shared" si="52"/>
        <v>8.266437779118062</v>
      </c>
      <c r="P344" s="3">
        <f t="shared" si="53"/>
        <v>0.12097109138426115</v>
      </c>
      <c r="Q344" s="3">
        <f>IF(ISNUMBER(P344),SUMIF(A:A,A344,P:P),"")</f>
        <v>0.948121889978159</v>
      </c>
      <c r="R344" s="3">
        <f t="shared" si="54"/>
        <v>0.12759023144908915</v>
      </c>
      <c r="S344" s="8">
        <f t="shared" si="55"/>
        <v>7.837590610524273</v>
      </c>
    </row>
    <row r="345" spans="1:19" ht="15">
      <c r="A345" s="1">
        <v>33</v>
      </c>
      <c r="B345" s="5">
        <v>0.7083333333333334</v>
      </c>
      <c r="C345" s="1" t="s">
        <v>21</v>
      </c>
      <c r="D345" s="1">
        <v>8</v>
      </c>
      <c r="E345" s="1">
        <v>7</v>
      </c>
      <c r="F345" s="1" t="s">
        <v>359</v>
      </c>
      <c r="G345" s="2">
        <v>52.622799999999906</v>
      </c>
      <c r="H345" s="6">
        <f>1+_xlfn.COUNTIFS(A:A,A345,O:O,"&lt;"&amp;O345)</f>
        <v>4</v>
      </c>
      <c r="I345" s="2">
        <f>_xlfn.AVERAGEIF(A:A,A345,G:G)</f>
        <v>48.83122500000001</v>
      </c>
      <c r="J345" s="2">
        <f t="shared" si="48"/>
        <v>3.791574999999895</v>
      </c>
      <c r="K345" s="2">
        <f t="shared" si="49"/>
        <v>93.7915749999999</v>
      </c>
      <c r="L345" s="2">
        <f t="shared" si="50"/>
        <v>277.96480362221985</v>
      </c>
      <c r="M345" s="2">
        <f>SUMIF(A:A,A345,L:L)</f>
        <v>3258.050131060961</v>
      </c>
      <c r="N345" s="3">
        <f t="shared" si="51"/>
        <v>0.08531630651481184</v>
      </c>
      <c r="O345" s="7">
        <f t="shared" si="52"/>
        <v>11.721088744346769</v>
      </c>
      <c r="P345" s="3">
        <f t="shared" si="53"/>
        <v>0.08531630651481184</v>
      </c>
      <c r="Q345" s="3">
        <f>IF(ISNUMBER(P345),SUMIF(A:A,A345,P:P),"")</f>
        <v>0.948121889978159</v>
      </c>
      <c r="R345" s="3">
        <f t="shared" si="54"/>
        <v>0.08998453407375415</v>
      </c>
      <c r="S345" s="8">
        <f t="shared" si="55"/>
        <v>11.113020812891786</v>
      </c>
    </row>
    <row r="346" spans="1:19" ht="15">
      <c r="A346" s="1">
        <v>33</v>
      </c>
      <c r="B346" s="5">
        <v>0.7083333333333334</v>
      </c>
      <c r="C346" s="1" t="s">
        <v>21</v>
      </c>
      <c r="D346" s="1">
        <v>8</v>
      </c>
      <c r="E346" s="1">
        <v>10</v>
      </c>
      <c r="F346" s="1" t="s">
        <v>361</v>
      </c>
      <c r="G346" s="2">
        <v>51.845600000000005</v>
      </c>
      <c r="H346" s="6">
        <f>1+_xlfn.COUNTIFS(A:A,A346,O:O,"&lt;"&amp;O346)</f>
        <v>5</v>
      </c>
      <c r="I346" s="2">
        <f>_xlfn.AVERAGEIF(A:A,A346,G:G)</f>
        <v>48.83122500000001</v>
      </c>
      <c r="J346" s="2">
        <f t="shared" si="48"/>
        <v>3.014374999999994</v>
      </c>
      <c r="K346" s="2">
        <f t="shared" si="49"/>
        <v>93.014375</v>
      </c>
      <c r="L346" s="2">
        <f t="shared" si="50"/>
        <v>265.3003286687817</v>
      </c>
      <c r="M346" s="2">
        <f>SUMIF(A:A,A346,L:L)</f>
        <v>3258.050131060961</v>
      </c>
      <c r="N346" s="3">
        <f t="shared" si="51"/>
        <v>0.08142917327745</v>
      </c>
      <c r="O346" s="7">
        <f t="shared" si="52"/>
        <v>12.280610986835693</v>
      </c>
      <c r="P346" s="3">
        <f t="shared" si="53"/>
        <v>0.08142917327745</v>
      </c>
      <c r="Q346" s="3">
        <f>IF(ISNUMBER(P346),SUMIF(A:A,A346,P:P),"")</f>
        <v>0.948121889978159</v>
      </c>
      <c r="R346" s="3">
        <f t="shared" si="54"/>
        <v>0.0858847096962668</v>
      </c>
      <c r="S346" s="8">
        <f t="shared" si="55"/>
        <v>11.643516098925204</v>
      </c>
    </row>
    <row r="347" spans="1:19" ht="15">
      <c r="A347" s="1">
        <v>33</v>
      </c>
      <c r="B347" s="5">
        <v>0.7083333333333334</v>
      </c>
      <c r="C347" s="1" t="s">
        <v>21</v>
      </c>
      <c r="D347" s="1">
        <v>8</v>
      </c>
      <c r="E347" s="1">
        <v>2</v>
      </c>
      <c r="F347" s="1" t="s">
        <v>355</v>
      </c>
      <c r="G347" s="2">
        <v>49.5623</v>
      </c>
      <c r="H347" s="6">
        <f>1+_xlfn.COUNTIFS(A:A,A347,O:O,"&lt;"&amp;O347)</f>
        <v>6</v>
      </c>
      <c r="I347" s="2">
        <f>_xlfn.AVERAGEIF(A:A,A347,G:G)</f>
        <v>48.83122500000001</v>
      </c>
      <c r="J347" s="2">
        <f t="shared" si="48"/>
        <v>0.7310749999999899</v>
      </c>
      <c r="K347" s="2">
        <f t="shared" si="49"/>
        <v>90.73107499999999</v>
      </c>
      <c r="L347" s="2">
        <f t="shared" si="50"/>
        <v>231.3344502506781</v>
      </c>
      <c r="M347" s="2">
        <f>SUMIF(A:A,A347,L:L)</f>
        <v>3258.050131060961</v>
      </c>
      <c r="N347" s="3">
        <f t="shared" si="51"/>
        <v>0.07100395664426</v>
      </c>
      <c r="O347" s="7">
        <f t="shared" si="52"/>
        <v>14.0837221932595</v>
      </c>
      <c r="P347" s="3">
        <f t="shared" si="53"/>
        <v>0.07100395664426</v>
      </c>
      <c r="Q347" s="3">
        <f>IF(ISNUMBER(P347),SUMIF(A:A,A347,P:P),"")</f>
        <v>0.948121889978159</v>
      </c>
      <c r="R347" s="3">
        <f t="shared" si="54"/>
        <v>0.07488905951311349</v>
      </c>
      <c r="S347" s="8">
        <f t="shared" si="55"/>
        <v>13.353085303800544</v>
      </c>
    </row>
    <row r="348" spans="1:19" ht="15">
      <c r="A348" s="1">
        <v>33</v>
      </c>
      <c r="B348" s="5">
        <v>0.7083333333333334</v>
      </c>
      <c r="C348" s="1" t="s">
        <v>21</v>
      </c>
      <c r="D348" s="1">
        <v>8</v>
      </c>
      <c r="E348" s="1">
        <v>5</v>
      </c>
      <c r="F348" s="1" t="s">
        <v>26</v>
      </c>
      <c r="G348" s="2">
        <v>47.4398666666667</v>
      </c>
      <c r="H348" s="6">
        <f>1+_xlfn.COUNTIFS(A:A,A348,O:O,"&lt;"&amp;O348)</f>
        <v>7</v>
      </c>
      <c r="I348" s="2">
        <f>_xlfn.AVERAGEIF(A:A,A348,G:G)</f>
        <v>48.83122500000001</v>
      </c>
      <c r="J348" s="2">
        <f t="shared" si="48"/>
        <v>-1.391358333333308</v>
      </c>
      <c r="K348" s="2">
        <f t="shared" si="49"/>
        <v>88.6086416666667</v>
      </c>
      <c r="L348" s="2">
        <f t="shared" si="50"/>
        <v>203.67355672400004</v>
      </c>
      <c r="M348" s="2">
        <f>SUMIF(A:A,A348,L:L)</f>
        <v>3258.050131060961</v>
      </c>
      <c r="N348" s="3">
        <f t="shared" si="51"/>
        <v>0.06251394193792689</v>
      </c>
      <c r="O348" s="7">
        <f t="shared" si="52"/>
        <v>15.996431659883937</v>
      </c>
      <c r="P348" s="3">
        <f t="shared" si="53"/>
        <v>0.06251394193792689</v>
      </c>
      <c r="Q348" s="3">
        <f>IF(ISNUMBER(P348),SUMIF(A:A,A348,P:P),"")</f>
        <v>0.948121889978159</v>
      </c>
      <c r="R348" s="3">
        <f t="shared" si="54"/>
        <v>0.06593449913846727</v>
      </c>
      <c r="S348" s="8">
        <f t="shared" si="55"/>
        <v>15.16656701827562</v>
      </c>
    </row>
    <row r="349" spans="1:19" ht="15">
      <c r="A349" s="1">
        <v>33</v>
      </c>
      <c r="B349" s="5">
        <v>0.7083333333333334</v>
      </c>
      <c r="C349" s="1" t="s">
        <v>21</v>
      </c>
      <c r="D349" s="1">
        <v>8</v>
      </c>
      <c r="E349" s="1">
        <v>13</v>
      </c>
      <c r="F349" s="1" t="s">
        <v>364</v>
      </c>
      <c r="G349" s="2">
        <v>44.737700000000004</v>
      </c>
      <c r="H349" s="6">
        <f>1+_xlfn.COUNTIFS(A:A,A349,O:O,"&lt;"&amp;O349)</f>
        <v>8</v>
      </c>
      <c r="I349" s="2">
        <f>_xlfn.AVERAGEIF(A:A,A349,G:G)</f>
        <v>48.83122500000001</v>
      </c>
      <c r="J349" s="2">
        <f t="shared" si="48"/>
        <v>-4.093525000000007</v>
      </c>
      <c r="K349" s="2">
        <f t="shared" si="49"/>
        <v>85.906475</v>
      </c>
      <c r="L349" s="2">
        <f t="shared" si="50"/>
        <v>173.1898687668942</v>
      </c>
      <c r="M349" s="2">
        <f>SUMIF(A:A,A349,L:L)</f>
        <v>3258.050131060961</v>
      </c>
      <c r="N349" s="3">
        <f t="shared" si="51"/>
        <v>0.05315752115529792</v>
      </c>
      <c r="O349" s="7">
        <f t="shared" si="52"/>
        <v>18.812013394652723</v>
      </c>
      <c r="P349" s="3">
        <f t="shared" si="53"/>
        <v>0.05315752115529792</v>
      </c>
      <c r="Q349" s="3">
        <f>IF(ISNUMBER(P349),SUMIF(A:A,A349,P:P),"")</f>
        <v>0.948121889978159</v>
      </c>
      <c r="R349" s="3">
        <f t="shared" si="54"/>
        <v>0.05606612579794192</v>
      </c>
      <c r="S349" s="8">
        <f t="shared" si="55"/>
        <v>17.836081694032586</v>
      </c>
    </row>
    <row r="350" spans="1:19" ht="15">
      <c r="A350" s="1">
        <v>33</v>
      </c>
      <c r="B350" s="5">
        <v>0.7083333333333334</v>
      </c>
      <c r="C350" s="1" t="s">
        <v>21</v>
      </c>
      <c r="D350" s="1">
        <v>8</v>
      </c>
      <c r="E350" s="1">
        <v>3</v>
      </c>
      <c r="F350" s="1" t="s">
        <v>356</v>
      </c>
      <c r="G350" s="2">
        <v>43.1875666666667</v>
      </c>
      <c r="H350" s="6">
        <f>1+_xlfn.COUNTIFS(A:A,A350,O:O,"&lt;"&amp;O350)</f>
        <v>9</v>
      </c>
      <c r="I350" s="2">
        <f>_xlfn.AVERAGEIF(A:A,A350,G:G)</f>
        <v>48.83122500000001</v>
      </c>
      <c r="J350" s="2">
        <f t="shared" si="48"/>
        <v>-5.643658333333313</v>
      </c>
      <c r="K350" s="2">
        <f t="shared" si="49"/>
        <v>84.35634166666668</v>
      </c>
      <c r="L350" s="2">
        <f t="shared" si="50"/>
        <v>157.80822026672365</v>
      </c>
      <c r="M350" s="2">
        <f>SUMIF(A:A,A350,L:L)</f>
        <v>3258.050131060961</v>
      </c>
      <c r="N350" s="3">
        <f t="shared" si="51"/>
        <v>0.04843640027580991</v>
      </c>
      <c r="O350" s="7">
        <f t="shared" si="52"/>
        <v>20.645630028361534</v>
      </c>
      <c r="P350" s="3">
        <f t="shared" si="53"/>
        <v>0.04843640027580991</v>
      </c>
      <c r="Q350" s="3">
        <f>IF(ISNUMBER(P350),SUMIF(A:A,A350,P:P),"")</f>
        <v>0.948121889978159</v>
      </c>
      <c r="R350" s="3">
        <f t="shared" si="54"/>
        <v>0.051086680718789954</v>
      </c>
      <c r="S350" s="8">
        <f t="shared" si="55"/>
        <v>19.57457376227997</v>
      </c>
    </row>
    <row r="351" spans="1:19" ht="15">
      <c r="A351" s="1">
        <v>33</v>
      </c>
      <c r="B351" s="5">
        <v>0.7083333333333334</v>
      </c>
      <c r="C351" s="1" t="s">
        <v>21</v>
      </c>
      <c r="D351" s="1">
        <v>8</v>
      </c>
      <c r="E351" s="1">
        <v>6</v>
      </c>
      <c r="F351" s="1" t="s">
        <v>358</v>
      </c>
      <c r="G351" s="2">
        <v>36.9239666666667</v>
      </c>
      <c r="H351" s="6">
        <f>1+_xlfn.COUNTIFS(A:A,A351,O:O,"&lt;"&amp;O351)</f>
        <v>11</v>
      </c>
      <c r="I351" s="2">
        <f>_xlfn.AVERAGEIF(A:A,A351,G:G)</f>
        <v>48.83122500000001</v>
      </c>
      <c r="J351" s="2">
        <f t="shared" si="48"/>
        <v>-11.90725833333331</v>
      </c>
      <c r="K351" s="2">
        <f t="shared" si="49"/>
        <v>78.09274166666668</v>
      </c>
      <c r="L351" s="2">
        <f t="shared" si="50"/>
        <v>108.37143071723875</v>
      </c>
      <c r="M351" s="2">
        <f>SUMIF(A:A,A351,L:L)</f>
        <v>3258.050131060961</v>
      </c>
      <c r="N351" s="3">
        <f t="shared" si="51"/>
        <v>0.03326266520090296</v>
      </c>
      <c r="O351" s="7">
        <f t="shared" si="52"/>
        <v>30.063736443249706</v>
      </c>
      <c r="P351" s="3">
        <f t="shared" si="53"/>
      </c>
      <c r="Q351" s="3">
        <f>IF(ISNUMBER(P351),SUMIF(A:A,A351,P:P),"")</f>
      </c>
      <c r="R351" s="3">
        <f t="shared" si="54"/>
      </c>
      <c r="S351" s="8">
        <f t="shared" si="55"/>
      </c>
    </row>
    <row r="352" spans="1:19" ht="15">
      <c r="A352" s="1">
        <v>33</v>
      </c>
      <c r="B352" s="5">
        <v>0.7083333333333334</v>
      </c>
      <c r="C352" s="1" t="s">
        <v>21</v>
      </c>
      <c r="D352" s="1">
        <v>8</v>
      </c>
      <c r="E352" s="1">
        <v>11</v>
      </c>
      <c r="F352" s="1" t="s">
        <v>362</v>
      </c>
      <c r="G352" s="2">
        <v>43.1821666666667</v>
      </c>
      <c r="H352" s="6">
        <f>1+_xlfn.COUNTIFS(A:A,A352,O:O,"&lt;"&amp;O352)</f>
        <v>10</v>
      </c>
      <c r="I352" s="2">
        <f>_xlfn.AVERAGEIF(A:A,A352,G:G)</f>
        <v>48.83122500000001</v>
      </c>
      <c r="J352" s="2">
        <f t="shared" si="48"/>
        <v>-5.649058333333308</v>
      </c>
      <c r="K352" s="2">
        <f t="shared" si="49"/>
        <v>84.3509416666667</v>
      </c>
      <c r="L352" s="2">
        <f t="shared" si="50"/>
        <v>157.75709868550086</v>
      </c>
      <c r="M352" s="2">
        <f>SUMIF(A:A,A352,L:L)</f>
        <v>3258.050131060961</v>
      </c>
      <c r="N352" s="3">
        <f t="shared" si="51"/>
        <v>0.04842070942417585</v>
      </c>
      <c r="O352" s="7">
        <f t="shared" si="52"/>
        <v>20.652320296255564</v>
      </c>
      <c r="P352" s="3">
        <f t="shared" si="53"/>
        <v>0.04842070942417585</v>
      </c>
      <c r="Q352" s="3">
        <f>IF(ISNUMBER(P352),SUMIF(A:A,A352,P:P),"")</f>
        <v>0.948121889978159</v>
      </c>
      <c r="R352" s="3">
        <f t="shared" si="54"/>
        <v>0.05107013131538527</v>
      </c>
      <c r="S352" s="8">
        <f t="shared" si="55"/>
        <v>19.58091695172012</v>
      </c>
    </row>
    <row r="353" spans="1:19" ht="15">
      <c r="A353" s="1">
        <v>33</v>
      </c>
      <c r="B353" s="5">
        <v>0.7083333333333334</v>
      </c>
      <c r="C353" s="1" t="s">
        <v>21</v>
      </c>
      <c r="D353" s="1">
        <v>8</v>
      </c>
      <c r="E353" s="1">
        <v>12</v>
      </c>
      <c r="F353" s="1" t="s">
        <v>363</v>
      </c>
      <c r="G353" s="2">
        <v>27.2499</v>
      </c>
      <c r="H353" s="6">
        <f>1+_xlfn.COUNTIFS(A:A,A353,O:O,"&lt;"&amp;O353)</f>
        <v>12</v>
      </c>
      <c r="I353" s="2">
        <f>_xlfn.AVERAGEIF(A:A,A353,G:G)</f>
        <v>48.83122500000001</v>
      </c>
      <c r="J353" s="2">
        <f t="shared" si="48"/>
        <v>-21.58132500000001</v>
      </c>
      <c r="K353" s="2">
        <f t="shared" si="49"/>
        <v>68.418675</v>
      </c>
      <c r="L353" s="2">
        <f t="shared" si="50"/>
        <v>60.650052438615525</v>
      </c>
      <c r="M353" s="2">
        <f>SUMIF(A:A,A353,L:L)</f>
        <v>3258.050131060961</v>
      </c>
      <c r="N353" s="3">
        <f t="shared" si="51"/>
        <v>0.018615444820938118</v>
      </c>
      <c r="O353" s="7">
        <f t="shared" si="52"/>
        <v>53.71883452794148</v>
      </c>
      <c r="P353" s="3">
        <f t="shared" si="53"/>
      </c>
      <c r="Q353" s="3">
        <f>IF(ISNUMBER(P353),SUMIF(A:A,A353,P:P),"")</f>
      </c>
      <c r="R353" s="3">
        <f t="shared" si="54"/>
      </c>
      <c r="S353" s="8">
        <f t="shared" si="55"/>
      </c>
    </row>
    <row r="354" spans="1:19" ht="15">
      <c r="A354" s="1">
        <v>9</v>
      </c>
      <c r="B354" s="5">
        <v>0.7708333333333334</v>
      </c>
      <c r="C354" s="1" t="s">
        <v>116</v>
      </c>
      <c r="D354" s="1">
        <v>2</v>
      </c>
      <c r="E354" s="1">
        <v>9</v>
      </c>
      <c r="F354" s="1" t="s">
        <v>124</v>
      </c>
      <c r="G354" s="2">
        <v>72.6877333333333</v>
      </c>
      <c r="H354" s="6">
        <f>1+_xlfn.COUNTIFS(A:A,A354,O:O,"&lt;"&amp;O354)</f>
        <v>1</v>
      </c>
      <c r="I354" s="2">
        <f>_xlfn.AVERAGEIF(A:A,A354,G:G)</f>
        <v>51.08318</v>
      </c>
      <c r="J354" s="2">
        <f t="shared" si="48"/>
        <v>21.6045533333333</v>
      </c>
      <c r="K354" s="2">
        <f t="shared" si="49"/>
        <v>111.6045533333333</v>
      </c>
      <c r="L354" s="2">
        <f t="shared" si="50"/>
        <v>809.3837859040378</v>
      </c>
      <c r="M354" s="2">
        <f>SUMIF(A:A,A354,L:L)</f>
        <v>2944.6334635601806</v>
      </c>
      <c r="N354" s="3">
        <f t="shared" si="51"/>
        <v>0.27486741420287336</v>
      </c>
      <c r="O354" s="7">
        <f t="shared" si="52"/>
        <v>3.6381176826654427</v>
      </c>
      <c r="P354" s="3">
        <f t="shared" si="53"/>
        <v>0.27486741420287336</v>
      </c>
      <c r="Q354" s="3">
        <f>IF(ISNUMBER(P354),SUMIF(A:A,A354,P:P),"")</f>
        <v>0.9043970716225931</v>
      </c>
      <c r="R354" s="3">
        <f t="shared" si="54"/>
        <v>0.3039233792627495</v>
      </c>
      <c r="S354" s="8">
        <f t="shared" si="55"/>
        <v>3.2903029784210007</v>
      </c>
    </row>
    <row r="355" spans="1:19" ht="15">
      <c r="A355" s="1">
        <v>9</v>
      </c>
      <c r="B355" s="5">
        <v>0.7708333333333334</v>
      </c>
      <c r="C355" s="1" t="s">
        <v>116</v>
      </c>
      <c r="D355" s="1">
        <v>2</v>
      </c>
      <c r="E355" s="1">
        <v>7</v>
      </c>
      <c r="F355" s="1" t="s">
        <v>122</v>
      </c>
      <c r="G355" s="2">
        <v>68.42190000000001</v>
      </c>
      <c r="H355" s="6">
        <f>1+_xlfn.COUNTIFS(A:A,A355,O:O,"&lt;"&amp;O355)</f>
        <v>2</v>
      </c>
      <c r="I355" s="2">
        <f>_xlfn.AVERAGEIF(A:A,A355,G:G)</f>
        <v>51.08318</v>
      </c>
      <c r="J355" s="2">
        <f t="shared" si="48"/>
        <v>17.33872000000001</v>
      </c>
      <c r="K355" s="2">
        <f t="shared" si="49"/>
        <v>107.33872000000001</v>
      </c>
      <c r="L355" s="2">
        <f t="shared" si="50"/>
        <v>626.6092872093889</v>
      </c>
      <c r="M355" s="2">
        <f>SUMIF(A:A,A355,L:L)</f>
        <v>2944.6334635601806</v>
      </c>
      <c r="N355" s="3">
        <f t="shared" si="51"/>
        <v>0.21279704077389414</v>
      </c>
      <c r="O355" s="7">
        <f t="shared" si="52"/>
        <v>4.699313469601028</v>
      </c>
      <c r="P355" s="3">
        <f t="shared" si="53"/>
        <v>0.21279704077389414</v>
      </c>
      <c r="Q355" s="3">
        <f>IF(ISNUMBER(P355),SUMIF(A:A,A355,P:P),"")</f>
        <v>0.9043970716225931</v>
      </c>
      <c r="R355" s="3">
        <f t="shared" si="54"/>
        <v>0.23529160747072256</v>
      </c>
      <c r="S355" s="8">
        <f t="shared" si="55"/>
        <v>4.250045340543778</v>
      </c>
    </row>
    <row r="356" spans="1:19" ht="15">
      <c r="A356" s="1">
        <v>9</v>
      </c>
      <c r="B356" s="5">
        <v>0.7708333333333334</v>
      </c>
      <c r="C356" s="1" t="s">
        <v>116</v>
      </c>
      <c r="D356" s="1">
        <v>2</v>
      </c>
      <c r="E356" s="1">
        <v>3</v>
      </c>
      <c r="F356" s="1" t="s">
        <v>119</v>
      </c>
      <c r="G356" s="2">
        <v>56.76330000000001</v>
      </c>
      <c r="H356" s="6">
        <f>1+_xlfn.COUNTIFS(A:A,A356,O:O,"&lt;"&amp;O356)</f>
        <v>3</v>
      </c>
      <c r="I356" s="2">
        <f>_xlfn.AVERAGEIF(A:A,A356,G:G)</f>
        <v>51.08318</v>
      </c>
      <c r="J356" s="2">
        <f t="shared" si="48"/>
        <v>5.680120000000009</v>
      </c>
      <c r="K356" s="2">
        <f t="shared" si="49"/>
        <v>95.68012000000002</v>
      </c>
      <c r="L356" s="2">
        <f t="shared" si="50"/>
        <v>311.3156035416154</v>
      </c>
      <c r="M356" s="2">
        <f>SUMIF(A:A,A356,L:L)</f>
        <v>2944.6334635601806</v>
      </c>
      <c r="N356" s="3">
        <f t="shared" si="51"/>
        <v>0.10572304070918975</v>
      </c>
      <c r="O356" s="7">
        <f t="shared" si="52"/>
        <v>9.458676115367131</v>
      </c>
      <c r="P356" s="3">
        <f t="shared" si="53"/>
        <v>0.10572304070918975</v>
      </c>
      <c r="Q356" s="3">
        <f>IF(ISNUMBER(P356),SUMIF(A:A,A356,P:P),"")</f>
        <v>0.9043970716225931</v>
      </c>
      <c r="R356" s="3">
        <f t="shared" si="54"/>
        <v>0.1168989197626551</v>
      </c>
      <c r="S356" s="8">
        <f t="shared" si="55"/>
        <v>8.5543989801646</v>
      </c>
    </row>
    <row r="357" spans="1:19" ht="15">
      <c r="A357" s="1">
        <v>9</v>
      </c>
      <c r="B357" s="5">
        <v>0.7708333333333334</v>
      </c>
      <c r="C357" s="1" t="s">
        <v>116</v>
      </c>
      <c r="D357" s="1">
        <v>2</v>
      </c>
      <c r="E357" s="1">
        <v>1</v>
      </c>
      <c r="F357" s="1" t="s">
        <v>117</v>
      </c>
      <c r="G357" s="2">
        <v>55.0064666666667</v>
      </c>
      <c r="H357" s="6">
        <f>1+_xlfn.COUNTIFS(A:A,A357,O:O,"&lt;"&amp;O357)</f>
        <v>4</v>
      </c>
      <c r="I357" s="2">
        <f>_xlfn.AVERAGEIF(A:A,A357,G:G)</f>
        <v>51.08318</v>
      </c>
      <c r="J357" s="2">
        <f t="shared" si="48"/>
        <v>3.923286666666698</v>
      </c>
      <c r="K357" s="2">
        <f t="shared" si="49"/>
        <v>93.9232866666667</v>
      </c>
      <c r="L357" s="2">
        <f t="shared" si="50"/>
        <v>280.17017880742713</v>
      </c>
      <c r="M357" s="2">
        <f>SUMIF(A:A,A357,L:L)</f>
        <v>2944.6334635601806</v>
      </c>
      <c r="N357" s="3">
        <f t="shared" si="51"/>
        <v>0.09514602828315688</v>
      </c>
      <c r="O357" s="7">
        <f t="shared" si="52"/>
        <v>10.510160203681606</v>
      </c>
      <c r="P357" s="3">
        <f t="shared" si="53"/>
        <v>0.09514602828315688</v>
      </c>
      <c r="Q357" s="3">
        <f>IF(ISNUMBER(P357),SUMIF(A:A,A357,P:P),"")</f>
        <v>0.9043970716225931</v>
      </c>
      <c r="R357" s="3">
        <f t="shared" si="54"/>
        <v>0.10520382171566951</v>
      </c>
      <c r="S357" s="8">
        <f t="shared" si="55"/>
        <v>9.505358110493962</v>
      </c>
    </row>
    <row r="358" spans="1:19" ht="15">
      <c r="A358" s="1">
        <v>9</v>
      </c>
      <c r="B358" s="5">
        <v>0.7708333333333334</v>
      </c>
      <c r="C358" s="1" t="s">
        <v>116</v>
      </c>
      <c r="D358" s="1">
        <v>2</v>
      </c>
      <c r="E358" s="1">
        <v>2</v>
      </c>
      <c r="F358" s="1" t="s">
        <v>118</v>
      </c>
      <c r="G358" s="2">
        <v>52.454366666666694</v>
      </c>
      <c r="H358" s="6">
        <f>1+_xlfn.COUNTIFS(A:A,A358,O:O,"&lt;"&amp;O358)</f>
        <v>5</v>
      </c>
      <c r="I358" s="2">
        <f>_xlfn.AVERAGEIF(A:A,A358,G:G)</f>
        <v>51.08318</v>
      </c>
      <c r="J358" s="2">
        <f t="shared" si="48"/>
        <v>1.371186666666695</v>
      </c>
      <c r="K358" s="2">
        <f t="shared" si="49"/>
        <v>91.37118666666669</v>
      </c>
      <c r="L358" s="2">
        <f t="shared" si="50"/>
        <v>240.39206629120076</v>
      </c>
      <c r="M358" s="2">
        <f>SUMIF(A:A,A358,L:L)</f>
        <v>2944.6334635601806</v>
      </c>
      <c r="N358" s="3">
        <f t="shared" si="51"/>
        <v>0.08163734782819355</v>
      </c>
      <c r="O358" s="7">
        <f t="shared" si="52"/>
        <v>12.249295532046288</v>
      </c>
      <c r="P358" s="3">
        <f t="shared" si="53"/>
        <v>0.08163734782819355</v>
      </c>
      <c r="Q358" s="3">
        <f>IF(ISNUMBER(P358),SUMIF(A:A,A358,P:P),"")</f>
        <v>0.9043970716225931</v>
      </c>
      <c r="R358" s="3">
        <f t="shared" si="54"/>
        <v>0.0902671518846547</v>
      </c>
      <c r="S358" s="8">
        <f t="shared" si="55"/>
        <v>11.078227008622378</v>
      </c>
    </row>
    <row r="359" spans="1:19" ht="15">
      <c r="A359" s="1">
        <v>9</v>
      </c>
      <c r="B359" s="5">
        <v>0.7708333333333334</v>
      </c>
      <c r="C359" s="1" t="s">
        <v>116</v>
      </c>
      <c r="D359" s="1">
        <v>2</v>
      </c>
      <c r="E359" s="1">
        <v>4</v>
      </c>
      <c r="F359" s="1" t="s">
        <v>120</v>
      </c>
      <c r="G359" s="2">
        <v>52.11336666666661</v>
      </c>
      <c r="H359" s="6">
        <f>1+_xlfn.COUNTIFS(A:A,A359,O:O,"&lt;"&amp;O359)</f>
        <v>6</v>
      </c>
      <c r="I359" s="2">
        <f>_xlfn.AVERAGEIF(A:A,A359,G:G)</f>
        <v>51.08318</v>
      </c>
      <c r="J359" s="2">
        <f t="shared" si="48"/>
        <v>1.0301866666666086</v>
      </c>
      <c r="K359" s="2">
        <f t="shared" si="49"/>
        <v>91.03018666666661</v>
      </c>
      <c r="L359" s="2">
        <f t="shared" si="50"/>
        <v>235.52361866529716</v>
      </c>
      <c r="M359" s="2">
        <f>SUMIF(A:A,A359,L:L)</f>
        <v>2944.6334635601806</v>
      </c>
      <c r="N359" s="3">
        <f t="shared" si="51"/>
        <v>0.07998401892116637</v>
      </c>
      <c r="O359" s="7">
        <f t="shared" si="52"/>
        <v>12.502497542485546</v>
      </c>
      <c r="P359" s="3">
        <f t="shared" si="53"/>
        <v>0.07998401892116637</v>
      </c>
      <c r="Q359" s="3">
        <f>IF(ISNUMBER(P359),SUMIF(A:A,A359,P:P),"")</f>
        <v>0.9043970716225931</v>
      </c>
      <c r="R359" s="3">
        <f t="shared" si="54"/>
        <v>0.08843905119867955</v>
      </c>
      <c r="S359" s="8">
        <f t="shared" si="55"/>
        <v>11.307222165392595</v>
      </c>
    </row>
    <row r="360" spans="1:19" ht="15">
      <c r="A360" s="1">
        <v>9</v>
      </c>
      <c r="B360" s="5">
        <v>0.7708333333333334</v>
      </c>
      <c r="C360" s="1" t="s">
        <v>116</v>
      </c>
      <c r="D360" s="1">
        <v>2</v>
      </c>
      <c r="E360" s="1">
        <v>6</v>
      </c>
      <c r="F360" s="1" t="s">
        <v>121</v>
      </c>
      <c r="G360" s="2">
        <v>45.6405666666666</v>
      </c>
      <c r="H360" s="6">
        <f>1+_xlfn.COUNTIFS(A:A,A360,O:O,"&lt;"&amp;O360)</f>
        <v>7</v>
      </c>
      <c r="I360" s="2">
        <f>_xlfn.AVERAGEIF(A:A,A360,G:G)</f>
        <v>51.08318</v>
      </c>
      <c r="J360" s="2">
        <f t="shared" si="48"/>
        <v>-5.442613333333398</v>
      </c>
      <c r="K360" s="2">
        <f t="shared" si="49"/>
        <v>84.5573866666666</v>
      </c>
      <c r="L360" s="2">
        <f t="shared" si="50"/>
        <v>159.72334102675407</v>
      </c>
      <c r="M360" s="2">
        <f>SUMIF(A:A,A360,L:L)</f>
        <v>2944.6334635601806</v>
      </c>
      <c r="N360" s="3">
        <f t="shared" si="51"/>
        <v>0.054242180904119086</v>
      </c>
      <c r="O360" s="7">
        <f t="shared" si="52"/>
        <v>18.435836895416223</v>
      </c>
      <c r="P360" s="3">
        <f t="shared" si="53"/>
        <v>0.054242180904119086</v>
      </c>
      <c r="Q360" s="3">
        <f>IF(ISNUMBER(P360),SUMIF(A:A,A360,P:P),"")</f>
        <v>0.9043970716225931</v>
      </c>
      <c r="R360" s="3">
        <f t="shared" si="54"/>
        <v>0.05997606870486912</v>
      </c>
      <c r="S360" s="8">
        <f t="shared" si="55"/>
        <v>16.673316901126192</v>
      </c>
    </row>
    <row r="361" spans="1:19" ht="15">
      <c r="A361" s="1">
        <v>9</v>
      </c>
      <c r="B361" s="5">
        <v>0.7708333333333334</v>
      </c>
      <c r="C361" s="1" t="s">
        <v>116</v>
      </c>
      <c r="D361" s="1">
        <v>2</v>
      </c>
      <c r="E361" s="1">
        <v>8</v>
      </c>
      <c r="F361" s="1" t="s">
        <v>123</v>
      </c>
      <c r="G361" s="2">
        <v>29.7045666666667</v>
      </c>
      <c r="H361" s="6">
        <f>1+_xlfn.COUNTIFS(A:A,A361,O:O,"&lt;"&amp;O361)</f>
        <v>10</v>
      </c>
      <c r="I361" s="2">
        <f>_xlfn.AVERAGEIF(A:A,A361,G:G)</f>
        <v>51.08318</v>
      </c>
      <c r="J361" s="2">
        <f t="shared" si="48"/>
        <v>-21.3786133333333</v>
      </c>
      <c r="K361" s="2">
        <f t="shared" si="49"/>
        <v>68.6213866666667</v>
      </c>
      <c r="L361" s="2">
        <f t="shared" si="50"/>
        <v>61.39222509389858</v>
      </c>
      <c r="M361" s="2">
        <f>SUMIF(A:A,A361,L:L)</f>
        <v>2944.6334635601806</v>
      </c>
      <c r="N361" s="3">
        <f t="shared" si="51"/>
        <v>0.020848851258951907</v>
      </c>
      <c r="O361" s="7">
        <f t="shared" si="52"/>
        <v>47.964273310771894</v>
      </c>
      <c r="P361" s="3">
        <f t="shared" si="53"/>
      </c>
      <c r="Q361" s="3">
        <f>IF(ISNUMBER(P361),SUMIF(A:A,A361,P:P),"")</f>
      </c>
      <c r="R361" s="3">
        <f t="shared" si="54"/>
      </c>
      <c r="S361" s="8">
        <f t="shared" si="55"/>
      </c>
    </row>
    <row r="362" spans="1:19" ht="15">
      <c r="A362" s="1">
        <v>9</v>
      </c>
      <c r="B362" s="5">
        <v>0.7708333333333334</v>
      </c>
      <c r="C362" s="1" t="s">
        <v>116</v>
      </c>
      <c r="D362" s="1">
        <v>2</v>
      </c>
      <c r="E362" s="1">
        <v>10</v>
      </c>
      <c r="F362" s="1" t="s">
        <v>125</v>
      </c>
      <c r="G362" s="2">
        <v>35.2891</v>
      </c>
      <c r="H362" s="6">
        <f>1+_xlfn.COUNTIFS(A:A,A362,O:O,"&lt;"&amp;O362)</f>
        <v>9</v>
      </c>
      <c r="I362" s="2">
        <f>_xlfn.AVERAGEIF(A:A,A362,G:G)</f>
        <v>51.08318</v>
      </c>
      <c r="J362" s="2">
        <f t="shared" si="48"/>
        <v>-15.794080000000001</v>
      </c>
      <c r="K362" s="2">
        <f t="shared" si="49"/>
        <v>74.20591999999999</v>
      </c>
      <c r="L362" s="2">
        <f t="shared" si="50"/>
        <v>85.8288502521839</v>
      </c>
      <c r="M362" s="2">
        <f>SUMIF(A:A,A362,L:L)</f>
        <v>2944.6334635601806</v>
      </c>
      <c r="N362" s="3">
        <f t="shared" si="51"/>
        <v>0.029147549708415443</v>
      </c>
      <c r="O362" s="7">
        <f t="shared" si="52"/>
        <v>34.30820120400314</v>
      </c>
      <c r="P362" s="3">
        <f t="shared" si="53"/>
      </c>
      <c r="Q362" s="3">
        <f>IF(ISNUMBER(P362),SUMIF(A:A,A362,P:P),"")</f>
      </c>
      <c r="R362" s="3">
        <f t="shared" si="54"/>
      </c>
      <c r="S362" s="8">
        <f t="shared" si="55"/>
      </c>
    </row>
    <row r="363" spans="1:19" ht="15">
      <c r="A363" s="1">
        <v>9</v>
      </c>
      <c r="B363" s="5">
        <v>0.7708333333333334</v>
      </c>
      <c r="C363" s="1" t="s">
        <v>116</v>
      </c>
      <c r="D363" s="1">
        <v>2</v>
      </c>
      <c r="E363" s="1">
        <v>11</v>
      </c>
      <c r="F363" s="1" t="s">
        <v>126</v>
      </c>
      <c r="G363" s="2">
        <v>42.7504333333333</v>
      </c>
      <c r="H363" s="6">
        <f>1+_xlfn.COUNTIFS(A:A,A363,O:O,"&lt;"&amp;O363)</f>
        <v>8</v>
      </c>
      <c r="I363" s="2">
        <f>_xlfn.AVERAGEIF(A:A,A363,G:G)</f>
        <v>51.08318</v>
      </c>
      <c r="J363" s="2">
        <f t="shared" si="48"/>
        <v>-8.3327466666667</v>
      </c>
      <c r="K363" s="2">
        <f t="shared" si="49"/>
        <v>81.66725333333329</v>
      </c>
      <c r="L363" s="2">
        <f t="shared" si="50"/>
        <v>134.29450676837615</v>
      </c>
      <c r="M363" s="2">
        <f>SUMIF(A:A,A363,L:L)</f>
        <v>2944.6334635601806</v>
      </c>
      <c r="N363" s="3">
        <f t="shared" si="51"/>
        <v>0.04560652741003924</v>
      </c>
      <c r="O363" s="7">
        <f t="shared" si="52"/>
        <v>21.92668586689792</v>
      </c>
      <c r="P363" s="3">
        <f t="shared" si="53"/>
      </c>
      <c r="Q363" s="3">
        <f>IF(ISNUMBER(P363),SUMIF(A:A,A363,P:P),"")</f>
      </c>
      <c r="R363" s="3">
        <f t="shared" si="54"/>
      </c>
      <c r="S363" s="8">
        <f t="shared" si="55"/>
      </c>
    </row>
    <row r="364" spans="1:19" ht="15">
      <c r="A364" s="1">
        <v>10</v>
      </c>
      <c r="B364" s="5">
        <v>0.8125</v>
      </c>
      <c r="C364" s="1" t="s">
        <v>116</v>
      </c>
      <c r="D364" s="1">
        <v>4</v>
      </c>
      <c r="E364" s="1">
        <v>2</v>
      </c>
      <c r="F364" s="1" t="s">
        <v>128</v>
      </c>
      <c r="G364" s="2">
        <v>83.395</v>
      </c>
      <c r="H364" s="6">
        <f>1+_xlfn.COUNTIFS(A:A,A364,O:O,"&lt;"&amp;O364)</f>
        <v>1</v>
      </c>
      <c r="I364" s="2">
        <f>_xlfn.AVERAGEIF(A:A,A364,G:G)</f>
        <v>46.52186333333334</v>
      </c>
      <c r="J364" s="2">
        <f t="shared" si="48"/>
        <v>36.87313666666665</v>
      </c>
      <c r="K364" s="2">
        <f t="shared" si="49"/>
        <v>126.87313666666665</v>
      </c>
      <c r="L364" s="2">
        <f t="shared" si="50"/>
        <v>2023.1039096781735</v>
      </c>
      <c r="M364" s="2">
        <f>SUMIF(A:A,A364,L:L)</f>
        <v>3965.257700587222</v>
      </c>
      <c r="N364" s="3">
        <f t="shared" si="51"/>
        <v>0.5102074221755041</v>
      </c>
      <c r="O364" s="7">
        <f t="shared" si="52"/>
        <v>1.9599871670546067</v>
      </c>
      <c r="P364" s="3">
        <f t="shared" si="53"/>
        <v>0.5102074221755041</v>
      </c>
      <c r="Q364" s="3">
        <f>IF(ISNUMBER(P364),SUMIF(A:A,A364,P:P),"")</f>
        <v>0.9039969056167901</v>
      </c>
      <c r="R364" s="3">
        <f t="shared" si="54"/>
        <v>0.5643906732483708</v>
      </c>
      <c r="S364" s="8">
        <f t="shared" si="55"/>
        <v>1.7718223340659833</v>
      </c>
    </row>
    <row r="365" spans="1:19" ht="15">
      <c r="A365" s="1">
        <v>10</v>
      </c>
      <c r="B365" s="5">
        <v>0.8125</v>
      </c>
      <c r="C365" s="1" t="s">
        <v>116</v>
      </c>
      <c r="D365" s="1">
        <v>4</v>
      </c>
      <c r="E365" s="1">
        <v>3</v>
      </c>
      <c r="F365" s="1" t="s">
        <v>129</v>
      </c>
      <c r="G365" s="2">
        <v>55.6625666666667</v>
      </c>
      <c r="H365" s="6">
        <f>1+_xlfn.COUNTIFS(A:A,A365,O:O,"&lt;"&amp;O365)</f>
        <v>2</v>
      </c>
      <c r="I365" s="2">
        <f>_xlfn.AVERAGEIF(A:A,A365,G:G)</f>
        <v>46.52186333333334</v>
      </c>
      <c r="J365" s="2">
        <f t="shared" si="48"/>
        <v>9.140703333333356</v>
      </c>
      <c r="K365" s="2">
        <f t="shared" si="49"/>
        <v>99.14070333333336</v>
      </c>
      <c r="L365" s="2">
        <f t="shared" si="50"/>
        <v>383.1559935027786</v>
      </c>
      <c r="M365" s="2">
        <f>SUMIF(A:A,A365,L:L)</f>
        <v>3965.257700587222</v>
      </c>
      <c r="N365" s="3">
        <f t="shared" si="51"/>
        <v>0.09662827045163706</v>
      </c>
      <c r="O365" s="7">
        <f t="shared" si="52"/>
        <v>10.348938207483544</v>
      </c>
      <c r="P365" s="3">
        <f t="shared" si="53"/>
        <v>0.09662827045163706</v>
      </c>
      <c r="Q365" s="3">
        <f>IF(ISNUMBER(P365),SUMIF(A:A,A365,P:P),"")</f>
        <v>0.9039969056167901</v>
      </c>
      <c r="R365" s="3">
        <f t="shared" si="54"/>
        <v>0.10689004558672503</v>
      </c>
      <c r="S365" s="8">
        <f t="shared" si="55"/>
        <v>9.355408115984496</v>
      </c>
    </row>
    <row r="366" spans="1:19" ht="15">
      <c r="A366" s="1">
        <v>10</v>
      </c>
      <c r="B366" s="5">
        <v>0.8125</v>
      </c>
      <c r="C366" s="1" t="s">
        <v>116</v>
      </c>
      <c r="D366" s="1">
        <v>4</v>
      </c>
      <c r="E366" s="1">
        <v>9</v>
      </c>
      <c r="F366" s="1" t="s">
        <v>134</v>
      </c>
      <c r="G366" s="2">
        <v>54.453799999999994</v>
      </c>
      <c r="H366" s="6">
        <f>1+_xlfn.COUNTIFS(A:A,A366,O:O,"&lt;"&amp;O366)</f>
        <v>3</v>
      </c>
      <c r="I366" s="2">
        <f>_xlfn.AVERAGEIF(A:A,A366,G:G)</f>
        <v>46.52186333333334</v>
      </c>
      <c r="J366" s="2">
        <f t="shared" si="48"/>
        <v>7.931936666666651</v>
      </c>
      <c r="K366" s="2">
        <f t="shared" si="49"/>
        <v>97.93193666666664</v>
      </c>
      <c r="L366" s="2">
        <f t="shared" si="50"/>
        <v>356.3509999380753</v>
      </c>
      <c r="M366" s="2">
        <f>SUMIF(A:A,A366,L:L)</f>
        <v>3965.257700587222</v>
      </c>
      <c r="N366" s="3">
        <f t="shared" si="51"/>
        <v>0.08986830789971169</v>
      </c>
      <c r="O366" s="7">
        <f t="shared" si="52"/>
        <v>11.12739321982058</v>
      </c>
      <c r="P366" s="3">
        <f t="shared" si="53"/>
        <v>0.08986830789971169</v>
      </c>
      <c r="Q366" s="3">
        <f>IF(ISNUMBER(P366),SUMIF(A:A,A366,P:P),"")</f>
        <v>0.9039969056167901</v>
      </c>
      <c r="R366" s="3">
        <f t="shared" si="54"/>
        <v>0.09941218530874864</v>
      </c>
      <c r="S366" s="8">
        <f t="shared" si="55"/>
        <v>10.059129038299053</v>
      </c>
    </row>
    <row r="367" spans="1:19" ht="15">
      <c r="A367" s="1">
        <v>10</v>
      </c>
      <c r="B367" s="5">
        <v>0.8125</v>
      </c>
      <c r="C367" s="1" t="s">
        <v>116</v>
      </c>
      <c r="D367" s="1">
        <v>4</v>
      </c>
      <c r="E367" s="1">
        <v>12</v>
      </c>
      <c r="F367" s="1" t="s">
        <v>135</v>
      </c>
      <c r="G367" s="2">
        <v>53.634333333333394</v>
      </c>
      <c r="H367" s="6">
        <f>1+_xlfn.COUNTIFS(A:A,A367,O:O,"&lt;"&amp;O367)</f>
        <v>4</v>
      </c>
      <c r="I367" s="2">
        <f>_xlfn.AVERAGEIF(A:A,A367,G:G)</f>
        <v>46.52186333333334</v>
      </c>
      <c r="J367" s="2">
        <f t="shared" si="48"/>
        <v>7.112470000000052</v>
      </c>
      <c r="K367" s="2">
        <f t="shared" si="49"/>
        <v>97.11247000000006</v>
      </c>
      <c r="L367" s="2">
        <f t="shared" si="50"/>
        <v>339.2536982811027</v>
      </c>
      <c r="M367" s="2">
        <f>SUMIF(A:A,A367,L:L)</f>
        <v>3965.257700587222</v>
      </c>
      <c r="N367" s="3">
        <f t="shared" si="51"/>
        <v>0.08555653223518411</v>
      </c>
      <c r="O367" s="7">
        <f t="shared" si="52"/>
        <v>11.688178259155316</v>
      </c>
      <c r="P367" s="3">
        <f t="shared" si="53"/>
        <v>0.08555653223518411</v>
      </c>
      <c r="Q367" s="3">
        <f>IF(ISNUMBER(P367),SUMIF(A:A,A367,P:P),"")</f>
        <v>0.9039969056167901</v>
      </c>
      <c r="R367" s="3">
        <f t="shared" si="54"/>
        <v>0.09464250563646515</v>
      </c>
      <c r="S367" s="8">
        <f t="shared" si="55"/>
        <v>10.566076978573848</v>
      </c>
    </row>
    <row r="368" spans="1:19" ht="15">
      <c r="A368" s="1">
        <v>10</v>
      </c>
      <c r="B368" s="5">
        <v>0.8125</v>
      </c>
      <c r="C368" s="1" t="s">
        <v>116</v>
      </c>
      <c r="D368" s="1">
        <v>4</v>
      </c>
      <c r="E368" s="1">
        <v>1</v>
      </c>
      <c r="F368" s="1" t="s">
        <v>127</v>
      </c>
      <c r="G368" s="2">
        <v>49.1988</v>
      </c>
      <c r="H368" s="6">
        <f>1+_xlfn.COUNTIFS(A:A,A368,O:O,"&lt;"&amp;O368)</f>
        <v>5</v>
      </c>
      <c r="I368" s="2">
        <f>_xlfn.AVERAGEIF(A:A,A368,G:G)</f>
        <v>46.52186333333334</v>
      </c>
      <c r="J368" s="2">
        <f t="shared" si="48"/>
        <v>2.6769366666666556</v>
      </c>
      <c r="K368" s="2">
        <f t="shared" si="49"/>
        <v>92.67693666666665</v>
      </c>
      <c r="L368" s="2">
        <f t="shared" si="50"/>
        <v>259.9829884925085</v>
      </c>
      <c r="M368" s="2">
        <f>SUMIF(A:A,A368,L:L)</f>
        <v>3965.257700587222</v>
      </c>
      <c r="N368" s="3">
        <f t="shared" si="51"/>
        <v>0.06556521873824422</v>
      </c>
      <c r="O368" s="7">
        <f t="shared" si="52"/>
        <v>15.251989076590993</v>
      </c>
      <c r="P368" s="3">
        <f t="shared" si="53"/>
        <v>0.06556521873824422</v>
      </c>
      <c r="Q368" s="3">
        <f>IF(ISNUMBER(P368),SUMIF(A:A,A368,P:P),"")</f>
        <v>0.9039969056167901</v>
      </c>
      <c r="R368" s="3">
        <f t="shared" si="54"/>
        <v>0.07252814509747639</v>
      </c>
      <c r="S368" s="8">
        <f t="shared" si="55"/>
        <v>13.787750929739342</v>
      </c>
    </row>
    <row r="369" spans="1:19" ht="15">
      <c r="A369" s="1">
        <v>10</v>
      </c>
      <c r="B369" s="5">
        <v>0.8125</v>
      </c>
      <c r="C369" s="1" t="s">
        <v>116</v>
      </c>
      <c r="D369" s="1">
        <v>4</v>
      </c>
      <c r="E369" s="1">
        <v>4</v>
      </c>
      <c r="F369" s="1" t="s">
        <v>130</v>
      </c>
      <c r="G369" s="2">
        <v>46.6214333333334</v>
      </c>
      <c r="H369" s="6">
        <f>1+_xlfn.COUNTIFS(A:A,A369,O:O,"&lt;"&amp;O369)</f>
        <v>6</v>
      </c>
      <c r="I369" s="2">
        <f>_xlfn.AVERAGEIF(A:A,A369,G:G)</f>
        <v>46.52186333333334</v>
      </c>
      <c r="J369" s="2">
        <f t="shared" si="48"/>
        <v>0.09957000000005678</v>
      </c>
      <c r="K369" s="2">
        <f t="shared" si="49"/>
        <v>90.09957000000006</v>
      </c>
      <c r="L369" s="2">
        <f t="shared" si="50"/>
        <v>222.73310141135872</v>
      </c>
      <c r="M369" s="2">
        <f>SUMIF(A:A,A369,L:L)</f>
        <v>3965.257700587222</v>
      </c>
      <c r="N369" s="3">
        <f t="shared" si="51"/>
        <v>0.05617115411650894</v>
      </c>
      <c r="O369" s="7">
        <f t="shared" si="52"/>
        <v>17.80273194896125</v>
      </c>
      <c r="P369" s="3">
        <f t="shared" si="53"/>
        <v>0.05617115411650894</v>
      </c>
      <c r="Q369" s="3">
        <f>IF(ISNUMBER(P369),SUMIF(A:A,A369,P:P),"")</f>
        <v>0.9039969056167901</v>
      </c>
      <c r="R369" s="3">
        <f t="shared" si="54"/>
        <v>0.062136445122213994</v>
      </c>
      <c r="S369" s="8">
        <f t="shared" si="55"/>
        <v>16.093614593386135</v>
      </c>
    </row>
    <row r="370" spans="1:19" ht="15">
      <c r="A370" s="1">
        <v>10</v>
      </c>
      <c r="B370" s="5">
        <v>0.8125</v>
      </c>
      <c r="C370" s="1" t="s">
        <v>116</v>
      </c>
      <c r="D370" s="1">
        <v>4</v>
      </c>
      <c r="E370" s="1">
        <v>5</v>
      </c>
      <c r="F370" s="1" t="s">
        <v>131</v>
      </c>
      <c r="G370" s="2">
        <v>31.202266666666702</v>
      </c>
      <c r="H370" s="6">
        <f>1+_xlfn.COUNTIFS(A:A,A370,O:O,"&lt;"&amp;O370)</f>
        <v>8</v>
      </c>
      <c r="I370" s="2">
        <f>_xlfn.AVERAGEIF(A:A,A370,G:G)</f>
        <v>46.52186333333334</v>
      </c>
      <c r="J370" s="2">
        <f aca="true" t="shared" si="56" ref="J370:J414">G370-I370</f>
        <v>-15.31959666666664</v>
      </c>
      <c r="K370" s="2">
        <f aca="true" t="shared" si="57" ref="K370:K414">90+J370</f>
        <v>74.68040333333336</v>
      </c>
      <c r="L370" s="2">
        <f aca="true" t="shared" si="58" ref="L370:L414">EXP(0.06*K370)</f>
        <v>88.30742567026151</v>
      </c>
      <c r="M370" s="2">
        <f>SUMIF(A:A,A370,L:L)</f>
        <v>3965.257700587222</v>
      </c>
      <c r="N370" s="3">
        <f aca="true" t="shared" si="59" ref="N370:N414">L370/M370</f>
        <v>0.022270286659347237</v>
      </c>
      <c r="O370" s="7">
        <f aca="true" t="shared" si="60" ref="O370:O414">1/N370</f>
        <v>44.90287957655373</v>
      </c>
      <c r="P370" s="3">
        <f aca="true" t="shared" si="61" ref="P370:P414">IF(O370&gt;21,"",N370)</f>
      </c>
      <c r="Q370" s="3">
        <f>IF(ISNUMBER(P370),SUMIF(A:A,A370,P:P),"")</f>
      </c>
      <c r="R370" s="3">
        <f aca="true" t="shared" si="62" ref="R370:R414">_xlfn.IFERROR(P370*(1/Q370),"")</f>
      </c>
      <c r="S370" s="8">
        <f aca="true" t="shared" si="63" ref="S370:S414">_xlfn.IFERROR(1/R370,"")</f>
      </c>
    </row>
    <row r="371" spans="1:19" ht="15">
      <c r="A371" s="1">
        <v>10</v>
      </c>
      <c r="B371" s="5">
        <v>0.8125</v>
      </c>
      <c r="C371" s="1" t="s">
        <v>116</v>
      </c>
      <c r="D371" s="1">
        <v>4</v>
      </c>
      <c r="E371" s="1">
        <v>6</v>
      </c>
      <c r="F371" s="1" t="s">
        <v>132</v>
      </c>
      <c r="G371" s="2">
        <v>28.3683</v>
      </c>
      <c r="H371" s="6">
        <f>1+_xlfn.COUNTIFS(A:A,A371,O:O,"&lt;"&amp;O371)</f>
        <v>9</v>
      </c>
      <c r="I371" s="2">
        <f>_xlfn.AVERAGEIF(A:A,A371,G:G)</f>
        <v>46.52186333333334</v>
      </c>
      <c r="J371" s="2">
        <f t="shared" si="56"/>
        <v>-18.15356333333334</v>
      </c>
      <c r="K371" s="2">
        <f t="shared" si="57"/>
        <v>71.84643666666666</v>
      </c>
      <c r="L371" s="2">
        <f t="shared" si="58"/>
        <v>74.49903706500238</v>
      </c>
      <c r="M371" s="2">
        <f>SUMIF(A:A,A371,L:L)</f>
        <v>3965.257700587222</v>
      </c>
      <c r="N371" s="3">
        <f t="shared" si="59"/>
        <v>0.018787943354594504</v>
      </c>
      <c r="O371" s="7">
        <f t="shared" si="60"/>
        <v>53.22562353560932</v>
      </c>
      <c r="P371" s="3">
        <f t="shared" si="61"/>
      </c>
      <c r="Q371" s="3">
        <f>IF(ISNUMBER(P371),SUMIF(A:A,A371,P:P),"")</f>
      </c>
      <c r="R371" s="3">
        <f t="shared" si="62"/>
      </c>
      <c r="S371" s="8">
        <f t="shared" si="63"/>
      </c>
    </row>
    <row r="372" spans="1:19" ht="15">
      <c r="A372" s="1">
        <v>10</v>
      </c>
      <c r="B372" s="5">
        <v>0.8125</v>
      </c>
      <c r="C372" s="1" t="s">
        <v>116</v>
      </c>
      <c r="D372" s="1">
        <v>4</v>
      </c>
      <c r="E372" s="1">
        <v>7</v>
      </c>
      <c r="F372" s="1" t="s">
        <v>133</v>
      </c>
      <c r="G372" s="2">
        <v>42.2830333333333</v>
      </c>
      <c r="H372" s="6">
        <f>1+_xlfn.COUNTIFS(A:A,A372,O:O,"&lt;"&amp;O372)</f>
        <v>7</v>
      </c>
      <c r="I372" s="2">
        <f>_xlfn.AVERAGEIF(A:A,A372,G:G)</f>
        <v>46.52186333333334</v>
      </c>
      <c r="J372" s="2">
        <f t="shared" si="56"/>
        <v>-4.238830000000043</v>
      </c>
      <c r="K372" s="2">
        <f t="shared" si="57"/>
        <v>85.76116999999996</v>
      </c>
      <c r="L372" s="2">
        <f t="shared" si="58"/>
        <v>171.68651042091165</v>
      </c>
      <c r="M372" s="2">
        <f>SUMIF(A:A,A372,L:L)</f>
        <v>3965.257700587222</v>
      </c>
      <c r="N372" s="3">
        <f t="shared" si="59"/>
        <v>0.043297692958388624</v>
      </c>
      <c r="O372" s="7">
        <f t="shared" si="60"/>
        <v>23.095918781655477</v>
      </c>
      <c r="P372" s="3">
        <f t="shared" si="61"/>
      </c>
      <c r="Q372" s="3">
        <f>IF(ISNUMBER(P372),SUMIF(A:A,A372,P:P),"")</f>
      </c>
      <c r="R372" s="3">
        <f t="shared" si="62"/>
      </c>
      <c r="S372" s="8">
        <f t="shared" si="63"/>
      </c>
    </row>
    <row r="373" spans="1:19" ht="15">
      <c r="A373" s="1">
        <v>10</v>
      </c>
      <c r="B373" s="5">
        <v>0.8125</v>
      </c>
      <c r="C373" s="1" t="s">
        <v>116</v>
      </c>
      <c r="D373" s="1">
        <v>4</v>
      </c>
      <c r="E373" s="1">
        <v>13</v>
      </c>
      <c r="F373" s="1" t="s">
        <v>136</v>
      </c>
      <c r="G373" s="2">
        <v>20.3991</v>
      </c>
      <c r="H373" s="6">
        <f>1+_xlfn.COUNTIFS(A:A,A373,O:O,"&lt;"&amp;O373)</f>
        <v>10</v>
      </c>
      <c r="I373" s="2">
        <f>_xlfn.AVERAGEIF(A:A,A373,G:G)</f>
        <v>46.52186333333334</v>
      </c>
      <c r="J373" s="2">
        <f t="shared" si="56"/>
        <v>-26.122763333333342</v>
      </c>
      <c r="K373" s="2">
        <f t="shared" si="57"/>
        <v>63.87723666666666</v>
      </c>
      <c r="L373" s="2">
        <f t="shared" si="58"/>
        <v>46.18403612704942</v>
      </c>
      <c r="M373" s="2">
        <f>SUMIF(A:A,A373,L:L)</f>
        <v>3965.257700587222</v>
      </c>
      <c r="N373" s="3">
        <f t="shared" si="59"/>
        <v>0.011647171410879535</v>
      </c>
      <c r="O373" s="7">
        <f t="shared" si="60"/>
        <v>85.8577559068039</v>
      </c>
      <c r="P373" s="3">
        <f t="shared" si="61"/>
      </c>
      <c r="Q373" s="3">
        <f>IF(ISNUMBER(P373),SUMIF(A:A,A373,P:P),"")</f>
      </c>
      <c r="R373" s="3">
        <f t="shared" si="62"/>
      </c>
      <c r="S373" s="8">
        <f t="shared" si="63"/>
      </c>
    </row>
    <row r="374" spans="1:19" ht="15">
      <c r="A374" s="1">
        <v>11</v>
      </c>
      <c r="B374" s="5">
        <v>0.8333333333333334</v>
      </c>
      <c r="C374" s="1" t="s">
        <v>116</v>
      </c>
      <c r="D374" s="1">
        <v>5</v>
      </c>
      <c r="E374" s="1">
        <v>5</v>
      </c>
      <c r="F374" s="1" t="s">
        <v>140</v>
      </c>
      <c r="G374" s="2">
        <v>68.8881</v>
      </c>
      <c r="H374" s="6">
        <f>1+_xlfn.COUNTIFS(A:A,A374,O:O,"&lt;"&amp;O374)</f>
        <v>1</v>
      </c>
      <c r="I374" s="2">
        <f>_xlfn.AVERAGEIF(A:A,A374,G:G)</f>
        <v>49.31505151515153</v>
      </c>
      <c r="J374" s="2">
        <f t="shared" si="56"/>
        <v>19.573048484848464</v>
      </c>
      <c r="K374" s="2">
        <f t="shared" si="57"/>
        <v>109.57304848484847</v>
      </c>
      <c r="L374" s="2">
        <f t="shared" si="58"/>
        <v>716.5033402037371</v>
      </c>
      <c r="M374" s="2">
        <f>SUMIF(A:A,A374,L:L)</f>
        <v>3413.220695263068</v>
      </c>
      <c r="N374" s="3">
        <f t="shared" si="59"/>
        <v>0.20992001519213627</v>
      </c>
      <c r="O374" s="7">
        <f t="shared" si="60"/>
        <v>4.76371916743964</v>
      </c>
      <c r="P374" s="3">
        <f t="shared" si="61"/>
        <v>0.20992001519213627</v>
      </c>
      <c r="Q374" s="3">
        <f>IF(ISNUMBER(P374),SUMIF(A:A,A374,P:P),"")</f>
        <v>0.8969229683913665</v>
      </c>
      <c r="R374" s="3">
        <f t="shared" si="62"/>
        <v>0.23404464217103094</v>
      </c>
      <c r="S374" s="8">
        <f t="shared" si="63"/>
        <v>4.272689136242811</v>
      </c>
    </row>
    <row r="375" spans="1:19" ht="15">
      <c r="A375" s="1">
        <v>11</v>
      </c>
      <c r="B375" s="5">
        <v>0.8333333333333334</v>
      </c>
      <c r="C375" s="1" t="s">
        <v>116</v>
      </c>
      <c r="D375" s="1">
        <v>5</v>
      </c>
      <c r="E375" s="1">
        <v>7</v>
      </c>
      <c r="F375" s="1" t="s">
        <v>141</v>
      </c>
      <c r="G375" s="2">
        <v>64.8592666666667</v>
      </c>
      <c r="H375" s="6">
        <f>1+_xlfn.COUNTIFS(A:A,A375,O:O,"&lt;"&amp;O375)</f>
        <v>2</v>
      </c>
      <c r="I375" s="2">
        <f>_xlfn.AVERAGEIF(A:A,A375,G:G)</f>
        <v>49.31505151515153</v>
      </c>
      <c r="J375" s="2">
        <f t="shared" si="56"/>
        <v>15.544215151515168</v>
      </c>
      <c r="K375" s="2">
        <f t="shared" si="57"/>
        <v>105.54421515151517</v>
      </c>
      <c r="L375" s="2">
        <f t="shared" si="58"/>
        <v>562.6472677191022</v>
      </c>
      <c r="M375" s="2">
        <f>SUMIF(A:A,A375,L:L)</f>
        <v>3413.220695263068</v>
      </c>
      <c r="N375" s="3">
        <f t="shared" si="59"/>
        <v>0.1648435064570992</v>
      </c>
      <c r="O375" s="7">
        <f t="shared" si="60"/>
        <v>6.066359673441257</v>
      </c>
      <c r="P375" s="3">
        <f t="shared" si="61"/>
        <v>0.1648435064570992</v>
      </c>
      <c r="Q375" s="3">
        <f>IF(ISNUMBER(P375),SUMIF(A:A,A375,P:P),"")</f>
        <v>0.8969229683913665</v>
      </c>
      <c r="R375" s="3">
        <f t="shared" si="62"/>
        <v>0.1837878081690186</v>
      </c>
      <c r="S375" s="8">
        <f t="shared" si="63"/>
        <v>5.441057325632613</v>
      </c>
    </row>
    <row r="376" spans="1:19" ht="15">
      <c r="A376" s="1">
        <v>11</v>
      </c>
      <c r="B376" s="5">
        <v>0.8333333333333334</v>
      </c>
      <c r="C376" s="1" t="s">
        <v>116</v>
      </c>
      <c r="D376" s="1">
        <v>5</v>
      </c>
      <c r="E376" s="1">
        <v>9</v>
      </c>
      <c r="F376" s="1" t="s">
        <v>143</v>
      </c>
      <c r="G376" s="2">
        <v>63.8957</v>
      </c>
      <c r="H376" s="6">
        <f>1+_xlfn.COUNTIFS(A:A,A376,O:O,"&lt;"&amp;O376)</f>
        <v>3</v>
      </c>
      <c r="I376" s="2">
        <f>_xlfn.AVERAGEIF(A:A,A376,G:G)</f>
        <v>49.31505151515153</v>
      </c>
      <c r="J376" s="2">
        <f t="shared" si="56"/>
        <v>14.580648484848467</v>
      </c>
      <c r="K376" s="2">
        <f t="shared" si="57"/>
        <v>104.58064848484847</v>
      </c>
      <c r="L376" s="2">
        <f t="shared" si="58"/>
        <v>531.0408290174098</v>
      </c>
      <c r="M376" s="2">
        <f>SUMIF(A:A,A376,L:L)</f>
        <v>3413.220695263068</v>
      </c>
      <c r="N376" s="3">
        <f t="shared" si="59"/>
        <v>0.15558350204380228</v>
      </c>
      <c r="O376" s="7">
        <f t="shared" si="60"/>
        <v>6.427416704622477</v>
      </c>
      <c r="P376" s="3">
        <f t="shared" si="61"/>
        <v>0.15558350204380228</v>
      </c>
      <c r="Q376" s="3">
        <f>IF(ISNUMBER(P376),SUMIF(A:A,A376,P:P),"")</f>
        <v>0.8969229683913665</v>
      </c>
      <c r="R376" s="3">
        <f t="shared" si="62"/>
        <v>0.17346361675054622</v>
      </c>
      <c r="S376" s="8">
        <f t="shared" si="63"/>
        <v>5.764897669798247</v>
      </c>
    </row>
    <row r="377" spans="1:19" ht="15">
      <c r="A377" s="1">
        <v>11</v>
      </c>
      <c r="B377" s="5">
        <v>0.8333333333333334</v>
      </c>
      <c r="C377" s="1" t="s">
        <v>116</v>
      </c>
      <c r="D377" s="1">
        <v>5</v>
      </c>
      <c r="E377" s="1">
        <v>12</v>
      </c>
      <c r="F377" s="1" t="s">
        <v>146</v>
      </c>
      <c r="G377" s="2">
        <v>60.296666666666695</v>
      </c>
      <c r="H377" s="6">
        <f>1+_xlfn.COUNTIFS(A:A,A377,O:O,"&lt;"&amp;O377)</f>
        <v>4</v>
      </c>
      <c r="I377" s="2">
        <f>_xlfn.AVERAGEIF(A:A,A377,G:G)</f>
        <v>49.31505151515153</v>
      </c>
      <c r="J377" s="2">
        <f t="shared" si="56"/>
        <v>10.981615151515165</v>
      </c>
      <c r="K377" s="2">
        <f t="shared" si="57"/>
        <v>100.98161515151517</v>
      </c>
      <c r="L377" s="2">
        <f t="shared" si="58"/>
        <v>427.9031603390672</v>
      </c>
      <c r="M377" s="2">
        <f>SUMIF(A:A,A377,L:L)</f>
        <v>3413.220695263068</v>
      </c>
      <c r="N377" s="3">
        <f t="shared" si="59"/>
        <v>0.1253663910256138</v>
      </c>
      <c r="O377" s="7">
        <f t="shared" si="60"/>
        <v>7.976619505587334</v>
      </c>
      <c r="P377" s="3">
        <f t="shared" si="61"/>
        <v>0.1253663910256138</v>
      </c>
      <c r="Q377" s="3">
        <f>IF(ISNUMBER(P377),SUMIF(A:A,A377,P:P),"")</f>
        <v>0.8969229683913665</v>
      </c>
      <c r="R377" s="3">
        <f t="shared" si="62"/>
        <v>0.13977386625571506</v>
      </c>
      <c r="S377" s="8">
        <f t="shared" si="63"/>
        <v>7.154413244679866</v>
      </c>
    </row>
    <row r="378" spans="1:19" ht="15">
      <c r="A378" s="1">
        <v>11</v>
      </c>
      <c r="B378" s="5">
        <v>0.8333333333333334</v>
      </c>
      <c r="C378" s="1" t="s">
        <v>116</v>
      </c>
      <c r="D378" s="1">
        <v>5</v>
      </c>
      <c r="E378" s="1">
        <v>1</v>
      </c>
      <c r="F378" s="1" t="s">
        <v>137</v>
      </c>
      <c r="G378" s="2">
        <v>54.762133333333395</v>
      </c>
      <c r="H378" s="6">
        <f>1+_xlfn.COUNTIFS(A:A,A378,O:O,"&lt;"&amp;O378)</f>
        <v>5</v>
      </c>
      <c r="I378" s="2">
        <f>_xlfn.AVERAGEIF(A:A,A378,G:G)</f>
        <v>49.31505151515153</v>
      </c>
      <c r="J378" s="2">
        <f t="shared" si="56"/>
        <v>5.447081818181864</v>
      </c>
      <c r="K378" s="2">
        <f t="shared" si="57"/>
        <v>95.44708181818186</v>
      </c>
      <c r="L378" s="2">
        <f t="shared" si="58"/>
        <v>306.9929886617048</v>
      </c>
      <c r="M378" s="2">
        <f>SUMIF(A:A,A378,L:L)</f>
        <v>3413.220695263068</v>
      </c>
      <c r="N378" s="3">
        <f t="shared" si="59"/>
        <v>0.08994232019270113</v>
      </c>
      <c r="O378" s="7">
        <f t="shared" si="60"/>
        <v>11.118236641633253</v>
      </c>
      <c r="P378" s="3">
        <f t="shared" si="61"/>
        <v>0.08994232019270113</v>
      </c>
      <c r="Q378" s="3">
        <f>IF(ISNUMBER(P378),SUMIF(A:A,A378,P:P),"")</f>
        <v>0.8969229683913665</v>
      </c>
      <c r="R378" s="3">
        <f t="shared" si="62"/>
        <v>0.10027875677441161</v>
      </c>
      <c r="S378" s="8">
        <f t="shared" si="63"/>
        <v>9.972201811891354</v>
      </c>
    </row>
    <row r="379" spans="1:19" ht="15">
      <c r="A379" s="1">
        <v>11</v>
      </c>
      <c r="B379" s="5">
        <v>0.8333333333333334</v>
      </c>
      <c r="C379" s="1" t="s">
        <v>116</v>
      </c>
      <c r="D379" s="1">
        <v>5</v>
      </c>
      <c r="E379" s="1">
        <v>8</v>
      </c>
      <c r="F379" s="1" t="s">
        <v>142</v>
      </c>
      <c r="G379" s="2">
        <v>54.4189333333334</v>
      </c>
      <c r="H379" s="6">
        <f>1+_xlfn.COUNTIFS(A:A,A379,O:O,"&lt;"&amp;O379)</f>
        <v>6</v>
      </c>
      <c r="I379" s="2">
        <f>_xlfn.AVERAGEIF(A:A,A379,G:G)</f>
        <v>49.31505151515153</v>
      </c>
      <c r="J379" s="2">
        <f t="shared" si="56"/>
        <v>5.103881818181868</v>
      </c>
      <c r="K379" s="2">
        <f t="shared" si="57"/>
        <v>95.10388181818186</v>
      </c>
      <c r="L379" s="2">
        <f t="shared" si="58"/>
        <v>300.73603176089944</v>
      </c>
      <c r="M379" s="2">
        <f>SUMIF(A:A,A379,L:L)</f>
        <v>3413.220695263068</v>
      </c>
      <c r="N379" s="3">
        <f t="shared" si="59"/>
        <v>0.08810916685764461</v>
      </c>
      <c r="O379" s="7">
        <f t="shared" si="60"/>
        <v>11.34955686978258</v>
      </c>
      <c r="P379" s="3">
        <f t="shared" si="61"/>
        <v>0.08810916685764461</v>
      </c>
      <c r="Q379" s="3">
        <f>IF(ISNUMBER(P379),SUMIF(A:A,A379,P:P),"")</f>
        <v>0.8969229683913665</v>
      </c>
      <c r="R379" s="3">
        <f t="shared" si="62"/>
        <v>0.09823493205405211</v>
      </c>
      <c r="S379" s="8">
        <f t="shared" si="63"/>
        <v>10.179678237572016</v>
      </c>
    </row>
    <row r="380" spans="1:19" ht="15">
      <c r="A380" s="1">
        <v>11</v>
      </c>
      <c r="B380" s="5">
        <v>0.8333333333333334</v>
      </c>
      <c r="C380" s="1" t="s">
        <v>116</v>
      </c>
      <c r="D380" s="1">
        <v>5</v>
      </c>
      <c r="E380" s="1">
        <v>11</v>
      </c>
      <c r="F380" s="1" t="s">
        <v>145</v>
      </c>
      <c r="G380" s="2">
        <v>48.870000000000005</v>
      </c>
      <c r="H380" s="6">
        <f>1+_xlfn.COUNTIFS(A:A,A380,O:O,"&lt;"&amp;O380)</f>
        <v>7</v>
      </c>
      <c r="I380" s="2">
        <f>_xlfn.AVERAGEIF(A:A,A380,G:G)</f>
        <v>49.31505151515153</v>
      </c>
      <c r="J380" s="2">
        <f t="shared" si="56"/>
        <v>-0.4450515151515262</v>
      </c>
      <c r="K380" s="2">
        <f t="shared" si="57"/>
        <v>89.55494848484847</v>
      </c>
      <c r="L380" s="2">
        <f t="shared" si="58"/>
        <v>215.57242006827502</v>
      </c>
      <c r="M380" s="2">
        <f>SUMIF(A:A,A380,L:L)</f>
        <v>3413.220695263068</v>
      </c>
      <c r="N380" s="3">
        <f t="shared" si="59"/>
        <v>0.06315806662236945</v>
      </c>
      <c r="O380" s="7">
        <f t="shared" si="60"/>
        <v>15.833290242703821</v>
      </c>
      <c r="P380" s="3">
        <f t="shared" si="61"/>
        <v>0.06315806662236945</v>
      </c>
      <c r="Q380" s="3">
        <f>IF(ISNUMBER(P380),SUMIF(A:A,A380,P:P),"")</f>
        <v>0.8969229683913665</v>
      </c>
      <c r="R380" s="3">
        <f t="shared" si="62"/>
        <v>0.07041637782522571</v>
      </c>
      <c r="S380" s="8">
        <f t="shared" si="63"/>
        <v>14.201241683887972</v>
      </c>
    </row>
    <row r="381" spans="1:19" ht="15">
      <c r="A381" s="1">
        <v>11</v>
      </c>
      <c r="B381" s="5">
        <v>0.8333333333333334</v>
      </c>
      <c r="C381" s="1" t="s">
        <v>116</v>
      </c>
      <c r="D381" s="1">
        <v>5</v>
      </c>
      <c r="E381" s="1">
        <v>2</v>
      </c>
      <c r="F381" s="1" t="s">
        <v>138</v>
      </c>
      <c r="G381" s="2">
        <v>40.8974</v>
      </c>
      <c r="H381" s="6">
        <f>1+_xlfn.COUNTIFS(A:A,A381,O:O,"&lt;"&amp;O381)</f>
        <v>8</v>
      </c>
      <c r="I381" s="2">
        <f>_xlfn.AVERAGEIF(A:A,A381,G:G)</f>
        <v>49.31505151515153</v>
      </c>
      <c r="J381" s="2">
        <f t="shared" si="56"/>
        <v>-8.417651515151533</v>
      </c>
      <c r="K381" s="2">
        <f t="shared" si="57"/>
        <v>81.58234848484847</v>
      </c>
      <c r="L381" s="2">
        <f t="shared" si="58"/>
        <v>133.61211112016125</v>
      </c>
      <c r="M381" s="2">
        <f>SUMIF(A:A,A381,L:L)</f>
        <v>3413.220695263068</v>
      </c>
      <c r="N381" s="3">
        <f t="shared" si="59"/>
        <v>0.039145464957947386</v>
      </c>
      <c r="O381" s="7">
        <f t="shared" si="60"/>
        <v>25.54574332107858</v>
      </c>
      <c r="P381" s="3">
        <f t="shared" si="61"/>
      </c>
      <c r="Q381" s="3">
        <f>IF(ISNUMBER(P381),SUMIF(A:A,A381,P:P),"")</f>
      </c>
      <c r="R381" s="3">
        <f t="shared" si="62"/>
      </c>
      <c r="S381" s="8">
        <f t="shared" si="63"/>
      </c>
    </row>
    <row r="382" spans="1:19" ht="15">
      <c r="A382" s="1">
        <v>11</v>
      </c>
      <c r="B382" s="5">
        <v>0.8333333333333334</v>
      </c>
      <c r="C382" s="1" t="s">
        <v>116</v>
      </c>
      <c r="D382" s="1">
        <v>5</v>
      </c>
      <c r="E382" s="1">
        <v>4</v>
      </c>
      <c r="F382" s="1" t="s">
        <v>139</v>
      </c>
      <c r="G382" s="2">
        <v>39.916166666666705</v>
      </c>
      <c r="H382" s="6">
        <f>1+_xlfn.COUNTIFS(A:A,A382,O:O,"&lt;"&amp;O382)</f>
        <v>9</v>
      </c>
      <c r="I382" s="2">
        <f>_xlfn.AVERAGEIF(A:A,A382,G:G)</f>
        <v>49.31505151515153</v>
      </c>
      <c r="J382" s="2">
        <f t="shared" si="56"/>
        <v>-9.398884848484826</v>
      </c>
      <c r="K382" s="2">
        <f t="shared" si="57"/>
        <v>80.60111515151517</v>
      </c>
      <c r="L382" s="2">
        <f t="shared" si="58"/>
        <v>125.97291318147677</v>
      </c>
      <c r="M382" s="2">
        <f>SUMIF(A:A,A382,L:L)</f>
        <v>3413.220695263068</v>
      </c>
      <c r="N382" s="3">
        <f t="shared" si="59"/>
        <v>0.03690734483014953</v>
      </c>
      <c r="O382" s="7">
        <f t="shared" si="60"/>
        <v>27.0948778516059</v>
      </c>
      <c r="P382" s="3">
        <f t="shared" si="61"/>
      </c>
      <c r="Q382" s="3">
        <f>IF(ISNUMBER(P382),SUMIF(A:A,A382,P:P),"")</f>
      </c>
      <c r="R382" s="3">
        <f t="shared" si="62"/>
      </c>
      <c r="S382" s="8">
        <f t="shared" si="63"/>
      </c>
    </row>
    <row r="383" spans="1:19" ht="15">
      <c r="A383" s="1">
        <v>11</v>
      </c>
      <c r="B383" s="5">
        <v>0.8333333333333334</v>
      </c>
      <c r="C383" s="1" t="s">
        <v>116</v>
      </c>
      <c r="D383" s="1">
        <v>5</v>
      </c>
      <c r="E383" s="1">
        <v>10</v>
      </c>
      <c r="F383" s="1" t="s">
        <v>144</v>
      </c>
      <c r="G383" s="2">
        <v>26.2010333333333</v>
      </c>
      <c r="H383" s="6">
        <f>1+_xlfn.COUNTIFS(A:A,A383,O:O,"&lt;"&amp;O383)</f>
        <v>10</v>
      </c>
      <c r="I383" s="2">
        <f>_xlfn.AVERAGEIF(A:A,A383,G:G)</f>
        <v>49.31505151515153</v>
      </c>
      <c r="J383" s="2">
        <f t="shared" si="56"/>
        <v>-23.11401818181823</v>
      </c>
      <c r="K383" s="2">
        <f t="shared" si="57"/>
        <v>66.88598181818176</v>
      </c>
      <c r="L383" s="2">
        <f t="shared" si="58"/>
        <v>55.32134995139422</v>
      </c>
      <c r="M383" s="2">
        <f>SUMIF(A:A,A383,L:L)</f>
        <v>3413.220695263068</v>
      </c>
      <c r="N383" s="3">
        <f t="shared" si="59"/>
        <v>0.016207961597142027</v>
      </c>
      <c r="O383" s="7">
        <f t="shared" si="60"/>
        <v>61.69807313563301</v>
      </c>
      <c r="P383" s="3">
        <f t="shared" si="61"/>
      </c>
      <c r="Q383" s="3">
        <f>IF(ISNUMBER(P383),SUMIF(A:A,A383,P:P),"")</f>
      </c>
      <c r="R383" s="3">
        <f t="shared" si="62"/>
      </c>
      <c r="S383" s="8">
        <f t="shared" si="63"/>
      </c>
    </row>
    <row r="384" spans="1:19" ht="15">
      <c r="A384" s="1">
        <v>11</v>
      </c>
      <c r="B384" s="5">
        <v>0.8333333333333334</v>
      </c>
      <c r="C384" s="1" t="s">
        <v>116</v>
      </c>
      <c r="D384" s="1">
        <v>5</v>
      </c>
      <c r="E384" s="1">
        <v>13</v>
      </c>
      <c r="F384" s="1" t="s">
        <v>147</v>
      </c>
      <c r="G384" s="2">
        <v>19.4601666666667</v>
      </c>
      <c r="H384" s="6">
        <f>1+_xlfn.COUNTIFS(A:A,A384,O:O,"&lt;"&amp;O384)</f>
        <v>11</v>
      </c>
      <c r="I384" s="2">
        <f>_xlfn.AVERAGEIF(A:A,A384,G:G)</f>
        <v>49.31505151515153</v>
      </c>
      <c r="J384" s="2">
        <f t="shared" si="56"/>
        <v>-29.85488484848483</v>
      </c>
      <c r="K384" s="2">
        <f t="shared" si="57"/>
        <v>60.14511515151517</v>
      </c>
      <c r="L384" s="2">
        <f t="shared" si="58"/>
        <v>36.91828323984053</v>
      </c>
      <c r="M384" s="2">
        <f>SUMIF(A:A,A384,L:L)</f>
        <v>3413.220695263068</v>
      </c>
      <c r="N384" s="3">
        <f t="shared" si="59"/>
        <v>0.010816260223394407</v>
      </c>
      <c r="O384" s="7">
        <f t="shared" si="60"/>
        <v>92.45339695480955</v>
      </c>
      <c r="P384" s="3">
        <f t="shared" si="61"/>
      </c>
      <c r="Q384" s="3">
        <f>IF(ISNUMBER(P384),SUMIF(A:A,A384,P:P),"")</f>
      </c>
      <c r="R384" s="3">
        <f t="shared" si="62"/>
      </c>
      <c r="S384" s="8">
        <f t="shared" si="63"/>
      </c>
    </row>
    <row r="385" spans="1:19" ht="15">
      <c r="A385" s="1">
        <v>12</v>
      </c>
      <c r="B385" s="5">
        <v>0.8541666666666666</v>
      </c>
      <c r="C385" s="1" t="s">
        <v>116</v>
      </c>
      <c r="D385" s="1">
        <v>6</v>
      </c>
      <c r="E385" s="1">
        <v>4</v>
      </c>
      <c r="F385" s="1" t="s">
        <v>151</v>
      </c>
      <c r="G385" s="2">
        <v>65.3661666666666</v>
      </c>
      <c r="H385" s="6">
        <f>1+_xlfn.COUNTIFS(A:A,A385,O:O,"&lt;"&amp;O385)</f>
        <v>1</v>
      </c>
      <c r="I385" s="2">
        <f>_xlfn.AVERAGEIF(A:A,A385,G:G)</f>
        <v>50.183709999999984</v>
      </c>
      <c r="J385" s="2">
        <f t="shared" si="56"/>
        <v>15.182456666666617</v>
      </c>
      <c r="K385" s="2">
        <f t="shared" si="57"/>
        <v>105.18245666666661</v>
      </c>
      <c r="L385" s="2">
        <f t="shared" si="58"/>
        <v>550.566308325547</v>
      </c>
      <c r="M385" s="2">
        <f>SUMIF(A:A,A385,L:L)</f>
        <v>2610.2114110200323</v>
      </c>
      <c r="N385" s="3">
        <f t="shared" si="59"/>
        <v>0.21092786047946735</v>
      </c>
      <c r="O385" s="7">
        <f t="shared" si="60"/>
        <v>4.740957395229183</v>
      </c>
      <c r="P385" s="3">
        <f t="shared" si="61"/>
        <v>0.21092786047946735</v>
      </c>
      <c r="Q385" s="3">
        <f>IF(ISNUMBER(P385),SUMIF(A:A,A385,P:P),"")</f>
        <v>0.9315660545747749</v>
      </c>
      <c r="R385" s="3">
        <f t="shared" si="62"/>
        <v>0.22642287086743199</v>
      </c>
      <c r="S385" s="8">
        <f t="shared" si="63"/>
        <v>4.416514975580752</v>
      </c>
    </row>
    <row r="386" spans="1:19" ht="15">
      <c r="A386" s="1">
        <v>12</v>
      </c>
      <c r="B386" s="5">
        <v>0.8541666666666666</v>
      </c>
      <c r="C386" s="1" t="s">
        <v>116</v>
      </c>
      <c r="D386" s="1">
        <v>6</v>
      </c>
      <c r="E386" s="1">
        <v>6</v>
      </c>
      <c r="F386" s="1" t="s">
        <v>153</v>
      </c>
      <c r="G386" s="2">
        <v>63.330633333333296</v>
      </c>
      <c r="H386" s="6">
        <f>1+_xlfn.COUNTIFS(A:A,A386,O:O,"&lt;"&amp;O386)</f>
        <v>2</v>
      </c>
      <c r="I386" s="2">
        <f>_xlfn.AVERAGEIF(A:A,A386,G:G)</f>
        <v>50.183709999999984</v>
      </c>
      <c r="J386" s="2">
        <f t="shared" si="56"/>
        <v>13.146923333333312</v>
      </c>
      <c r="K386" s="2">
        <f t="shared" si="57"/>
        <v>103.14692333333332</v>
      </c>
      <c r="L386" s="2">
        <f t="shared" si="58"/>
        <v>487.268545873548</v>
      </c>
      <c r="M386" s="2">
        <f>SUMIF(A:A,A386,L:L)</f>
        <v>2610.2114110200323</v>
      </c>
      <c r="N386" s="3">
        <f t="shared" si="59"/>
        <v>0.1866778084780231</v>
      </c>
      <c r="O386" s="7">
        <f t="shared" si="60"/>
        <v>5.3568231176108245</v>
      </c>
      <c r="P386" s="3">
        <f t="shared" si="61"/>
        <v>0.1866778084780231</v>
      </c>
      <c r="Q386" s="3">
        <f>IF(ISNUMBER(P386),SUMIF(A:A,A386,P:P),"")</f>
        <v>0.9315660545747749</v>
      </c>
      <c r="R386" s="3">
        <f t="shared" si="62"/>
        <v>0.2003913813317667</v>
      </c>
      <c r="S386" s="8">
        <f t="shared" si="63"/>
        <v>4.99023457672766</v>
      </c>
    </row>
    <row r="387" spans="1:19" ht="15">
      <c r="A387" s="1">
        <v>12</v>
      </c>
      <c r="B387" s="5">
        <v>0.8541666666666666</v>
      </c>
      <c r="C387" s="1" t="s">
        <v>116</v>
      </c>
      <c r="D387" s="1">
        <v>6</v>
      </c>
      <c r="E387" s="1">
        <v>2</v>
      </c>
      <c r="F387" s="1" t="s">
        <v>149</v>
      </c>
      <c r="G387" s="2">
        <v>57.9314333333333</v>
      </c>
      <c r="H387" s="6">
        <f>1+_xlfn.COUNTIFS(A:A,A387,O:O,"&lt;"&amp;O387)</f>
        <v>3</v>
      </c>
      <c r="I387" s="2">
        <f>_xlfn.AVERAGEIF(A:A,A387,G:G)</f>
        <v>50.183709999999984</v>
      </c>
      <c r="J387" s="2">
        <f t="shared" si="56"/>
        <v>7.747723333333319</v>
      </c>
      <c r="K387" s="2">
        <f t="shared" si="57"/>
        <v>97.74772333333331</v>
      </c>
      <c r="L387" s="2">
        <f t="shared" si="58"/>
        <v>352.4340103336151</v>
      </c>
      <c r="M387" s="2">
        <f>SUMIF(A:A,A387,L:L)</f>
        <v>2610.2114110200323</v>
      </c>
      <c r="N387" s="3">
        <f t="shared" si="59"/>
        <v>0.13502125109317833</v>
      </c>
      <c r="O387" s="7">
        <f t="shared" si="60"/>
        <v>7.406241550153455</v>
      </c>
      <c r="P387" s="3">
        <f t="shared" si="61"/>
        <v>0.13502125109317833</v>
      </c>
      <c r="Q387" s="3">
        <f>IF(ISNUMBER(P387),SUMIF(A:A,A387,P:P),"")</f>
        <v>0.9315660545747749</v>
      </c>
      <c r="R387" s="3">
        <f t="shared" si="62"/>
        <v>0.14494007207552287</v>
      </c>
      <c r="S387" s="8">
        <f t="shared" si="63"/>
        <v>6.899403220104219</v>
      </c>
    </row>
    <row r="388" spans="1:19" ht="15">
      <c r="A388" s="1">
        <v>12</v>
      </c>
      <c r="B388" s="5">
        <v>0.8541666666666666</v>
      </c>
      <c r="C388" s="1" t="s">
        <v>116</v>
      </c>
      <c r="D388" s="1">
        <v>6</v>
      </c>
      <c r="E388" s="1">
        <v>8</v>
      </c>
      <c r="F388" s="1" t="s">
        <v>155</v>
      </c>
      <c r="G388" s="2">
        <v>50.7605666666667</v>
      </c>
      <c r="H388" s="6">
        <f>1+_xlfn.COUNTIFS(A:A,A388,O:O,"&lt;"&amp;O388)</f>
        <v>4</v>
      </c>
      <c r="I388" s="2">
        <f>_xlfn.AVERAGEIF(A:A,A388,G:G)</f>
        <v>50.183709999999984</v>
      </c>
      <c r="J388" s="2">
        <f t="shared" si="56"/>
        <v>0.5768566666667141</v>
      </c>
      <c r="K388" s="2">
        <f t="shared" si="57"/>
        <v>90.57685666666671</v>
      </c>
      <c r="L388" s="2">
        <f t="shared" si="58"/>
        <v>229.20376238541854</v>
      </c>
      <c r="M388" s="2">
        <f>SUMIF(A:A,A388,L:L)</f>
        <v>2610.2114110200323</v>
      </c>
      <c r="N388" s="3">
        <f t="shared" si="59"/>
        <v>0.08781042080260046</v>
      </c>
      <c r="O388" s="7">
        <f t="shared" si="60"/>
        <v>11.388170001462806</v>
      </c>
      <c r="P388" s="3">
        <f t="shared" si="61"/>
        <v>0.08781042080260046</v>
      </c>
      <c r="Q388" s="3">
        <f>IF(ISNUMBER(P388),SUMIF(A:A,A388,P:P),"")</f>
        <v>0.9315660545747749</v>
      </c>
      <c r="R388" s="3">
        <f t="shared" si="62"/>
        <v>0.09426107829002275</v>
      </c>
      <c r="S388" s="8">
        <f t="shared" si="63"/>
        <v>10.608832597089513</v>
      </c>
    </row>
    <row r="389" spans="1:19" ht="15">
      <c r="A389" s="1">
        <v>12</v>
      </c>
      <c r="B389" s="5">
        <v>0.8541666666666666</v>
      </c>
      <c r="C389" s="1" t="s">
        <v>116</v>
      </c>
      <c r="D389" s="1">
        <v>6</v>
      </c>
      <c r="E389" s="1">
        <v>5</v>
      </c>
      <c r="F389" s="1" t="s">
        <v>152</v>
      </c>
      <c r="G389" s="2">
        <v>50.7515333333333</v>
      </c>
      <c r="H389" s="6">
        <f>1+_xlfn.COUNTIFS(A:A,A389,O:O,"&lt;"&amp;O389)</f>
        <v>5</v>
      </c>
      <c r="I389" s="2">
        <f>_xlfn.AVERAGEIF(A:A,A389,G:G)</f>
        <v>50.183709999999984</v>
      </c>
      <c r="J389" s="2">
        <f t="shared" si="56"/>
        <v>0.5678233333333154</v>
      </c>
      <c r="K389" s="2">
        <f t="shared" si="57"/>
        <v>90.56782333333331</v>
      </c>
      <c r="L389" s="2">
        <f t="shared" si="58"/>
        <v>229.07956760603034</v>
      </c>
      <c r="M389" s="2">
        <f>SUMIF(A:A,A389,L:L)</f>
        <v>2610.2114110200323</v>
      </c>
      <c r="N389" s="3">
        <f t="shared" si="59"/>
        <v>0.08776284044996548</v>
      </c>
      <c r="O389" s="7">
        <f t="shared" si="60"/>
        <v>11.394344062623071</v>
      </c>
      <c r="P389" s="3">
        <f t="shared" si="61"/>
        <v>0.08776284044996548</v>
      </c>
      <c r="Q389" s="3">
        <f>IF(ISNUMBER(P389),SUMIF(A:A,A389,P:P),"")</f>
        <v>0.9315660545747749</v>
      </c>
      <c r="R389" s="3">
        <f t="shared" si="62"/>
        <v>0.09421000262834388</v>
      </c>
      <c r="S389" s="8">
        <f t="shared" si="63"/>
        <v>10.614584142885285</v>
      </c>
    </row>
    <row r="390" spans="1:19" ht="15">
      <c r="A390" s="1">
        <v>12</v>
      </c>
      <c r="B390" s="5">
        <v>0.8541666666666666</v>
      </c>
      <c r="C390" s="1" t="s">
        <v>116</v>
      </c>
      <c r="D390" s="1">
        <v>6</v>
      </c>
      <c r="E390" s="1">
        <v>3</v>
      </c>
      <c r="F390" s="1" t="s">
        <v>150</v>
      </c>
      <c r="G390" s="2">
        <v>50.18470000000001</v>
      </c>
      <c r="H390" s="6">
        <f>1+_xlfn.COUNTIFS(A:A,A390,O:O,"&lt;"&amp;O390)</f>
        <v>6</v>
      </c>
      <c r="I390" s="2">
        <f>_xlfn.AVERAGEIF(A:A,A390,G:G)</f>
        <v>50.183709999999984</v>
      </c>
      <c r="J390" s="2">
        <f t="shared" si="56"/>
        <v>0.000990000000022917</v>
      </c>
      <c r="K390" s="2">
        <f t="shared" si="57"/>
        <v>90.00099000000003</v>
      </c>
      <c r="L390" s="2">
        <f t="shared" si="58"/>
        <v>221.4195681359185</v>
      </c>
      <c r="M390" s="2">
        <f>SUMIF(A:A,A390,L:L)</f>
        <v>2610.2114110200323</v>
      </c>
      <c r="N390" s="3">
        <f t="shared" si="59"/>
        <v>0.08482821245861881</v>
      </c>
      <c r="O390" s="7">
        <f t="shared" si="60"/>
        <v>11.788530855672851</v>
      </c>
      <c r="P390" s="3">
        <f t="shared" si="61"/>
        <v>0.08482821245861881</v>
      </c>
      <c r="Q390" s="3">
        <f>IF(ISNUMBER(P390),SUMIF(A:A,A390,P:P),"")</f>
        <v>0.9315660545747749</v>
      </c>
      <c r="R390" s="3">
        <f t="shared" si="62"/>
        <v>0.09105979338989517</v>
      </c>
      <c r="S390" s="8">
        <f t="shared" si="63"/>
        <v>10.981795178452153</v>
      </c>
    </row>
    <row r="391" spans="1:19" ht="15">
      <c r="A391" s="1">
        <v>12</v>
      </c>
      <c r="B391" s="5">
        <v>0.8541666666666666</v>
      </c>
      <c r="C391" s="1" t="s">
        <v>116</v>
      </c>
      <c r="D391" s="1">
        <v>6</v>
      </c>
      <c r="E391" s="1">
        <v>7</v>
      </c>
      <c r="F391" s="1" t="s">
        <v>154</v>
      </c>
      <c r="G391" s="2">
        <v>48.511733333333304</v>
      </c>
      <c r="H391" s="6">
        <f>1+_xlfn.COUNTIFS(A:A,A391,O:O,"&lt;"&amp;O391)</f>
        <v>7</v>
      </c>
      <c r="I391" s="2">
        <f>_xlfn.AVERAGEIF(A:A,A391,G:G)</f>
        <v>50.183709999999984</v>
      </c>
      <c r="J391" s="2">
        <f t="shared" si="56"/>
        <v>-1.67197666666668</v>
      </c>
      <c r="K391" s="2">
        <f t="shared" si="57"/>
        <v>88.32802333333332</v>
      </c>
      <c r="L391" s="2">
        <f t="shared" si="58"/>
        <v>200.2729928337439</v>
      </c>
      <c r="M391" s="2">
        <f>SUMIF(A:A,A391,L:L)</f>
        <v>2610.2114110200323</v>
      </c>
      <c r="N391" s="3">
        <f t="shared" si="59"/>
        <v>0.07672673255055619</v>
      </c>
      <c r="O391" s="7">
        <f t="shared" si="60"/>
        <v>13.033267112490261</v>
      </c>
      <c r="P391" s="3">
        <f t="shared" si="61"/>
        <v>0.07672673255055619</v>
      </c>
      <c r="Q391" s="3">
        <f>IF(ISNUMBER(P391),SUMIF(A:A,A391,P:P),"")</f>
        <v>0.9315660545747749</v>
      </c>
      <c r="R391" s="3">
        <f t="shared" si="62"/>
        <v>0.08236316917492134</v>
      </c>
      <c r="S391" s="8">
        <f t="shared" si="63"/>
        <v>12.141349222201722</v>
      </c>
    </row>
    <row r="392" spans="1:19" ht="15">
      <c r="A392" s="1">
        <v>12</v>
      </c>
      <c r="B392" s="5">
        <v>0.8541666666666666</v>
      </c>
      <c r="C392" s="1" t="s">
        <v>116</v>
      </c>
      <c r="D392" s="1">
        <v>6</v>
      </c>
      <c r="E392" s="1">
        <v>1</v>
      </c>
      <c r="F392" s="1" t="s">
        <v>148</v>
      </c>
      <c r="G392" s="2">
        <v>44.9089</v>
      </c>
      <c r="H392" s="6">
        <f>1+_xlfn.COUNTIFS(A:A,A392,O:O,"&lt;"&amp;O392)</f>
        <v>8</v>
      </c>
      <c r="I392" s="2">
        <f>_xlfn.AVERAGEIF(A:A,A392,G:G)</f>
        <v>50.183709999999984</v>
      </c>
      <c r="J392" s="2">
        <f t="shared" si="56"/>
        <v>-5.274809999999981</v>
      </c>
      <c r="K392" s="2">
        <f t="shared" si="57"/>
        <v>84.72519000000003</v>
      </c>
      <c r="L392" s="2">
        <f t="shared" si="58"/>
        <v>161.33959027616615</v>
      </c>
      <c r="M392" s="2">
        <f>SUMIF(A:A,A392,L:L)</f>
        <v>2610.2114110200323</v>
      </c>
      <c r="N392" s="3">
        <f t="shared" si="59"/>
        <v>0.06181092826236516</v>
      </c>
      <c r="O392" s="7">
        <f t="shared" si="60"/>
        <v>16.178368908413084</v>
      </c>
      <c r="P392" s="3">
        <f t="shared" si="61"/>
        <v>0.06181092826236516</v>
      </c>
      <c r="Q392" s="3">
        <f>IF(ISNUMBER(P392),SUMIF(A:A,A392,P:P),"")</f>
        <v>0.9315660545747749</v>
      </c>
      <c r="R392" s="3">
        <f t="shared" si="62"/>
        <v>0.06635163224209532</v>
      </c>
      <c r="S392" s="8">
        <f t="shared" si="63"/>
        <v>15.071219293465582</v>
      </c>
    </row>
    <row r="393" spans="1:19" ht="15">
      <c r="A393" s="1">
        <v>12</v>
      </c>
      <c r="B393" s="5">
        <v>0.8541666666666666</v>
      </c>
      <c r="C393" s="1" t="s">
        <v>116</v>
      </c>
      <c r="D393" s="1">
        <v>6</v>
      </c>
      <c r="E393" s="1">
        <v>9</v>
      </c>
      <c r="F393" s="1" t="s">
        <v>156</v>
      </c>
      <c r="G393" s="2">
        <v>34.555433333333305</v>
      </c>
      <c r="H393" s="6">
        <f>1+_xlfn.COUNTIFS(A:A,A393,O:O,"&lt;"&amp;O393)</f>
        <v>10</v>
      </c>
      <c r="I393" s="2">
        <f>_xlfn.AVERAGEIF(A:A,A393,G:G)</f>
        <v>50.183709999999984</v>
      </c>
      <c r="J393" s="2">
        <f t="shared" si="56"/>
        <v>-15.628276666666679</v>
      </c>
      <c r="K393" s="2">
        <f t="shared" si="57"/>
        <v>74.37172333333332</v>
      </c>
      <c r="L393" s="2">
        <f t="shared" si="58"/>
        <v>86.68695403733823</v>
      </c>
      <c r="M393" s="2">
        <f>SUMIF(A:A,A393,L:L)</f>
        <v>2610.2114110200323</v>
      </c>
      <c r="N393" s="3">
        <f t="shared" si="59"/>
        <v>0.03321070227160728</v>
      </c>
      <c r="O393" s="7">
        <f t="shared" si="60"/>
        <v>30.110775491035817</v>
      </c>
      <c r="P393" s="3">
        <f t="shared" si="61"/>
      </c>
      <c r="Q393" s="3">
        <f>IF(ISNUMBER(P393),SUMIF(A:A,A393,P:P),"")</f>
      </c>
      <c r="R393" s="3">
        <f t="shared" si="62"/>
      </c>
      <c r="S393" s="8">
        <f t="shared" si="63"/>
      </c>
    </row>
    <row r="394" spans="1:19" ht="15">
      <c r="A394" s="1">
        <v>12</v>
      </c>
      <c r="B394" s="5">
        <v>0.8541666666666666</v>
      </c>
      <c r="C394" s="1" t="s">
        <v>116</v>
      </c>
      <c r="D394" s="1">
        <v>6</v>
      </c>
      <c r="E394" s="1">
        <v>11</v>
      </c>
      <c r="F394" s="1" t="s">
        <v>157</v>
      </c>
      <c r="G394" s="2">
        <v>35.536</v>
      </c>
      <c r="H394" s="6">
        <f>1+_xlfn.COUNTIFS(A:A,A394,O:O,"&lt;"&amp;O394)</f>
        <v>9</v>
      </c>
      <c r="I394" s="2">
        <f>_xlfn.AVERAGEIF(A:A,A394,G:G)</f>
        <v>50.183709999999984</v>
      </c>
      <c r="J394" s="2">
        <f t="shared" si="56"/>
        <v>-14.647709999999982</v>
      </c>
      <c r="K394" s="2">
        <f t="shared" si="57"/>
        <v>75.35229000000001</v>
      </c>
      <c r="L394" s="2">
        <f t="shared" si="58"/>
        <v>91.94011121270647</v>
      </c>
      <c r="M394" s="2">
        <f>SUMIF(A:A,A394,L:L)</f>
        <v>2610.2114110200323</v>
      </c>
      <c r="N394" s="3">
        <f t="shared" si="59"/>
        <v>0.03522324315361782</v>
      </c>
      <c r="O394" s="7">
        <f t="shared" si="60"/>
        <v>28.39034428598006</v>
      </c>
      <c r="P394" s="3">
        <f t="shared" si="61"/>
      </c>
      <c r="Q394" s="3">
        <f>IF(ISNUMBER(P394),SUMIF(A:A,A394,P:P),"")</f>
      </c>
      <c r="R394" s="3">
        <f t="shared" si="62"/>
      </c>
      <c r="S394" s="8">
        <f t="shared" si="63"/>
      </c>
    </row>
    <row r="395" spans="1:19" ht="15">
      <c r="A395" s="1">
        <v>13</v>
      </c>
      <c r="B395" s="5">
        <v>0.875</v>
      </c>
      <c r="C395" s="1" t="s">
        <v>116</v>
      </c>
      <c r="D395" s="1">
        <v>7</v>
      </c>
      <c r="E395" s="1">
        <v>11</v>
      </c>
      <c r="F395" s="1" t="s">
        <v>163</v>
      </c>
      <c r="G395" s="2">
        <v>65.83529999999999</v>
      </c>
      <c r="H395" s="6">
        <f>1+_xlfn.COUNTIFS(A:A,A395,O:O,"&lt;"&amp;O395)</f>
        <v>1</v>
      </c>
      <c r="I395" s="2">
        <f>_xlfn.AVERAGEIF(A:A,A395,G:G)</f>
        <v>46.82714848484848</v>
      </c>
      <c r="J395" s="2">
        <f t="shared" si="56"/>
        <v>19.00815151515151</v>
      </c>
      <c r="K395" s="2">
        <f t="shared" si="57"/>
        <v>109.00815151515151</v>
      </c>
      <c r="L395" s="2">
        <f t="shared" si="58"/>
        <v>692.6252519227027</v>
      </c>
      <c r="M395" s="2">
        <f>SUMIF(A:A,A395,L:L)</f>
        <v>3345.8539511949125</v>
      </c>
      <c r="N395" s="3">
        <f t="shared" si="59"/>
        <v>0.20701000761714175</v>
      </c>
      <c r="O395" s="7">
        <f t="shared" si="60"/>
        <v>4.83068433024488</v>
      </c>
      <c r="P395" s="3">
        <f t="shared" si="61"/>
        <v>0.20701000761714175</v>
      </c>
      <c r="Q395" s="3">
        <f>IF(ISNUMBER(P395),SUMIF(A:A,A395,P:P),"")</f>
        <v>0.8508013686184698</v>
      </c>
      <c r="R395" s="3">
        <f t="shared" si="62"/>
        <v>0.24331179433019054</v>
      </c>
      <c r="S395" s="8">
        <f t="shared" si="63"/>
        <v>4.10995283953614</v>
      </c>
    </row>
    <row r="396" spans="1:19" ht="15">
      <c r="A396" s="1">
        <v>13</v>
      </c>
      <c r="B396" s="5">
        <v>0.875</v>
      </c>
      <c r="C396" s="1" t="s">
        <v>116</v>
      </c>
      <c r="D396" s="1">
        <v>7</v>
      </c>
      <c r="E396" s="1">
        <v>1</v>
      </c>
      <c r="F396" s="1" t="s">
        <v>158</v>
      </c>
      <c r="G396" s="2">
        <v>62.8333333333333</v>
      </c>
      <c r="H396" s="6">
        <f>1+_xlfn.COUNTIFS(A:A,A396,O:O,"&lt;"&amp;O396)</f>
        <v>2</v>
      </c>
      <c r="I396" s="2">
        <f>_xlfn.AVERAGEIF(A:A,A396,G:G)</f>
        <v>46.82714848484848</v>
      </c>
      <c r="J396" s="2">
        <f t="shared" si="56"/>
        <v>16.00618484848482</v>
      </c>
      <c r="K396" s="2">
        <f t="shared" si="57"/>
        <v>106.00618484848482</v>
      </c>
      <c r="L396" s="2">
        <f t="shared" si="58"/>
        <v>578.4609781794318</v>
      </c>
      <c r="M396" s="2">
        <f>SUMIF(A:A,A396,L:L)</f>
        <v>3345.8539511949125</v>
      </c>
      <c r="N396" s="3">
        <f t="shared" si="59"/>
        <v>0.17288889073381242</v>
      </c>
      <c r="O396" s="7">
        <f t="shared" si="60"/>
        <v>5.784061634935499</v>
      </c>
      <c r="P396" s="3">
        <f t="shared" si="61"/>
        <v>0.17288889073381242</v>
      </c>
      <c r="Q396" s="3">
        <f>IF(ISNUMBER(P396),SUMIF(A:A,A396,P:P),"")</f>
        <v>0.8508013686184698</v>
      </c>
      <c r="R396" s="3">
        <f t="shared" si="62"/>
        <v>0.20320711403479425</v>
      </c>
      <c r="S396" s="8">
        <f t="shared" si="63"/>
        <v>4.921087555176707</v>
      </c>
    </row>
    <row r="397" spans="1:19" ht="15">
      <c r="A397" s="1">
        <v>13</v>
      </c>
      <c r="B397" s="5">
        <v>0.875</v>
      </c>
      <c r="C397" s="1" t="s">
        <v>116</v>
      </c>
      <c r="D397" s="1">
        <v>7</v>
      </c>
      <c r="E397" s="1">
        <v>9</v>
      </c>
      <c r="F397" s="1" t="s">
        <v>162</v>
      </c>
      <c r="G397" s="2">
        <v>60.5115</v>
      </c>
      <c r="H397" s="6">
        <f>1+_xlfn.COUNTIFS(A:A,A397,O:O,"&lt;"&amp;O397)</f>
        <v>3</v>
      </c>
      <c r="I397" s="2">
        <f>_xlfn.AVERAGEIF(A:A,A397,G:G)</f>
        <v>46.82714848484848</v>
      </c>
      <c r="J397" s="2">
        <f t="shared" si="56"/>
        <v>13.68435151515152</v>
      </c>
      <c r="K397" s="2">
        <f t="shared" si="57"/>
        <v>103.68435151515152</v>
      </c>
      <c r="L397" s="2">
        <f t="shared" si="58"/>
        <v>503.2369289501117</v>
      </c>
      <c r="M397" s="2">
        <f>SUMIF(A:A,A397,L:L)</f>
        <v>3345.8539511949125</v>
      </c>
      <c r="N397" s="3">
        <f t="shared" si="59"/>
        <v>0.15040612539898507</v>
      </c>
      <c r="O397" s="7">
        <f t="shared" si="60"/>
        <v>6.64866538744537</v>
      </c>
      <c r="P397" s="3">
        <f t="shared" si="61"/>
        <v>0.15040612539898507</v>
      </c>
      <c r="Q397" s="3">
        <f>IF(ISNUMBER(P397),SUMIF(A:A,A397,P:P),"")</f>
        <v>0.8508013686184698</v>
      </c>
      <c r="R397" s="3">
        <f t="shared" si="62"/>
        <v>0.17678171538818085</v>
      </c>
      <c r="S397" s="8">
        <f t="shared" si="63"/>
        <v>5.656693611124769</v>
      </c>
    </row>
    <row r="398" spans="1:19" ht="15">
      <c r="A398" s="1">
        <v>13</v>
      </c>
      <c r="B398" s="5">
        <v>0.875</v>
      </c>
      <c r="C398" s="1" t="s">
        <v>116</v>
      </c>
      <c r="D398" s="1">
        <v>7</v>
      </c>
      <c r="E398" s="1">
        <v>5</v>
      </c>
      <c r="F398" s="1" t="s">
        <v>160</v>
      </c>
      <c r="G398" s="2">
        <v>59.77003333333341</v>
      </c>
      <c r="H398" s="6">
        <f>1+_xlfn.COUNTIFS(A:A,A398,O:O,"&lt;"&amp;O398)</f>
        <v>4</v>
      </c>
      <c r="I398" s="2">
        <f>_xlfn.AVERAGEIF(A:A,A398,G:G)</f>
        <v>46.82714848484848</v>
      </c>
      <c r="J398" s="2">
        <f t="shared" si="56"/>
        <v>12.94288484848493</v>
      </c>
      <c r="K398" s="2">
        <f t="shared" si="57"/>
        <v>102.94288484848494</v>
      </c>
      <c r="L398" s="2">
        <f t="shared" si="58"/>
        <v>481.33961964761073</v>
      </c>
      <c r="M398" s="2">
        <f>SUMIF(A:A,A398,L:L)</f>
        <v>3345.8539511949125</v>
      </c>
      <c r="N398" s="3">
        <f t="shared" si="59"/>
        <v>0.14386151537657788</v>
      </c>
      <c r="O398" s="7">
        <f t="shared" si="60"/>
        <v>6.951129337004121</v>
      </c>
      <c r="P398" s="3">
        <f t="shared" si="61"/>
        <v>0.14386151537657788</v>
      </c>
      <c r="Q398" s="3">
        <f>IF(ISNUMBER(P398),SUMIF(A:A,A398,P:P),"")</f>
        <v>0.8508013686184698</v>
      </c>
      <c r="R398" s="3">
        <f t="shared" si="62"/>
        <v>0.16908942637243288</v>
      </c>
      <c r="S398" s="8">
        <f t="shared" si="63"/>
        <v>5.914030353367103</v>
      </c>
    </row>
    <row r="399" spans="1:19" ht="15">
      <c r="A399" s="1">
        <v>13</v>
      </c>
      <c r="B399" s="5">
        <v>0.875</v>
      </c>
      <c r="C399" s="1" t="s">
        <v>116</v>
      </c>
      <c r="D399" s="1">
        <v>7</v>
      </c>
      <c r="E399" s="1">
        <v>7</v>
      </c>
      <c r="F399" s="1" t="s">
        <v>161</v>
      </c>
      <c r="G399" s="2">
        <v>56.6180666666666</v>
      </c>
      <c r="H399" s="6">
        <f>1+_xlfn.COUNTIFS(A:A,A399,O:O,"&lt;"&amp;O399)</f>
        <v>5</v>
      </c>
      <c r="I399" s="2">
        <f>_xlfn.AVERAGEIF(A:A,A399,G:G)</f>
        <v>46.82714848484848</v>
      </c>
      <c r="J399" s="2">
        <f t="shared" si="56"/>
        <v>9.790918181818121</v>
      </c>
      <c r="K399" s="2">
        <f t="shared" si="57"/>
        <v>99.79091818181811</v>
      </c>
      <c r="L399" s="2">
        <f t="shared" si="58"/>
        <v>398.39942837554946</v>
      </c>
      <c r="M399" s="2">
        <f>SUMIF(A:A,A399,L:L)</f>
        <v>3345.8539511949125</v>
      </c>
      <c r="N399" s="3">
        <f t="shared" si="59"/>
        <v>0.11907256986912658</v>
      </c>
      <c r="O399" s="7">
        <f t="shared" si="60"/>
        <v>8.39823983894113</v>
      </c>
      <c r="P399" s="3">
        <f t="shared" si="61"/>
        <v>0.11907256986912658</v>
      </c>
      <c r="Q399" s="3">
        <f>IF(ISNUMBER(P399),SUMIF(A:A,A399,P:P),"")</f>
        <v>0.8508013686184698</v>
      </c>
      <c r="R399" s="3">
        <f t="shared" si="62"/>
        <v>0.13995343009670572</v>
      </c>
      <c r="S399" s="8">
        <f t="shared" si="63"/>
        <v>7.145233948957271</v>
      </c>
    </row>
    <row r="400" spans="1:19" ht="15">
      <c r="A400" s="1">
        <v>13</v>
      </c>
      <c r="B400" s="5">
        <v>0.875</v>
      </c>
      <c r="C400" s="1" t="s">
        <v>116</v>
      </c>
      <c r="D400" s="1">
        <v>7</v>
      </c>
      <c r="E400" s="1">
        <v>3</v>
      </c>
      <c r="F400" s="1" t="s">
        <v>159</v>
      </c>
      <c r="G400" s="2">
        <v>44.5036333333334</v>
      </c>
      <c r="H400" s="6">
        <f>1+_xlfn.COUNTIFS(A:A,A400,O:O,"&lt;"&amp;O400)</f>
        <v>6</v>
      </c>
      <c r="I400" s="2">
        <f>_xlfn.AVERAGEIF(A:A,A400,G:G)</f>
        <v>46.82714848484848</v>
      </c>
      <c r="J400" s="2">
        <f t="shared" si="56"/>
        <v>-2.323515151515082</v>
      </c>
      <c r="K400" s="2">
        <f t="shared" si="57"/>
        <v>87.67648484848492</v>
      </c>
      <c r="L400" s="2">
        <f t="shared" si="58"/>
        <v>192.59491379874007</v>
      </c>
      <c r="M400" s="2">
        <f>SUMIF(A:A,A400,L:L)</f>
        <v>3345.8539511949125</v>
      </c>
      <c r="N400" s="3">
        <f t="shared" si="59"/>
        <v>0.057562259622826094</v>
      </c>
      <c r="O400" s="7">
        <f t="shared" si="60"/>
        <v>17.37249382759557</v>
      </c>
      <c r="P400" s="3">
        <f t="shared" si="61"/>
        <v>0.057562259622826094</v>
      </c>
      <c r="Q400" s="3">
        <f>IF(ISNUMBER(P400),SUMIF(A:A,A400,P:P),"")</f>
        <v>0.8508013686184698</v>
      </c>
      <c r="R400" s="3">
        <f t="shared" si="62"/>
        <v>0.06765651977769573</v>
      </c>
      <c r="S400" s="8">
        <f t="shared" si="63"/>
        <v>14.780541524834229</v>
      </c>
    </row>
    <row r="401" spans="1:19" ht="15">
      <c r="A401" s="1">
        <v>13</v>
      </c>
      <c r="B401" s="5">
        <v>0.875</v>
      </c>
      <c r="C401" s="1" t="s">
        <v>116</v>
      </c>
      <c r="D401" s="1">
        <v>7</v>
      </c>
      <c r="E401" s="1">
        <v>12</v>
      </c>
      <c r="F401" s="1" t="s">
        <v>164</v>
      </c>
      <c r="G401" s="2">
        <v>31.099633333333397</v>
      </c>
      <c r="H401" s="6">
        <f>1+_xlfn.COUNTIFS(A:A,A401,O:O,"&lt;"&amp;O401)</f>
        <v>10</v>
      </c>
      <c r="I401" s="2">
        <f>_xlfn.AVERAGEIF(A:A,A401,G:G)</f>
        <v>46.82714848484848</v>
      </c>
      <c r="J401" s="2">
        <f t="shared" si="56"/>
        <v>-15.727515151515082</v>
      </c>
      <c r="K401" s="2">
        <f t="shared" si="57"/>
        <v>74.27248484848492</v>
      </c>
      <c r="L401" s="2">
        <f t="shared" si="58"/>
        <v>86.17232676423293</v>
      </c>
      <c r="M401" s="2">
        <f>SUMIF(A:A,A401,L:L)</f>
        <v>3345.8539511949125</v>
      </c>
      <c r="N401" s="3">
        <f t="shared" si="59"/>
        <v>0.02575495763449508</v>
      </c>
      <c r="O401" s="7">
        <f t="shared" si="60"/>
        <v>38.827476021961814</v>
      </c>
      <c r="P401" s="3">
        <f t="shared" si="61"/>
      </c>
      <c r="Q401" s="3">
        <f>IF(ISNUMBER(P401),SUMIF(A:A,A401,P:P),"")</f>
      </c>
      <c r="R401" s="3">
        <f t="shared" si="62"/>
      </c>
      <c r="S401" s="8">
        <f t="shared" si="63"/>
      </c>
    </row>
    <row r="402" spans="1:19" ht="15">
      <c r="A402" s="1">
        <v>13</v>
      </c>
      <c r="B402" s="5">
        <v>0.875</v>
      </c>
      <c r="C402" s="1" t="s">
        <v>116</v>
      </c>
      <c r="D402" s="1">
        <v>7</v>
      </c>
      <c r="E402" s="1">
        <v>13</v>
      </c>
      <c r="F402" s="1" t="s">
        <v>165</v>
      </c>
      <c r="G402" s="2">
        <v>40.8845</v>
      </c>
      <c r="H402" s="6">
        <f>1+_xlfn.COUNTIFS(A:A,A402,O:O,"&lt;"&amp;O402)</f>
        <v>7</v>
      </c>
      <c r="I402" s="2">
        <f>_xlfn.AVERAGEIF(A:A,A402,G:G)</f>
        <v>46.82714848484848</v>
      </c>
      <c r="J402" s="2">
        <f t="shared" si="56"/>
        <v>-5.942648484848476</v>
      </c>
      <c r="K402" s="2">
        <f t="shared" si="57"/>
        <v>84.05735151515152</v>
      </c>
      <c r="L402" s="2">
        <f t="shared" si="58"/>
        <v>155.0024759882016</v>
      </c>
      <c r="M402" s="2">
        <f>SUMIF(A:A,A402,L:L)</f>
        <v>3345.8539511949125</v>
      </c>
      <c r="N402" s="3">
        <f t="shared" si="59"/>
        <v>0.046326731007743246</v>
      </c>
      <c r="O402" s="7">
        <f t="shared" si="60"/>
        <v>21.585809709579028</v>
      </c>
      <c r="P402" s="3">
        <f t="shared" si="61"/>
      </c>
      <c r="Q402" s="3">
        <f>IF(ISNUMBER(P402),SUMIF(A:A,A402,P:P),"")</f>
      </c>
      <c r="R402" s="3">
        <f t="shared" si="62"/>
      </c>
      <c r="S402" s="8">
        <f t="shared" si="63"/>
      </c>
    </row>
    <row r="403" spans="1:19" ht="15">
      <c r="A403" s="1">
        <v>13</v>
      </c>
      <c r="B403" s="5">
        <v>0.875</v>
      </c>
      <c r="C403" s="1" t="s">
        <v>116</v>
      </c>
      <c r="D403" s="1">
        <v>7</v>
      </c>
      <c r="E403" s="1">
        <v>14</v>
      </c>
      <c r="F403" s="1" t="s">
        <v>166</v>
      </c>
      <c r="G403" s="2">
        <v>29.2321</v>
      </c>
      <c r="H403" s="6">
        <f>1+_xlfn.COUNTIFS(A:A,A403,O:O,"&lt;"&amp;O403)</f>
        <v>11</v>
      </c>
      <c r="I403" s="2">
        <f>_xlfn.AVERAGEIF(A:A,A403,G:G)</f>
        <v>46.82714848484848</v>
      </c>
      <c r="J403" s="2">
        <f t="shared" si="56"/>
        <v>-17.59504848484848</v>
      </c>
      <c r="K403" s="2">
        <f t="shared" si="57"/>
        <v>72.40495151515152</v>
      </c>
      <c r="L403" s="2">
        <f t="shared" si="58"/>
        <v>77.03786782572256</v>
      </c>
      <c r="M403" s="2">
        <f>SUMIF(A:A,A403,L:L)</f>
        <v>3345.8539511949125</v>
      </c>
      <c r="N403" s="3">
        <f t="shared" si="59"/>
        <v>0.023024874650673214</v>
      </c>
      <c r="O403" s="7">
        <f t="shared" si="60"/>
        <v>43.431289645295045</v>
      </c>
      <c r="P403" s="3">
        <f t="shared" si="61"/>
      </c>
      <c r="Q403" s="3">
        <f>IF(ISNUMBER(P403),SUMIF(A:A,A403,P:P),"")</f>
      </c>
      <c r="R403" s="3">
        <f t="shared" si="62"/>
      </c>
      <c r="S403" s="8">
        <f t="shared" si="63"/>
      </c>
    </row>
    <row r="404" spans="1:19" ht="15">
      <c r="A404" s="1">
        <v>13</v>
      </c>
      <c r="B404" s="5">
        <v>0.875</v>
      </c>
      <c r="C404" s="1" t="s">
        <v>116</v>
      </c>
      <c r="D404" s="1">
        <v>7</v>
      </c>
      <c r="E404" s="1">
        <v>15</v>
      </c>
      <c r="F404" s="1" t="s">
        <v>167</v>
      </c>
      <c r="G404" s="2">
        <v>31.3399</v>
      </c>
      <c r="H404" s="6">
        <f>1+_xlfn.COUNTIFS(A:A,A404,O:O,"&lt;"&amp;O404)</f>
        <v>9</v>
      </c>
      <c r="I404" s="2">
        <f>_xlfn.AVERAGEIF(A:A,A404,G:G)</f>
        <v>46.82714848484848</v>
      </c>
      <c r="J404" s="2">
        <f t="shared" si="56"/>
        <v>-15.487248484848479</v>
      </c>
      <c r="K404" s="2">
        <f t="shared" si="57"/>
        <v>74.51275151515152</v>
      </c>
      <c r="L404" s="2">
        <f t="shared" si="58"/>
        <v>87.42358442233311</v>
      </c>
      <c r="M404" s="2">
        <f>SUMIF(A:A,A404,L:L)</f>
        <v>3345.8539511949125</v>
      </c>
      <c r="N404" s="3">
        <f t="shared" si="59"/>
        <v>0.02612893022156909</v>
      </c>
      <c r="O404" s="7">
        <f t="shared" si="60"/>
        <v>38.27175439331661</v>
      </c>
      <c r="P404" s="3">
        <f t="shared" si="61"/>
      </c>
      <c r="Q404" s="3">
        <f>IF(ISNUMBER(P404),SUMIF(A:A,A404,P:P),"")</f>
      </c>
      <c r="R404" s="3">
        <f t="shared" si="62"/>
      </c>
      <c r="S404" s="8">
        <f t="shared" si="63"/>
      </c>
    </row>
    <row r="405" spans="1:19" ht="15">
      <c r="A405" s="1">
        <v>13</v>
      </c>
      <c r="B405" s="5">
        <v>0.875</v>
      </c>
      <c r="C405" s="1" t="s">
        <v>116</v>
      </c>
      <c r="D405" s="1">
        <v>7</v>
      </c>
      <c r="E405" s="1">
        <v>16</v>
      </c>
      <c r="F405" s="1" t="s">
        <v>168</v>
      </c>
      <c r="G405" s="2">
        <v>32.470633333333296</v>
      </c>
      <c r="H405" s="6">
        <f>1+_xlfn.COUNTIFS(A:A,A405,O:O,"&lt;"&amp;O405)</f>
        <v>8</v>
      </c>
      <c r="I405" s="2">
        <f>_xlfn.AVERAGEIF(A:A,A405,G:G)</f>
        <v>46.82714848484848</v>
      </c>
      <c r="J405" s="2">
        <f t="shared" si="56"/>
        <v>-14.356515151515183</v>
      </c>
      <c r="K405" s="2">
        <f t="shared" si="57"/>
        <v>75.64348484848482</v>
      </c>
      <c r="L405" s="2">
        <f t="shared" si="58"/>
        <v>93.56057532027634</v>
      </c>
      <c r="M405" s="2">
        <f>SUMIF(A:A,A405,L:L)</f>
        <v>3345.8539511949125</v>
      </c>
      <c r="N405" s="3">
        <f t="shared" si="59"/>
        <v>0.02796313786704971</v>
      </c>
      <c r="O405" s="7">
        <f t="shared" si="60"/>
        <v>35.76136572206181</v>
      </c>
      <c r="P405" s="3">
        <f t="shared" si="61"/>
      </c>
      <c r="Q405" s="3">
        <f>IF(ISNUMBER(P405),SUMIF(A:A,A405,P:P),"")</f>
      </c>
      <c r="R405" s="3">
        <f t="shared" si="62"/>
      </c>
      <c r="S405" s="8">
        <f t="shared" si="63"/>
      </c>
    </row>
    <row r="406" spans="1:19" ht="15">
      <c r="A406" s="1">
        <v>14</v>
      </c>
      <c r="B406" s="5">
        <v>0.8958333333333334</v>
      </c>
      <c r="C406" s="1" t="s">
        <v>116</v>
      </c>
      <c r="D406" s="1">
        <v>8</v>
      </c>
      <c r="E406" s="1">
        <v>3</v>
      </c>
      <c r="F406" s="1" t="s">
        <v>171</v>
      </c>
      <c r="G406" s="2">
        <v>68.2642666666666</v>
      </c>
      <c r="H406" s="6">
        <f>1+_xlfn.COUNTIFS(A:A,A406,O:O,"&lt;"&amp;O406)</f>
        <v>1</v>
      </c>
      <c r="I406" s="2">
        <f>_xlfn.AVERAGEIF(A:A,A406,G:G)</f>
        <v>51.588081481481474</v>
      </c>
      <c r="J406" s="2">
        <f t="shared" si="56"/>
        <v>16.676185185185126</v>
      </c>
      <c r="K406" s="2">
        <f t="shared" si="57"/>
        <v>106.67618518518512</v>
      </c>
      <c r="L406" s="2">
        <f t="shared" si="58"/>
        <v>602.1888564303298</v>
      </c>
      <c r="M406" s="2">
        <f>SUMIF(A:A,A406,L:L)</f>
        <v>2576.2669471660483</v>
      </c>
      <c r="N406" s="3">
        <f t="shared" si="59"/>
        <v>0.2337447433748087</v>
      </c>
      <c r="O406" s="7">
        <f t="shared" si="60"/>
        <v>4.2781710748314214</v>
      </c>
      <c r="P406" s="3">
        <f t="shared" si="61"/>
        <v>0.2337447433748087</v>
      </c>
      <c r="Q406" s="3">
        <f>IF(ISNUMBER(P406),SUMIF(A:A,A406,P:P),"")</f>
        <v>0.9413076550067643</v>
      </c>
      <c r="R406" s="3">
        <f t="shared" si="62"/>
        <v>0.24831917825328745</v>
      </c>
      <c r="S406" s="8">
        <f t="shared" si="63"/>
        <v>4.027075182167333</v>
      </c>
    </row>
    <row r="407" spans="1:19" ht="15">
      <c r="A407" s="1">
        <v>14</v>
      </c>
      <c r="B407" s="5">
        <v>0.8958333333333334</v>
      </c>
      <c r="C407" s="1" t="s">
        <v>116</v>
      </c>
      <c r="D407" s="1">
        <v>8</v>
      </c>
      <c r="E407" s="1">
        <v>7</v>
      </c>
      <c r="F407" s="1" t="s">
        <v>174</v>
      </c>
      <c r="G407" s="2">
        <v>67.8767333333334</v>
      </c>
      <c r="H407" s="6">
        <f>1+_xlfn.COUNTIFS(A:A,A407,O:O,"&lt;"&amp;O407)</f>
        <v>2</v>
      </c>
      <c r="I407" s="2">
        <f>_xlfn.AVERAGEIF(A:A,A407,G:G)</f>
        <v>51.588081481481474</v>
      </c>
      <c r="J407" s="2">
        <f t="shared" si="56"/>
        <v>16.28865185185193</v>
      </c>
      <c r="K407" s="2">
        <f t="shared" si="57"/>
        <v>106.28865185185194</v>
      </c>
      <c r="L407" s="2">
        <f t="shared" si="58"/>
        <v>588.3482950825332</v>
      </c>
      <c r="M407" s="2">
        <f>SUMIF(A:A,A407,L:L)</f>
        <v>2576.2669471660483</v>
      </c>
      <c r="N407" s="3">
        <f t="shared" si="59"/>
        <v>0.22837241137985706</v>
      </c>
      <c r="O407" s="7">
        <f t="shared" si="60"/>
        <v>4.37881263309287</v>
      </c>
      <c r="P407" s="3">
        <f t="shared" si="61"/>
        <v>0.22837241137985706</v>
      </c>
      <c r="Q407" s="3">
        <f>IF(ISNUMBER(P407),SUMIF(A:A,A407,P:P),"")</f>
        <v>0.9413076550067643</v>
      </c>
      <c r="R407" s="3">
        <f t="shared" si="62"/>
        <v>0.2426118710127944</v>
      </c>
      <c r="S407" s="8">
        <f t="shared" si="63"/>
        <v>4.121809851370644</v>
      </c>
    </row>
    <row r="408" spans="1:19" ht="15">
      <c r="A408" s="1">
        <v>14</v>
      </c>
      <c r="B408" s="5">
        <v>0.8958333333333334</v>
      </c>
      <c r="C408" s="1" t="s">
        <v>116</v>
      </c>
      <c r="D408" s="1">
        <v>8</v>
      </c>
      <c r="E408" s="1">
        <v>4</v>
      </c>
      <c r="F408" s="1" t="s">
        <v>172</v>
      </c>
      <c r="G408" s="2">
        <v>56.3182666666667</v>
      </c>
      <c r="H408" s="6">
        <f>1+_xlfn.COUNTIFS(A:A,A408,O:O,"&lt;"&amp;O408)</f>
        <v>3</v>
      </c>
      <c r="I408" s="2">
        <f>_xlfn.AVERAGEIF(A:A,A408,G:G)</f>
        <v>51.588081481481474</v>
      </c>
      <c r="J408" s="2">
        <f t="shared" si="56"/>
        <v>4.730185185185228</v>
      </c>
      <c r="K408" s="2">
        <f t="shared" si="57"/>
        <v>94.73018518518523</v>
      </c>
      <c r="L408" s="2">
        <f t="shared" si="58"/>
        <v>294.06802293713304</v>
      </c>
      <c r="M408" s="2">
        <f>SUMIF(A:A,A408,L:L)</f>
        <v>2576.2669471660483</v>
      </c>
      <c r="N408" s="3">
        <f t="shared" si="59"/>
        <v>0.11414501251922457</v>
      </c>
      <c r="O408" s="7">
        <f t="shared" si="60"/>
        <v>8.760785757779628</v>
      </c>
      <c r="P408" s="3">
        <f t="shared" si="61"/>
        <v>0.11414501251922457</v>
      </c>
      <c r="Q408" s="3">
        <f>IF(ISNUMBER(P408),SUMIF(A:A,A408,P:P),"")</f>
        <v>0.9413076550067643</v>
      </c>
      <c r="R408" s="3">
        <f t="shared" si="62"/>
        <v>0.12126217386217297</v>
      </c>
      <c r="S408" s="8">
        <f t="shared" si="63"/>
        <v>8.246594697672199</v>
      </c>
    </row>
    <row r="409" spans="1:19" ht="15">
      <c r="A409" s="1">
        <v>14</v>
      </c>
      <c r="B409" s="5">
        <v>0.8958333333333334</v>
      </c>
      <c r="C409" s="1" t="s">
        <v>116</v>
      </c>
      <c r="D409" s="1">
        <v>8</v>
      </c>
      <c r="E409" s="1">
        <v>8</v>
      </c>
      <c r="F409" s="1" t="s">
        <v>175</v>
      </c>
      <c r="G409" s="2">
        <v>55.7798</v>
      </c>
      <c r="H409" s="6">
        <f>1+_xlfn.COUNTIFS(A:A,A409,O:O,"&lt;"&amp;O409)</f>
        <v>4</v>
      </c>
      <c r="I409" s="2">
        <f>_xlfn.AVERAGEIF(A:A,A409,G:G)</f>
        <v>51.588081481481474</v>
      </c>
      <c r="J409" s="2">
        <f t="shared" si="56"/>
        <v>4.1917185185185275</v>
      </c>
      <c r="K409" s="2">
        <f t="shared" si="57"/>
        <v>94.19171851851853</v>
      </c>
      <c r="L409" s="2">
        <f t="shared" si="58"/>
        <v>284.71910880193485</v>
      </c>
      <c r="M409" s="2">
        <f>SUMIF(A:A,A409,L:L)</f>
        <v>2576.2669471660483</v>
      </c>
      <c r="N409" s="3">
        <f t="shared" si="59"/>
        <v>0.11051615171911136</v>
      </c>
      <c r="O409" s="7">
        <f t="shared" si="60"/>
        <v>9.048451148947052</v>
      </c>
      <c r="P409" s="3">
        <f t="shared" si="61"/>
        <v>0.11051615171911136</v>
      </c>
      <c r="Q409" s="3">
        <f>IF(ISNUMBER(P409),SUMIF(A:A,A409,P:P),"")</f>
        <v>0.9413076550067643</v>
      </c>
      <c r="R409" s="3">
        <f t="shared" si="62"/>
        <v>0.11740704660296977</v>
      </c>
      <c r="S409" s="8">
        <f t="shared" si="63"/>
        <v>8.517376332458612</v>
      </c>
    </row>
    <row r="410" spans="1:19" ht="15">
      <c r="A410" s="1">
        <v>14</v>
      </c>
      <c r="B410" s="5">
        <v>0.8958333333333334</v>
      </c>
      <c r="C410" s="1" t="s">
        <v>116</v>
      </c>
      <c r="D410" s="1">
        <v>8</v>
      </c>
      <c r="E410" s="1">
        <v>1</v>
      </c>
      <c r="F410" s="1" t="s">
        <v>169</v>
      </c>
      <c r="G410" s="2">
        <v>55.5537333333333</v>
      </c>
      <c r="H410" s="6">
        <f>1+_xlfn.COUNTIFS(A:A,A410,O:O,"&lt;"&amp;O410)</f>
        <v>5</v>
      </c>
      <c r="I410" s="2">
        <f>_xlfn.AVERAGEIF(A:A,A410,G:G)</f>
        <v>51.588081481481474</v>
      </c>
      <c r="J410" s="2">
        <f t="shared" si="56"/>
        <v>3.965651851851824</v>
      </c>
      <c r="K410" s="2">
        <f t="shared" si="57"/>
        <v>93.96565185185182</v>
      </c>
      <c r="L410" s="2">
        <f t="shared" si="58"/>
        <v>280.883252398832</v>
      </c>
      <c r="M410" s="2">
        <f>SUMIF(A:A,A410,L:L)</f>
        <v>2576.2669471660483</v>
      </c>
      <c r="N410" s="3">
        <f t="shared" si="59"/>
        <v>0.10902723132313982</v>
      </c>
      <c r="O410" s="7">
        <f t="shared" si="60"/>
        <v>9.172020493083558</v>
      </c>
      <c r="P410" s="3">
        <f t="shared" si="61"/>
        <v>0.10902723132313982</v>
      </c>
      <c r="Q410" s="3">
        <f>IF(ISNUMBER(P410),SUMIF(A:A,A410,P:P),"")</f>
        <v>0.9413076550067643</v>
      </c>
      <c r="R410" s="3">
        <f t="shared" si="62"/>
        <v>0.11582528915305206</v>
      </c>
      <c r="S410" s="8">
        <f t="shared" si="63"/>
        <v>8.633693102018468</v>
      </c>
    </row>
    <row r="411" spans="1:19" ht="15">
      <c r="A411" s="1">
        <v>14</v>
      </c>
      <c r="B411" s="5">
        <v>0.8958333333333334</v>
      </c>
      <c r="C411" s="1" t="s">
        <v>116</v>
      </c>
      <c r="D411" s="1">
        <v>8</v>
      </c>
      <c r="E411" s="1">
        <v>10</v>
      </c>
      <c r="F411" s="1" t="s">
        <v>176</v>
      </c>
      <c r="G411" s="2">
        <v>51.837599999999995</v>
      </c>
      <c r="H411" s="6">
        <f>1+_xlfn.COUNTIFS(A:A,A411,O:O,"&lt;"&amp;O411)</f>
        <v>6</v>
      </c>
      <c r="I411" s="2">
        <f>_xlfn.AVERAGEIF(A:A,A411,G:G)</f>
        <v>51.588081481481474</v>
      </c>
      <c r="J411" s="2">
        <f t="shared" si="56"/>
        <v>0.2495185185185207</v>
      </c>
      <c r="K411" s="2">
        <f t="shared" si="57"/>
        <v>90.24951851851853</v>
      </c>
      <c r="L411" s="2">
        <f t="shared" si="58"/>
        <v>224.74605292108103</v>
      </c>
      <c r="M411" s="2">
        <f>SUMIF(A:A,A411,L:L)</f>
        <v>2576.2669471660483</v>
      </c>
      <c r="N411" s="3">
        <f t="shared" si="59"/>
        <v>0.0872370983015975</v>
      </c>
      <c r="O411" s="7">
        <f t="shared" si="60"/>
        <v>11.46301309269577</v>
      </c>
      <c r="P411" s="3">
        <f t="shared" si="61"/>
        <v>0.0872370983015975</v>
      </c>
      <c r="Q411" s="3">
        <f>IF(ISNUMBER(P411),SUMIF(A:A,A411,P:P),"")</f>
        <v>0.9413076550067643</v>
      </c>
      <c r="R411" s="3">
        <f t="shared" si="62"/>
        <v>0.09267649937572282</v>
      </c>
      <c r="S411" s="8">
        <f t="shared" si="63"/>
        <v>10.79022197359729</v>
      </c>
    </row>
    <row r="412" spans="1:19" ht="15">
      <c r="A412" s="1">
        <v>14</v>
      </c>
      <c r="B412" s="5">
        <v>0.8958333333333334</v>
      </c>
      <c r="C412" s="1" t="s">
        <v>116</v>
      </c>
      <c r="D412" s="1">
        <v>8</v>
      </c>
      <c r="E412" s="1">
        <v>2</v>
      </c>
      <c r="F412" s="1" t="s">
        <v>170</v>
      </c>
      <c r="G412" s="2">
        <v>45.110466666666596</v>
      </c>
      <c r="H412" s="6">
        <f>1+_xlfn.COUNTIFS(A:A,A412,O:O,"&lt;"&amp;O412)</f>
        <v>7</v>
      </c>
      <c r="I412" s="2">
        <f>_xlfn.AVERAGEIF(A:A,A412,G:G)</f>
        <v>51.588081481481474</v>
      </c>
      <c r="J412" s="2">
        <f t="shared" si="56"/>
        <v>-6.477614814814878</v>
      </c>
      <c r="K412" s="2">
        <f t="shared" si="57"/>
        <v>83.52238518518513</v>
      </c>
      <c r="L412" s="2">
        <f t="shared" si="58"/>
        <v>150.1062101364644</v>
      </c>
      <c r="M412" s="2">
        <f>SUMIF(A:A,A412,L:L)</f>
        <v>2576.2669471660483</v>
      </c>
      <c r="N412" s="3">
        <f t="shared" si="59"/>
        <v>0.05826500638902526</v>
      </c>
      <c r="O412" s="7">
        <f t="shared" si="60"/>
        <v>17.162960445300133</v>
      </c>
      <c r="P412" s="3">
        <f t="shared" si="61"/>
        <v>0.05826500638902526</v>
      </c>
      <c r="Q412" s="3">
        <f>IF(ISNUMBER(P412),SUMIF(A:A,A412,P:P),"")</f>
        <v>0.9413076550067643</v>
      </c>
      <c r="R412" s="3">
        <f t="shared" si="62"/>
        <v>0.06189794174000059</v>
      </c>
      <c r="S412" s="8">
        <f t="shared" si="63"/>
        <v>16.155626049739315</v>
      </c>
    </row>
    <row r="413" spans="1:19" ht="15">
      <c r="A413" s="1">
        <v>14</v>
      </c>
      <c r="B413" s="5">
        <v>0.8958333333333334</v>
      </c>
      <c r="C413" s="1" t="s">
        <v>116</v>
      </c>
      <c r="D413" s="1">
        <v>8</v>
      </c>
      <c r="E413" s="1">
        <v>6</v>
      </c>
      <c r="F413" s="1" t="s">
        <v>173</v>
      </c>
      <c r="G413" s="2">
        <v>39.8947666666666</v>
      </c>
      <c r="H413" s="6">
        <f>1+_xlfn.COUNTIFS(A:A,A413,O:O,"&lt;"&amp;O413)</f>
        <v>8</v>
      </c>
      <c r="I413" s="2">
        <f>_xlfn.AVERAGEIF(A:A,A413,G:G)</f>
        <v>51.588081481481474</v>
      </c>
      <c r="J413" s="2">
        <f t="shared" si="56"/>
        <v>-11.693314814814876</v>
      </c>
      <c r="K413" s="2">
        <f t="shared" si="57"/>
        <v>78.30668518518513</v>
      </c>
      <c r="L413" s="2">
        <f t="shared" si="58"/>
        <v>109.77151960184054</v>
      </c>
      <c r="M413" s="2">
        <f>SUMIF(A:A,A413,L:L)</f>
        <v>2576.2669471660483</v>
      </c>
      <c r="N413" s="3">
        <f t="shared" si="59"/>
        <v>0.04260875206375321</v>
      </c>
      <c r="O413" s="7">
        <f t="shared" si="60"/>
        <v>23.469356682959248</v>
      </c>
      <c r="P413" s="3">
        <f t="shared" si="61"/>
      </c>
      <c r="Q413" s="3">
        <f>IF(ISNUMBER(P413),SUMIF(A:A,A413,P:P),"")</f>
      </c>
      <c r="R413" s="3">
        <f t="shared" si="62"/>
      </c>
      <c r="S413" s="8">
        <f t="shared" si="63"/>
      </c>
    </row>
    <row r="414" spans="1:19" ht="15">
      <c r="A414" s="1">
        <v>14</v>
      </c>
      <c r="B414" s="5">
        <v>0.8958333333333334</v>
      </c>
      <c r="C414" s="1" t="s">
        <v>116</v>
      </c>
      <c r="D414" s="1">
        <v>8</v>
      </c>
      <c r="E414" s="1">
        <v>11</v>
      </c>
      <c r="F414" s="1" t="s">
        <v>27</v>
      </c>
      <c r="G414" s="2">
        <v>23.6571</v>
      </c>
      <c r="H414" s="6">
        <f>1+_xlfn.COUNTIFS(A:A,A414,O:O,"&lt;"&amp;O414)</f>
        <v>9</v>
      </c>
      <c r="I414" s="2">
        <f>_xlfn.AVERAGEIF(A:A,A414,G:G)</f>
        <v>51.588081481481474</v>
      </c>
      <c r="J414" s="2">
        <f t="shared" si="56"/>
        <v>-27.930981481481474</v>
      </c>
      <c r="K414" s="2">
        <f t="shared" si="57"/>
        <v>62.069018518518526</v>
      </c>
      <c r="L414" s="2">
        <f t="shared" si="58"/>
        <v>41.43562885589873</v>
      </c>
      <c r="M414" s="2">
        <f>SUMIF(A:A,A414,L:L)</f>
        <v>2576.2669471660483</v>
      </c>
      <c r="N414" s="3">
        <f t="shared" si="59"/>
        <v>0.01608359292948227</v>
      </c>
      <c r="O414" s="7">
        <f t="shared" si="60"/>
        <v>62.17516225289034</v>
      </c>
      <c r="P414" s="3">
        <f t="shared" si="61"/>
      </c>
      <c r="Q414" s="3">
        <f>IF(ISNUMBER(P414),SUMIF(A:A,A414,P:P),"")</f>
      </c>
      <c r="R414" s="3">
        <f t="shared" si="62"/>
      </c>
      <c r="S414" s="8">
        <f t="shared" si="63"/>
      </c>
    </row>
  </sheetData>
  <sheetProtection/>
  <autoFilter ref="A1:S65"/>
  <conditionalFormatting sqref="H1:H65536">
    <cfRule type="colorScale" priority="2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S1:S65536">
    <cfRule type="colorScale" priority="1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G1:G6553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caisson</cp:lastModifiedBy>
  <dcterms:created xsi:type="dcterms:W3CDTF">2016-03-11T05:58:01Z</dcterms:created>
  <dcterms:modified xsi:type="dcterms:W3CDTF">2017-05-11T23:04:57Z</dcterms:modified>
  <cp:category/>
  <cp:version/>
  <cp:contentType/>
  <cp:contentStatus/>
</cp:coreProperties>
</file>