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'PRICES'!$A$1:$S$67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<sst xmlns="http://schemas.openxmlformats.org/spreadsheetml/2006/main" count="685" uniqueCount="358">
  <si>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</si>
  <si>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</si>
  <si>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</si>
  <si>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</si>
  <si>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</si>
  <si>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</si>
  <si>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</si>
  <si>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</si>
  <si>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</si>
  <si>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</si>
  <si>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</si>
  <si>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</si>
  <si>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</si>
  <si>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</si>
  <si>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</si>
  <si>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</si>
  <si>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</si>
  <si>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</si>
  <si>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</si>
  <si>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Innocent Game       </t>
  </si>
  <si>
    <t>Ascot</t>
  </si>
  <si>
    <t xml:space="preserve">Fair Nakita         </t>
  </si>
  <si>
    <t xml:space="preserve">Karlakee Miss       </t>
  </si>
  <si>
    <t xml:space="preserve">Dia De La Raza      </t>
  </si>
  <si>
    <t xml:space="preserve">Kick It To Me       </t>
  </si>
  <si>
    <t xml:space="preserve">King Of Chaos       </t>
  </si>
  <si>
    <t xml:space="preserve">Jester Ferrari      </t>
  </si>
  <si>
    <t xml:space="preserve">Lockroy             </t>
  </si>
  <si>
    <t xml:space="preserve">Disco Metal         </t>
  </si>
  <si>
    <t xml:space="preserve">Bregenz             </t>
  </si>
  <si>
    <t xml:space="preserve">Molly Twohundred    </t>
  </si>
  <si>
    <t xml:space="preserve">Radiant Girl        </t>
  </si>
  <si>
    <t xml:space="preserve">Inherit The Magic   </t>
  </si>
  <si>
    <t xml:space="preserve">Pearl A Decoy       </t>
  </si>
  <si>
    <t xml:space="preserve">Everasready         </t>
  </si>
  <si>
    <t xml:space="preserve">Braquo              </t>
  </si>
  <si>
    <t xml:space="preserve">Southern Tern       </t>
  </si>
  <si>
    <t xml:space="preserve">Glen Albyn          </t>
  </si>
  <si>
    <t xml:space="preserve">Kimbos Girl         </t>
  </si>
  <si>
    <t xml:space="preserve">Starbound           </t>
  </si>
  <si>
    <t xml:space="preserve">Madeleine Royale    </t>
  </si>
  <si>
    <t xml:space="preserve">Argyle Express      </t>
  </si>
  <si>
    <t xml:space="preserve">Explosive Queen     </t>
  </si>
  <si>
    <t xml:space="preserve">Grinding Hard       </t>
  </si>
  <si>
    <t xml:space="preserve">Shanghai Grey       </t>
  </si>
  <si>
    <t xml:space="preserve">Halushi             </t>
  </si>
  <si>
    <t xml:space="preserve">Dance Master        </t>
  </si>
  <si>
    <t xml:space="preserve">Rosewood Hill       </t>
  </si>
  <si>
    <t xml:space="preserve">Skip Tracer         </t>
  </si>
  <si>
    <t xml:space="preserve">Culverin            </t>
  </si>
  <si>
    <t xml:space="preserve">Eight Double Eight  </t>
  </si>
  <si>
    <t xml:space="preserve">Miss Meika          </t>
  </si>
  <si>
    <t xml:space="preserve">Midnight Banquet    </t>
  </si>
  <si>
    <t xml:space="preserve">Gauged              </t>
  </si>
  <si>
    <t xml:space="preserve">Saxsonic Jack       </t>
  </si>
  <si>
    <t xml:space="preserve">Battle King         </t>
  </si>
  <si>
    <t xml:space="preserve">Black Nemesis       </t>
  </si>
  <si>
    <t xml:space="preserve">Roving Red          </t>
  </si>
  <si>
    <t xml:space="preserve">Strikes Twice       </t>
  </si>
  <si>
    <t xml:space="preserve">Lrondine            </t>
  </si>
  <si>
    <t xml:space="preserve">Not Again Ken       </t>
  </si>
  <si>
    <t xml:space="preserve">Back To A Walk      </t>
  </si>
  <si>
    <t xml:space="preserve">Moonsearch          </t>
  </si>
  <si>
    <t xml:space="preserve">Skellig             </t>
  </si>
  <si>
    <t xml:space="preserve">Discoville          </t>
  </si>
  <si>
    <t xml:space="preserve">Geiger Gem          </t>
  </si>
  <si>
    <t xml:space="preserve">Bomber Bay          </t>
  </si>
  <si>
    <t xml:space="preserve">Victorious Lad      </t>
  </si>
  <si>
    <t xml:space="preserve">Wing Commander      </t>
  </si>
  <si>
    <t xml:space="preserve">Maximus Mak         </t>
  </si>
  <si>
    <t xml:space="preserve">Big Setup           </t>
  </si>
  <si>
    <t xml:space="preserve">Rivimac             </t>
  </si>
  <si>
    <t>Canberra</t>
  </si>
  <si>
    <t xml:space="preserve">Ribs                </t>
  </si>
  <si>
    <t xml:space="preserve">Autumn              </t>
  </si>
  <si>
    <t xml:space="preserve">Written In Blood    </t>
  </si>
  <si>
    <t xml:space="preserve">Planet Earth        </t>
  </si>
  <si>
    <t xml:space="preserve">Her Name Is Rio     </t>
  </si>
  <si>
    <t xml:space="preserve">Time In Motion      </t>
  </si>
  <si>
    <t xml:space="preserve">Hayne Plane         </t>
  </si>
  <si>
    <t xml:space="preserve">Smoke Alarm         </t>
  </si>
  <si>
    <t xml:space="preserve">Odd Bird            </t>
  </si>
  <si>
    <t xml:space="preserve">Chappie             </t>
  </si>
  <si>
    <t xml:space="preserve">Punton Sunny        </t>
  </si>
  <si>
    <t xml:space="preserve">Lord Denman         </t>
  </si>
  <si>
    <t xml:space="preserve">Malachi Crunch      </t>
  </si>
  <si>
    <t xml:space="preserve">Black Platinum      </t>
  </si>
  <si>
    <t xml:space="preserve">Manatassee          </t>
  </si>
  <si>
    <t xml:space="preserve">Hectic              </t>
  </si>
  <si>
    <t xml:space="preserve">Lady Wynette        </t>
  </si>
  <si>
    <t xml:space="preserve">Ribands             </t>
  </si>
  <si>
    <t xml:space="preserve">Fire And Flood      </t>
  </si>
  <si>
    <t xml:space="preserve">Rock Prodigy        </t>
  </si>
  <si>
    <t xml:space="preserve">Tickets On Kye      </t>
  </si>
  <si>
    <t xml:space="preserve">Hot Money           </t>
  </si>
  <si>
    <t xml:space="preserve">Vinnie              </t>
  </si>
  <si>
    <t xml:space="preserve">Dripping Carats     </t>
  </si>
  <si>
    <t xml:space="preserve">Von Tilly With Luv  </t>
  </si>
  <si>
    <t xml:space="preserve">Garn Star           </t>
  </si>
  <si>
    <t xml:space="preserve">Midnight Jumper     </t>
  </si>
  <si>
    <t xml:space="preserve">Seething Drake      </t>
  </si>
  <si>
    <t xml:space="preserve">Awake The Stars     </t>
  </si>
  <si>
    <t xml:space="preserve">Big Haz             </t>
  </si>
  <si>
    <t xml:space="preserve">Canford Calling     </t>
  </si>
  <si>
    <t xml:space="preserve">Tubbs Gift          </t>
  </si>
  <si>
    <t xml:space="preserve">Chadana             </t>
  </si>
  <si>
    <t xml:space="preserve">Yankee Foxtrot      </t>
  </si>
  <si>
    <t xml:space="preserve">Goodlookinrooster   </t>
  </si>
  <si>
    <t xml:space="preserve">Keep Me Posted      </t>
  </si>
  <si>
    <t xml:space="preserve">Lostasock           </t>
  </si>
  <si>
    <t xml:space="preserve">Friskee One         </t>
  </si>
  <si>
    <t xml:space="preserve">Can She Kiss        </t>
  </si>
  <si>
    <t xml:space="preserve">Edge Of Madness     </t>
  </si>
  <si>
    <t xml:space="preserve">Oscar Time          </t>
  </si>
  <si>
    <t xml:space="preserve">Briefcase Benny     </t>
  </si>
  <si>
    <t xml:space="preserve">Lucient             </t>
  </si>
  <si>
    <t>Canterbury</t>
  </si>
  <si>
    <t xml:space="preserve">Be Like Dad         </t>
  </si>
  <si>
    <t xml:space="preserve">Dowdstown Charlie   </t>
  </si>
  <si>
    <t xml:space="preserve">Nothing Box         </t>
  </si>
  <si>
    <t xml:space="preserve">More Energy         </t>
  </si>
  <si>
    <t xml:space="preserve">His Kyllachy        </t>
  </si>
  <si>
    <t xml:space="preserve">Red Dubawi          </t>
  </si>
  <si>
    <t xml:space="preserve">Tumultuous          </t>
  </si>
  <si>
    <t xml:space="preserve">Lead Choreographer  </t>
  </si>
  <si>
    <t xml:space="preserve">Uptown Lad          </t>
  </si>
  <si>
    <t xml:space="preserve">Wayanka             </t>
  </si>
  <si>
    <t xml:space="preserve">Hammoon Dream       </t>
  </si>
  <si>
    <t xml:space="preserve">Relaxed             </t>
  </si>
  <si>
    <t xml:space="preserve">How Sweet It Is     </t>
  </si>
  <si>
    <t xml:space="preserve">Can Dream           </t>
  </si>
  <si>
    <t xml:space="preserve">Florence Hill       </t>
  </si>
  <si>
    <t xml:space="preserve">Planets Princess    </t>
  </si>
  <si>
    <t xml:space="preserve">Garbhan             </t>
  </si>
  <si>
    <t xml:space="preserve">El Sid              </t>
  </si>
  <si>
    <t xml:space="preserve">Yeah Bravo          </t>
  </si>
  <si>
    <t xml:space="preserve">Cordero             </t>
  </si>
  <si>
    <t xml:space="preserve">Sweet Adaline       </t>
  </si>
  <si>
    <t xml:space="preserve">Mull Over           </t>
  </si>
  <si>
    <t xml:space="preserve">Shield Wall         </t>
  </si>
  <si>
    <t xml:space="preserve">Never Back Down     </t>
  </si>
  <si>
    <t xml:space="preserve">The Bull            </t>
  </si>
  <si>
    <t xml:space="preserve">Coolcraft           </t>
  </si>
  <si>
    <t xml:space="preserve">Il Mio Destino      </t>
  </si>
  <si>
    <t xml:space="preserve">Figtree             </t>
  </si>
  <si>
    <t xml:space="preserve">Love And Lies       </t>
  </si>
  <si>
    <t xml:space="preserve">Orcym Sam           </t>
  </si>
  <si>
    <t xml:space="preserve">Bratislava          </t>
  </si>
  <si>
    <t xml:space="preserve">Hill Spy            </t>
  </si>
  <si>
    <t xml:space="preserve">Military Machine    </t>
  </si>
  <si>
    <t xml:space="preserve">Love Me Baby        </t>
  </si>
  <si>
    <t xml:space="preserve">Master Agar         </t>
  </si>
  <si>
    <t xml:space="preserve">Tiger By The Tale   </t>
  </si>
  <si>
    <t xml:space="preserve">Drill Master        </t>
  </si>
  <si>
    <t>Ipswich</t>
  </si>
  <si>
    <t xml:space="preserve">Trois Choix         </t>
  </si>
  <si>
    <t xml:space="preserve">Mandryka            </t>
  </si>
  <si>
    <t xml:space="preserve">Bringit             </t>
  </si>
  <si>
    <t xml:space="preserve">Taiyoshin           </t>
  </si>
  <si>
    <t xml:space="preserve">Halfeti             </t>
  </si>
  <si>
    <t xml:space="preserve">Sherrin The Love    </t>
  </si>
  <si>
    <t xml:space="preserve">Eight Below         </t>
  </si>
  <si>
    <t xml:space="preserve">Storm Girl          </t>
  </si>
  <si>
    <t xml:space="preserve">Kakakenny           </t>
  </si>
  <si>
    <t xml:space="preserve">Benicos Prince      </t>
  </si>
  <si>
    <t xml:space="preserve">Just As Loyal       </t>
  </si>
  <si>
    <t xml:space="preserve">Haradify            </t>
  </si>
  <si>
    <t xml:space="preserve">Rock Vantage        </t>
  </si>
  <si>
    <t xml:space="preserve">Blackjack Bella     </t>
  </si>
  <si>
    <t xml:space="preserve">Harbor Springs      </t>
  </si>
  <si>
    <t xml:space="preserve">Steamin             </t>
  </si>
  <si>
    <t xml:space="preserve">Arrestar            </t>
  </si>
  <si>
    <t xml:space="preserve">Clairvue            </t>
  </si>
  <si>
    <t xml:space="preserve">Excelebrazione      </t>
  </si>
  <si>
    <t xml:space="preserve">Pardoe              </t>
  </si>
  <si>
    <t xml:space="preserve">Real Princess       </t>
  </si>
  <si>
    <t xml:space="preserve">Ask Audrey          </t>
  </si>
  <si>
    <t xml:space="preserve">Lil Ruby Rose       </t>
  </si>
  <si>
    <t xml:space="preserve">Mishani Allure      </t>
  </si>
  <si>
    <t xml:space="preserve">Solo Melody         </t>
  </si>
  <si>
    <t xml:space="preserve">Sweet Orphan        </t>
  </si>
  <si>
    <t xml:space="preserve">Redwiska            </t>
  </si>
  <si>
    <t xml:space="preserve">Aderito             </t>
  </si>
  <si>
    <t xml:space="preserve">The Ambassadore     </t>
  </si>
  <si>
    <t xml:space="preserve">Well Sighted        </t>
  </si>
  <si>
    <t xml:space="preserve">Madiba              </t>
  </si>
  <si>
    <t xml:space="preserve">Snipetron           </t>
  </si>
  <si>
    <t xml:space="preserve">Laylas Lad          </t>
  </si>
  <si>
    <t xml:space="preserve">Apollo Hope         </t>
  </si>
  <si>
    <t xml:space="preserve">Conniving           </t>
  </si>
  <si>
    <t xml:space="preserve">Euphoria            </t>
  </si>
  <si>
    <t xml:space="preserve">Tempete Rouge       </t>
  </si>
  <si>
    <t xml:space="preserve">Criquette           </t>
  </si>
  <si>
    <t xml:space="preserve">Plucky Girl         </t>
  </si>
  <si>
    <t xml:space="preserve">Jennifer Juniper    </t>
  </si>
  <si>
    <t xml:space="preserve">Happy Medium        </t>
  </si>
  <si>
    <t xml:space="preserve">Daves Valor         </t>
  </si>
  <si>
    <t xml:space="preserve">Rumba Queen         </t>
  </si>
  <si>
    <t xml:space="preserve">All Summer Long     </t>
  </si>
  <si>
    <t xml:space="preserve">Vienna Royale       </t>
  </si>
  <si>
    <t xml:space="preserve">Golden Mineshaft    </t>
  </si>
  <si>
    <t xml:space="preserve">Magnus Cor          </t>
  </si>
  <si>
    <t xml:space="preserve">Not A Happy Camper  </t>
  </si>
  <si>
    <t xml:space="preserve">Beckoning Light     </t>
  </si>
  <si>
    <t xml:space="preserve">Shipwrecked         </t>
  </si>
  <si>
    <t xml:space="preserve">Lothario            </t>
  </si>
  <si>
    <t xml:space="preserve">Hellaroo            </t>
  </si>
  <si>
    <t xml:space="preserve">Fleur Dorage        </t>
  </si>
  <si>
    <t xml:space="preserve">Canny Excel         </t>
  </si>
  <si>
    <t>Murray Bridge</t>
  </si>
  <si>
    <t xml:space="preserve">Hasta La Red        </t>
  </si>
  <si>
    <t xml:space="preserve">No Love             </t>
  </si>
  <si>
    <t xml:space="preserve">Surf Cruiser        </t>
  </si>
  <si>
    <t xml:space="preserve">War Point           </t>
  </si>
  <si>
    <t xml:space="preserve">Foreign Fighter     </t>
  </si>
  <si>
    <t xml:space="preserve">Wicked Rhythm       </t>
  </si>
  <si>
    <t xml:space="preserve">Honour And Power    </t>
  </si>
  <si>
    <t xml:space="preserve">Praiseworthy        </t>
  </si>
  <si>
    <t xml:space="preserve">Casino Club         </t>
  </si>
  <si>
    <t xml:space="preserve">Nipperkin           </t>
  </si>
  <si>
    <t xml:space="preserve">Aheckstar           </t>
  </si>
  <si>
    <t xml:space="preserve">Simpatico           </t>
  </si>
  <si>
    <t xml:space="preserve">Sir Charleston      </t>
  </si>
  <si>
    <t xml:space="preserve">Soul Fire           </t>
  </si>
  <si>
    <t xml:space="preserve">Beautiful Voice     </t>
  </si>
  <si>
    <t xml:space="preserve">Just Kappy          </t>
  </si>
  <si>
    <t xml:space="preserve">Danish Gold Digger  </t>
  </si>
  <si>
    <t xml:space="preserve">Wish List           </t>
  </si>
  <si>
    <t xml:space="preserve">Battistoni          </t>
  </si>
  <si>
    <t xml:space="preserve">Licorice Bullet     </t>
  </si>
  <si>
    <t xml:space="preserve">Ixcatan             </t>
  </si>
  <si>
    <t xml:space="preserve">Lady Andress        </t>
  </si>
  <si>
    <t xml:space="preserve">Copernicus          </t>
  </si>
  <si>
    <t xml:space="preserve">Kiwi Boss           </t>
  </si>
  <si>
    <t xml:space="preserve">Amintire            </t>
  </si>
  <si>
    <t xml:space="preserve">Tempting Faith      </t>
  </si>
  <si>
    <t xml:space="preserve">Young Farrelly      </t>
  </si>
  <si>
    <t xml:space="preserve">Lucky Now           </t>
  </si>
  <si>
    <t xml:space="preserve">Lucky Flipper       </t>
  </si>
  <si>
    <t xml:space="preserve">Gangsters Run       </t>
  </si>
  <si>
    <t xml:space="preserve">Nullarbor Pete      </t>
  </si>
  <si>
    <t xml:space="preserve">Rancho Relaxo       </t>
  </si>
  <si>
    <t xml:space="preserve">Watchout Watchout   </t>
  </si>
  <si>
    <t xml:space="preserve">Riccone             </t>
  </si>
  <si>
    <t xml:space="preserve">Exalted Gem         </t>
  </si>
  <si>
    <t xml:space="preserve">Shes Got Rhythm     </t>
  </si>
  <si>
    <t xml:space="preserve">Its A Toff          </t>
  </si>
  <si>
    <t xml:space="preserve">Timely Reminder     </t>
  </si>
  <si>
    <t xml:space="preserve">Wrist Watch         </t>
  </si>
  <si>
    <t xml:space="preserve">Impulse Diavolo     </t>
  </si>
  <si>
    <t xml:space="preserve">Social Set          </t>
  </si>
  <si>
    <t xml:space="preserve">Free The Wind       </t>
  </si>
  <si>
    <t xml:space="preserve">Just Resting        </t>
  </si>
  <si>
    <t xml:space="preserve">Tuscan Fever        </t>
  </si>
  <si>
    <t xml:space="preserve">Capitoline          </t>
  </si>
  <si>
    <t xml:space="preserve">Tunisia Traveller   </t>
  </si>
  <si>
    <t xml:space="preserve">Exalted Dee         </t>
  </si>
  <si>
    <t xml:space="preserve">Augusta Belle       </t>
  </si>
  <si>
    <t xml:space="preserve">Bit Of A Flirt      </t>
  </si>
  <si>
    <t xml:space="preserve">Back In A Flash     </t>
  </si>
  <si>
    <t xml:space="preserve">Seldom Home         </t>
  </si>
  <si>
    <t xml:space="preserve">Sha La La           </t>
  </si>
  <si>
    <t xml:space="preserve">Onward              </t>
  </si>
  <si>
    <t xml:space="preserve">Times Like These    </t>
  </si>
  <si>
    <t xml:space="preserve">Vernon              </t>
  </si>
  <si>
    <t>Sandown</t>
  </si>
  <si>
    <t xml:space="preserve">Chloes Comet        </t>
  </si>
  <si>
    <t xml:space="preserve">Miss Universe       </t>
  </si>
  <si>
    <t xml:space="preserve">Dance For Me        </t>
  </si>
  <si>
    <t xml:space="preserve">Elegantly Wasted    </t>
  </si>
  <si>
    <t xml:space="preserve">Born Magic          </t>
  </si>
  <si>
    <t xml:space="preserve">Lady Lee            </t>
  </si>
  <si>
    <t xml:space="preserve">Diapason            </t>
  </si>
  <si>
    <t xml:space="preserve">Four Sisters        </t>
  </si>
  <si>
    <t xml:space="preserve">Hollywoodgirl       </t>
  </si>
  <si>
    <t xml:space="preserve">Terminally Pretty   </t>
  </si>
  <si>
    <t xml:space="preserve">Scoliaro            </t>
  </si>
  <si>
    <t xml:space="preserve">Minnie Rocketta     </t>
  </si>
  <si>
    <t xml:space="preserve">Birds Of Tokyo      </t>
  </si>
  <si>
    <t xml:space="preserve">Crocodile Shoes     </t>
  </si>
  <si>
    <t xml:space="preserve">Dalgety             </t>
  </si>
  <si>
    <t xml:space="preserve">Slowly Slipping     </t>
  </si>
  <si>
    <t xml:space="preserve">The Ultimatum       </t>
  </si>
  <si>
    <t xml:space="preserve">Guangzhou           </t>
  </si>
  <si>
    <t xml:space="preserve">Dangle Lad          </t>
  </si>
  <si>
    <t xml:space="preserve">Goldies Fortune     </t>
  </si>
  <si>
    <t xml:space="preserve">Stornaway           </t>
  </si>
  <si>
    <t xml:space="preserve">Snuffs The Battle   </t>
  </si>
  <si>
    <t xml:space="preserve">Zuhayr              </t>
  </si>
  <si>
    <t xml:space="preserve">Secret Blend        </t>
  </si>
  <si>
    <t xml:space="preserve">Dance With Fontein  </t>
  </si>
  <si>
    <t xml:space="preserve">The Dynamo          </t>
  </si>
  <si>
    <t xml:space="preserve">Aunty Mo            </t>
  </si>
  <si>
    <t xml:space="preserve">Appalachian Annie   </t>
  </si>
  <si>
    <t xml:space="preserve">Benny Dee           </t>
  </si>
  <si>
    <t xml:space="preserve">Chat To Maggie      </t>
  </si>
  <si>
    <t xml:space="preserve">World Of Hope       </t>
  </si>
  <si>
    <t xml:space="preserve">Gibbon              </t>
  </si>
  <si>
    <t xml:space="preserve">Weather The Storm   </t>
  </si>
  <si>
    <t xml:space="preserve">A Littlebitofclass  </t>
  </si>
  <si>
    <t xml:space="preserve">Moonlover           </t>
  </si>
  <si>
    <t xml:space="preserve">Themis              </t>
  </si>
  <si>
    <t xml:space="preserve">Tessabelle          </t>
  </si>
  <si>
    <t xml:space="preserve">Belaruski           </t>
  </si>
  <si>
    <t xml:space="preserve">Elegant Queen       </t>
  </si>
  <si>
    <t xml:space="preserve">Our Henrietta       </t>
  </si>
  <si>
    <t xml:space="preserve">Wasabi              </t>
  </si>
  <si>
    <t xml:space="preserve">Swampland           </t>
  </si>
  <si>
    <t xml:space="preserve">Light On Ice        </t>
  </si>
  <si>
    <t xml:space="preserve">The Thug            </t>
  </si>
  <si>
    <t xml:space="preserve">Red Spyder          </t>
  </si>
  <si>
    <t xml:space="preserve">Search Squad        </t>
  </si>
  <si>
    <t xml:space="preserve">Dantes Finale       </t>
  </si>
  <si>
    <t xml:space="preserve">Calendar Lad        </t>
  </si>
  <si>
    <t xml:space="preserve">Chateau Cheval      </t>
  </si>
  <si>
    <t xml:space="preserve">I Am The Dark       </t>
  </si>
  <si>
    <t xml:space="preserve">Volcanic Eruption   </t>
  </si>
  <si>
    <t xml:space="preserve">Chippenham          </t>
  </si>
  <si>
    <t xml:space="preserve">Barbies Boy         </t>
  </si>
  <si>
    <t xml:space="preserve">Welcome Stryker     </t>
  </si>
  <si>
    <t xml:space="preserve">Gold Artisan        </t>
  </si>
  <si>
    <t xml:space="preserve">Think Babe          </t>
  </si>
  <si>
    <t xml:space="preserve">Jaws Of Steel       </t>
  </si>
  <si>
    <t xml:space="preserve">Mandalay Bay        </t>
  </si>
  <si>
    <t xml:space="preserve">Barry The Baptist   </t>
  </si>
  <si>
    <t xml:space="preserve">Macattack           </t>
  </si>
  <si>
    <t xml:space="preserve">Ridgway             </t>
  </si>
  <si>
    <t xml:space="preserve">Octuplets           </t>
  </si>
  <si>
    <t xml:space="preserve">Windbern            </t>
  </si>
  <si>
    <t xml:space="preserve">Madam Mouton        </t>
  </si>
  <si>
    <t xml:space="preserve">Sundell             </t>
  </si>
  <si>
    <t xml:space="preserve">Kaptive Hero        </t>
  </si>
  <si>
    <t xml:space="preserve">Dont Plead Guilty   </t>
  </si>
  <si>
    <t xml:space="preserve">Shintaro            </t>
  </si>
  <si>
    <t xml:space="preserve">Le Boss             </t>
  </si>
  <si>
    <t xml:space="preserve">Alrouz              </t>
  </si>
  <si>
    <t xml:space="preserve">Arrow In The Sand   </t>
  </si>
  <si>
    <t xml:space="preserve">Chequered Flag      </t>
  </si>
  <si>
    <t xml:space="preserve">Stone Warrior       </t>
  </si>
  <si>
    <t xml:space="preserve">Bugle Call          </t>
  </si>
  <si>
    <t xml:space="preserve">Volcan De Fuego     </t>
  </si>
  <si>
    <t xml:space="preserve">Malmas              </t>
  </si>
  <si>
    <t xml:space="preserve">Queen Ouija         </t>
  </si>
  <si>
    <t xml:space="preserve">Roldana             </t>
  </si>
  <si>
    <t xml:space="preserve">Famelist            </t>
  </si>
  <si>
    <t xml:space="preserve">Tintaglia           </t>
  </si>
  <si>
    <t xml:space="preserve">Miss Clooney        </t>
  </si>
  <si>
    <t xml:space="preserve">Miss Dubois         </t>
  </si>
  <si>
    <t xml:space="preserve">Spanish Love        </t>
  </si>
  <si>
    <t xml:space="preserve">Champagne Ready     </t>
  </si>
  <si>
    <t xml:space="preserve">Lilly Dazzler       </t>
  </si>
  <si>
    <t xml:space="preserve">Ginali              </t>
  </si>
  <si>
    <t xml:space="preserve">New Graduate        </t>
  </si>
  <si>
    <t xml:space="preserve">Royal Blue          </t>
  </si>
  <si>
    <t xml:space="preserve">Timeless Style      </t>
  </si>
  <si>
    <t xml:space="preserve">Street Spun         </t>
  </si>
  <si>
    <t xml:space="preserve">Nina Peak           </t>
  </si>
  <si>
    <t xml:space="preserve">Simply Heaven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</si>
</sst>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4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C301" sqref="C301"/>
    </sheetView>
  </sheetViews>
  <sheetFormatPr defaultColWidth="9.140625" defaultRowHeight="15"/>
  <cols>
    <col min="1" max="1" width="9.7109375" style="10" hidden="1" customWidth="1"/>
    <col min="2" max="2" width="7.8515625" style="10" bestFit="1" customWidth="1"/>
    <col min="3" max="3" width="14.00390625" style="10" bestFit="1" customWidth="1"/>
    <col min="4" max="4" width="5.8515625" style="10" bestFit="1" customWidth="1"/>
    <col min="5" max="5" width="5.7109375" style="10" bestFit="1" customWidth="1"/>
    <col min="6" max="6" width="21.57421875" style="10" bestFit="1" customWidth="1"/>
    <col min="7" max="7" width="9.28125" style="11" bestFit="1" customWidth="1"/>
    <col min="8" max="8" width="8.003906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14062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20</v>
      </c>
      <c r="B2" s="5">
        <v>0.5361111111111111</v>
      </c>
      <c r="C2" s="1" t="s">
        <v>209</v>
      </c>
      <c r="D2" s="1">
        <v>2</v>
      </c>
      <c r="E2" s="1">
        <v>11</v>
      </c>
      <c r="F2" s="1" t="s">
        <v>219</v>
      </c>
      <c r="G2" s="2">
        <v>69.7437</v>
      </c>
      <c r="H2" s="6">
        <f>1+_xlfn.COUNTIFS(A:A,A2,O:O,"&lt;"&amp;O2)</f>
        <v>1</v>
      </c>
      <c r="I2" s="2">
        <f>_xlfn.AVERAGEIF(A:A,A2,G:G)</f>
        <v>47.077199999999976</v>
      </c>
      <c r="J2" s="2">
        <f aca="true" t="shared" si="0" ref="J2:J54">G2-I2</f>
        <v>22.666500000000028</v>
      </c>
      <c r="K2" s="2">
        <f aca="true" t="shared" si="1" ref="K2:K54">90+J2</f>
        <v>112.66650000000003</v>
      </c>
      <c r="L2" s="2">
        <f aca="true" t="shared" si="2" ref="L2:L54">EXP(0.06*K2)</f>
        <v>862.6335694104122</v>
      </c>
      <c r="M2" s="2">
        <f>SUMIF(A:A,A2,L:L)</f>
        <v>3017.1400651984086</v>
      </c>
      <c r="N2" s="3">
        <f aca="true" t="shared" si="3" ref="N2:N54">L2/M2</f>
        <v>0.28591101200788466</v>
      </c>
      <c r="O2" s="7">
        <f aca="true" t="shared" si="4" ref="O2:O54">1/N2</f>
        <v>3.497591761077124</v>
      </c>
      <c r="P2" s="3">
        <f aca="true" t="shared" si="5" ref="P2:P54">IF(O2&gt;21,"",N2)</f>
        <v>0.28591101200788466</v>
      </c>
      <c r="Q2" s="3">
        <f>IF(ISNUMBER(P2),SUMIF(A:A,A2,P:P),"")</f>
        <v>0.934941781589526</v>
      </c>
      <c r="R2" s="3">
        <f aca="true" t="shared" si="6" ref="R2:R54">_xlfn.IFERROR(P2*(1/Q2),"")</f>
        <v>0.30580621985017903</v>
      </c>
      <c r="S2" s="8">
        <f aca="true" t="shared" si="7" ref="S2:S54">_xlfn.IFERROR(1/R2,"")</f>
        <v>3.270044672374294</v>
      </c>
    </row>
    <row r="3" spans="1:19" ht="15">
      <c r="A3" s="1">
        <v>20</v>
      </c>
      <c r="B3" s="5">
        <v>0.5361111111111111</v>
      </c>
      <c r="C3" s="1" t="s">
        <v>209</v>
      </c>
      <c r="D3" s="1">
        <v>2</v>
      </c>
      <c r="E3" s="1">
        <v>6</v>
      </c>
      <c r="F3" s="1" t="s">
        <v>215</v>
      </c>
      <c r="G3" s="2">
        <v>56.809200000000004</v>
      </c>
      <c r="H3" s="6">
        <f>1+_xlfn.COUNTIFS(A:A,A3,O:O,"&lt;"&amp;O3)</f>
        <v>2</v>
      </c>
      <c r="I3" s="2">
        <f>_xlfn.AVERAGEIF(A:A,A3,G:G)</f>
        <v>47.077199999999976</v>
      </c>
      <c r="J3" s="2">
        <f t="shared" si="0"/>
        <v>9.732000000000028</v>
      </c>
      <c r="K3" s="2">
        <f t="shared" si="1"/>
        <v>99.73200000000003</v>
      </c>
      <c r="L3" s="2">
        <f t="shared" si="2"/>
        <v>396.9935366198002</v>
      </c>
      <c r="M3" s="2">
        <f>SUMIF(A:A,A3,L:L)</f>
        <v>3017.1400651984086</v>
      </c>
      <c r="N3" s="3">
        <f t="shared" si="3"/>
        <v>0.13157941893350375</v>
      </c>
      <c r="O3" s="7">
        <f t="shared" si="4"/>
        <v>7.59997276249844</v>
      </c>
      <c r="P3" s="3">
        <f t="shared" si="5"/>
        <v>0.13157941893350375</v>
      </c>
      <c r="Q3" s="3">
        <f>IF(ISNUMBER(P3),SUMIF(A:A,A3,P:P),"")</f>
        <v>0.934941781589526</v>
      </c>
      <c r="R3" s="3">
        <f t="shared" si="6"/>
        <v>0.1407354142519988</v>
      </c>
      <c r="S3" s="8">
        <f t="shared" si="7"/>
        <v>7.105532074602164</v>
      </c>
    </row>
    <row r="4" spans="1:19" ht="15">
      <c r="A4" s="1">
        <v>20</v>
      </c>
      <c r="B4" s="5">
        <v>0.5361111111111111</v>
      </c>
      <c r="C4" s="1" t="s">
        <v>209</v>
      </c>
      <c r="D4" s="1">
        <v>2</v>
      </c>
      <c r="E4" s="1">
        <v>2</v>
      </c>
      <c r="F4" s="1" t="s">
        <v>211</v>
      </c>
      <c r="G4" s="2">
        <v>51.8071666666666</v>
      </c>
      <c r="H4" s="6">
        <f>1+_xlfn.COUNTIFS(A:A,A4,O:O,"&lt;"&amp;O4)</f>
        <v>3</v>
      </c>
      <c r="I4" s="2">
        <f>_xlfn.AVERAGEIF(A:A,A4,G:G)</f>
        <v>47.077199999999976</v>
      </c>
      <c r="J4" s="2">
        <f t="shared" si="0"/>
        <v>4.729966666666627</v>
      </c>
      <c r="K4" s="2">
        <f t="shared" si="1"/>
        <v>94.72996666666663</v>
      </c>
      <c r="L4" s="2">
        <f t="shared" si="2"/>
        <v>294.0641674038839</v>
      </c>
      <c r="M4" s="2">
        <f>SUMIF(A:A,A4,L:L)</f>
        <v>3017.1400651984086</v>
      </c>
      <c r="N4" s="3">
        <f t="shared" si="3"/>
        <v>0.09746453961345879</v>
      </c>
      <c r="O4" s="7">
        <f t="shared" si="4"/>
        <v>10.260141831746886</v>
      </c>
      <c r="P4" s="3">
        <f t="shared" si="5"/>
        <v>0.09746453961345879</v>
      </c>
      <c r="Q4" s="3">
        <f>IF(ISNUMBER(P4),SUMIF(A:A,A4,P:P),"")</f>
        <v>0.934941781589526</v>
      </c>
      <c r="R4" s="3">
        <f t="shared" si="6"/>
        <v>0.10424664030711733</v>
      </c>
      <c r="S4" s="8">
        <f t="shared" si="7"/>
        <v>9.592635283534658</v>
      </c>
    </row>
    <row r="5" spans="1:19" ht="15">
      <c r="A5" s="1">
        <v>20</v>
      </c>
      <c r="B5" s="5">
        <v>0.5361111111111111</v>
      </c>
      <c r="C5" s="1" t="s">
        <v>209</v>
      </c>
      <c r="D5" s="1">
        <v>2</v>
      </c>
      <c r="E5" s="1">
        <v>3</v>
      </c>
      <c r="F5" s="1" t="s">
        <v>212</v>
      </c>
      <c r="G5" s="2">
        <v>51.1635666666667</v>
      </c>
      <c r="H5" s="6">
        <f>1+_xlfn.COUNTIFS(A:A,A5,O:O,"&lt;"&amp;O5)</f>
        <v>4</v>
      </c>
      <c r="I5" s="2">
        <f>_xlfn.AVERAGEIF(A:A,A5,G:G)</f>
        <v>47.077199999999976</v>
      </c>
      <c r="J5" s="2">
        <f t="shared" si="0"/>
        <v>4.086366666666727</v>
      </c>
      <c r="K5" s="2">
        <f t="shared" si="1"/>
        <v>94.08636666666672</v>
      </c>
      <c r="L5" s="2">
        <f t="shared" si="2"/>
        <v>282.9250438952506</v>
      </c>
      <c r="M5" s="2">
        <f>SUMIF(A:A,A5,L:L)</f>
        <v>3017.1400651984086</v>
      </c>
      <c r="N5" s="3">
        <f t="shared" si="3"/>
        <v>0.09377259185235914</v>
      </c>
      <c r="O5" s="7">
        <f t="shared" si="4"/>
        <v>10.66409683518673</v>
      </c>
      <c r="P5" s="3">
        <f t="shared" si="5"/>
        <v>0.09377259185235914</v>
      </c>
      <c r="Q5" s="3">
        <f>IF(ISNUMBER(P5),SUMIF(A:A,A5,P:P),"")</f>
        <v>0.934941781589526</v>
      </c>
      <c r="R5" s="3">
        <f t="shared" si="6"/>
        <v>0.10029778719797204</v>
      </c>
      <c r="S5" s="8">
        <f t="shared" si="7"/>
        <v>9.970309694132707</v>
      </c>
    </row>
    <row r="6" spans="1:19" ht="15">
      <c r="A6" s="1">
        <v>20</v>
      </c>
      <c r="B6" s="5">
        <v>0.5361111111111111</v>
      </c>
      <c r="C6" s="1" t="s">
        <v>209</v>
      </c>
      <c r="D6" s="1">
        <v>2</v>
      </c>
      <c r="E6" s="1">
        <v>1</v>
      </c>
      <c r="F6" s="1" t="s">
        <v>210</v>
      </c>
      <c r="G6" s="2">
        <v>47.2699</v>
      </c>
      <c r="H6" s="6">
        <f>1+_xlfn.COUNTIFS(A:A,A6,O:O,"&lt;"&amp;O6)</f>
        <v>5</v>
      </c>
      <c r="I6" s="2">
        <f>_xlfn.AVERAGEIF(A:A,A6,G:G)</f>
        <v>47.077199999999976</v>
      </c>
      <c r="J6" s="2">
        <f t="shared" si="0"/>
        <v>0.1927000000000234</v>
      </c>
      <c r="K6" s="2">
        <f t="shared" si="1"/>
        <v>90.19270000000003</v>
      </c>
      <c r="L6" s="2">
        <f t="shared" si="2"/>
        <v>223.9811731756973</v>
      </c>
      <c r="M6" s="2">
        <f>SUMIF(A:A,A6,L:L)</f>
        <v>3017.1400651984086</v>
      </c>
      <c r="N6" s="3">
        <f t="shared" si="3"/>
        <v>0.07423625298647453</v>
      </c>
      <c r="O6" s="7">
        <f t="shared" si="4"/>
        <v>13.470507464623719</v>
      </c>
      <c r="P6" s="3">
        <f t="shared" si="5"/>
        <v>0.07423625298647453</v>
      </c>
      <c r="Q6" s="3">
        <f>IF(ISNUMBER(P6),SUMIF(A:A,A6,P:P),"")</f>
        <v>0.934941781589526</v>
      </c>
      <c r="R6" s="3">
        <f t="shared" si="6"/>
        <v>0.07940200603749141</v>
      </c>
      <c r="S6" s="8">
        <f t="shared" si="7"/>
        <v>12.59414024789031</v>
      </c>
    </row>
    <row r="7" spans="1:19" ht="15">
      <c r="A7" s="1">
        <v>20</v>
      </c>
      <c r="B7" s="5">
        <v>0.5361111111111111</v>
      </c>
      <c r="C7" s="1" t="s">
        <v>209</v>
      </c>
      <c r="D7" s="1">
        <v>2</v>
      </c>
      <c r="E7" s="1">
        <v>12</v>
      </c>
      <c r="F7" s="1" t="s">
        <v>220</v>
      </c>
      <c r="G7" s="2">
        <v>47.0657333333333</v>
      </c>
      <c r="H7" s="6">
        <f>1+_xlfn.COUNTIFS(A:A,A7,O:O,"&lt;"&amp;O7)</f>
        <v>6</v>
      </c>
      <c r="I7" s="2">
        <f>_xlfn.AVERAGEIF(A:A,A7,G:G)</f>
        <v>47.077199999999976</v>
      </c>
      <c r="J7" s="2">
        <f t="shared" si="0"/>
        <v>-0.011466666666677838</v>
      </c>
      <c r="K7" s="2">
        <f t="shared" si="1"/>
        <v>89.98853333333332</v>
      </c>
      <c r="L7" s="2">
        <f t="shared" si="2"/>
        <v>221.2541409785226</v>
      </c>
      <c r="M7" s="2">
        <f>SUMIF(A:A,A7,L:L)</f>
        <v>3017.1400651984086</v>
      </c>
      <c r="N7" s="3">
        <f t="shared" si="3"/>
        <v>0.07333240625140577</v>
      </c>
      <c r="O7" s="7">
        <f t="shared" si="4"/>
        <v>13.63653602981056</v>
      </c>
      <c r="P7" s="3">
        <f t="shared" si="5"/>
        <v>0.07333240625140577</v>
      </c>
      <c r="Q7" s="3">
        <f>IF(ISNUMBER(P7),SUMIF(A:A,A7,P:P),"")</f>
        <v>0.934941781589526</v>
      </c>
      <c r="R7" s="3">
        <f t="shared" si="6"/>
        <v>0.07843526484262034</v>
      </c>
      <c r="S7" s="8">
        <f t="shared" si="7"/>
        <v>12.749367290420848</v>
      </c>
    </row>
    <row r="8" spans="1:19" ht="15">
      <c r="A8" s="1">
        <v>20</v>
      </c>
      <c r="B8" s="5">
        <v>0.5361111111111111</v>
      </c>
      <c r="C8" s="1" t="s">
        <v>209</v>
      </c>
      <c r="D8" s="1">
        <v>2</v>
      </c>
      <c r="E8" s="1">
        <v>5</v>
      </c>
      <c r="F8" s="1" t="s">
        <v>214</v>
      </c>
      <c r="G8" s="2">
        <v>46.6366333333333</v>
      </c>
      <c r="H8" s="6">
        <f>1+_xlfn.COUNTIFS(A:A,A8,O:O,"&lt;"&amp;O8)</f>
        <v>7</v>
      </c>
      <c r="I8" s="2">
        <f>_xlfn.AVERAGEIF(A:A,A8,G:G)</f>
        <v>47.077199999999976</v>
      </c>
      <c r="J8" s="2">
        <f t="shared" si="0"/>
        <v>-0.4405666666666761</v>
      </c>
      <c r="K8" s="2">
        <f t="shared" si="1"/>
        <v>89.55943333333332</v>
      </c>
      <c r="L8" s="2">
        <f t="shared" si="2"/>
        <v>215.63043645225667</v>
      </c>
      <c r="M8" s="2">
        <f>SUMIF(A:A,A8,L:L)</f>
        <v>3017.1400651984086</v>
      </c>
      <c r="N8" s="3">
        <f t="shared" si="3"/>
        <v>0.07146848730672924</v>
      </c>
      <c r="O8" s="7">
        <f t="shared" si="4"/>
        <v>13.992180857392281</v>
      </c>
      <c r="P8" s="3">
        <f t="shared" si="5"/>
        <v>0.07146848730672924</v>
      </c>
      <c r="Q8" s="3">
        <f>IF(ISNUMBER(P8),SUMIF(A:A,A8,P:P),"")</f>
        <v>0.934941781589526</v>
      </c>
      <c r="R8" s="3">
        <f t="shared" si="6"/>
        <v>0.0764416445109804</v>
      </c>
      <c r="S8" s="8">
        <f t="shared" si="7"/>
        <v>13.081874499133201</v>
      </c>
    </row>
    <row r="9" spans="1:19" ht="15">
      <c r="A9" s="1">
        <v>20</v>
      </c>
      <c r="B9" s="5">
        <v>0.5361111111111111</v>
      </c>
      <c r="C9" s="1" t="s">
        <v>209</v>
      </c>
      <c r="D9" s="1">
        <v>2</v>
      </c>
      <c r="E9" s="1">
        <v>8</v>
      </c>
      <c r="F9" s="1" t="s">
        <v>216</v>
      </c>
      <c r="G9" s="2">
        <v>42.6273</v>
      </c>
      <c r="H9" s="6">
        <f>1+_xlfn.COUNTIFS(A:A,A9,O:O,"&lt;"&amp;O9)</f>
        <v>8</v>
      </c>
      <c r="I9" s="2">
        <f>_xlfn.AVERAGEIF(A:A,A9,G:G)</f>
        <v>47.077199999999976</v>
      </c>
      <c r="J9" s="2">
        <f t="shared" si="0"/>
        <v>-4.449899999999978</v>
      </c>
      <c r="K9" s="2">
        <f t="shared" si="1"/>
        <v>85.55010000000001</v>
      </c>
      <c r="L9" s="2">
        <f t="shared" si="2"/>
        <v>169.52594788983689</v>
      </c>
      <c r="M9" s="2">
        <f>SUMIF(A:A,A9,L:L)</f>
        <v>3017.1400651984086</v>
      </c>
      <c r="N9" s="3">
        <f t="shared" si="3"/>
        <v>0.0561876294194147</v>
      </c>
      <c r="O9" s="7">
        <f t="shared" si="4"/>
        <v>17.79751184260617</v>
      </c>
      <c r="P9" s="3">
        <f t="shared" si="5"/>
        <v>0.0561876294194147</v>
      </c>
      <c r="Q9" s="3">
        <f>IF(ISNUMBER(P9),SUMIF(A:A,A9,P:P),"")</f>
        <v>0.934941781589526</v>
      </c>
      <c r="R9" s="3">
        <f t="shared" si="6"/>
        <v>0.060097463313585384</v>
      </c>
      <c r="S9" s="8">
        <f t="shared" si="7"/>
        <v>16.6396374299869</v>
      </c>
    </row>
    <row r="10" spans="1:19" ht="15">
      <c r="A10" s="1">
        <v>20</v>
      </c>
      <c r="B10" s="5">
        <v>0.5361111111111111</v>
      </c>
      <c r="C10" s="1" t="s">
        <v>209</v>
      </c>
      <c r="D10" s="1">
        <v>2</v>
      </c>
      <c r="E10" s="1">
        <v>10</v>
      </c>
      <c r="F10" s="1" t="s">
        <v>218</v>
      </c>
      <c r="G10" s="2">
        <v>41.009333333333295</v>
      </c>
      <c r="H10" s="6">
        <f>1+_xlfn.COUNTIFS(A:A,A10,O:O,"&lt;"&amp;O10)</f>
        <v>9</v>
      </c>
      <c r="I10" s="2">
        <f>_xlfn.AVERAGEIF(A:A,A10,G:G)</f>
        <v>47.077199999999976</v>
      </c>
      <c r="J10" s="2">
        <f t="shared" si="0"/>
        <v>-6.067866666666681</v>
      </c>
      <c r="K10" s="2">
        <f t="shared" si="1"/>
        <v>83.93213333333333</v>
      </c>
      <c r="L10" s="2">
        <f t="shared" si="2"/>
        <v>153.8422920360782</v>
      </c>
      <c r="M10" s="2">
        <f>SUMIF(A:A,A10,L:L)</f>
        <v>3017.1400651984086</v>
      </c>
      <c r="N10" s="3">
        <f t="shared" si="3"/>
        <v>0.05098944321829535</v>
      </c>
      <c r="O10" s="7">
        <f t="shared" si="4"/>
        <v>19.611902717172512</v>
      </c>
      <c r="P10" s="3">
        <f t="shared" si="5"/>
        <v>0.05098944321829535</v>
      </c>
      <c r="Q10" s="3">
        <f>IF(ISNUMBER(P10),SUMIF(A:A,A10,P:P),"")</f>
        <v>0.934941781589526</v>
      </c>
      <c r="R10" s="3">
        <f t="shared" si="6"/>
        <v>0.05453755968805509</v>
      </c>
      <c r="S10" s="8">
        <f t="shared" si="7"/>
        <v>18.335987266753737</v>
      </c>
    </row>
    <row r="11" spans="1:19" ht="15">
      <c r="A11" s="1">
        <v>20</v>
      </c>
      <c r="B11" s="5">
        <v>0.5361111111111111</v>
      </c>
      <c r="C11" s="1" t="s">
        <v>209</v>
      </c>
      <c r="D11" s="1">
        <v>2</v>
      </c>
      <c r="E11" s="1">
        <v>4</v>
      </c>
      <c r="F11" s="1" t="s">
        <v>213</v>
      </c>
      <c r="G11" s="2">
        <v>39.420133333333304</v>
      </c>
      <c r="H11" s="6">
        <f>1+_xlfn.COUNTIFS(A:A,A11,O:O,"&lt;"&amp;O11)</f>
        <v>10</v>
      </c>
      <c r="I11" s="2">
        <f>_xlfn.AVERAGEIF(A:A,A11,G:G)</f>
        <v>47.077199999999976</v>
      </c>
      <c r="J11" s="2">
        <f t="shared" si="0"/>
        <v>-7.6570666666666725</v>
      </c>
      <c r="K11" s="2">
        <f t="shared" si="1"/>
        <v>82.34293333333332</v>
      </c>
      <c r="L11" s="2">
        <f t="shared" si="2"/>
        <v>139.85078041440894</v>
      </c>
      <c r="M11" s="2">
        <f>SUMIF(A:A,A11,L:L)</f>
        <v>3017.1400651984086</v>
      </c>
      <c r="N11" s="3">
        <f t="shared" si="3"/>
        <v>0.04635210079490038</v>
      </c>
      <c r="O11" s="7">
        <f t="shared" si="4"/>
        <v>21.57399519872504</v>
      </c>
      <c r="P11" s="3">
        <f t="shared" si="5"/>
      </c>
      <c r="Q11" s="3">
        <f>IF(ISNUMBER(P11),SUMIF(A:A,A11,P:P),"")</f>
      </c>
      <c r="R11" s="3">
        <f t="shared" si="6"/>
      </c>
      <c r="S11" s="8">
        <f t="shared" si="7"/>
      </c>
    </row>
    <row r="12" spans="1:19" ht="15">
      <c r="A12" s="1">
        <v>20</v>
      </c>
      <c r="B12" s="5">
        <v>0.5361111111111111</v>
      </c>
      <c r="C12" s="1" t="s">
        <v>209</v>
      </c>
      <c r="D12" s="1">
        <v>2</v>
      </c>
      <c r="E12" s="1">
        <v>9</v>
      </c>
      <c r="F12" s="1" t="s">
        <v>217</v>
      </c>
      <c r="G12" s="2">
        <v>24.2965333333333</v>
      </c>
      <c r="H12" s="6">
        <f>1+_xlfn.COUNTIFS(A:A,A12,O:O,"&lt;"&amp;O12)</f>
        <v>11</v>
      </c>
      <c r="I12" s="2">
        <f>_xlfn.AVERAGEIF(A:A,A12,G:G)</f>
        <v>47.077199999999976</v>
      </c>
      <c r="J12" s="2">
        <f t="shared" si="0"/>
        <v>-22.780666666666676</v>
      </c>
      <c r="K12" s="2">
        <f t="shared" si="1"/>
        <v>67.21933333333332</v>
      </c>
      <c r="L12" s="2">
        <f t="shared" si="2"/>
        <v>56.43897692226109</v>
      </c>
      <c r="M12" s="2">
        <f>SUMIF(A:A,A12,L:L)</f>
        <v>3017.1400651984086</v>
      </c>
      <c r="N12" s="3">
        <f t="shared" si="3"/>
        <v>0.018706117615573687</v>
      </c>
      <c r="O12" s="7">
        <f t="shared" si="4"/>
        <v>53.45844715353735</v>
      </c>
      <c r="P12" s="3">
        <f t="shared" si="5"/>
      </c>
      <c r="Q12" s="3">
        <f>IF(ISNUMBER(P12),SUMIF(A:A,A12,P:P),"")</f>
      </c>
      <c r="R12" s="3">
        <f t="shared" si="6"/>
      </c>
      <c r="S12" s="8">
        <f t="shared" si="7"/>
      </c>
    </row>
    <row r="13" spans="1:19" ht="15">
      <c r="A13" s="1">
        <v>25</v>
      </c>
      <c r="B13" s="5">
        <v>0.5416666666666666</v>
      </c>
      <c r="C13" s="1" t="s">
        <v>265</v>
      </c>
      <c r="D13" s="1">
        <v>1</v>
      </c>
      <c r="E13" s="1">
        <v>3</v>
      </c>
      <c r="F13" s="1" t="s">
        <v>268</v>
      </c>
      <c r="G13" s="2">
        <v>68.42886666666669</v>
      </c>
      <c r="H13" s="6">
        <f>1+_xlfn.COUNTIFS(A:A,A13,O:O,"&lt;"&amp;O13)</f>
        <v>1</v>
      </c>
      <c r="I13" s="2">
        <f>_xlfn.AVERAGEIF(A:A,A13,G:G)</f>
        <v>50.75093611111111</v>
      </c>
      <c r="J13" s="2">
        <f t="shared" si="0"/>
        <v>17.677930555555584</v>
      </c>
      <c r="K13" s="2">
        <f t="shared" si="1"/>
        <v>107.67793055555558</v>
      </c>
      <c r="L13" s="2">
        <f t="shared" si="2"/>
        <v>639.4931013122928</v>
      </c>
      <c r="M13" s="2">
        <f>SUMIF(A:A,A13,L:L)</f>
        <v>3220.288725062189</v>
      </c>
      <c r="N13" s="3">
        <f t="shared" si="3"/>
        <v>0.19858253588735064</v>
      </c>
      <c r="O13" s="7">
        <f t="shared" si="4"/>
        <v>5.035689546069989</v>
      </c>
      <c r="P13" s="3">
        <f t="shared" si="5"/>
        <v>0.19858253588735064</v>
      </c>
      <c r="Q13" s="3">
        <f>IF(ISNUMBER(P13),SUMIF(A:A,A13,P:P),"")</f>
        <v>0.9038074764726594</v>
      </c>
      <c r="R13" s="3">
        <f t="shared" si="6"/>
        <v>0.21971773973630973</v>
      </c>
      <c r="S13" s="8">
        <f t="shared" si="7"/>
        <v>4.551293860933268</v>
      </c>
    </row>
    <row r="14" spans="1:19" ht="15">
      <c r="A14" s="1">
        <v>25</v>
      </c>
      <c r="B14" s="5">
        <v>0.5416666666666666</v>
      </c>
      <c r="C14" s="1" t="s">
        <v>265</v>
      </c>
      <c r="D14" s="1">
        <v>1</v>
      </c>
      <c r="E14" s="1">
        <v>8</v>
      </c>
      <c r="F14" s="1" t="s">
        <v>273</v>
      </c>
      <c r="G14" s="2">
        <v>64.79666666666671</v>
      </c>
      <c r="H14" s="6">
        <f>1+_xlfn.COUNTIFS(A:A,A14,O:O,"&lt;"&amp;O14)</f>
        <v>2</v>
      </c>
      <c r="I14" s="2">
        <f>_xlfn.AVERAGEIF(A:A,A14,G:G)</f>
        <v>50.75093611111111</v>
      </c>
      <c r="J14" s="2">
        <f t="shared" si="0"/>
        <v>14.0457305555556</v>
      </c>
      <c r="K14" s="2">
        <f t="shared" si="1"/>
        <v>104.0457305555556</v>
      </c>
      <c r="L14" s="2">
        <f t="shared" si="2"/>
        <v>514.2676415461315</v>
      </c>
      <c r="M14" s="2">
        <f>SUMIF(A:A,A14,L:L)</f>
        <v>3220.288725062189</v>
      </c>
      <c r="N14" s="3">
        <f t="shared" si="3"/>
        <v>0.1596961283451999</v>
      </c>
      <c r="O14" s="7">
        <f t="shared" si="4"/>
        <v>6.2618925728643555</v>
      </c>
      <c r="P14" s="3">
        <f t="shared" si="5"/>
        <v>0.1596961283451999</v>
      </c>
      <c r="Q14" s="3">
        <f>IF(ISNUMBER(P14),SUMIF(A:A,A14,P:P),"")</f>
        <v>0.9038074764726594</v>
      </c>
      <c r="R14" s="3">
        <f t="shared" si="6"/>
        <v>0.1766926391983999</v>
      </c>
      <c r="S14" s="8">
        <f t="shared" si="7"/>
        <v>5.659545324223421</v>
      </c>
    </row>
    <row r="15" spans="1:19" ht="15">
      <c r="A15" s="1">
        <v>25</v>
      </c>
      <c r="B15" s="5">
        <v>0.5416666666666666</v>
      </c>
      <c r="C15" s="1" t="s">
        <v>265</v>
      </c>
      <c r="D15" s="1">
        <v>1</v>
      </c>
      <c r="E15" s="1">
        <v>2</v>
      </c>
      <c r="F15" s="1" t="s">
        <v>267</v>
      </c>
      <c r="G15" s="2">
        <v>58.803000000000004</v>
      </c>
      <c r="H15" s="6">
        <f>1+_xlfn.COUNTIFS(A:A,A15,O:O,"&lt;"&amp;O15)</f>
        <v>3</v>
      </c>
      <c r="I15" s="2">
        <f>_xlfn.AVERAGEIF(A:A,A15,G:G)</f>
        <v>50.75093611111111</v>
      </c>
      <c r="J15" s="2">
        <f t="shared" si="0"/>
        <v>8.052063888888895</v>
      </c>
      <c r="K15" s="2">
        <f t="shared" si="1"/>
        <v>98.0520638888889</v>
      </c>
      <c r="L15" s="2">
        <f t="shared" si="2"/>
        <v>358.92872577554107</v>
      </c>
      <c r="M15" s="2">
        <f>SUMIF(A:A,A15,L:L)</f>
        <v>3220.288725062189</v>
      </c>
      <c r="N15" s="3">
        <f t="shared" si="3"/>
        <v>0.11145855431599835</v>
      </c>
      <c r="O15" s="7">
        <f t="shared" si="4"/>
        <v>8.971944828612079</v>
      </c>
      <c r="P15" s="3">
        <f t="shared" si="5"/>
        <v>0.11145855431599835</v>
      </c>
      <c r="Q15" s="3">
        <f>IF(ISNUMBER(P15),SUMIF(A:A,A15,P:P),"")</f>
        <v>0.9038074764726594</v>
      </c>
      <c r="R15" s="3">
        <f t="shared" si="6"/>
        <v>0.1233211244843802</v>
      </c>
      <c r="S15" s="8">
        <f t="shared" si="7"/>
        <v>8.10891081459981</v>
      </c>
    </row>
    <row r="16" spans="1:19" ht="15">
      <c r="A16" s="1">
        <v>25</v>
      </c>
      <c r="B16" s="5">
        <v>0.5416666666666666</v>
      </c>
      <c r="C16" s="1" t="s">
        <v>265</v>
      </c>
      <c r="D16" s="1">
        <v>1</v>
      </c>
      <c r="E16" s="1">
        <v>6</v>
      </c>
      <c r="F16" s="1" t="s">
        <v>271</v>
      </c>
      <c r="G16" s="2">
        <v>56.538566666666604</v>
      </c>
      <c r="H16" s="6">
        <f>1+_xlfn.COUNTIFS(A:A,A16,O:O,"&lt;"&amp;O16)</f>
        <v>4</v>
      </c>
      <c r="I16" s="2">
        <f>_xlfn.AVERAGEIF(A:A,A16,G:G)</f>
        <v>50.75093611111111</v>
      </c>
      <c r="J16" s="2">
        <f t="shared" si="0"/>
        <v>5.787630555555495</v>
      </c>
      <c r="K16" s="2">
        <f t="shared" si="1"/>
        <v>95.7876305555555</v>
      </c>
      <c r="L16" s="2">
        <f t="shared" si="2"/>
        <v>313.33027732595184</v>
      </c>
      <c r="M16" s="2">
        <f>SUMIF(A:A,A16,L:L)</f>
        <v>3220.288725062189</v>
      </c>
      <c r="N16" s="3">
        <f t="shared" si="3"/>
        <v>0.09729881513028027</v>
      </c>
      <c r="O16" s="7">
        <f t="shared" si="4"/>
        <v>10.277617447458422</v>
      </c>
      <c r="P16" s="3">
        <f t="shared" si="5"/>
        <v>0.09729881513028027</v>
      </c>
      <c r="Q16" s="3">
        <f>IF(ISNUMBER(P16),SUMIF(A:A,A16,P:P),"")</f>
        <v>0.9038074764726594</v>
      </c>
      <c r="R16" s="3">
        <f t="shared" si="6"/>
        <v>0.10765435965413107</v>
      </c>
      <c r="S16" s="8">
        <f t="shared" si="7"/>
        <v>9.288987489338771</v>
      </c>
    </row>
    <row r="17" spans="1:19" ht="15">
      <c r="A17" s="1">
        <v>25</v>
      </c>
      <c r="B17" s="5">
        <v>0.5416666666666666</v>
      </c>
      <c r="C17" s="1" t="s">
        <v>265</v>
      </c>
      <c r="D17" s="1">
        <v>1</v>
      </c>
      <c r="E17" s="1">
        <v>13</v>
      </c>
      <c r="F17" s="1" t="s">
        <v>275</v>
      </c>
      <c r="G17" s="2">
        <v>53.270799999999994</v>
      </c>
      <c r="H17" s="6">
        <f>1+_xlfn.COUNTIFS(A:A,A17,O:O,"&lt;"&amp;O17)</f>
        <v>5</v>
      </c>
      <c r="I17" s="2">
        <f>_xlfn.AVERAGEIF(A:A,A17,G:G)</f>
        <v>50.75093611111111</v>
      </c>
      <c r="J17" s="2">
        <f t="shared" si="0"/>
        <v>2.519863888888885</v>
      </c>
      <c r="K17" s="2">
        <f t="shared" si="1"/>
        <v>92.51986388888889</v>
      </c>
      <c r="L17" s="2">
        <f t="shared" si="2"/>
        <v>257.54432297078256</v>
      </c>
      <c r="M17" s="2">
        <f>SUMIF(A:A,A17,L:L)</f>
        <v>3220.288725062189</v>
      </c>
      <c r="N17" s="3">
        <f t="shared" si="3"/>
        <v>0.07997553789708994</v>
      </c>
      <c r="O17" s="7">
        <f t="shared" si="4"/>
        <v>12.503823372676395</v>
      </c>
      <c r="P17" s="3">
        <f t="shared" si="5"/>
        <v>0.07997553789708994</v>
      </c>
      <c r="Q17" s="3">
        <f>IF(ISNUMBER(P17),SUMIF(A:A,A17,P:P),"")</f>
        <v>0.9038074764726594</v>
      </c>
      <c r="R17" s="3">
        <f t="shared" si="6"/>
        <v>0.08848736039362609</v>
      </c>
      <c r="S17" s="8">
        <f t="shared" si="7"/>
        <v>11.30104904871851</v>
      </c>
    </row>
    <row r="18" spans="1:19" ht="15">
      <c r="A18" s="1">
        <v>25</v>
      </c>
      <c r="B18" s="5">
        <v>0.5416666666666666</v>
      </c>
      <c r="C18" s="1" t="s">
        <v>265</v>
      </c>
      <c r="D18" s="1">
        <v>1</v>
      </c>
      <c r="E18" s="1">
        <v>1</v>
      </c>
      <c r="F18" s="1" t="s">
        <v>266</v>
      </c>
      <c r="G18" s="2">
        <v>52.70423333333329</v>
      </c>
      <c r="H18" s="6">
        <f>1+_xlfn.COUNTIFS(A:A,A18,O:O,"&lt;"&amp;O18)</f>
        <v>6</v>
      </c>
      <c r="I18" s="2">
        <f>_xlfn.AVERAGEIF(A:A,A18,G:G)</f>
        <v>50.75093611111111</v>
      </c>
      <c r="J18" s="2">
        <f t="shared" si="0"/>
        <v>1.953297222222183</v>
      </c>
      <c r="K18" s="2">
        <f t="shared" si="1"/>
        <v>91.95329722222218</v>
      </c>
      <c r="L18" s="2">
        <f t="shared" si="2"/>
        <v>248.93649737922007</v>
      </c>
      <c r="M18" s="2">
        <f>SUMIF(A:A,A18,L:L)</f>
        <v>3220.288725062189</v>
      </c>
      <c r="N18" s="3">
        <f t="shared" si="3"/>
        <v>0.07730253981323142</v>
      </c>
      <c r="O18" s="7">
        <f t="shared" si="4"/>
        <v>12.93618556927202</v>
      </c>
      <c r="P18" s="3">
        <f t="shared" si="5"/>
        <v>0.07730253981323142</v>
      </c>
      <c r="Q18" s="3">
        <f>IF(ISNUMBER(P18),SUMIF(A:A,A18,P:P),"")</f>
        <v>0.9038074764726594</v>
      </c>
      <c r="R18" s="3">
        <f t="shared" si="6"/>
        <v>0.08552987425477428</v>
      </c>
      <c r="S18" s="8">
        <f t="shared" si="7"/>
        <v>11.691821234545776</v>
      </c>
    </row>
    <row r="19" spans="1:19" ht="15">
      <c r="A19" s="1">
        <v>25</v>
      </c>
      <c r="B19" s="5">
        <v>0.5416666666666666</v>
      </c>
      <c r="C19" s="1" t="s">
        <v>265</v>
      </c>
      <c r="D19" s="1">
        <v>1</v>
      </c>
      <c r="E19" s="1">
        <v>7</v>
      </c>
      <c r="F19" s="1" t="s">
        <v>272</v>
      </c>
      <c r="G19" s="2">
        <v>51.692066666666705</v>
      </c>
      <c r="H19" s="6">
        <f>1+_xlfn.COUNTIFS(A:A,A19,O:O,"&lt;"&amp;O19)</f>
        <v>7</v>
      </c>
      <c r="I19" s="2">
        <f>_xlfn.AVERAGEIF(A:A,A19,G:G)</f>
        <v>50.75093611111111</v>
      </c>
      <c r="J19" s="2">
        <f t="shared" si="0"/>
        <v>0.9411305555555955</v>
      </c>
      <c r="K19" s="2">
        <f t="shared" si="1"/>
        <v>90.94113055555559</v>
      </c>
      <c r="L19" s="2">
        <f t="shared" si="2"/>
        <v>234.26848591569032</v>
      </c>
      <c r="M19" s="2">
        <f>SUMIF(A:A,A19,L:L)</f>
        <v>3220.288725062189</v>
      </c>
      <c r="N19" s="3">
        <f t="shared" si="3"/>
        <v>0.07274766516818029</v>
      </c>
      <c r="O19" s="7">
        <f t="shared" si="4"/>
        <v>13.746145634889714</v>
      </c>
      <c r="P19" s="3">
        <f t="shared" si="5"/>
        <v>0.07274766516818029</v>
      </c>
      <c r="Q19" s="3">
        <f>IF(ISNUMBER(P19),SUMIF(A:A,A19,P:P),"")</f>
        <v>0.9038074764726594</v>
      </c>
      <c r="R19" s="3">
        <f t="shared" si="6"/>
        <v>0.08049022282056875</v>
      </c>
      <c r="S19" s="8">
        <f t="shared" si="7"/>
        <v>12.423869197495332</v>
      </c>
    </row>
    <row r="20" spans="1:19" ht="15">
      <c r="A20" s="1">
        <v>25</v>
      </c>
      <c r="B20" s="5">
        <v>0.5416666666666666</v>
      </c>
      <c r="C20" s="1" t="s">
        <v>265</v>
      </c>
      <c r="D20" s="1">
        <v>1</v>
      </c>
      <c r="E20" s="1">
        <v>9</v>
      </c>
      <c r="F20" s="1" t="s">
        <v>274</v>
      </c>
      <c r="G20" s="2">
        <v>47.7923</v>
      </c>
      <c r="H20" s="6">
        <f>1+_xlfn.COUNTIFS(A:A,A20,O:O,"&lt;"&amp;O20)</f>
        <v>8</v>
      </c>
      <c r="I20" s="2">
        <f>_xlfn.AVERAGEIF(A:A,A20,G:G)</f>
        <v>50.75093611111111</v>
      </c>
      <c r="J20" s="2">
        <f t="shared" si="0"/>
        <v>-2.9586361111111117</v>
      </c>
      <c r="K20" s="2">
        <f t="shared" si="1"/>
        <v>87.0413638888889</v>
      </c>
      <c r="L20" s="2">
        <f t="shared" si="2"/>
        <v>185.39372991539972</v>
      </c>
      <c r="M20" s="2">
        <f>SUMIF(A:A,A20,L:L)</f>
        <v>3220.288725062189</v>
      </c>
      <c r="N20" s="3">
        <f t="shared" si="3"/>
        <v>0.05757053039143857</v>
      </c>
      <c r="O20" s="7">
        <f t="shared" si="4"/>
        <v>17.36999803893959</v>
      </c>
      <c r="P20" s="3">
        <f t="shared" si="5"/>
        <v>0.05757053039143857</v>
      </c>
      <c r="Q20" s="3">
        <f>IF(ISNUMBER(P20),SUMIF(A:A,A20,P:P),"")</f>
        <v>0.9038074764726594</v>
      </c>
      <c r="R20" s="3">
        <f t="shared" si="6"/>
        <v>0.06369778065581216</v>
      </c>
      <c r="S20" s="8">
        <f t="shared" si="7"/>
        <v>15.699134093909032</v>
      </c>
    </row>
    <row r="21" spans="1:19" ht="15">
      <c r="A21" s="1">
        <v>25</v>
      </c>
      <c r="B21" s="5">
        <v>0.5416666666666666</v>
      </c>
      <c r="C21" s="1" t="s">
        <v>265</v>
      </c>
      <c r="D21" s="1">
        <v>1</v>
      </c>
      <c r="E21" s="1">
        <v>4</v>
      </c>
      <c r="F21" s="1" t="s">
        <v>269</v>
      </c>
      <c r="G21" s="2">
        <v>44.0067333333333</v>
      </c>
      <c r="H21" s="6">
        <f>1+_xlfn.COUNTIFS(A:A,A21,O:O,"&lt;"&amp;O21)</f>
        <v>10</v>
      </c>
      <c r="I21" s="2">
        <f>_xlfn.AVERAGEIF(A:A,A21,G:G)</f>
        <v>50.75093611111111</v>
      </c>
      <c r="J21" s="2">
        <f t="shared" si="0"/>
        <v>-6.744202777777808</v>
      </c>
      <c r="K21" s="2">
        <f t="shared" si="1"/>
        <v>83.25579722222218</v>
      </c>
      <c r="L21" s="2">
        <f t="shared" si="2"/>
        <v>147.72431989067337</v>
      </c>
      <c r="M21" s="2">
        <f>SUMIF(A:A,A21,L:L)</f>
        <v>3220.288725062189</v>
      </c>
      <c r="N21" s="3">
        <f t="shared" si="3"/>
        <v>0.04587300472190443</v>
      </c>
      <c r="O21" s="7">
        <f t="shared" si="4"/>
        <v>21.799313257596545</v>
      </c>
      <c r="P21" s="3">
        <f t="shared" si="5"/>
      </c>
      <c r="Q21" s="3">
        <f>IF(ISNUMBER(P21),SUMIF(A:A,A21,P:P),"")</f>
      </c>
      <c r="R21" s="3">
        <f t="shared" si="6"/>
      </c>
      <c r="S21" s="8">
        <f t="shared" si="7"/>
      </c>
    </row>
    <row r="22" spans="1:19" ht="15">
      <c r="A22" s="1">
        <v>25</v>
      </c>
      <c r="B22" s="5">
        <v>0.5416666666666666</v>
      </c>
      <c r="C22" s="1" t="s">
        <v>265</v>
      </c>
      <c r="D22" s="1">
        <v>1</v>
      </c>
      <c r="E22" s="1">
        <v>5</v>
      </c>
      <c r="F22" s="1" t="s">
        <v>270</v>
      </c>
      <c r="G22" s="2">
        <v>38.9995666666666</v>
      </c>
      <c r="H22" s="6">
        <f>1+_xlfn.COUNTIFS(A:A,A22,O:O,"&lt;"&amp;O22)</f>
        <v>11</v>
      </c>
      <c r="I22" s="2">
        <f>_xlfn.AVERAGEIF(A:A,A22,G:G)</f>
        <v>50.75093611111111</v>
      </c>
      <c r="J22" s="2">
        <f t="shared" si="0"/>
        <v>-11.751369444444506</v>
      </c>
      <c r="K22" s="2">
        <f t="shared" si="1"/>
        <v>78.2486305555555</v>
      </c>
      <c r="L22" s="2">
        <f t="shared" si="2"/>
        <v>109.3898200756543</v>
      </c>
      <c r="M22" s="2">
        <f>SUMIF(A:A,A22,L:L)</f>
        <v>3220.288725062189</v>
      </c>
      <c r="N22" s="3">
        <f t="shared" si="3"/>
        <v>0.03396894794690865</v>
      </c>
      <c r="O22" s="7">
        <f t="shared" si="4"/>
        <v>29.43865089854822</v>
      </c>
      <c r="P22" s="3">
        <f t="shared" si="5"/>
      </c>
      <c r="Q22" s="3">
        <f>IF(ISNUMBER(P22),SUMIF(A:A,A22,P:P),"")</f>
      </c>
      <c r="R22" s="3">
        <f t="shared" si="6"/>
      </c>
      <c r="S22" s="8">
        <f t="shared" si="7"/>
      </c>
    </row>
    <row r="23" spans="1:19" ht="15">
      <c r="A23" s="1">
        <v>25</v>
      </c>
      <c r="B23" s="5">
        <v>0.5416666666666666</v>
      </c>
      <c r="C23" s="1" t="s">
        <v>265</v>
      </c>
      <c r="D23" s="1">
        <v>1</v>
      </c>
      <c r="E23" s="1">
        <v>14</v>
      </c>
      <c r="F23" s="1" t="s">
        <v>276</v>
      </c>
      <c r="G23" s="2">
        <v>45.165266666666696</v>
      </c>
      <c r="H23" s="6">
        <f>1+_xlfn.COUNTIFS(A:A,A23,O:O,"&lt;"&amp;O23)</f>
        <v>9</v>
      </c>
      <c r="I23" s="2">
        <f>_xlfn.AVERAGEIF(A:A,A23,G:G)</f>
        <v>50.75093611111111</v>
      </c>
      <c r="J23" s="2">
        <f t="shared" si="0"/>
        <v>-5.585669444444413</v>
      </c>
      <c r="K23" s="2">
        <f t="shared" si="1"/>
        <v>84.41433055555558</v>
      </c>
      <c r="L23" s="2">
        <f t="shared" si="2"/>
        <v>158.3582439708046</v>
      </c>
      <c r="M23" s="2">
        <f>SUMIF(A:A,A23,L:L)</f>
        <v>3220.288725062189</v>
      </c>
      <c r="N23" s="3">
        <f t="shared" si="3"/>
        <v>0.049175169523889964</v>
      </c>
      <c r="O23" s="7">
        <f t="shared" si="4"/>
        <v>20.335466246114038</v>
      </c>
      <c r="P23" s="3">
        <f t="shared" si="5"/>
        <v>0.049175169523889964</v>
      </c>
      <c r="Q23" s="3">
        <f>IF(ISNUMBER(P23),SUMIF(A:A,A23,P:P),"")</f>
        <v>0.9038074764726594</v>
      </c>
      <c r="R23" s="3">
        <f t="shared" si="6"/>
        <v>0.05440889880199784</v>
      </c>
      <c r="S23" s="8">
        <f t="shared" si="7"/>
        <v>18.37934643079527</v>
      </c>
    </row>
    <row r="24" spans="1:19" ht="15">
      <c r="A24" s="1">
        <v>25</v>
      </c>
      <c r="B24" s="5">
        <v>0.5416666666666666</v>
      </c>
      <c r="C24" s="1" t="s">
        <v>265</v>
      </c>
      <c r="D24" s="1">
        <v>1</v>
      </c>
      <c r="E24" s="1">
        <v>15</v>
      </c>
      <c r="F24" s="1" t="s">
        <v>277</v>
      </c>
      <c r="G24" s="2">
        <v>26.8131666666667</v>
      </c>
      <c r="H24" s="6">
        <f>1+_xlfn.COUNTIFS(A:A,A24,O:O,"&lt;"&amp;O24)</f>
        <v>12</v>
      </c>
      <c r="I24" s="2">
        <f>_xlfn.AVERAGEIF(A:A,A24,G:G)</f>
        <v>50.75093611111111</v>
      </c>
      <c r="J24" s="2">
        <f t="shared" si="0"/>
        <v>-23.93776944444441</v>
      </c>
      <c r="K24" s="2">
        <f t="shared" si="1"/>
        <v>66.06223055555559</v>
      </c>
      <c r="L24" s="2">
        <f t="shared" si="2"/>
        <v>52.65355898404688</v>
      </c>
      <c r="M24" s="2">
        <f>SUMIF(A:A,A24,L:L)</f>
        <v>3220.288725062189</v>
      </c>
      <c r="N24" s="3">
        <f t="shared" si="3"/>
        <v>0.01635057085852762</v>
      </c>
      <c r="O24" s="7">
        <f t="shared" si="4"/>
        <v>61.15994411769735</v>
      </c>
      <c r="P24" s="3">
        <f t="shared" si="5"/>
      </c>
      <c r="Q24" s="3">
        <f>IF(ISNUMBER(P24),SUMIF(A:A,A24,P:P),"")</f>
      </c>
      <c r="R24" s="3">
        <f t="shared" si="6"/>
      </c>
      <c r="S24" s="8">
        <f t="shared" si="7"/>
      </c>
    </row>
    <row r="25" spans="1:19" ht="15">
      <c r="A25" s="1">
        <v>14</v>
      </c>
      <c r="B25" s="5">
        <v>0.5499999999999999</v>
      </c>
      <c r="C25" s="1" t="s">
        <v>154</v>
      </c>
      <c r="D25" s="1">
        <v>3</v>
      </c>
      <c r="E25" s="1">
        <v>1</v>
      </c>
      <c r="F25" s="1" t="s">
        <v>155</v>
      </c>
      <c r="G25" s="2">
        <v>76.5353333333333</v>
      </c>
      <c r="H25" s="6">
        <f>1+_xlfn.COUNTIFS(A:A,A25,O:O,"&lt;"&amp;O25)</f>
        <v>1</v>
      </c>
      <c r="I25" s="2">
        <f>_xlfn.AVERAGEIF(A:A,A25,G:G)</f>
        <v>51.25620370370369</v>
      </c>
      <c r="J25" s="2">
        <f t="shared" si="0"/>
        <v>25.279129629629608</v>
      </c>
      <c r="K25" s="2">
        <f t="shared" si="1"/>
        <v>115.27912962962961</v>
      </c>
      <c r="L25" s="2">
        <f t="shared" si="2"/>
        <v>1009.0330527823439</v>
      </c>
      <c r="M25" s="2">
        <f>SUMIF(A:A,A25,L:L)</f>
        <v>2780.8230876363637</v>
      </c>
      <c r="N25" s="3">
        <f t="shared" si="3"/>
        <v>0.3628540978635211</v>
      </c>
      <c r="O25" s="7">
        <f t="shared" si="4"/>
        <v>2.7559286387779096</v>
      </c>
      <c r="P25" s="3">
        <f t="shared" si="5"/>
        <v>0.3628540978635211</v>
      </c>
      <c r="Q25" s="3">
        <f>IF(ISNUMBER(P25),SUMIF(A:A,A25,P:P),"")</f>
        <v>0.9440768133520091</v>
      </c>
      <c r="R25" s="3">
        <f t="shared" si="6"/>
        <v>0.38434806652562814</v>
      </c>
      <c r="S25" s="8">
        <f t="shared" si="7"/>
        <v>2.6018083271229893</v>
      </c>
    </row>
    <row r="26" spans="1:19" ht="15">
      <c r="A26" s="1">
        <v>14</v>
      </c>
      <c r="B26" s="5">
        <v>0.5499999999999999</v>
      </c>
      <c r="C26" s="1" t="s">
        <v>154</v>
      </c>
      <c r="D26" s="1">
        <v>3</v>
      </c>
      <c r="E26" s="1">
        <v>3</v>
      </c>
      <c r="F26" s="1" t="s">
        <v>157</v>
      </c>
      <c r="G26" s="2">
        <v>63.129733333333306</v>
      </c>
      <c r="H26" s="6">
        <f>1+_xlfn.COUNTIFS(A:A,A26,O:O,"&lt;"&amp;O26)</f>
        <v>2</v>
      </c>
      <c r="I26" s="2">
        <f>_xlfn.AVERAGEIF(A:A,A26,G:G)</f>
        <v>51.25620370370369</v>
      </c>
      <c r="J26" s="2">
        <f t="shared" si="0"/>
        <v>11.873529629629616</v>
      </c>
      <c r="K26" s="2">
        <f t="shared" si="1"/>
        <v>101.87352962962962</v>
      </c>
      <c r="L26" s="2">
        <f t="shared" si="2"/>
        <v>451.4261428632096</v>
      </c>
      <c r="M26" s="2">
        <f>SUMIF(A:A,A26,L:L)</f>
        <v>2780.8230876363637</v>
      </c>
      <c r="N26" s="3">
        <f t="shared" si="3"/>
        <v>0.16233544121172827</v>
      </c>
      <c r="O26" s="7">
        <f t="shared" si="4"/>
        <v>6.160084283109416</v>
      </c>
      <c r="P26" s="3">
        <f t="shared" si="5"/>
        <v>0.16233544121172827</v>
      </c>
      <c r="Q26" s="3">
        <f>IF(ISNUMBER(P26),SUMIF(A:A,A26,P:P),"")</f>
        <v>0.9440768133520091</v>
      </c>
      <c r="R26" s="3">
        <f t="shared" si="6"/>
        <v>0.17195151805004638</v>
      </c>
      <c r="S26" s="8">
        <f t="shared" si="7"/>
        <v>5.815592739977734</v>
      </c>
    </row>
    <row r="27" spans="1:19" ht="15">
      <c r="A27" s="1">
        <v>14</v>
      </c>
      <c r="B27" s="5">
        <v>0.5499999999999999</v>
      </c>
      <c r="C27" s="1" t="s">
        <v>154</v>
      </c>
      <c r="D27" s="1">
        <v>3</v>
      </c>
      <c r="E27" s="1">
        <v>2</v>
      </c>
      <c r="F27" s="1" t="s">
        <v>156</v>
      </c>
      <c r="G27" s="2">
        <v>59.8694333333333</v>
      </c>
      <c r="H27" s="6">
        <f>1+_xlfn.COUNTIFS(A:A,A27,O:O,"&lt;"&amp;O27)</f>
        <v>3</v>
      </c>
      <c r="I27" s="2">
        <f>_xlfn.AVERAGEIF(A:A,A27,G:G)</f>
        <v>51.25620370370369</v>
      </c>
      <c r="J27" s="2">
        <f t="shared" si="0"/>
        <v>8.613229629629608</v>
      </c>
      <c r="K27" s="2">
        <f t="shared" si="1"/>
        <v>98.61322962962961</v>
      </c>
      <c r="L27" s="2">
        <f t="shared" si="2"/>
        <v>371.21959128953824</v>
      </c>
      <c r="M27" s="2">
        <f>SUMIF(A:A,A27,L:L)</f>
        <v>2780.8230876363637</v>
      </c>
      <c r="N27" s="3">
        <f t="shared" si="3"/>
        <v>0.1334927032719174</v>
      </c>
      <c r="O27" s="7">
        <f t="shared" si="4"/>
        <v>7.491046143271623</v>
      </c>
      <c r="P27" s="3">
        <f t="shared" si="5"/>
        <v>0.1334927032719174</v>
      </c>
      <c r="Q27" s="3">
        <f>IF(ISNUMBER(P27),SUMIF(A:A,A27,P:P),"")</f>
        <v>0.9440768133520091</v>
      </c>
      <c r="R27" s="3">
        <f t="shared" si="6"/>
        <v>0.14140025619095806</v>
      </c>
      <c r="S27" s="8">
        <f t="shared" si="7"/>
        <v>7.072122971612733</v>
      </c>
    </row>
    <row r="28" spans="1:19" ht="15">
      <c r="A28" s="1">
        <v>14</v>
      </c>
      <c r="B28" s="5">
        <v>0.5499999999999999</v>
      </c>
      <c r="C28" s="1" t="s">
        <v>154</v>
      </c>
      <c r="D28" s="1">
        <v>3</v>
      </c>
      <c r="E28" s="1">
        <v>7</v>
      </c>
      <c r="F28" s="1" t="s">
        <v>161</v>
      </c>
      <c r="G28" s="2">
        <v>52.538133333333306</v>
      </c>
      <c r="H28" s="6">
        <f>1+_xlfn.COUNTIFS(A:A,A28,O:O,"&lt;"&amp;O28)</f>
        <v>4</v>
      </c>
      <c r="I28" s="2">
        <f>_xlfn.AVERAGEIF(A:A,A28,G:G)</f>
        <v>51.25620370370369</v>
      </c>
      <c r="J28" s="2">
        <f t="shared" si="0"/>
        <v>1.2819296296296159</v>
      </c>
      <c r="K28" s="2">
        <f t="shared" si="1"/>
        <v>91.28192962962962</v>
      </c>
      <c r="L28" s="2">
        <f t="shared" si="2"/>
        <v>239.10810641967367</v>
      </c>
      <c r="M28" s="2">
        <f>SUMIF(A:A,A28,L:L)</f>
        <v>2780.8230876363637</v>
      </c>
      <c r="N28" s="3">
        <f t="shared" si="3"/>
        <v>0.08598465234367358</v>
      </c>
      <c r="O28" s="7">
        <f t="shared" si="4"/>
        <v>11.62998247644338</v>
      </c>
      <c r="P28" s="3">
        <f t="shared" si="5"/>
        <v>0.08598465234367358</v>
      </c>
      <c r="Q28" s="3">
        <f>IF(ISNUMBER(P28),SUMIF(A:A,A28,P:P),"")</f>
        <v>0.9440768133520091</v>
      </c>
      <c r="R28" s="3">
        <f t="shared" si="6"/>
        <v>0.09107802577883382</v>
      </c>
      <c r="S28" s="8">
        <f t="shared" si="7"/>
        <v>10.979596795700376</v>
      </c>
    </row>
    <row r="29" spans="1:19" ht="15">
      <c r="A29" s="1">
        <v>14</v>
      </c>
      <c r="B29" s="5">
        <v>0.5499999999999999</v>
      </c>
      <c r="C29" s="1" t="s">
        <v>154</v>
      </c>
      <c r="D29" s="1">
        <v>3</v>
      </c>
      <c r="E29" s="1">
        <v>4</v>
      </c>
      <c r="F29" s="1" t="s">
        <v>158</v>
      </c>
      <c r="G29" s="2">
        <v>50.2236666666667</v>
      </c>
      <c r="H29" s="6">
        <f>1+_xlfn.COUNTIFS(A:A,A29,O:O,"&lt;"&amp;O29)</f>
        <v>5</v>
      </c>
      <c r="I29" s="2">
        <f>_xlfn.AVERAGEIF(A:A,A29,G:G)</f>
        <v>51.25620370370369</v>
      </c>
      <c r="J29" s="2">
        <f t="shared" si="0"/>
        <v>-1.0325370370369882</v>
      </c>
      <c r="K29" s="2">
        <f t="shared" si="1"/>
        <v>88.96746296296301</v>
      </c>
      <c r="L29" s="2">
        <f t="shared" si="2"/>
        <v>208.1060442228766</v>
      </c>
      <c r="M29" s="2">
        <f>SUMIF(A:A,A29,L:L)</f>
        <v>2780.8230876363637</v>
      </c>
      <c r="N29" s="3">
        <f t="shared" si="3"/>
        <v>0.0748361322042108</v>
      </c>
      <c r="O29" s="7">
        <f t="shared" si="4"/>
        <v>13.362529176029932</v>
      </c>
      <c r="P29" s="3">
        <f t="shared" si="5"/>
        <v>0.0748361322042108</v>
      </c>
      <c r="Q29" s="3">
        <f>IF(ISNUMBER(P29),SUMIF(A:A,A29,P:P),"")</f>
        <v>0.9440768133520091</v>
      </c>
      <c r="R29" s="3">
        <f t="shared" si="6"/>
        <v>0.07926911364182328</v>
      </c>
      <c r="S29" s="8">
        <f t="shared" si="7"/>
        <v>12.615253962829588</v>
      </c>
    </row>
    <row r="30" spans="1:19" ht="15">
      <c r="A30" s="1">
        <v>14</v>
      </c>
      <c r="B30" s="5">
        <v>0.5499999999999999</v>
      </c>
      <c r="C30" s="1" t="s">
        <v>154</v>
      </c>
      <c r="D30" s="1">
        <v>3</v>
      </c>
      <c r="E30" s="1">
        <v>8</v>
      </c>
      <c r="F30" s="1" t="s">
        <v>162</v>
      </c>
      <c r="G30" s="2">
        <v>47.5632333333333</v>
      </c>
      <c r="H30" s="6">
        <f>1+_xlfn.COUNTIFS(A:A,A30,O:O,"&lt;"&amp;O30)</f>
        <v>6</v>
      </c>
      <c r="I30" s="2">
        <f>_xlfn.AVERAGEIF(A:A,A30,G:G)</f>
        <v>51.25620370370369</v>
      </c>
      <c r="J30" s="2">
        <f t="shared" si="0"/>
        <v>-3.6929703703703893</v>
      </c>
      <c r="K30" s="2">
        <f t="shared" si="1"/>
        <v>86.30702962962961</v>
      </c>
      <c r="L30" s="2">
        <f t="shared" si="2"/>
        <v>177.40260920105547</v>
      </c>
      <c r="M30" s="2">
        <f>SUMIF(A:A,A30,L:L)</f>
        <v>2780.8230876363637</v>
      </c>
      <c r="N30" s="3">
        <f t="shared" si="3"/>
        <v>0.06379500011697747</v>
      </c>
      <c r="O30" s="7">
        <f t="shared" si="4"/>
        <v>15.675209627186357</v>
      </c>
      <c r="P30" s="3">
        <f t="shared" si="5"/>
        <v>0.06379500011697747</v>
      </c>
      <c r="Q30" s="3">
        <f>IF(ISNUMBER(P30),SUMIF(A:A,A30,P:P),"")</f>
        <v>0.9440768133520091</v>
      </c>
      <c r="R30" s="3">
        <f t="shared" si="6"/>
        <v>0.0675739507789297</v>
      </c>
      <c r="S30" s="8">
        <f t="shared" si="7"/>
        <v>14.79860195345883</v>
      </c>
    </row>
    <row r="31" spans="1:19" ht="15">
      <c r="A31" s="1">
        <v>14</v>
      </c>
      <c r="B31" s="5">
        <v>0.5499999999999999</v>
      </c>
      <c r="C31" s="1" t="s">
        <v>154</v>
      </c>
      <c r="D31" s="1">
        <v>3</v>
      </c>
      <c r="E31" s="1">
        <v>5</v>
      </c>
      <c r="F31" s="1" t="s">
        <v>159</v>
      </c>
      <c r="G31" s="2">
        <v>46.756</v>
      </c>
      <c r="H31" s="6">
        <f>1+_xlfn.COUNTIFS(A:A,A31,O:O,"&lt;"&amp;O31)</f>
        <v>7</v>
      </c>
      <c r="I31" s="2">
        <f>_xlfn.AVERAGEIF(A:A,A31,G:G)</f>
        <v>51.25620370370369</v>
      </c>
      <c r="J31" s="2">
        <f t="shared" si="0"/>
        <v>-4.50020370370369</v>
      </c>
      <c r="K31" s="2">
        <f t="shared" si="1"/>
        <v>85.49979629629631</v>
      </c>
      <c r="L31" s="2">
        <f t="shared" si="2"/>
        <v>169.0150522927352</v>
      </c>
      <c r="M31" s="2">
        <f>SUMIF(A:A,A31,L:L)</f>
        <v>2780.8230876363637</v>
      </c>
      <c r="N31" s="3">
        <f t="shared" si="3"/>
        <v>0.06077878633998042</v>
      </c>
      <c r="O31" s="7">
        <f t="shared" si="4"/>
        <v>16.453109056937482</v>
      </c>
      <c r="P31" s="3">
        <f t="shared" si="5"/>
        <v>0.06077878633998042</v>
      </c>
      <c r="Q31" s="3">
        <f>IF(ISNUMBER(P31),SUMIF(A:A,A31,P:P),"")</f>
        <v>0.9440768133520091</v>
      </c>
      <c r="R31" s="3">
        <f t="shared" si="6"/>
        <v>0.0643790690337804</v>
      </c>
      <c r="S31" s="8">
        <f t="shared" si="7"/>
        <v>15.53299876820662</v>
      </c>
    </row>
    <row r="32" spans="1:19" ht="15">
      <c r="A32" s="1">
        <v>14</v>
      </c>
      <c r="B32" s="5">
        <v>0.5499999999999999</v>
      </c>
      <c r="C32" s="1" t="s">
        <v>154</v>
      </c>
      <c r="D32" s="1">
        <v>3</v>
      </c>
      <c r="E32" s="1">
        <v>6</v>
      </c>
      <c r="F32" s="1" t="s">
        <v>160</v>
      </c>
      <c r="G32" s="2">
        <v>39.4502333333333</v>
      </c>
      <c r="H32" s="6">
        <f>1+_xlfn.COUNTIFS(A:A,A32,O:O,"&lt;"&amp;O32)</f>
        <v>8</v>
      </c>
      <c r="I32" s="2">
        <f>_xlfn.AVERAGEIF(A:A,A32,G:G)</f>
        <v>51.25620370370369</v>
      </c>
      <c r="J32" s="2">
        <f t="shared" si="0"/>
        <v>-11.805970370370389</v>
      </c>
      <c r="K32" s="2">
        <f t="shared" si="1"/>
        <v>78.19402962962961</v>
      </c>
      <c r="L32" s="2">
        <f t="shared" si="2"/>
        <v>109.03203932267748</v>
      </c>
      <c r="M32" s="2">
        <f>SUMIF(A:A,A32,L:L)</f>
        <v>2780.8230876363637</v>
      </c>
      <c r="N32" s="3">
        <f t="shared" si="3"/>
        <v>0.03920854937066573</v>
      </c>
      <c r="O32" s="7">
        <f t="shared" si="4"/>
        <v>25.504641616457253</v>
      </c>
      <c r="P32" s="3">
        <f t="shared" si="5"/>
      </c>
      <c r="Q32" s="3">
        <f>IF(ISNUMBER(P32),SUMIF(A:A,A32,P:P),"")</f>
      </c>
      <c r="R32" s="3">
        <f t="shared" si="6"/>
      </c>
      <c r="S32" s="8">
        <f t="shared" si="7"/>
      </c>
    </row>
    <row r="33" spans="1:19" ht="15">
      <c r="A33" s="1">
        <v>14</v>
      </c>
      <c r="B33" s="5">
        <v>0.5499999999999999</v>
      </c>
      <c r="C33" s="1" t="s">
        <v>154</v>
      </c>
      <c r="D33" s="1">
        <v>3</v>
      </c>
      <c r="E33" s="1">
        <v>9</v>
      </c>
      <c r="F33" s="1" t="s">
        <v>163</v>
      </c>
      <c r="G33" s="2">
        <v>25.2400666666667</v>
      </c>
      <c r="H33" s="6">
        <f>1+_xlfn.COUNTIFS(A:A,A33,O:O,"&lt;"&amp;O33)</f>
        <v>9</v>
      </c>
      <c r="I33" s="2">
        <f>_xlfn.AVERAGEIF(A:A,A33,G:G)</f>
        <v>51.25620370370369</v>
      </c>
      <c r="J33" s="2">
        <f t="shared" si="0"/>
        <v>-26.01613703703699</v>
      </c>
      <c r="K33" s="2">
        <f t="shared" si="1"/>
        <v>63.98386296296301</v>
      </c>
      <c r="L33" s="2">
        <f t="shared" si="2"/>
        <v>46.480449242253115</v>
      </c>
      <c r="M33" s="2">
        <f>SUMIF(A:A,A33,L:L)</f>
        <v>2780.8230876363637</v>
      </c>
      <c r="N33" s="3">
        <f t="shared" si="3"/>
        <v>0.016714637277325126</v>
      </c>
      <c r="O33" s="7">
        <f t="shared" si="4"/>
        <v>59.827801429863385</v>
      </c>
      <c r="P33" s="3">
        <f t="shared" si="5"/>
      </c>
      <c r="Q33" s="3">
        <f>IF(ISNUMBER(P33),SUMIF(A:A,A33,P:P),"")</f>
      </c>
      <c r="R33" s="3">
        <f t="shared" si="6"/>
      </c>
      <c r="S33" s="8">
        <f t="shared" si="7"/>
      </c>
    </row>
    <row r="34" spans="1:19" ht="15">
      <c r="A34" s="1">
        <v>26</v>
      </c>
      <c r="B34" s="5">
        <v>0.5625</v>
      </c>
      <c r="C34" s="1" t="s">
        <v>265</v>
      </c>
      <c r="D34" s="1">
        <v>2</v>
      </c>
      <c r="E34" s="1">
        <v>7</v>
      </c>
      <c r="F34" s="1" t="s">
        <v>283</v>
      </c>
      <c r="G34" s="2">
        <v>68.34949999999989</v>
      </c>
      <c r="H34" s="6">
        <f>1+_xlfn.COUNTIFS(A:A,A34,O:O,"&lt;"&amp;O34)</f>
        <v>1</v>
      </c>
      <c r="I34" s="2">
        <f>_xlfn.AVERAGEIF(A:A,A34,G:G)</f>
        <v>48.89136060606058</v>
      </c>
      <c r="J34" s="2">
        <f t="shared" si="0"/>
        <v>19.458139393939312</v>
      </c>
      <c r="K34" s="2">
        <f t="shared" si="1"/>
        <v>109.45813939393932</v>
      </c>
      <c r="L34" s="2">
        <f t="shared" si="2"/>
        <v>711.5803656931514</v>
      </c>
      <c r="M34" s="2">
        <f>SUMIF(A:A,A34,L:L)</f>
        <v>3212.045666528537</v>
      </c>
      <c r="N34" s="3">
        <f t="shared" si="3"/>
        <v>0.2215349467500572</v>
      </c>
      <c r="O34" s="7">
        <f t="shared" si="4"/>
        <v>4.5139605045168425</v>
      </c>
      <c r="P34" s="3">
        <f t="shared" si="5"/>
        <v>0.2215349467500572</v>
      </c>
      <c r="Q34" s="3">
        <f>IF(ISNUMBER(P34),SUMIF(A:A,A34,P:P),"")</f>
        <v>0.9268765945709494</v>
      </c>
      <c r="R34" s="3">
        <f t="shared" si="6"/>
        <v>0.2390123432263446</v>
      </c>
      <c r="S34" s="8">
        <f t="shared" si="7"/>
        <v>4.183884340454336</v>
      </c>
    </row>
    <row r="35" spans="1:19" ht="15">
      <c r="A35" s="1">
        <v>26</v>
      </c>
      <c r="B35" s="5">
        <v>0.5625</v>
      </c>
      <c r="C35" s="1" t="s">
        <v>265</v>
      </c>
      <c r="D35" s="1">
        <v>2</v>
      </c>
      <c r="E35" s="1">
        <v>10</v>
      </c>
      <c r="F35" s="1" t="s">
        <v>285</v>
      </c>
      <c r="G35" s="2">
        <v>64.4392333333333</v>
      </c>
      <c r="H35" s="6">
        <f>1+_xlfn.COUNTIFS(A:A,A35,O:O,"&lt;"&amp;O35)</f>
        <v>2</v>
      </c>
      <c r="I35" s="2">
        <f>_xlfn.AVERAGEIF(A:A,A35,G:G)</f>
        <v>48.89136060606058</v>
      </c>
      <c r="J35" s="2">
        <f t="shared" si="0"/>
        <v>15.547872727272726</v>
      </c>
      <c r="K35" s="2">
        <f t="shared" si="1"/>
        <v>105.54787272727273</v>
      </c>
      <c r="L35" s="2">
        <f t="shared" si="2"/>
        <v>562.770756769111</v>
      </c>
      <c r="M35" s="2">
        <f>SUMIF(A:A,A35,L:L)</f>
        <v>3212.045666528537</v>
      </c>
      <c r="N35" s="3">
        <f t="shared" si="3"/>
        <v>0.17520633739224928</v>
      </c>
      <c r="O35" s="7">
        <f t="shared" si="4"/>
        <v>5.707556101473745</v>
      </c>
      <c r="P35" s="3">
        <f t="shared" si="5"/>
        <v>0.17520633739224928</v>
      </c>
      <c r="Q35" s="3">
        <f>IF(ISNUMBER(P35),SUMIF(A:A,A35,P:P),"")</f>
        <v>0.9268765945709494</v>
      </c>
      <c r="R35" s="3">
        <f t="shared" si="6"/>
        <v>0.18902876436679492</v>
      </c>
      <c r="S35" s="8">
        <f t="shared" si="7"/>
        <v>5.290200162656629</v>
      </c>
    </row>
    <row r="36" spans="1:19" ht="15">
      <c r="A36" s="1">
        <v>26</v>
      </c>
      <c r="B36" s="5">
        <v>0.5625</v>
      </c>
      <c r="C36" s="1" t="s">
        <v>265</v>
      </c>
      <c r="D36" s="1">
        <v>2</v>
      </c>
      <c r="E36" s="1">
        <v>2</v>
      </c>
      <c r="F36" s="1" t="s">
        <v>279</v>
      </c>
      <c r="G36" s="2">
        <v>58.4516333333333</v>
      </c>
      <c r="H36" s="6">
        <f>1+_xlfn.COUNTIFS(A:A,A36,O:O,"&lt;"&amp;O36)</f>
        <v>3</v>
      </c>
      <c r="I36" s="2">
        <f>_xlfn.AVERAGEIF(A:A,A36,G:G)</f>
        <v>48.89136060606058</v>
      </c>
      <c r="J36" s="2">
        <f t="shared" si="0"/>
        <v>9.560272727272718</v>
      </c>
      <c r="K36" s="2">
        <f t="shared" si="1"/>
        <v>99.56027272727272</v>
      </c>
      <c r="L36" s="2">
        <f t="shared" si="2"/>
        <v>392.92406078226696</v>
      </c>
      <c r="M36" s="2">
        <f>SUMIF(A:A,A36,L:L)</f>
        <v>3212.045666528537</v>
      </c>
      <c r="N36" s="3">
        <f t="shared" si="3"/>
        <v>0.12232829217740392</v>
      </c>
      <c r="O36" s="7">
        <f t="shared" si="4"/>
        <v>8.17472378793429</v>
      </c>
      <c r="P36" s="3">
        <f t="shared" si="5"/>
        <v>0.12232829217740392</v>
      </c>
      <c r="Q36" s="3">
        <f>IF(ISNUMBER(P36),SUMIF(A:A,A36,P:P),"")</f>
        <v>0.9268765945709494</v>
      </c>
      <c r="R36" s="3">
        <f t="shared" si="6"/>
        <v>0.13197904973965777</v>
      </c>
      <c r="S36" s="8">
        <f t="shared" si="7"/>
        <v>7.576960146118666</v>
      </c>
    </row>
    <row r="37" spans="1:19" ht="15">
      <c r="A37" s="1">
        <v>26</v>
      </c>
      <c r="B37" s="5">
        <v>0.5625</v>
      </c>
      <c r="C37" s="1" t="s">
        <v>265</v>
      </c>
      <c r="D37" s="1">
        <v>2</v>
      </c>
      <c r="E37" s="1">
        <v>6</v>
      </c>
      <c r="F37" s="1" t="s">
        <v>282</v>
      </c>
      <c r="G37" s="2">
        <v>55.2053666666667</v>
      </c>
      <c r="H37" s="6">
        <f>1+_xlfn.COUNTIFS(A:A,A37,O:O,"&lt;"&amp;O37)</f>
        <v>4</v>
      </c>
      <c r="I37" s="2">
        <f>_xlfn.AVERAGEIF(A:A,A37,G:G)</f>
        <v>48.89136060606058</v>
      </c>
      <c r="J37" s="2">
        <f t="shared" si="0"/>
        <v>6.314006060606118</v>
      </c>
      <c r="K37" s="2">
        <f t="shared" si="1"/>
        <v>96.31400606060612</v>
      </c>
      <c r="L37" s="2">
        <f t="shared" si="2"/>
        <v>323.3839650914896</v>
      </c>
      <c r="M37" s="2">
        <f>SUMIF(A:A,A37,L:L)</f>
        <v>3212.045666528537</v>
      </c>
      <c r="N37" s="3">
        <f t="shared" si="3"/>
        <v>0.10067850792451258</v>
      </c>
      <c r="O37" s="7">
        <f t="shared" si="4"/>
        <v>9.93260647793655</v>
      </c>
      <c r="P37" s="3">
        <f t="shared" si="5"/>
        <v>0.10067850792451258</v>
      </c>
      <c r="Q37" s="3">
        <f>IF(ISNUMBER(P37),SUMIF(A:A,A37,P:P),"")</f>
        <v>0.9268765945709494</v>
      </c>
      <c r="R37" s="3">
        <f t="shared" si="6"/>
        <v>0.10862126470149633</v>
      </c>
      <c r="S37" s="8">
        <f t="shared" si="7"/>
        <v>9.206300467483182</v>
      </c>
    </row>
    <row r="38" spans="1:19" ht="15">
      <c r="A38" s="1">
        <v>26</v>
      </c>
      <c r="B38" s="5">
        <v>0.5625</v>
      </c>
      <c r="C38" s="1" t="s">
        <v>265</v>
      </c>
      <c r="D38" s="1">
        <v>2</v>
      </c>
      <c r="E38" s="1">
        <v>4</v>
      </c>
      <c r="F38" s="1" t="s">
        <v>280</v>
      </c>
      <c r="G38" s="2">
        <v>53.6666333333333</v>
      </c>
      <c r="H38" s="6">
        <f>1+_xlfn.COUNTIFS(A:A,A38,O:O,"&lt;"&amp;O38)</f>
        <v>5</v>
      </c>
      <c r="I38" s="2">
        <f>_xlfn.AVERAGEIF(A:A,A38,G:G)</f>
        <v>48.89136060606058</v>
      </c>
      <c r="J38" s="2">
        <f t="shared" si="0"/>
        <v>4.775272727272721</v>
      </c>
      <c r="K38" s="2">
        <f t="shared" si="1"/>
        <v>94.77527272727272</v>
      </c>
      <c r="L38" s="2">
        <f t="shared" si="2"/>
        <v>294.86462822218596</v>
      </c>
      <c r="M38" s="2">
        <f>SUMIF(A:A,A38,L:L)</f>
        <v>3212.045666528537</v>
      </c>
      <c r="N38" s="3">
        <f t="shared" si="3"/>
        <v>0.09179963762497344</v>
      </c>
      <c r="O38" s="7">
        <f t="shared" si="4"/>
        <v>10.893289187973409</v>
      </c>
      <c r="P38" s="3">
        <f t="shared" si="5"/>
        <v>0.09179963762497344</v>
      </c>
      <c r="Q38" s="3">
        <f>IF(ISNUMBER(P38),SUMIF(A:A,A38,P:P),"")</f>
        <v>0.9268765945709494</v>
      </c>
      <c r="R38" s="3">
        <f t="shared" si="6"/>
        <v>0.09904192010314754</v>
      </c>
      <c r="S38" s="8">
        <f t="shared" si="7"/>
        <v>10.096734786225335</v>
      </c>
    </row>
    <row r="39" spans="1:19" ht="15">
      <c r="A39" s="1">
        <v>26</v>
      </c>
      <c r="B39" s="5">
        <v>0.5625</v>
      </c>
      <c r="C39" s="1" t="s">
        <v>265</v>
      </c>
      <c r="D39" s="1">
        <v>2</v>
      </c>
      <c r="E39" s="1">
        <v>9</v>
      </c>
      <c r="F39" s="1" t="s">
        <v>284</v>
      </c>
      <c r="G39" s="2">
        <v>52.178833333333294</v>
      </c>
      <c r="H39" s="6">
        <f>1+_xlfn.COUNTIFS(A:A,A39,O:O,"&lt;"&amp;O39)</f>
        <v>6</v>
      </c>
      <c r="I39" s="2">
        <f>_xlfn.AVERAGEIF(A:A,A39,G:G)</f>
        <v>48.89136060606058</v>
      </c>
      <c r="J39" s="2">
        <f t="shared" si="0"/>
        <v>3.2874727272727142</v>
      </c>
      <c r="K39" s="2">
        <f t="shared" si="1"/>
        <v>93.28747272727271</v>
      </c>
      <c r="L39" s="2">
        <f t="shared" si="2"/>
        <v>269.6833151185589</v>
      </c>
      <c r="M39" s="2">
        <f>SUMIF(A:A,A39,L:L)</f>
        <v>3212.045666528537</v>
      </c>
      <c r="N39" s="3">
        <f t="shared" si="3"/>
        <v>0.08395998784476277</v>
      </c>
      <c r="O39" s="7">
        <f t="shared" si="4"/>
        <v>11.910435264103931</v>
      </c>
      <c r="P39" s="3">
        <f t="shared" si="5"/>
        <v>0.08395998784476277</v>
      </c>
      <c r="Q39" s="3">
        <f>IF(ISNUMBER(P39),SUMIF(A:A,A39,P:P),"")</f>
        <v>0.9268765945709494</v>
      </c>
      <c r="R39" s="3">
        <f t="shared" si="6"/>
        <v>0.09058378249763423</v>
      </c>
      <c r="S39" s="8">
        <f t="shared" si="7"/>
        <v>11.039503677450398</v>
      </c>
    </row>
    <row r="40" spans="1:19" ht="15">
      <c r="A40" s="1">
        <v>26</v>
      </c>
      <c r="B40" s="5">
        <v>0.5625</v>
      </c>
      <c r="C40" s="1" t="s">
        <v>265</v>
      </c>
      <c r="D40" s="1">
        <v>2</v>
      </c>
      <c r="E40" s="1">
        <v>1</v>
      </c>
      <c r="F40" s="1" t="s">
        <v>278</v>
      </c>
      <c r="G40" s="2">
        <v>49.151333333333305</v>
      </c>
      <c r="H40" s="6">
        <f>1+_xlfn.COUNTIFS(A:A,A40,O:O,"&lt;"&amp;O40)</f>
        <v>7</v>
      </c>
      <c r="I40" s="2">
        <f>_xlfn.AVERAGEIF(A:A,A40,G:G)</f>
        <v>48.89136060606058</v>
      </c>
      <c r="J40" s="2">
        <f t="shared" si="0"/>
        <v>0.259972727272725</v>
      </c>
      <c r="K40" s="2">
        <f t="shared" si="1"/>
        <v>90.25997272727273</v>
      </c>
      <c r="L40" s="2">
        <f t="shared" si="2"/>
        <v>224.88706967224908</v>
      </c>
      <c r="M40" s="2">
        <f>SUMIF(A:A,A40,L:L)</f>
        <v>3212.045666528537</v>
      </c>
      <c r="N40" s="3">
        <f t="shared" si="3"/>
        <v>0.0700136589014623</v>
      </c>
      <c r="O40" s="7">
        <f t="shared" si="4"/>
        <v>14.2829272986205</v>
      </c>
      <c r="P40" s="3">
        <f t="shared" si="5"/>
        <v>0.0700136589014623</v>
      </c>
      <c r="Q40" s="3">
        <f>IF(ISNUMBER(P40),SUMIF(A:A,A40,P:P),"")</f>
        <v>0.9268765945709494</v>
      </c>
      <c r="R40" s="3">
        <f t="shared" si="6"/>
        <v>0.07553719590240768</v>
      </c>
      <c r="S40" s="8">
        <f t="shared" si="7"/>
        <v>13.238511015049818</v>
      </c>
    </row>
    <row r="41" spans="1:19" ht="15">
      <c r="A41" s="1">
        <v>26</v>
      </c>
      <c r="B41" s="5">
        <v>0.5625</v>
      </c>
      <c r="C41" s="1" t="s">
        <v>265</v>
      </c>
      <c r="D41" s="1">
        <v>2</v>
      </c>
      <c r="E41" s="1">
        <v>5</v>
      </c>
      <c r="F41" s="1" t="s">
        <v>281</v>
      </c>
      <c r="G41" s="2">
        <v>23.5471333333333</v>
      </c>
      <c r="H41" s="6">
        <f>1+_xlfn.COUNTIFS(A:A,A41,O:O,"&lt;"&amp;O41)</f>
        <v>11</v>
      </c>
      <c r="I41" s="2">
        <f>_xlfn.AVERAGEIF(A:A,A41,G:G)</f>
        <v>48.89136060606058</v>
      </c>
      <c r="J41" s="2">
        <f t="shared" si="0"/>
        <v>-25.34422727272728</v>
      </c>
      <c r="K41" s="2">
        <f t="shared" si="1"/>
        <v>64.65577272727272</v>
      </c>
      <c r="L41" s="2">
        <f t="shared" si="2"/>
        <v>48.39257358563335</v>
      </c>
      <c r="M41" s="2">
        <f>SUMIF(A:A,A41,L:L)</f>
        <v>3212.045666528537</v>
      </c>
      <c r="N41" s="3">
        <f t="shared" si="3"/>
        <v>0.015065966866509186</v>
      </c>
      <c r="O41" s="7">
        <f t="shared" si="4"/>
        <v>66.37476431884002</v>
      </c>
      <c r="P41" s="3">
        <f t="shared" si="5"/>
      </c>
      <c r="Q41" s="3">
        <f>IF(ISNUMBER(P41),SUMIF(A:A,A41,P:P),"")</f>
      </c>
      <c r="R41" s="3">
        <f t="shared" si="6"/>
      </c>
      <c r="S41" s="8">
        <f t="shared" si="7"/>
      </c>
    </row>
    <row r="42" spans="1:19" ht="15">
      <c r="A42" s="1">
        <v>26</v>
      </c>
      <c r="B42" s="5">
        <v>0.5625</v>
      </c>
      <c r="C42" s="1" t="s">
        <v>265</v>
      </c>
      <c r="D42" s="1">
        <v>2</v>
      </c>
      <c r="E42" s="1">
        <v>13</v>
      </c>
      <c r="F42" s="1" t="s">
        <v>286</v>
      </c>
      <c r="G42" s="2">
        <v>46.9511666666666</v>
      </c>
      <c r="H42" s="6">
        <f>1+_xlfn.COUNTIFS(A:A,A42,O:O,"&lt;"&amp;O42)</f>
        <v>8</v>
      </c>
      <c r="I42" s="2">
        <f>_xlfn.AVERAGEIF(A:A,A42,G:G)</f>
        <v>48.89136060606058</v>
      </c>
      <c r="J42" s="2">
        <f t="shared" si="0"/>
        <v>-1.9401939393939784</v>
      </c>
      <c r="K42" s="2">
        <f t="shared" si="1"/>
        <v>88.05980606060602</v>
      </c>
      <c r="L42" s="2">
        <f t="shared" si="2"/>
        <v>197.07578764933243</v>
      </c>
      <c r="M42" s="2">
        <f>SUMIF(A:A,A42,L:L)</f>
        <v>3212.045666528537</v>
      </c>
      <c r="N42" s="3">
        <f t="shared" si="3"/>
        <v>0.061355225955527844</v>
      </c>
      <c r="O42" s="7">
        <f t="shared" si="4"/>
        <v>16.298530148431542</v>
      </c>
      <c r="P42" s="3">
        <f t="shared" si="5"/>
        <v>0.061355225955527844</v>
      </c>
      <c r="Q42" s="3">
        <f>IF(ISNUMBER(P42),SUMIF(A:A,A42,P:P),"")</f>
        <v>0.9268765945709494</v>
      </c>
      <c r="R42" s="3">
        <f t="shared" si="6"/>
        <v>0.06619567946251696</v>
      </c>
      <c r="S42" s="8">
        <f t="shared" si="7"/>
        <v>15.106726120490174</v>
      </c>
    </row>
    <row r="43" spans="1:19" ht="15">
      <c r="A43" s="1">
        <v>26</v>
      </c>
      <c r="B43" s="5">
        <v>0.5625</v>
      </c>
      <c r="C43" s="1" t="s">
        <v>265</v>
      </c>
      <c r="D43" s="1">
        <v>2</v>
      </c>
      <c r="E43" s="1">
        <v>14</v>
      </c>
      <c r="F43" s="1" t="s">
        <v>287</v>
      </c>
      <c r="G43" s="2">
        <v>40.2218666666667</v>
      </c>
      <c r="H43" s="6">
        <f>1+_xlfn.COUNTIFS(A:A,A43,O:O,"&lt;"&amp;O43)</f>
        <v>9</v>
      </c>
      <c r="I43" s="2">
        <f>_xlfn.AVERAGEIF(A:A,A43,G:G)</f>
        <v>48.89136060606058</v>
      </c>
      <c r="J43" s="2">
        <f t="shared" si="0"/>
        <v>-8.669493939393881</v>
      </c>
      <c r="K43" s="2">
        <f t="shared" si="1"/>
        <v>81.33050606060613</v>
      </c>
      <c r="L43" s="2">
        <f t="shared" si="2"/>
        <v>131.60833643249362</v>
      </c>
      <c r="M43" s="2">
        <f>SUMIF(A:A,A43,L:L)</f>
        <v>3212.045666528537</v>
      </c>
      <c r="N43" s="3">
        <f t="shared" si="3"/>
        <v>0.04097337027425614</v>
      </c>
      <c r="O43" s="7">
        <f t="shared" si="4"/>
        <v>24.40609579603724</v>
      </c>
      <c r="P43" s="3">
        <f t="shared" si="5"/>
      </c>
      <c r="Q43" s="3">
        <f>IF(ISNUMBER(P43),SUMIF(A:A,A43,P:P),"")</f>
      </c>
      <c r="R43" s="3">
        <f t="shared" si="6"/>
      </c>
      <c r="S43" s="8">
        <f t="shared" si="7"/>
      </c>
    </row>
    <row r="44" spans="1:19" ht="15">
      <c r="A44" s="1">
        <v>26</v>
      </c>
      <c r="B44" s="5">
        <v>0.5625</v>
      </c>
      <c r="C44" s="1" t="s">
        <v>265</v>
      </c>
      <c r="D44" s="1">
        <v>2</v>
      </c>
      <c r="E44" s="1">
        <v>15</v>
      </c>
      <c r="F44" s="1" t="s">
        <v>288</v>
      </c>
      <c r="G44" s="2">
        <v>25.642266666666703</v>
      </c>
      <c r="H44" s="6">
        <f>1+_xlfn.COUNTIFS(A:A,A44,O:O,"&lt;"&amp;O44)</f>
        <v>10</v>
      </c>
      <c r="I44" s="2">
        <f>_xlfn.AVERAGEIF(A:A,A44,G:G)</f>
        <v>48.89136060606058</v>
      </c>
      <c r="J44" s="2">
        <f t="shared" si="0"/>
        <v>-23.249093939393877</v>
      </c>
      <c r="K44" s="2">
        <f t="shared" si="1"/>
        <v>66.75090606060613</v>
      </c>
      <c r="L44" s="2">
        <f t="shared" si="2"/>
        <v>54.87480751206424</v>
      </c>
      <c r="M44" s="2">
        <f>SUMIF(A:A,A44,L:L)</f>
        <v>3212.045666528537</v>
      </c>
      <c r="N44" s="3">
        <f t="shared" si="3"/>
        <v>0.01708406828828525</v>
      </c>
      <c r="O44" s="7">
        <f t="shared" si="4"/>
        <v>58.53406712765904</v>
      </c>
      <c r="P44" s="3">
        <f t="shared" si="5"/>
      </c>
      <c r="Q44" s="3">
        <f>IF(ISNUMBER(P44),SUMIF(A:A,A44,P:P),"")</f>
      </c>
      <c r="R44" s="3">
        <f t="shared" si="6"/>
      </c>
      <c r="S44" s="8">
        <f t="shared" si="7"/>
      </c>
    </row>
    <row r="45" spans="1:19" ht="15">
      <c r="A45" s="1">
        <v>15</v>
      </c>
      <c r="B45" s="5">
        <v>0.5743055555555555</v>
      </c>
      <c r="C45" s="1" t="s">
        <v>154</v>
      </c>
      <c r="D45" s="1">
        <v>4</v>
      </c>
      <c r="E45" s="1">
        <v>6</v>
      </c>
      <c r="F45" s="1" t="s">
        <v>168</v>
      </c>
      <c r="G45" s="2">
        <v>75.6892666666667</v>
      </c>
      <c r="H45" s="6">
        <f>1+_xlfn.COUNTIFS(A:A,A45,O:O,"&lt;"&amp;O45)</f>
        <v>1</v>
      </c>
      <c r="I45" s="2">
        <f>_xlfn.AVERAGEIF(A:A,A45,G:G)</f>
        <v>51.86230000000001</v>
      </c>
      <c r="J45" s="2">
        <f t="shared" si="0"/>
        <v>23.826966666666685</v>
      </c>
      <c r="K45" s="2">
        <f t="shared" si="1"/>
        <v>113.82696666666669</v>
      </c>
      <c r="L45" s="2">
        <f t="shared" si="2"/>
        <v>924.8374570838697</v>
      </c>
      <c r="M45" s="2">
        <f>SUMIF(A:A,A45,L:L)</f>
        <v>2130.693418510585</v>
      </c>
      <c r="N45" s="3">
        <f t="shared" si="3"/>
        <v>0.4340546833482769</v>
      </c>
      <c r="O45" s="7">
        <f t="shared" si="4"/>
        <v>2.3038571828923677</v>
      </c>
      <c r="P45" s="3">
        <f t="shared" si="5"/>
        <v>0.4340546833482769</v>
      </c>
      <c r="Q45" s="3">
        <f>IF(ISNUMBER(P45),SUMIF(A:A,A45,P:P),"")</f>
        <v>0.9628830950574382</v>
      </c>
      <c r="R45" s="3">
        <f t="shared" si="6"/>
        <v>0.45078648236355684</v>
      </c>
      <c r="S45" s="8">
        <f t="shared" si="7"/>
        <v>2.2183451348337138</v>
      </c>
    </row>
    <row r="46" spans="1:19" ht="15">
      <c r="A46" s="1">
        <v>15</v>
      </c>
      <c r="B46" s="5">
        <v>0.5743055555555555</v>
      </c>
      <c r="C46" s="1" t="s">
        <v>154</v>
      </c>
      <c r="D46" s="1">
        <v>4</v>
      </c>
      <c r="E46" s="1">
        <v>1</v>
      </c>
      <c r="F46" s="1" t="s">
        <v>164</v>
      </c>
      <c r="G46" s="2">
        <v>62.4213</v>
      </c>
      <c r="H46" s="6">
        <f>1+_xlfn.COUNTIFS(A:A,A46,O:O,"&lt;"&amp;O46)</f>
        <v>2</v>
      </c>
      <c r="I46" s="2">
        <f>_xlfn.AVERAGEIF(A:A,A46,G:G)</f>
        <v>51.86230000000001</v>
      </c>
      <c r="J46" s="2">
        <f t="shared" si="0"/>
        <v>10.55899999999999</v>
      </c>
      <c r="K46" s="2">
        <f t="shared" si="1"/>
        <v>100.559</v>
      </c>
      <c r="L46" s="2">
        <f t="shared" si="2"/>
        <v>417.1892684496001</v>
      </c>
      <c r="M46" s="2">
        <f>SUMIF(A:A,A46,L:L)</f>
        <v>2130.693418510585</v>
      </c>
      <c r="N46" s="3">
        <f t="shared" si="3"/>
        <v>0.19579976397600513</v>
      </c>
      <c r="O46" s="7">
        <f t="shared" si="4"/>
        <v>5.107258454726983</v>
      </c>
      <c r="P46" s="3">
        <f t="shared" si="5"/>
        <v>0.19579976397600513</v>
      </c>
      <c r="Q46" s="3">
        <f>IF(ISNUMBER(P46),SUMIF(A:A,A46,P:P),"")</f>
        <v>0.9628830950574382</v>
      </c>
      <c r="R46" s="3">
        <f t="shared" si="6"/>
        <v>0.20334738971019656</v>
      </c>
      <c r="S46" s="8">
        <f t="shared" si="7"/>
        <v>4.917692828145787</v>
      </c>
    </row>
    <row r="47" spans="1:19" ht="15">
      <c r="A47" s="1">
        <v>15</v>
      </c>
      <c r="B47" s="5">
        <v>0.5743055555555555</v>
      </c>
      <c r="C47" s="1" t="s">
        <v>154</v>
      </c>
      <c r="D47" s="1">
        <v>4</v>
      </c>
      <c r="E47" s="1">
        <v>7</v>
      </c>
      <c r="F47" s="1" t="s">
        <v>169</v>
      </c>
      <c r="G47" s="2">
        <v>53.5392</v>
      </c>
      <c r="H47" s="6">
        <f>1+_xlfn.COUNTIFS(A:A,A47,O:O,"&lt;"&amp;O47)</f>
        <v>3</v>
      </c>
      <c r="I47" s="2">
        <f>_xlfn.AVERAGEIF(A:A,A47,G:G)</f>
        <v>51.86230000000001</v>
      </c>
      <c r="J47" s="2">
        <f t="shared" si="0"/>
        <v>1.6768999999999892</v>
      </c>
      <c r="K47" s="2">
        <f t="shared" si="1"/>
        <v>91.67689999999999</v>
      </c>
      <c r="L47" s="2">
        <f t="shared" si="2"/>
        <v>244.84221924401166</v>
      </c>
      <c r="M47" s="2">
        <f>SUMIF(A:A,A47,L:L)</f>
        <v>2130.693418510585</v>
      </c>
      <c r="N47" s="3">
        <f t="shared" si="3"/>
        <v>0.11491198926927895</v>
      </c>
      <c r="O47" s="7">
        <f t="shared" si="4"/>
        <v>8.70231214653025</v>
      </c>
      <c r="P47" s="3">
        <f t="shared" si="5"/>
        <v>0.11491198926927895</v>
      </c>
      <c r="Q47" s="3">
        <f>IF(ISNUMBER(P47),SUMIF(A:A,A47,P:P),"")</f>
        <v>0.9628830950574382</v>
      </c>
      <c r="R47" s="3">
        <f t="shared" si="6"/>
        <v>0.1193415793247717</v>
      </c>
      <c r="S47" s="8">
        <f t="shared" si="7"/>
        <v>8.379309253806987</v>
      </c>
    </row>
    <row r="48" spans="1:19" ht="15">
      <c r="A48" s="1">
        <v>15</v>
      </c>
      <c r="B48" s="5">
        <v>0.5743055555555555</v>
      </c>
      <c r="C48" s="1" t="s">
        <v>154</v>
      </c>
      <c r="D48" s="1">
        <v>4</v>
      </c>
      <c r="E48" s="1">
        <v>9</v>
      </c>
      <c r="F48" s="1" t="s">
        <v>170</v>
      </c>
      <c r="G48" s="2">
        <v>50.0286666666667</v>
      </c>
      <c r="H48" s="6">
        <f>1+_xlfn.COUNTIFS(A:A,A48,O:O,"&lt;"&amp;O48)</f>
        <v>4</v>
      </c>
      <c r="I48" s="2">
        <f>_xlfn.AVERAGEIF(A:A,A48,G:G)</f>
        <v>51.86230000000001</v>
      </c>
      <c r="J48" s="2">
        <f t="shared" si="0"/>
        <v>-1.8336333333333101</v>
      </c>
      <c r="K48" s="2">
        <f t="shared" si="1"/>
        <v>88.16636666666669</v>
      </c>
      <c r="L48" s="2">
        <f t="shared" si="2"/>
        <v>198.33985525985545</v>
      </c>
      <c r="M48" s="2">
        <f>SUMIF(A:A,A48,L:L)</f>
        <v>2130.693418510585</v>
      </c>
      <c r="N48" s="3">
        <f t="shared" si="3"/>
        <v>0.09308699859715182</v>
      </c>
      <c r="O48" s="7">
        <f t="shared" si="4"/>
        <v>10.742638768789318</v>
      </c>
      <c r="P48" s="3">
        <f t="shared" si="5"/>
        <v>0.09308699859715182</v>
      </c>
      <c r="Q48" s="3">
        <f>IF(ISNUMBER(P48),SUMIF(A:A,A48,P:P),"")</f>
        <v>0.9628830950574382</v>
      </c>
      <c r="R48" s="3">
        <f t="shared" si="6"/>
        <v>0.09667528599782818</v>
      </c>
      <c r="S48" s="8">
        <f t="shared" si="7"/>
        <v>10.343905266775886</v>
      </c>
    </row>
    <row r="49" spans="1:19" ht="15">
      <c r="A49" s="1">
        <v>15</v>
      </c>
      <c r="B49" s="5">
        <v>0.5743055555555555</v>
      </c>
      <c r="C49" s="1" t="s">
        <v>154</v>
      </c>
      <c r="D49" s="1">
        <v>4</v>
      </c>
      <c r="E49" s="1">
        <v>3</v>
      </c>
      <c r="F49" s="1" t="s">
        <v>165</v>
      </c>
      <c r="G49" s="2">
        <v>44.8162</v>
      </c>
      <c r="H49" s="6">
        <f>1+_xlfn.COUNTIFS(A:A,A49,O:O,"&lt;"&amp;O49)</f>
        <v>5</v>
      </c>
      <c r="I49" s="2">
        <f>_xlfn.AVERAGEIF(A:A,A49,G:G)</f>
        <v>51.86230000000001</v>
      </c>
      <c r="J49" s="2">
        <f t="shared" si="0"/>
        <v>-7.04610000000001</v>
      </c>
      <c r="K49" s="2">
        <f t="shared" si="1"/>
        <v>82.95389999999999</v>
      </c>
      <c r="L49" s="2">
        <f t="shared" si="2"/>
        <v>145.07255549572182</v>
      </c>
      <c r="M49" s="2">
        <f>SUMIF(A:A,A49,L:L)</f>
        <v>2130.693418510585</v>
      </c>
      <c r="N49" s="3">
        <f t="shared" si="3"/>
        <v>0.06808701535161808</v>
      </c>
      <c r="O49" s="7">
        <f t="shared" si="4"/>
        <v>14.687088203760354</v>
      </c>
      <c r="P49" s="3">
        <f t="shared" si="5"/>
        <v>0.06808701535161808</v>
      </c>
      <c r="Q49" s="3">
        <f>IF(ISNUMBER(P49),SUMIF(A:A,A49,P:P),"")</f>
        <v>0.9628830950574382</v>
      </c>
      <c r="R49" s="3">
        <f t="shared" si="6"/>
        <v>0.07071161151453857</v>
      </c>
      <c r="S49" s="8">
        <f t="shared" si="7"/>
        <v>14.141948947018358</v>
      </c>
    </row>
    <row r="50" spans="1:19" ht="15">
      <c r="A50" s="1">
        <v>15</v>
      </c>
      <c r="B50" s="5">
        <v>0.5743055555555555</v>
      </c>
      <c r="C50" s="1" t="s">
        <v>154</v>
      </c>
      <c r="D50" s="1">
        <v>4</v>
      </c>
      <c r="E50" s="1">
        <v>4</v>
      </c>
      <c r="F50" s="1" t="s">
        <v>166</v>
      </c>
      <c r="G50" s="2">
        <v>41.8371666666667</v>
      </c>
      <c r="H50" s="6">
        <f>1+_xlfn.COUNTIFS(A:A,A50,O:O,"&lt;"&amp;O50)</f>
        <v>6</v>
      </c>
      <c r="I50" s="2">
        <f>_xlfn.AVERAGEIF(A:A,A50,G:G)</f>
        <v>51.86230000000001</v>
      </c>
      <c r="J50" s="2">
        <f t="shared" si="0"/>
        <v>-10.025133333333315</v>
      </c>
      <c r="K50" s="2">
        <f t="shared" si="1"/>
        <v>79.97486666666668</v>
      </c>
      <c r="L50" s="2">
        <f t="shared" si="2"/>
        <v>121.32731790092697</v>
      </c>
      <c r="M50" s="2">
        <f>SUMIF(A:A,A50,L:L)</f>
        <v>2130.693418510585</v>
      </c>
      <c r="N50" s="3">
        <f t="shared" si="3"/>
        <v>0.05694264451510729</v>
      </c>
      <c r="O50" s="7">
        <f t="shared" si="4"/>
        <v>17.561530703666087</v>
      </c>
      <c r="P50" s="3">
        <f t="shared" si="5"/>
        <v>0.05694264451510729</v>
      </c>
      <c r="Q50" s="3">
        <f>IF(ISNUMBER(P50),SUMIF(A:A,A50,P:P),"")</f>
        <v>0.9628830950574382</v>
      </c>
      <c r="R50" s="3">
        <f t="shared" si="6"/>
        <v>0.0591376510891081</v>
      </c>
      <c r="S50" s="8">
        <f t="shared" si="7"/>
        <v>16.909701037892233</v>
      </c>
    </row>
    <row r="51" spans="1:19" ht="15">
      <c r="A51" s="1">
        <v>15</v>
      </c>
      <c r="B51" s="5">
        <v>0.5743055555555555</v>
      </c>
      <c r="C51" s="1" t="s">
        <v>154</v>
      </c>
      <c r="D51" s="1">
        <v>4</v>
      </c>
      <c r="E51" s="1">
        <v>5</v>
      </c>
      <c r="F51" s="1" t="s">
        <v>167</v>
      </c>
      <c r="G51" s="2">
        <v>34.704299999999996</v>
      </c>
      <c r="H51" s="6">
        <f>1+_xlfn.COUNTIFS(A:A,A51,O:O,"&lt;"&amp;O51)</f>
        <v>7</v>
      </c>
      <c r="I51" s="2">
        <f>_xlfn.AVERAGEIF(A:A,A51,G:G)</f>
        <v>51.86230000000001</v>
      </c>
      <c r="J51" s="2">
        <f t="shared" si="0"/>
        <v>-17.158000000000015</v>
      </c>
      <c r="K51" s="2">
        <f t="shared" si="1"/>
        <v>72.84199999999998</v>
      </c>
      <c r="L51" s="2">
        <f t="shared" si="2"/>
        <v>79.08474507659976</v>
      </c>
      <c r="M51" s="2">
        <f>SUMIF(A:A,A51,L:L)</f>
        <v>2130.693418510585</v>
      </c>
      <c r="N51" s="3">
        <f t="shared" si="3"/>
        <v>0.03711690494256195</v>
      </c>
      <c r="O51" s="7">
        <f t="shared" si="4"/>
        <v>26.94190158224373</v>
      </c>
      <c r="P51" s="3">
        <f t="shared" si="5"/>
      </c>
      <c r="Q51" s="3">
        <f>IF(ISNUMBER(P51),SUMIF(A:A,A51,P:P),"")</f>
      </c>
      <c r="R51" s="3">
        <f t="shared" si="6"/>
      </c>
      <c r="S51" s="8">
        <f t="shared" si="7"/>
      </c>
    </row>
    <row r="52" spans="1:19" ht="15">
      <c r="A52" s="1">
        <v>6</v>
      </c>
      <c r="B52" s="5">
        <v>0.579861111111111</v>
      </c>
      <c r="C52" s="1" t="s">
        <v>72</v>
      </c>
      <c r="D52" s="1">
        <v>3</v>
      </c>
      <c r="E52" s="1">
        <v>1</v>
      </c>
      <c r="F52" s="1" t="s">
        <v>73</v>
      </c>
      <c r="G52" s="2">
        <v>75.5567333333333</v>
      </c>
      <c r="H52" s="6">
        <f>1+_xlfn.COUNTIFS(A:A,A52,O:O,"&lt;"&amp;O52)</f>
        <v>1</v>
      </c>
      <c r="I52" s="2">
        <f>_xlfn.AVERAGEIF(A:A,A52,G:G)</f>
        <v>46.691203703703664</v>
      </c>
      <c r="J52" s="2">
        <f t="shared" si="0"/>
        <v>28.865529629629634</v>
      </c>
      <c r="K52" s="2">
        <f t="shared" si="1"/>
        <v>118.86552962962963</v>
      </c>
      <c r="L52" s="2">
        <f t="shared" si="2"/>
        <v>1251.2918514442717</v>
      </c>
      <c r="M52" s="2">
        <f>SUMIF(A:A,A52,L:L)</f>
        <v>3162.8262188623385</v>
      </c>
      <c r="N52" s="3">
        <f t="shared" si="3"/>
        <v>0.3956245980199186</v>
      </c>
      <c r="O52" s="7">
        <f t="shared" si="4"/>
        <v>2.527648697793186</v>
      </c>
      <c r="P52" s="3">
        <f t="shared" si="5"/>
        <v>0.3956245980199186</v>
      </c>
      <c r="Q52" s="3">
        <f>IF(ISNUMBER(P52),SUMIF(A:A,A52,P:P),"")</f>
        <v>0.9156782143515074</v>
      </c>
      <c r="R52" s="3">
        <f t="shared" si="6"/>
        <v>0.4320563619612857</v>
      </c>
      <c r="S52" s="8">
        <f t="shared" si="7"/>
        <v>2.3145128461031774</v>
      </c>
    </row>
    <row r="53" spans="1:19" ht="15">
      <c r="A53" s="1">
        <v>6</v>
      </c>
      <c r="B53" s="5">
        <v>0.579861111111111</v>
      </c>
      <c r="C53" s="1" t="s">
        <v>72</v>
      </c>
      <c r="D53" s="1">
        <v>3</v>
      </c>
      <c r="E53" s="1">
        <v>3</v>
      </c>
      <c r="F53" s="1" t="s">
        <v>74</v>
      </c>
      <c r="G53" s="2">
        <v>63.43546666666649</v>
      </c>
      <c r="H53" s="6">
        <f>1+_xlfn.COUNTIFS(A:A,A53,O:O,"&lt;"&amp;O53)</f>
        <v>2</v>
      </c>
      <c r="I53" s="2">
        <f>_xlfn.AVERAGEIF(A:A,A53,G:G)</f>
        <v>46.691203703703664</v>
      </c>
      <c r="J53" s="2">
        <f t="shared" si="0"/>
        <v>16.74426296296283</v>
      </c>
      <c r="K53" s="2">
        <f t="shared" si="1"/>
        <v>106.74426296296284</v>
      </c>
      <c r="L53" s="2">
        <f t="shared" si="2"/>
        <v>604.6536276366646</v>
      </c>
      <c r="M53" s="2">
        <f>SUMIF(A:A,A53,L:L)</f>
        <v>3162.8262188623385</v>
      </c>
      <c r="N53" s="3">
        <f t="shared" si="3"/>
        <v>0.19117510283386902</v>
      </c>
      <c r="O53" s="7">
        <f t="shared" si="4"/>
        <v>5.230806654091349</v>
      </c>
      <c r="P53" s="3">
        <f t="shared" si="5"/>
        <v>0.19117510283386902</v>
      </c>
      <c r="Q53" s="3">
        <f>IF(ISNUMBER(P53),SUMIF(A:A,A53,P:P),"")</f>
        <v>0.9156782143515074</v>
      </c>
      <c r="R53" s="3">
        <f t="shared" si="6"/>
        <v>0.20877978730689925</v>
      </c>
      <c r="S53" s="8">
        <f t="shared" si="7"/>
        <v>4.78973569663635</v>
      </c>
    </row>
    <row r="54" spans="1:19" ht="15">
      <c r="A54" s="1">
        <v>6</v>
      </c>
      <c r="B54" s="5">
        <v>0.579861111111111</v>
      </c>
      <c r="C54" s="1" t="s">
        <v>72</v>
      </c>
      <c r="D54" s="1">
        <v>3</v>
      </c>
      <c r="E54" s="1">
        <v>4</v>
      </c>
      <c r="F54" s="1" t="s">
        <v>75</v>
      </c>
      <c r="G54" s="2">
        <v>57.257833333333195</v>
      </c>
      <c r="H54" s="6">
        <f>1+_xlfn.COUNTIFS(A:A,A54,O:O,"&lt;"&amp;O54)</f>
        <v>3</v>
      </c>
      <c r="I54" s="2">
        <f>_xlfn.AVERAGEIF(A:A,A54,G:G)</f>
        <v>46.691203703703664</v>
      </c>
      <c r="J54" s="2">
        <f t="shared" si="0"/>
        <v>10.566629629629531</v>
      </c>
      <c r="K54" s="2">
        <f t="shared" si="1"/>
        <v>100.56662962962953</v>
      </c>
      <c r="L54" s="2">
        <f t="shared" si="2"/>
        <v>417.3802921456869</v>
      </c>
      <c r="M54" s="2">
        <f>SUMIF(A:A,A54,L:L)</f>
        <v>3162.8262188623385</v>
      </c>
      <c r="N54" s="3">
        <f t="shared" si="3"/>
        <v>0.1319643455769181</v>
      </c>
      <c r="O54" s="7">
        <f t="shared" si="4"/>
        <v>7.577804410943179</v>
      </c>
      <c r="P54" s="3">
        <f t="shared" si="5"/>
        <v>0.1319643455769181</v>
      </c>
      <c r="Q54" s="3">
        <f>IF(ISNUMBER(P54),SUMIF(A:A,A54,P:P),"")</f>
        <v>0.9156782143515074</v>
      </c>
      <c r="R54" s="3">
        <f t="shared" si="6"/>
        <v>0.14411650676911278</v>
      </c>
      <c r="S54" s="8">
        <f t="shared" si="7"/>
        <v>6.938830411717426</v>
      </c>
    </row>
    <row r="55" spans="1:19" ht="15">
      <c r="A55" s="1">
        <v>6</v>
      </c>
      <c r="B55" s="5">
        <v>0.579861111111111</v>
      </c>
      <c r="C55" s="1" t="s">
        <v>72</v>
      </c>
      <c r="D55" s="1">
        <v>3</v>
      </c>
      <c r="E55" s="1">
        <v>7</v>
      </c>
      <c r="F55" s="1" t="s">
        <v>77</v>
      </c>
      <c r="G55" s="2">
        <v>50.93316666666669</v>
      </c>
      <c r="H55" s="6">
        <f>1+_xlfn.COUNTIFS(A:A,A55,O:O,"&lt;"&amp;O55)</f>
        <v>4</v>
      </c>
      <c r="I55" s="2">
        <f>_xlfn.AVERAGEIF(A:A,A55,G:G)</f>
        <v>46.691203703703664</v>
      </c>
      <c r="J55" s="2">
        <f aca="true" t="shared" si="8" ref="J55:J108">G55-I55</f>
        <v>4.241962962963029</v>
      </c>
      <c r="K55" s="2">
        <f aca="true" t="shared" si="9" ref="K55:K108">90+J55</f>
        <v>94.24196296296303</v>
      </c>
      <c r="L55" s="2">
        <f aca="true" t="shared" si="10" ref="L55:L108">EXP(0.06*K55)</f>
        <v>285.5787371039576</v>
      </c>
      <c r="M55" s="2">
        <f>SUMIF(A:A,A55,L:L)</f>
        <v>3162.8262188623385</v>
      </c>
      <c r="N55" s="3">
        <f aca="true" t="shared" si="11" ref="N55:N108">L55/M55</f>
        <v>0.09029226310343401</v>
      </c>
      <c r="O55" s="7">
        <f aca="true" t="shared" si="12" ref="O55:O108">1/N55</f>
        <v>11.075146038309542</v>
      </c>
      <c r="P55" s="3">
        <f aca="true" t="shared" si="13" ref="P55:P108">IF(O55&gt;21,"",N55)</f>
        <v>0.09029226310343401</v>
      </c>
      <c r="Q55" s="3">
        <f>IF(ISNUMBER(P55),SUMIF(A:A,A55,P:P),"")</f>
        <v>0.9156782143515074</v>
      </c>
      <c r="R55" s="3">
        <f aca="true" t="shared" si="14" ref="R55:R108">_xlfn.IFERROR(P55*(1/Q55),"")</f>
        <v>0.0986069797099846</v>
      </c>
      <c r="S55" s="8">
        <f aca="true" t="shared" si="15" ref="S55:S108">_xlfn.IFERROR(1/R55,"")</f>
        <v>10.141269948041453</v>
      </c>
    </row>
    <row r="56" spans="1:19" ht="15">
      <c r="A56" s="1">
        <v>6</v>
      </c>
      <c r="B56" s="5">
        <v>0.579861111111111</v>
      </c>
      <c r="C56" s="1" t="s">
        <v>72</v>
      </c>
      <c r="D56" s="1">
        <v>3</v>
      </c>
      <c r="E56" s="1">
        <v>5</v>
      </c>
      <c r="F56" s="1" t="s">
        <v>76</v>
      </c>
      <c r="G56" s="2">
        <v>41.6892333333333</v>
      </c>
      <c r="H56" s="6">
        <f>1+_xlfn.COUNTIFS(A:A,A56,O:O,"&lt;"&amp;O56)</f>
        <v>6</v>
      </c>
      <c r="I56" s="2">
        <f>_xlfn.AVERAGEIF(A:A,A56,G:G)</f>
        <v>46.691203703703664</v>
      </c>
      <c r="J56" s="2">
        <f t="shared" si="8"/>
        <v>-5.0019703703703655</v>
      </c>
      <c r="K56" s="2">
        <f t="shared" si="9"/>
        <v>84.99802962962963</v>
      </c>
      <c r="L56" s="2">
        <f t="shared" si="10"/>
        <v>164.00251741170794</v>
      </c>
      <c r="M56" s="2">
        <f>SUMIF(A:A,A56,L:L)</f>
        <v>3162.8262188623385</v>
      </c>
      <c r="N56" s="3">
        <f t="shared" si="11"/>
        <v>0.05185315476191395</v>
      </c>
      <c r="O56" s="7">
        <f t="shared" si="12"/>
        <v>19.285229695117764</v>
      </c>
      <c r="P56" s="3">
        <f t="shared" si="13"/>
        <v>0.05185315476191395</v>
      </c>
      <c r="Q56" s="3">
        <f>IF(ISNUMBER(P56),SUMIF(A:A,A56,P:P),"")</f>
        <v>0.9156782143515074</v>
      </c>
      <c r="R56" s="3">
        <f t="shared" si="14"/>
        <v>0.056628140704032014</v>
      </c>
      <c r="S56" s="8">
        <f t="shared" si="15"/>
        <v>17.6590646905841</v>
      </c>
    </row>
    <row r="57" spans="1:19" ht="15">
      <c r="A57" s="1">
        <v>6</v>
      </c>
      <c r="B57" s="5">
        <v>0.579861111111111</v>
      </c>
      <c r="C57" s="1" t="s">
        <v>72</v>
      </c>
      <c r="D57" s="1">
        <v>3</v>
      </c>
      <c r="E57" s="1">
        <v>8</v>
      </c>
      <c r="F57" s="1" t="s">
        <v>78</v>
      </c>
      <c r="G57" s="2">
        <v>42.6009666666667</v>
      </c>
      <c r="H57" s="6">
        <f>1+_xlfn.COUNTIFS(A:A,A57,O:O,"&lt;"&amp;O57)</f>
        <v>5</v>
      </c>
      <c r="I57" s="2">
        <f>_xlfn.AVERAGEIF(A:A,A57,G:G)</f>
        <v>46.691203703703664</v>
      </c>
      <c r="J57" s="2">
        <f t="shared" si="8"/>
        <v>-4.090237037036964</v>
      </c>
      <c r="K57" s="2">
        <f t="shared" si="9"/>
        <v>85.90976296296304</v>
      </c>
      <c r="L57" s="2">
        <f t="shared" si="10"/>
        <v>173.2240386497075</v>
      </c>
      <c r="M57" s="2">
        <f>SUMIF(A:A,A57,L:L)</f>
        <v>3162.8262188623385</v>
      </c>
      <c r="N57" s="3">
        <f t="shared" si="11"/>
        <v>0.05476875005545382</v>
      </c>
      <c r="O57" s="7">
        <f t="shared" si="12"/>
        <v>18.258587223325193</v>
      </c>
      <c r="P57" s="3">
        <f t="shared" si="13"/>
        <v>0.05476875005545382</v>
      </c>
      <c r="Q57" s="3">
        <f>IF(ISNUMBER(P57),SUMIF(A:A,A57,P:P),"")</f>
        <v>0.9156782143515074</v>
      </c>
      <c r="R57" s="3">
        <f t="shared" si="14"/>
        <v>0.05981222354868583</v>
      </c>
      <c r="S57" s="8">
        <f t="shared" si="15"/>
        <v>16.71899054523566</v>
      </c>
    </row>
    <row r="58" spans="1:19" ht="15">
      <c r="A58" s="1">
        <v>6</v>
      </c>
      <c r="B58" s="5">
        <v>0.579861111111111</v>
      </c>
      <c r="C58" s="1" t="s">
        <v>72</v>
      </c>
      <c r="D58" s="1">
        <v>3</v>
      </c>
      <c r="E58" s="1">
        <v>9</v>
      </c>
      <c r="F58" s="1" t="s">
        <v>79</v>
      </c>
      <c r="G58" s="2">
        <v>38.2834333333333</v>
      </c>
      <c r="H58" s="6">
        <f>1+_xlfn.COUNTIFS(A:A,A58,O:O,"&lt;"&amp;O58)</f>
        <v>7</v>
      </c>
      <c r="I58" s="2">
        <f>_xlfn.AVERAGEIF(A:A,A58,G:G)</f>
        <v>46.691203703703664</v>
      </c>
      <c r="J58" s="2">
        <f t="shared" si="8"/>
        <v>-8.407770370370365</v>
      </c>
      <c r="K58" s="2">
        <f t="shared" si="9"/>
        <v>81.59222962962963</v>
      </c>
      <c r="L58" s="2">
        <f t="shared" si="10"/>
        <v>133.6913490435518</v>
      </c>
      <c r="M58" s="2">
        <f>SUMIF(A:A,A58,L:L)</f>
        <v>3162.8262188623385</v>
      </c>
      <c r="N58" s="3">
        <f t="shared" si="11"/>
        <v>0.042269584160599345</v>
      </c>
      <c r="O58" s="7">
        <f t="shared" si="12"/>
        <v>23.657673001953206</v>
      </c>
      <c r="P58" s="3">
        <f t="shared" si="13"/>
      </c>
      <c r="Q58" s="3">
        <f>IF(ISNUMBER(P58),SUMIF(A:A,A58,P:P),"")</f>
      </c>
      <c r="R58" s="3">
        <f t="shared" si="14"/>
      </c>
      <c r="S58" s="8">
        <f t="shared" si="15"/>
      </c>
    </row>
    <row r="59" spans="1:19" ht="15">
      <c r="A59" s="1">
        <v>6</v>
      </c>
      <c r="B59" s="5">
        <v>0.579861111111111</v>
      </c>
      <c r="C59" s="1" t="s">
        <v>72</v>
      </c>
      <c r="D59" s="1">
        <v>3</v>
      </c>
      <c r="E59" s="1">
        <v>10</v>
      </c>
      <c r="F59" s="1" t="s">
        <v>80</v>
      </c>
      <c r="G59" s="2">
        <v>32.1924333333333</v>
      </c>
      <c r="H59" s="6">
        <f>1+_xlfn.COUNTIFS(A:A,A59,O:O,"&lt;"&amp;O59)</f>
        <v>8</v>
      </c>
      <c r="I59" s="2">
        <f>_xlfn.AVERAGEIF(A:A,A59,G:G)</f>
        <v>46.691203703703664</v>
      </c>
      <c r="J59" s="2">
        <f t="shared" si="8"/>
        <v>-14.498770370370366</v>
      </c>
      <c r="K59" s="2">
        <f t="shared" si="9"/>
        <v>75.50122962962963</v>
      </c>
      <c r="L59" s="2">
        <f t="shared" si="10"/>
        <v>92.76540485507434</v>
      </c>
      <c r="M59" s="2">
        <f>SUMIF(A:A,A59,L:L)</f>
        <v>3162.8262188623385</v>
      </c>
      <c r="N59" s="3">
        <f t="shared" si="11"/>
        <v>0.029329908896620266</v>
      </c>
      <c r="O59" s="7">
        <f t="shared" si="12"/>
        <v>34.09488940196577</v>
      </c>
      <c r="P59" s="3">
        <f t="shared" si="13"/>
      </c>
      <c r="Q59" s="3">
        <f>IF(ISNUMBER(P59),SUMIF(A:A,A59,P:P),"")</f>
      </c>
      <c r="R59" s="3">
        <f t="shared" si="14"/>
      </c>
      <c r="S59" s="8">
        <f t="shared" si="15"/>
      </c>
    </row>
    <row r="60" spans="1:19" ht="15">
      <c r="A60" s="1">
        <v>6</v>
      </c>
      <c r="B60" s="5">
        <v>0.579861111111111</v>
      </c>
      <c r="C60" s="1" t="s">
        <v>72</v>
      </c>
      <c r="D60" s="1">
        <v>3</v>
      </c>
      <c r="E60" s="1">
        <v>11</v>
      </c>
      <c r="F60" s="1" t="s">
        <v>81</v>
      </c>
      <c r="G60" s="2">
        <v>18.2715666666667</v>
      </c>
      <c r="H60" s="6">
        <f>1+_xlfn.COUNTIFS(A:A,A60,O:O,"&lt;"&amp;O60)</f>
        <v>9</v>
      </c>
      <c r="I60" s="2">
        <f>_xlfn.AVERAGEIF(A:A,A60,G:G)</f>
        <v>46.691203703703664</v>
      </c>
      <c r="J60" s="2">
        <f t="shared" si="8"/>
        <v>-28.419637037036964</v>
      </c>
      <c r="K60" s="2">
        <f t="shared" si="9"/>
        <v>61.58036296296304</v>
      </c>
      <c r="L60" s="2">
        <f t="shared" si="10"/>
        <v>40.23840057171589</v>
      </c>
      <c r="M60" s="2">
        <f>SUMIF(A:A,A60,L:L)</f>
        <v>3162.8262188623385</v>
      </c>
      <c r="N60" s="3">
        <f t="shared" si="11"/>
        <v>0.012722292591272864</v>
      </c>
      <c r="O60" s="7">
        <f t="shared" si="12"/>
        <v>78.60218532357698</v>
      </c>
      <c r="P60" s="3">
        <f t="shared" si="13"/>
      </c>
      <c r="Q60" s="3">
        <f>IF(ISNUMBER(P60),SUMIF(A:A,A60,P:P),"")</f>
      </c>
      <c r="R60" s="3">
        <f t="shared" si="14"/>
      </c>
      <c r="S60" s="8">
        <f t="shared" si="15"/>
      </c>
    </row>
    <row r="61" spans="1:19" ht="15">
      <c r="A61" s="1">
        <v>27</v>
      </c>
      <c r="B61" s="5">
        <v>0.5833333333333334</v>
      </c>
      <c r="C61" s="1" t="s">
        <v>265</v>
      </c>
      <c r="D61" s="1">
        <v>3</v>
      </c>
      <c r="E61" s="1">
        <v>3</v>
      </c>
      <c r="F61" s="1" t="s">
        <v>291</v>
      </c>
      <c r="G61" s="2">
        <v>69.1701666666667</v>
      </c>
      <c r="H61" s="6">
        <f>1+_xlfn.COUNTIFS(A:A,A61,O:O,"&lt;"&amp;O61)</f>
        <v>1</v>
      </c>
      <c r="I61" s="2">
        <f>_xlfn.AVERAGEIF(A:A,A61,G:G)</f>
        <v>51.90014444444444</v>
      </c>
      <c r="J61" s="2">
        <f t="shared" si="8"/>
        <v>17.27002222222226</v>
      </c>
      <c r="K61" s="2">
        <f t="shared" si="9"/>
        <v>107.27002222222225</v>
      </c>
      <c r="L61" s="2">
        <f t="shared" si="10"/>
        <v>624.0318029478892</v>
      </c>
      <c r="M61" s="2">
        <f>SUMIF(A:A,A61,L:L)</f>
        <v>2383.490855783022</v>
      </c>
      <c r="N61" s="3">
        <f t="shared" si="11"/>
        <v>0.2618142215372095</v>
      </c>
      <c r="O61" s="7">
        <f t="shared" si="12"/>
        <v>3.819502218514429</v>
      </c>
      <c r="P61" s="3">
        <f t="shared" si="13"/>
        <v>0.2618142215372095</v>
      </c>
      <c r="Q61" s="3">
        <f>IF(ISNUMBER(P61),SUMIF(A:A,A61,P:P),"")</f>
        <v>0.9594074247550367</v>
      </c>
      <c r="R61" s="3">
        <f t="shared" si="14"/>
        <v>0.2728915941046193</v>
      </c>
      <c r="S61" s="8">
        <f t="shared" si="15"/>
        <v>3.664458787311078</v>
      </c>
    </row>
    <row r="62" spans="1:19" ht="15">
      <c r="A62" s="1">
        <v>27</v>
      </c>
      <c r="B62" s="5">
        <v>0.5833333333333334</v>
      </c>
      <c r="C62" s="1" t="s">
        <v>265</v>
      </c>
      <c r="D62" s="1">
        <v>3</v>
      </c>
      <c r="E62" s="1">
        <v>4</v>
      </c>
      <c r="F62" s="1" t="s">
        <v>292</v>
      </c>
      <c r="G62" s="2">
        <v>59.292500000000004</v>
      </c>
      <c r="H62" s="6">
        <f>1+_xlfn.COUNTIFS(A:A,A62,O:O,"&lt;"&amp;O62)</f>
        <v>2</v>
      </c>
      <c r="I62" s="2">
        <f>_xlfn.AVERAGEIF(A:A,A62,G:G)</f>
        <v>51.90014444444444</v>
      </c>
      <c r="J62" s="2">
        <f t="shared" si="8"/>
        <v>7.392355555555561</v>
      </c>
      <c r="K62" s="2">
        <f t="shared" si="9"/>
        <v>97.39235555555555</v>
      </c>
      <c r="L62" s="2">
        <f t="shared" si="10"/>
        <v>344.99893612582093</v>
      </c>
      <c r="M62" s="2">
        <f>SUMIF(A:A,A62,L:L)</f>
        <v>2383.490855783022</v>
      </c>
      <c r="N62" s="3">
        <f t="shared" si="11"/>
        <v>0.14474523167930603</v>
      </c>
      <c r="O62" s="7">
        <f t="shared" si="12"/>
        <v>6.908690451479433</v>
      </c>
      <c r="P62" s="3">
        <f t="shared" si="13"/>
        <v>0.14474523167930603</v>
      </c>
      <c r="Q62" s="3">
        <f>IF(ISNUMBER(P62),SUMIF(A:A,A62,P:P),"")</f>
        <v>0.9594074247550367</v>
      </c>
      <c r="R62" s="3">
        <f t="shared" si="14"/>
        <v>0.15086940953814643</v>
      </c>
      <c r="S62" s="8">
        <f t="shared" si="15"/>
        <v>6.628248914483595</v>
      </c>
    </row>
    <row r="63" spans="1:19" ht="15">
      <c r="A63" s="1">
        <v>27</v>
      </c>
      <c r="B63" s="5">
        <v>0.5833333333333334</v>
      </c>
      <c r="C63" s="1" t="s">
        <v>265</v>
      </c>
      <c r="D63" s="1">
        <v>3</v>
      </c>
      <c r="E63" s="1">
        <v>2</v>
      </c>
      <c r="F63" s="1" t="s">
        <v>290</v>
      </c>
      <c r="G63" s="2">
        <v>58.4628</v>
      </c>
      <c r="H63" s="6">
        <f>1+_xlfn.COUNTIFS(A:A,A63,O:O,"&lt;"&amp;O63)</f>
        <v>3</v>
      </c>
      <c r="I63" s="2">
        <f>_xlfn.AVERAGEIF(A:A,A63,G:G)</f>
        <v>51.90014444444444</v>
      </c>
      <c r="J63" s="2">
        <f t="shared" si="8"/>
        <v>6.562655555555558</v>
      </c>
      <c r="K63" s="2">
        <f t="shared" si="9"/>
        <v>96.56265555555555</v>
      </c>
      <c r="L63" s="2">
        <f t="shared" si="10"/>
        <v>328.2446890073435</v>
      </c>
      <c r="M63" s="2">
        <f>SUMIF(A:A,A63,L:L)</f>
        <v>2383.490855783022</v>
      </c>
      <c r="N63" s="3">
        <f t="shared" si="11"/>
        <v>0.13771594223276717</v>
      </c>
      <c r="O63" s="7">
        <f t="shared" si="12"/>
        <v>7.261323444382366</v>
      </c>
      <c r="P63" s="3">
        <f t="shared" si="13"/>
        <v>0.13771594223276717</v>
      </c>
      <c r="Q63" s="3">
        <f>IF(ISNUMBER(P63),SUMIF(A:A,A63,P:P),"")</f>
        <v>0.9594074247550367</v>
      </c>
      <c r="R63" s="3">
        <f t="shared" si="14"/>
        <v>0.14354271051001077</v>
      </c>
      <c r="S63" s="8">
        <f t="shared" si="15"/>
        <v>6.96656762608826</v>
      </c>
    </row>
    <row r="64" spans="1:19" ht="15">
      <c r="A64" s="1">
        <v>27</v>
      </c>
      <c r="B64" s="5">
        <v>0.5833333333333334</v>
      </c>
      <c r="C64" s="1" t="s">
        <v>265</v>
      </c>
      <c r="D64" s="1">
        <v>3</v>
      </c>
      <c r="E64" s="1">
        <v>5</v>
      </c>
      <c r="F64" s="1" t="s">
        <v>293</v>
      </c>
      <c r="G64" s="2">
        <v>57.2979</v>
      </c>
      <c r="H64" s="6">
        <f>1+_xlfn.COUNTIFS(A:A,A64,O:O,"&lt;"&amp;O64)</f>
        <v>4</v>
      </c>
      <c r="I64" s="2">
        <f>_xlfn.AVERAGEIF(A:A,A64,G:G)</f>
        <v>51.90014444444444</v>
      </c>
      <c r="J64" s="2">
        <f t="shared" si="8"/>
        <v>5.397755555555555</v>
      </c>
      <c r="K64" s="2">
        <f t="shared" si="9"/>
        <v>95.39775555555556</v>
      </c>
      <c r="L64" s="2">
        <f t="shared" si="10"/>
        <v>306.08576281872683</v>
      </c>
      <c r="M64" s="2">
        <f>SUMIF(A:A,A64,L:L)</f>
        <v>2383.490855783022</v>
      </c>
      <c r="N64" s="3">
        <f t="shared" si="11"/>
        <v>0.12841910514406896</v>
      </c>
      <c r="O64" s="7">
        <f t="shared" si="12"/>
        <v>7.787003334730721</v>
      </c>
      <c r="P64" s="3">
        <f t="shared" si="13"/>
        <v>0.12841910514406896</v>
      </c>
      <c r="Q64" s="3">
        <f>IF(ISNUMBER(P64),SUMIF(A:A,A64,P:P),"")</f>
        <v>0.9594074247550367</v>
      </c>
      <c r="R64" s="3">
        <f t="shared" si="14"/>
        <v>0.13385252378764728</v>
      </c>
      <c r="S64" s="8">
        <f t="shared" si="15"/>
        <v>7.470908815932883</v>
      </c>
    </row>
    <row r="65" spans="1:19" ht="15">
      <c r="A65" s="1">
        <v>27</v>
      </c>
      <c r="B65" s="5">
        <v>0.5833333333333334</v>
      </c>
      <c r="C65" s="1" t="s">
        <v>265</v>
      </c>
      <c r="D65" s="1">
        <v>3</v>
      </c>
      <c r="E65" s="1">
        <v>9</v>
      </c>
      <c r="F65" s="1" t="s">
        <v>296</v>
      </c>
      <c r="G65" s="2">
        <v>57.2409333333333</v>
      </c>
      <c r="H65" s="6">
        <f>1+_xlfn.COUNTIFS(A:A,A65,O:O,"&lt;"&amp;O65)</f>
        <v>5</v>
      </c>
      <c r="I65" s="2">
        <f>_xlfn.AVERAGEIF(A:A,A65,G:G)</f>
        <v>51.90014444444444</v>
      </c>
      <c r="J65" s="2">
        <f t="shared" si="8"/>
        <v>5.340788888888859</v>
      </c>
      <c r="K65" s="2">
        <f t="shared" si="9"/>
        <v>95.34078888888885</v>
      </c>
      <c r="L65" s="2">
        <f t="shared" si="10"/>
        <v>305.0413476038149</v>
      </c>
      <c r="M65" s="2">
        <f>SUMIF(A:A,A65,L:L)</f>
        <v>2383.490855783022</v>
      </c>
      <c r="N65" s="3">
        <f t="shared" si="11"/>
        <v>0.12798091793123453</v>
      </c>
      <c r="O65" s="7">
        <f t="shared" si="12"/>
        <v>7.813664850703058</v>
      </c>
      <c r="P65" s="3">
        <f t="shared" si="13"/>
        <v>0.12798091793123453</v>
      </c>
      <c r="Q65" s="3">
        <f>IF(ISNUMBER(P65),SUMIF(A:A,A65,P:P),"")</f>
        <v>0.9594074247550367</v>
      </c>
      <c r="R65" s="3">
        <f t="shared" si="14"/>
        <v>0.13339579685232436</v>
      </c>
      <c r="S65" s="8">
        <f t="shared" si="15"/>
        <v>7.496488072311968</v>
      </c>
    </row>
    <row r="66" spans="1:19" ht="15">
      <c r="A66" s="1">
        <v>27</v>
      </c>
      <c r="B66" s="5">
        <v>0.5833333333333334</v>
      </c>
      <c r="C66" s="1" t="s">
        <v>265</v>
      </c>
      <c r="D66" s="1">
        <v>3</v>
      </c>
      <c r="E66" s="1">
        <v>1</v>
      </c>
      <c r="F66" s="1" t="s">
        <v>289</v>
      </c>
      <c r="G66" s="2">
        <v>43.0035</v>
      </c>
      <c r="H66" s="6">
        <f>1+_xlfn.COUNTIFS(A:A,A66,O:O,"&lt;"&amp;O66)</f>
        <v>6</v>
      </c>
      <c r="I66" s="2">
        <f>_xlfn.AVERAGEIF(A:A,A66,G:G)</f>
        <v>51.90014444444444</v>
      </c>
      <c r="J66" s="2">
        <f t="shared" si="8"/>
        <v>-8.89664444444444</v>
      </c>
      <c r="K66" s="2">
        <f t="shared" si="9"/>
        <v>81.10335555555557</v>
      </c>
      <c r="L66" s="2">
        <f t="shared" si="10"/>
        <v>129.82681024087373</v>
      </c>
      <c r="M66" s="2">
        <f>SUMIF(A:A,A66,L:L)</f>
        <v>2383.490855783022</v>
      </c>
      <c r="N66" s="3">
        <f t="shared" si="11"/>
        <v>0.05446918746337004</v>
      </c>
      <c r="O66" s="7">
        <f t="shared" si="12"/>
        <v>18.35900343974269</v>
      </c>
      <c r="P66" s="3">
        <f t="shared" si="13"/>
        <v>0.05446918746337004</v>
      </c>
      <c r="Q66" s="3">
        <f>IF(ISNUMBER(P66),SUMIF(A:A,A66,P:P),"")</f>
        <v>0.9594074247550367</v>
      </c>
      <c r="R66" s="3">
        <f t="shared" si="14"/>
        <v>0.056773781459193456</v>
      </c>
      <c r="S66" s="8">
        <f t="shared" si="15"/>
        <v>17.613764211192393</v>
      </c>
    </row>
    <row r="67" spans="1:19" ht="15">
      <c r="A67" s="1">
        <v>27</v>
      </c>
      <c r="B67" s="5">
        <v>0.5833333333333334</v>
      </c>
      <c r="C67" s="1" t="s">
        <v>265</v>
      </c>
      <c r="D67" s="1">
        <v>3</v>
      </c>
      <c r="E67" s="1">
        <v>7</v>
      </c>
      <c r="F67" s="1" t="s">
        <v>294</v>
      </c>
      <c r="G67" s="2">
        <v>42.7470333333334</v>
      </c>
      <c r="H67" s="6">
        <f>1+_xlfn.COUNTIFS(A:A,A67,O:O,"&lt;"&amp;O67)</f>
        <v>7</v>
      </c>
      <c r="I67" s="2">
        <f>_xlfn.AVERAGEIF(A:A,A67,G:G)</f>
        <v>51.90014444444444</v>
      </c>
      <c r="J67" s="2">
        <f t="shared" si="8"/>
        <v>-9.153111111111045</v>
      </c>
      <c r="K67" s="2">
        <f t="shared" si="9"/>
        <v>80.84688888888896</v>
      </c>
      <c r="L67" s="2">
        <f t="shared" si="10"/>
        <v>127.84432762540476</v>
      </c>
      <c r="M67" s="2">
        <f>SUMIF(A:A,A67,L:L)</f>
        <v>2383.490855783022</v>
      </c>
      <c r="N67" s="3">
        <f t="shared" si="11"/>
        <v>0.053637431549283396</v>
      </c>
      <c r="O67" s="7">
        <f t="shared" si="12"/>
        <v>18.643696596120105</v>
      </c>
      <c r="P67" s="3">
        <f t="shared" si="13"/>
        <v>0.053637431549283396</v>
      </c>
      <c r="Q67" s="3">
        <f>IF(ISNUMBER(P67),SUMIF(A:A,A67,P:P),"")</f>
        <v>0.9594074247550367</v>
      </c>
      <c r="R67" s="3">
        <f t="shared" si="14"/>
        <v>0.055906833911545474</v>
      </c>
      <c r="S67" s="8">
        <f t="shared" si="15"/>
        <v>17.886900939197833</v>
      </c>
    </row>
    <row r="68" spans="1:19" ht="15">
      <c r="A68" s="1">
        <v>27</v>
      </c>
      <c r="B68" s="5">
        <v>0.5833333333333334</v>
      </c>
      <c r="C68" s="1" t="s">
        <v>265</v>
      </c>
      <c r="D68" s="1">
        <v>3</v>
      </c>
      <c r="E68" s="1">
        <v>8</v>
      </c>
      <c r="F68" s="1" t="s">
        <v>295</v>
      </c>
      <c r="G68" s="2">
        <v>41.7838</v>
      </c>
      <c r="H68" s="6">
        <f>1+_xlfn.COUNTIFS(A:A,A68,O:O,"&lt;"&amp;O68)</f>
        <v>8</v>
      </c>
      <c r="I68" s="2">
        <f>_xlfn.AVERAGEIF(A:A,A68,G:G)</f>
        <v>51.90014444444444</v>
      </c>
      <c r="J68" s="2">
        <f t="shared" si="8"/>
        <v>-10.116344444444444</v>
      </c>
      <c r="K68" s="2">
        <f t="shared" si="9"/>
        <v>79.88365555555555</v>
      </c>
      <c r="L68" s="2">
        <f t="shared" si="10"/>
        <v>120.66514750409401</v>
      </c>
      <c r="M68" s="2">
        <f>SUMIF(A:A,A68,L:L)</f>
        <v>2383.490855783022</v>
      </c>
      <c r="N68" s="3">
        <f t="shared" si="11"/>
        <v>0.050625387217797066</v>
      </c>
      <c r="O68" s="7">
        <f t="shared" si="12"/>
        <v>19.752935334555936</v>
      </c>
      <c r="P68" s="3">
        <f t="shared" si="13"/>
        <v>0.050625387217797066</v>
      </c>
      <c r="Q68" s="3">
        <f>IF(ISNUMBER(P68),SUMIF(A:A,A68,P:P),"")</f>
        <v>0.9594074247550367</v>
      </c>
      <c r="R68" s="3">
        <f t="shared" si="14"/>
        <v>0.052767349836513024</v>
      </c>
      <c r="S68" s="8">
        <f t="shared" si="15"/>
        <v>18.95111282067908</v>
      </c>
    </row>
    <row r="69" spans="1:19" ht="15">
      <c r="A69" s="1">
        <v>27</v>
      </c>
      <c r="B69" s="5">
        <v>0.5833333333333334</v>
      </c>
      <c r="C69" s="1" t="s">
        <v>265</v>
      </c>
      <c r="D69" s="1">
        <v>3</v>
      </c>
      <c r="E69" s="1">
        <v>10</v>
      </c>
      <c r="F69" s="1" t="s">
        <v>297</v>
      </c>
      <c r="G69" s="2">
        <v>38.1026666666666</v>
      </c>
      <c r="H69" s="6">
        <f>1+_xlfn.COUNTIFS(A:A,A69,O:O,"&lt;"&amp;O69)</f>
        <v>9</v>
      </c>
      <c r="I69" s="2">
        <f>_xlfn.AVERAGEIF(A:A,A69,G:G)</f>
        <v>51.90014444444444</v>
      </c>
      <c r="J69" s="2">
        <f t="shared" si="8"/>
        <v>-13.797477777777843</v>
      </c>
      <c r="K69" s="2">
        <f t="shared" si="9"/>
        <v>76.20252222222216</v>
      </c>
      <c r="L69" s="2">
        <f t="shared" si="10"/>
        <v>96.7520319090541</v>
      </c>
      <c r="M69" s="2">
        <f>SUMIF(A:A,A69,L:L)</f>
        <v>2383.490855783022</v>
      </c>
      <c r="N69" s="3">
        <f t="shared" si="11"/>
        <v>0.040592575244963215</v>
      </c>
      <c r="O69" s="7">
        <f t="shared" si="12"/>
        <v>24.63504702437132</v>
      </c>
      <c r="P69" s="3">
        <f t="shared" si="13"/>
      </c>
      <c r="Q69" s="3">
        <f>IF(ISNUMBER(P69),SUMIF(A:A,A69,P:P),"")</f>
      </c>
      <c r="R69" s="3">
        <f t="shared" si="14"/>
      </c>
      <c r="S69" s="8">
        <f t="shared" si="15"/>
      </c>
    </row>
    <row r="70" spans="1:19" ht="15">
      <c r="A70" s="1">
        <v>21</v>
      </c>
      <c r="B70" s="5">
        <v>0.5881944444444445</v>
      </c>
      <c r="C70" s="1" t="s">
        <v>209</v>
      </c>
      <c r="D70" s="1">
        <v>4</v>
      </c>
      <c r="E70" s="1">
        <v>4</v>
      </c>
      <c r="F70" s="1" t="s">
        <v>224</v>
      </c>
      <c r="G70" s="2">
        <v>67.4757666666667</v>
      </c>
      <c r="H70" s="6">
        <f>1+_xlfn.COUNTIFS(A:A,A70,O:O,"&lt;"&amp;O70)</f>
        <v>1</v>
      </c>
      <c r="I70" s="2">
        <f>_xlfn.AVERAGEIF(A:A,A70,G:G)</f>
        <v>52.37684285714285</v>
      </c>
      <c r="J70" s="2">
        <f t="shared" si="8"/>
        <v>15.098923809523853</v>
      </c>
      <c r="K70" s="2">
        <f t="shared" si="9"/>
        <v>105.09892380952385</v>
      </c>
      <c r="L70" s="2">
        <f t="shared" si="10"/>
        <v>547.8137892540648</v>
      </c>
      <c r="M70" s="2">
        <f>SUMIF(A:A,A70,L:L)</f>
        <v>1933.651046166718</v>
      </c>
      <c r="N70" s="3">
        <f t="shared" si="11"/>
        <v>0.28330540318536496</v>
      </c>
      <c r="O70" s="7">
        <f t="shared" si="12"/>
        <v>3.5297597178042746</v>
      </c>
      <c r="P70" s="3">
        <f t="shared" si="13"/>
        <v>0.28330540318536496</v>
      </c>
      <c r="Q70" s="3">
        <f>IF(ISNUMBER(P70),SUMIF(A:A,A70,P:P),"")</f>
        <v>0.9821473585268878</v>
      </c>
      <c r="R70" s="3">
        <f t="shared" si="14"/>
        <v>0.2884550884607496</v>
      </c>
      <c r="S70" s="8">
        <f t="shared" si="15"/>
        <v>3.4667441830760812</v>
      </c>
    </row>
    <row r="71" spans="1:19" ht="15">
      <c r="A71" s="1">
        <v>21</v>
      </c>
      <c r="B71" s="5">
        <v>0.5881944444444445</v>
      </c>
      <c r="C71" s="1" t="s">
        <v>209</v>
      </c>
      <c r="D71" s="1">
        <v>4</v>
      </c>
      <c r="E71" s="1">
        <v>6</v>
      </c>
      <c r="F71" s="1" t="s">
        <v>226</v>
      </c>
      <c r="G71" s="2">
        <v>57.7919</v>
      </c>
      <c r="H71" s="6">
        <f>1+_xlfn.COUNTIFS(A:A,A71,O:O,"&lt;"&amp;O71)</f>
        <v>2</v>
      </c>
      <c r="I71" s="2">
        <f>_xlfn.AVERAGEIF(A:A,A71,G:G)</f>
        <v>52.37684285714285</v>
      </c>
      <c r="J71" s="2">
        <f t="shared" si="8"/>
        <v>5.415057142857151</v>
      </c>
      <c r="K71" s="2">
        <f t="shared" si="9"/>
        <v>95.41505714285715</v>
      </c>
      <c r="L71" s="2">
        <f t="shared" si="10"/>
        <v>306.40367397403634</v>
      </c>
      <c r="M71" s="2">
        <f>SUMIF(A:A,A71,L:L)</f>
        <v>1933.651046166718</v>
      </c>
      <c r="N71" s="3">
        <f t="shared" si="11"/>
        <v>0.1584586187779087</v>
      </c>
      <c r="O71" s="7">
        <f t="shared" si="12"/>
        <v>6.3107958892508895</v>
      </c>
      <c r="P71" s="3">
        <f t="shared" si="13"/>
        <v>0.1584586187779087</v>
      </c>
      <c r="Q71" s="3">
        <f>IF(ISNUMBER(P71),SUMIF(A:A,A71,P:P),"")</f>
        <v>0.9821473585268878</v>
      </c>
      <c r="R71" s="3">
        <f t="shared" si="14"/>
        <v>0.1613389451208005</v>
      </c>
      <c r="S71" s="8">
        <f t="shared" si="15"/>
        <v>6.198131512830102</v>
      </c>
    </row>
    <row r="72" spans="1:19" ht="15">
      <c r="A72" s="1">
        <v>21</v>
      </c>
      <c r="B72" s="5">
        <v>0.5881944444444445</v>
      </c>
      <c r="C72" s="1" t="s">
        <v>209</v>
      </c>
      <c r="D72" s="1">
        <v>4</v>
      </c>
      <c r="E72" s="1">
        <v>2</v>
      </c>
      <c r="F72" s="1" t="s">
        <v>222</v>
      </c>
      <c r="G72" s="2">
        <v>57.349933333333304</v>
      </c>
      <c r="H72" s="6">
        <f>1+_xlfn.COUNTIFS(A:A,A72,O:O,"&lt;"&amp;O72)</f>
        <v>3</v>
      </c>
      <c r="I72" s="2">
        <f>_xlfn.AVERAGEIF(A:A,A72,G:G)</f>
        <v>52.37684285714285</v>
      </c>
      <c r="J72" s="2">
        <f t="shared" si="8"/>
        <v>4.973090476190457</v>
      </c>
      <c r="K72" s="2">
        <f t="shared" si="9"/>
        <v>94.97309047619046</v>
      </c>
      <c r="L72" s="2">
        <f t="shared" si="10"/>
        <v>298.38524754084153</v>
      </c>
      <c r="M72" s="2">
        <f>SUMIF(A:A,A72,L:L)</f>
        <v>1933.651046166718</v>
      </c>
      <c r="N72" s="3">
        <f t="shared" si="11"/>
        <v>0.15431183828765915</v>
      </c>
      <c r="O72" s="7">
        <f t="shared" si="12"/>
        <v>6.480384208344781</v>
      </c>
      <c r="P72" s="3">
        <f t="shared" si="13"/>
        <v>0.15431183828765915</v>
      </c>
      <c r="Q72" s="3">
        <f>IF(ISNUMBER(P72),SUMIF(A:A,A72,P:P),"")</f>
        <v>0.9821473585268878</v>
      </c>
      <c r="R72" s="3">
        <f t="shared" si="14"/>
        <v>0.15711678797274353</v>
      </c>
      <c r="S72" s="8">
        <f t="shared" si="15"/>
        <v>6.364692232465184</v>
      </c>
    </row>
    <row r="73" spans="1:19" ht="15">
      <c r="A73" s="1">
        <v>21</v>
      </c>
      <c r="B73" s="5">
        <v>0.5881944444444445</v>
      </c>
      <c r="C73" s="1" t="s">
        <v>209</v>
      </c>
      <c r="D73" s="1">
        <v>4</v>
      </c>
      <c r="E73" s="1">
        <v>3</v>
      </c>
      <c r="F73" s="1" t="s">
        <v>223</v>
      </c>
      <c r="G73" s="2">
        <v>56.6109</v>
      </c>
      <c r="H73" s="6">
        <f>1+_xlfn.COUNTIFS(A:A,A73,O:O,"&lt;"&amp;O73)</f>
        <v>4</v>
      </c>
      <c r="I73" s="2">
        <f>_xlfn.AVERAGEIF(A:A,A73,G:G)</f>
        <v>52.37684285714285</v>
      </c>
      <c r="J73" s="2">
        <f t="shared" si="8"/>
        <v>4.234057142857154</v>
      </c>
      <c r="K73" s="2">
        <f t="shared" si="9"/>
        <v>94.23405714285715</v>
      </c>
      <c r="L73" s="2">
        <f t="shared" si="10"/>
        <v>285.4433051802132</v>
      </c>
      <c r="M73" s="2">
        <f>SUMIF(A:A,A73,L:L)</f>
        <v>1933.651046166718</v>
      </c>
      <c r="N73" s="3">
        <f t="shared" si="11"/>
        <v>0.14761883006040713</v>
      </c>
      <c r="O73" s="7">
        <f t="shared" si="12"/>
        <v>6.77420353210217</v>
      </c>
      <c r="P73" s="3">
        <f t="shared" si="13"/>
        <v>0.14761883006040713</v>
      </c>
      <c r="Q73" s="3">
        <f>IF(ISNUMBER(P73),SUMIF(A:A,A73,P:P),"")</f>
        <v>0.9821473585268878</v>
      </c>
      <c r="R73" s="3">
        <f t="shared" si="14"/>
        <v>0.15030211991998738</v>
      </c>
      <c r="S73" s="8">
        <f t="shared" si="15"/>
        <v>6.65326610517766</v>
      </c>
    </row>
    <row r="74" spans="1:19" ht="15">
      <c r="A74" s="1">
        <v>21</v>
      </c>
      <c r="B74" s="5">
        <v>0.5881944444444445</v>
      </c>
      <c r="C74" s="1" t="s">
        <v>209</v>
      </c>
      <c r="D74" s="1">
        <v>4</v>
      </c>
      <c r="E74" s="1">
        <v>5</v>
      </c>
      <c r="F74" s="1" t="s">
        <v>225</v>
      </c>
      <c r="G74" s="2">
        <v>54.2617666666666</v>
      </c>
      <c r="H74" s="6">
        <f>1+_xlfn.COUNTIFS(A:A,A74,O:O,"&lt;"&amp;O74)</f>
        <v>5</v>
      </c>
      <c r="I74" s="2">
        <f>_xlfn.AVERAGEIF(A:A,A74,G:G)</f>
        <v>52.37684285714285</v>
      </c>
      <c r="J74" s="2">
        <f t="shared" si="8"/>
        <v>1.8849238095237553</v>
      </c>
      <c r="K74" s="2">
        <f t="shared" si="9"/>
        <v>91.88492380952376</v>
      </c>
      <c r="L74" s="2">
        <f t="shared" si="10"/>
        <v>247.91735101174405</v>
      </c>
      <c r="M74" s="2">
        <f>SUMIF(A:A,A74,L:L)</f>
        <v>1933.651046166718</v>
      </c>
      <c r="N74" s="3">
        <f t="shared" si="11"/>
        <v>0.1282120429656721</v>
      </c>
      <c r="O74" s="7">
        <f t="shared" si="12"/>
        <v>7.799579328657474</v>
      </c>
      <c r="P74" s="3">
        <f t="shared" si="13"/>
        <v>0.1282120429656721</v>
      </c>
      <c r="Q74" s="3">
        <f>IF(ISNUMBER(P74),SUMIF(A:A,A74,P:P),"")</f>
        <v>0.9821473585268878</v>
      </c>
      <c r="R74" s="3">
        <f t="shared" si="14"/>
        <v>0.13054257271330033</v>
      </c>
      <c r="S74" s="8">
        <f t="shared" si="15"/>
        <v>7.6603362352618545</v>
      </c>
    </row>
    <row r="75" spans="1:19" ht="15">
      <c r="A75" s="1">
        <v>21</v>
      </c>
      <c r="B75" s="5">
        <v>0.5881944444444445</v>
      </c>
      <c r="C75" s="1" t="s">
        <v>209</v>
      </c>
      <c r="D75" s="1">
        <v>4</v>
      </c>
      <c r="E75" s="1">
        <v>1</v>
      </c>
      <c r="F75" s="1" t="s">
        <v>221</v>
      </c>
      <c r="G75" s="2">
        <v>51.7447666666667</v>
      </c>
      <c r="H75" s="6">
        <f>1+_xlfn.COUNTIFS(A:A,A75,O:O,"&lt;"&amp;O75)</f>
        <v>6</v>
      </c>
      <c r="I75" s="2">
        <f>_xlfn.AVERAGEIF(A:A,A75,G:G)</f>
        <v>52.37684285714285</v>
      </c>
      <c r="J75" s="2">
        <f t="shared" si="8"/>
        <v>-0.6320761904761483</v>
      </c>
      <c r="K75" s="2">
        <f t="shared" si="9"/>
        <v>89.36792380952386</v>
      </c>
      <c r="L75" s="2">
        <f t="shared" si="10"/>
        <v>213.16690034449533</v>
      </c>
      <c r="M75" s="2">
        <f>SUMIF(A:A,A75,L:L)</f>
        <v>1933.651046166718</v>
      </c>
      <c r="N75" s="3">
        <f t="shared" si="11"/>
        <v>0.11024062524987574</v>
      </c>
      <c r="O75" s="7">
        <f t="shared" si="12"/>
        <v>9.071066113180695</v>
      </c>
      <c r="P75" s="3">
        <f t="shared" si="13"/>
        <v>0.11024062524987574</v>
      </c>
      <c r="Q75" s="3">
        <f>IF(ISNUMBER(P75),SUMIF(A:A,A75,P:P),"")</f>
        <v>0.9821473585268878</v>
      </c>
      <c r="R75" s="3">
        <f t="shared" si="14"/>
        <v>0.11224448581241868</v>
      </c>
      <c r="S75" s="8">
        <f t="shared" si="15"/>
        <v>8.909123622083184</v>
      </c>
    </row>
    <row r="76" spans="1:19" ht="15">
      <c r="A76" s="1">
        <v>21</v>
      </c>
      <c r="B76" s="5">
        <v>0.5881944444444445</v>
      </c>
      <c r="C76" s="1" t="s">
        <v>209</v>
      </c>
      <c r="D76" s="1">
        <v>4</v>
      </c>
      <c r="E76" s="1">
        <v>7</v>
      </c>
      <c r="F76" s="1" t="s">
        <v>227</v>
      </c>
      <c r="G76" s="2">
        <v>21.4028666666667</v>
      </c>
      <c r="H76" s="6">
        <f>1+_xlfn.COUNTIFS(A:A,A76,O:O,"&lt;"&amp;O76)</f>
        <v>7</v>
      </c>
      <c r="I76" s="2">
        <f>_xlfn.AVERAGEIF(A:A,A76,G:G)</f>
        <v>52.37684285714285</v>
      </c>
      <c r="J76" s="2">
        <f t="shared" si="8"/>
        <v>-30.973976190476147</v>
      </c>
      <c r="K76" s="2">
        <f t="shared" si="9"/>
        <v>59.02602380952385</v>
      </c>
      <c r="L76" s="2">
        <f t="shared" si="10"/>
        <v>34.5207788613226</v>
      </c>
      <c r="M76" s="2">
        <f>SUMIF(A:A,A76,L:L)</f>
        <v>1933.651046166718</v>
      </c>
      <c r="N76" s="3">
        <f t="shared" si="11"/>
        <v>0.017852641473112125</v>
      </c>
      <c r="O76" s="7">
        <f t="shared" si="12"/>
        <v>56.014119899629456</v>
      </c>
      <c r="P76" s="3">
        <f t="shared" si="13"/>
      </c>
      <c r="Q76" s="3">
        <f>IF(ISNUMBER(P76),SUMIF(A:A,A76,P:P),"")</f>
      </c>
      <c r="R76" s="3">
        <f t="shared" si="14"/>
      </c>
      <c r="S76" s="8">
        <f t="shared" si="15"/>
      </c>
    </row>
    <row r="77" spans="1:19" ht="15">
      <c r="A77" s="1">
        <v>16</v>
      </c>
      <c r="B77" s="5">
        <v>0.5986111111111111</v>
      </c>
      <c r="C77" s="1" t="s">
        <v>154</v>
      </c>
      <c r="D77" s="1">
        <v>5</v>
      </c>
      <c r="E77" s="1">
        <v>2</v>
      </c>
      <c r="F77" s="1" t="s">
        <v>172</v>
      </c>
      <c r="G77" s="2">
        <v>71.6868666666666</v>
      </c>
      <c r="H77" s="6">
        <f>1+_xlfn.COUNTIFS(A:A,A77,O:O,"&lt;"&amp;O77)</f>
        <v>1</v>
      </c>
      <c r="I77" s="2">
        <f>_xlfn.AVERAGEIF(A:A,A77,G:G)</f>
        <v>48.09985151515151</v>
      </c>
      <c r="J77" s="2">
        <f t="shared" si="8"/>
        <v>23.587015151515097</v>
      </c>
      <c r="K77" s="2">
        <f t="shared" si="9"/>
        <v>113.58701515151509</v>
      </c>
      <c r="L77" s="2">
        <f t="shared" si="10"/>
        <v>911.6178782186936</v>
      </c>
      <c r="M77" s="2">
        <f>SUMIF(A:A,A77,L:L)</f>
        <v>3425.782397851662</v>
      </c>
      <c r="N77" s="3">
        <f t="shared" si="11"/>
        <v>0.26610501554050164</v>
      </c>
      <c r="O77" s="7">
        <f t="shared" si="12"/>
        <v>3.757914889235894</v>
      </c>
      <c r="P77" s="3">
        <f t="shared" si="13"/>
        <v>0.26610501554050164</v>
      </c>
      <c r="Q77" s="3">
        <f>IF(ISNUMBER(P77),SUMIF(A:A,A77,P:P),"")</f>
        <v>0.897290817115015</v>
      </c>
      <c r="R77" s="3">
        <f t="shared" si="14"/>
        <v>0.2965649602835423</v>
      </c>
      <c r="S77" s="8">
        <f t="shared" si="15"/>
        <v>3.3719425216111563</v>
      </c>
    </row>
    <row r="78" spans="1:19" ht="15">
      <c r="A78" s="1">
        <v>16</v>
      </c>
      <c r="B78" s="5">
        <v>0.5986111111111111</v>
      </c>
      <c r="C78" s="1" t="s">
        <v>154</v>
      </c>
      <c r="D78" s="1">
        <v>5</v>
      </c>
      <c r="E78" s="1">
        <v>6</v>
      </c>
      <c r="F78" s="1" t="s">
        <v>174</v>
      </c>
      <c r="G78" s="2">
        <v>62.1032333333334</v>
      </c>
      <c r="H78" s="6">
        <f>1+_xlfn.COUNTIFS(A:A,A78,O:O,"&lt;"&amp;O78)</f>
        <v>2</v>
      </c>
      <c r="I78" s="2">
        <f>_xlfn.AVERAGEIF(A:A,A78,G:G)</f>
        <v>48.09985151515151</v>
      </c>
      <c r="J78" s="2">
        <f t="shared" si="8"/>
        <v>14.003381818181893</v>
      </c>
      <c r="K78" s="2">
        <f t="shared" si="9"/>
        <v>104.0033818181819</v>
      </c>
      <c r="L78" s="2">
        <f t="shared" si="10"/>
        <v>512.9625851554965</v>
      </c>
      <c r="M78" s="2">
        <f>SUMIF(A:A,A78,L:L)</f>
        <v>3425.782397851662</v>
      </c>
      <c r="N78" s="3">
        <f t="shared" si="11"/>
        <v>0.14973589258826825</v>
      </c>
      <c r="O78" s="7">
        <f t="shared" si="12"/>
        <v>6.678425477782537</v>
      </c>
      <c r="P78" s="3">
        <f t="shared" si="13"/>
        <v>0.14973589258826825</v>
      </c>
      <c r="Q78" s="3">
        <f>IF(ISNUMBER(P78),SUMIF(A:A,A78,P:P),"")</f>
        <v>0.897290817115015</v>
      </c>
      <c r="R78" s="3">
        <f t="shared" si="14"/>
        <v>0.16687554328227908</v>
      </c>
      <c r="S78" s="8">
        <f t="shared" si="15"/>
        <v>5.992489854001227</v>
      </c>
    </row>
    <row r="79" spans="1:19" ht="15">
      <c r="A79" s="1">
        <v>16</v>
      </c>
      <c r="B79" s="5">
        <v>0.5986111111111111</v>
      </c>
      <c r="C79" s="1" t="s">
        <v>154</v>
      </c>
      <c r="D79" s="1">
        <v>5</v>
      </c>
      <c r="E79" s="1">
        <v>3</v>
      </c>
      <c r="F79" s="1" t="s">
        <v>173</v>
      </c>
      <c r="G79" s="2">
        <v>58.957300000000004</v>
      </c>
      <c r="H79" s="6">
        <f>1+_xlfn.COUNTIFS(A:A,A79,O:O,"&lt;"&amp;O79)</f>
        <v>3</v>
      </c>
      <c r="I79" s="2">
        <f>_xlfn.AVERAGEIF(A:A,A79,G:G)</f>
        <v>48.09985151515151</v>
      </c>
      <c r="J79" s="2">
        <f t="shared" si="8"/>
        <v>10.857448484848497</v>
      </c>
      <c r="K79" s="2">
        <f t="shared" si="9"/>
        <v>100.8574484848485</v>
      </c>
      <c r="L79" s="2">
        <f t="shared" si="10"/>
        <v>424.7271272077568</v>
      </c>
      <c r="M79" s="2">
        <f>SUMIF(A:A,A79,L:L)</f>
        <v>3425.782397851662</v>
      </c>
      <c r="N79" s="3">
        <f t="shared" si="11"/>
        <v>0.12397959878423885</v>
      </c>
      <c r="O79" s="7">
        <f t="shared" si="12"/>
        <v>8.065843169409634</v>
      </c>
      <c r="P79" s="3">
        <f t="shared" si="13"/>
        <v>0.12397959878423885</v>
      </c>
      <c r="Q79" s="3">
        <f>IF(ISNUMBER(P79),SUMIF(A:A,A79,P:P),"")</f>
        <v>0.897290817115015</v>
      </c>
      <c r="R79" s="3">
        <f t="shared" si="14"/>
        <v>0.13817103264564792</v>
      </c>
      <c r="S79" s="8">
        <f t="shared" si="15"/>
        <v>7.237407008201134</v>
      </c>
    </row>
    <row r="80" spans="1:19" ht="15">
      <c r="A80" s="1">
        <v>16</v>
      </c>
      <c r="B80" s="5">
        <v>0.5986111111111111</v>
      </c>
      <c r="C80" s="1" t="s">
        <v>154</v>
      </c>
      <c r="D80" s="1">
        <v>5</v>
      </c>
      <c r="E80" s="1">
        <v>7</v>
      </c>
      <c r="F80" s="1" t="s">
        <v>175</v>
      </c>
      <c r="G80" s="2">
        <v>57.782199999999996</v>
      </c>
      <c r="H80" s="6">
        <f>1+_xlfn.COUNTIFS(A:A,A80,O:O,"&lt;"&amp;O80)</f>
        <v>4</v>
      </c>
      <c r="I80" s="2">
        <f>_xlfn.AVERAGEIF(A:A,A80,G:G)</f>
        <v>48.09985151515151</v>
      </c>
      <c r="J80" s="2">
        <f t="shared" si="8"/>
        <v>9.68234848484849</v>
      </c>
      <c r="K80" s="2">
        <f t="shared" si="9"/>
        <v>99.68234848484849</v>
      </c>
      <c r="L80" s="2">
        <f t="shared" si="10"/>
        <v>395.8126166911867</v>
      </c>
      <c r="M80" s="2">
        <f>SUMIF(A:A,A80,L:L)</f>
        <v>3425.782397851662</v>
      </c>
      <c r="N80" s="3">
        <f t="shared" si="11"/>
        <v>0.11553933400422753</v>
      </c>
      <c r="O80" s="7">
        <f t="shared" si="12"/>
        <v>8.655061141025882</v>
      </c>
      <c r="P80" s="3">
        <f t="shared" si="13"/>
        <v>0.11553933400422753</v>
      </c>
      <c r="Q80" s="3">
        <f>IF(ISNUMBER(P80),SUMIF(A:A,A80,P:P),"")</f>
        <v>0.897290817115015</v>
      </c>
      <c r="R80" s="3">
        <f t="shared" si="14"/>
        <v>0.12876464553121317</v>
      </c>
      <c r="S80" s="8">
        <f t="shared" si="15"/>
        <v>7.766106883411528</v>
      </c>
    </row>
    <row r="81" spans="1:19" ht="15">
      <c r="A81" s="1">
        <v>16</v>
      </c>
      <c r="B81" s="5">
        <v>0.5986111111111111</v>
      </c>
      <c r="C81" s="1" t="s">
        <v>154</v>
      </c>
      <c r="D81" s="1">
        <v>5</v>
      </c>
      <c r="E81" s="1">
        <v>9</v>
      </c>
      <c r="F81" s="1" t="s">
        <v>176</v>
      </c>
      <c r="G81" s="2">
        <v>56.0007666666667</v>
      </c>
      <c r="H81" s="6">
        <f>1+_xlfn.COUNTIFS(A:A,A81,O:O,"&lt;"&amp;O81)</f>
        <v>5</v>
      </c>
      <c r="I81" s="2">
        <f>_xlfn.AVERAGEIF(A:A,A81,G:G)</f>
        <v>48.09985151515151</v>
      </c>
      <c r="J81" s="2">
        <f t="shared" si="8"/>
        <v>7.900915151515193</v>
      </c>
      <c r="K81" s="2">
        <f t="shared" si="9"/>
        <v>97.90091515151519</v>
      </c>
      <c r="L81" s="2">
        <f t="shared" si="10"/>
        <v>355.68834395053824</v>
      </c>
      <c r="M81" s="2">
        <f>SUMIF(A:A,A81,L:L)</f>
        <v>3425.782397851662</v>
      </c>
      <c r="N81" s="3">
        <f t="shared" si="11"/>
        <v>0.10382689343421038</v>
      </c>
      <c r="O81" s="7">
        <f t="shared" si="12"/>
        <v>9.6314159744522</v>
      </c>
      <c r="P81" s="3">
        <f t="shared" si="13"/>
        <v>0.10382689343421038</v>
      </c>
      <c r="Q81" s="3">
        <f>IF(ISNUMBER(P81),SUMIF(A:A,A81,P:P),"")</f>
        <v>0.897290817115015</v>
      </c>
      <c r="R81" s="3">
        <f t="shared" si="14"/>
        <v>0.1157115301458633</v>
      </c>
      <c r="S81" s="8">
        <f t="shared" si="15"/>
        <v>8.642181109690823</v>
      </c>
    </row>
    <row r="82" spans="1:19" ht="15">
      <c r="A82" s="1">
        <v>16</v>
      </c>
      <c r="B82" s="5">
        <v>0.5986111111111111</v>
      </c>
      <c r="C82" s="1" t="s">
        <v>154</v>
      </c>
      <c r="D82" s="1">
        <v>5</v>
      </c>
      <c r="E82" s="1">
        <v>1</v>
      </c>
      <c r="F82" s="1" t="s">
        <v>171</v>
      </c>
      <c r="G82" s="2">
        <v>53.5528</v>
      </c>
      <c r="H82" s="6">
        <f>1+_xlfn.COUNTIFS(A:A,A82,O:O,"&lt;"&amp;O82)</f>
        <v>6</v>
      </c>
      <c r="I82" s="2">
        <f>_xlfn.AVERAGEIF(A:A,A82,G:G)</f>
        <v>48.09985151515151</v>
      </c>
      <c r="J82" s="2">
        <f t="shared" si="8"/>
        <v>5.452948484848491</v>
      </c>
      <c r="K82" s="2">
        <f t="shared" si="9"/>
        <v>95.45294848484849</v>
      </c>
      <c r="L82" s="2">
        <f t="shared" si="10"/>
        <v>307.10106921477444</v>
      </c>
      <c r="M82" s="2">
        <f>SUMIF(A:A,A82,L:L)</f>
        <v>3425.782397851662</v>
      </c>
      <c r="N82" s="3">
        <f t="shared" si="11"/>
        <v>0.08964406770475561</v>
      </c>
      <c r="O82" s="7">
        <f t="shared" si="12"/>
        <v>11.15522784277838</v>
      </c>
      <c r="P82" s="3">
        <f t="shared" si="13"/>
        <v>0.08964406770475561</v>
      </c>
      <c r="Q82" s="3">
        <f>IF(ISNUMBER(P82),SUMIF(A:A,A82,P:P),"")</f>
        <v>0.897290817115015</v>
      </c>
      <c r="R82" s="3">
        <f t="shared" si="14"/>
        <v>0.09990525479017022</v>
      </c>
      <c r="S82" s="8">
        <f t="shared" si="15"/>
        <v>10.00948350615078</v>
      </c>
    </row>
    <row r="83" spans="1:19" ht="15">
      <c r="A83" s="1">
        <v>16</v>
      </c>
      <c r="B83" s="5">
        <v>0.5986111111111111</v>
      </c>
      <c r="C83" s="1" t="s">
        <v>154</v>
      </c>
      <c r="D83" s="1">
        <v>5</v>
      </c>
      <c r="E83" s="1">
        <v>10</v>
      </c>
      <c r="F83" s="1" t="s">
        <v>177</v>
      </c>
      <c r="G83" s="2">
        <v>25.1607666666667</v>
      </c>
      <c r="H83" s="6">
        <f>1+_xlfn.COUNTIFS(A:A,A83,O:O,"&lt;"&amp;O83)</f>
        <v>11</v>
      </c>
      <c r="I83" s="2">
        <f>_xlfn.AVERAGEIF(A:A,A83,G:G)</f>
        <v>48.09985151515151</v>
      </c>
      <c r="J83" s="2">
        <f t="shared" si="8"/>
        <v>-22.939084848484807</v>
      </c>
      <c r="K83" s="2">
        <f t="shared" si="9"/>
        <v>67.06091515151519</v>
      </c>
      <c r="L83" s="2">
        <f t="shared" si="10"/>
        <v>55.90506079624984</v>
      </c>
      <c r="M83" s="2">
        <f>SUMIF(A:A,A83,L:L)</f>
        <v>3425.782397851662</v>
      </c>
      <c r="N83" s="3">
        <f t="shared" si="11"/>
        <v>0.016318917637999537</v>
      </c>
      <c r="O83" s="7">
        <f t="shared" si="12"/>
        <v>61.278573872536896</v>
      </c>
      <c r="P83" s="3">
        <f t="shared" si="13"/>
      </c>
      <c r="Q83" s="3">
        <f>IF(ISNUMBER(P83),SUMIF(A:A,A83,P:P),"")</f>
      </c>
      <c r="R83" s="3">
        <f t="shared" si="14"/>
      </c>
      <c r="S83" s="8">
        <f t="shared" si="15"/>
      </c>
    </row>
    <row r="84" spans="1:19" ht="15">
      <c r="A84" s="1">
        <v>16</v>
      </c>
      <c r="B84" s="5">
        <v>0.5986111111111111</v>
      </c>
      <c r="C84" s="1" t="s">
        <v>154</v>
      </c>
      <c r="D84" s="1">
        <v>5</v>
      </c>
      <c r="E84" s="1">
        <v>11</v>
      </c>
      <c r="F84" s="1" t="s">
        <v>178</v>
      </c>
      <c r="G84" s="2">
        <v>43.301</v>
      </c>
      <c r="H84" s="6">
        <f>1+_xlfn.COUNTIFS(A:A,A84,O:O,"&lt;"&amp;O84)</f>
        <v>7</v>
      </c>
      <c r="I84" s="2">
        <f>_xlfn.AVERAGEIF(A:A,A84,G:G)</f>
        <v>48.09985151515151</v>
      </c>
      <c r="J84" s="2">
        <f t="shared" si="8"/>
        <v>-4.7988515151515045</v>
      </c>
      <c r="K84" s="2">
        <f t="shared" si="9"/>
        <v>85.20114848484849</v>
      </c>
      <c r="L84" s="2">
        <f t="shared" si="10"/>
        <v>166.0134665881071</v>
      </c>
      <c r="M84" s="2">
        <f>SUMIF(A:A,A84,L:L)</f>
        <v>3425.782397851662</v>
      </c>
      <c r="N84" s="3">
        <f t="shared" si="11"/>
        <v>0.04846001505881272</v>
      </c>
      <c r="O84" s="7">
        <f t="shared" si="12"/>
        <v>20.6355693201161</v>
      </c>
      <c r="P84" s="3">
        <f t="shared" si="13"/>
        <v>0.04846001505881272</v>
      </c>
      <c r="Q84" s="3">
        <f>IF(ISNUMBER(P84),SUMIF(A:A,A84,P:P),"")</f>
        <v>0.897290817115015</v>
      </c>
      <c r="R84" s="3">
        <f t="shared" si="14"/>
        <v>0.05400703332128395</v>
      </c>
      <c r="S84" s="8">
        <f t="shared" si="15"/>
        <v>18.516106856880512</v>
      </c>
    </row>
    <row r="85" spans="1:19" ht="15">
      <c r="A85" s="1">
        <v>16</v>
      </c>
      <c r="B85" s="5">
        <v>0.5986111111111111</v>
      </c>
      <c r="C85" s="1" t="s">
        <v>154</v>
      </c>
      <c r="D85" s="1">
        <v>5</v>
      </c>
      <c r="E85" s="1">
        <v>12</v>
      </c>
      <c r="F85" s="1" t="s">
        <v>179</v>
      </c>
      <c r="G85" s="2">
        <v>41.0739333333333</v>
      </c>
      <c r="H85" s="6">
        <f>1+_xlfn.COUNTIFS(A:A,A85,O:O,"&lt;"&amp;O85)</f>
        <v>8</v>
      </c>
      <c r="I85" s="2">
        <f>_xlfn.AVERAGEIF(A:A,A85,G:G)</f>
        <v>48.09985151515151</v>
      </c>
      <c r="J85" s="2">
        <f t="shared" si="8"/>
        <v>-7.025918181818206</v>
      </c>
      <c r="K85" s="2">
        <f t="shared" si="9"/>
        <v>82.97408181818179</v>
      </c>
      <c r="L85" s="2">
        <f t="shared" si="10"/>
        <v>145.2483315749606</v>
      </c>
      <c r="M85" s="2">
        <f>SUMIF(A:A,A85,L:L)</f>
        <v>3425.782397851662</v>
      </c>
      <c r="N85" s="3">
        <f t="shared" si="11"/>
        <v>0.04239858657282117</v>
      </c>
      <c r="O85" s="7">
        <f t="shared" si="12"/>
        <v>23.585691902310526</v>
      </c>
      <c r="P85" s="3">
        <f t="shared" si="13"/>
      </c>
      <c r="Q85" s="3">
        <f>IF(ISNUMBER(P85),SUMIF(A:A,A85,P:P),"")</f>
      </c>
      <c r="R85" s="3">
        <f t="shared" si="14"/>
      </c>
      <c r="S85" s="8">
        <f t="shared" si="15"/>
      </c>
    </row>
    <row r="86" spans="1:19" ht="15">
      <c r="A86" s="1">
        <v>16</v>
      </c>
      <c r="B86" s="5">
        <v>0.5986111111111111</v>
      </c>
      <c r="C86" s="1" t="s">
        <v>154</v>
      </c>
      <c r="D86" s="1">
        <v>5</v>
      </c>
      <c r="E86" s="1">
        <v>13</v>
      </c>
      <c r="F86" s="1" t="s">
        <v>180</v>
      </c>
      <c r="G86" s="2">
        <v>33.3896</v>
      </c>
      <c r="H86" s="6">
        <f>1+_xlfn.COUNTIFS(A:A,A86,O:O,"&lt;"&amp;O86)</f>
        <v>9</v>
      </c>
      <c r="I86" s="2">
        <f>_xlfn.AVERAGEIF(A:A,A86,G:G)</f>
        <v>48.09985151515151</v>
      </c>
      <c r="J86" s="2">
        <f t="shared" si="8"/>
        <v>-14.710251515151505</v>
      </c>
      <c r="K86" s="2">
        <f t="shared" si="9"/>
        <v>75.2897484848485</v>
      </c>
      <c r="L86" s="2">
        <f t="shared" si="10"/>
        <v>91.59575328527671</v>
      </c>
      <c r="M86" s="2">
        <f>SUMIF(A:A,A86,L:L)</f>
        <v>3425.782397851662</v>
      </c>
      <c r="N86" s="3">
        <f t="shared" si="11"/>
        <v>0.026737177861243376</v>
      </c>
      <c r="O86" s="7">
        <f t="shared" si="12"/>
        <v>37.40110512746151</v>
      </c>
      <c r="P86" s="3">
        <f t="shared" si="13"/>
      </c>
      <c r="Q86" s="3">
        <f>IF(ISNUMBER(P86),SUMIF(A:A,A86,P:P),"")</f>
      </c>
      <c r="R86" s="3">
        <f t="shared" si="14"/>
      </c>
      <c r="S86" s="8">
        <f t="shared" si="15"/>
      </c>
    </row>
    <row r="87" spans="1:19" ht="15">
      <c r="A87" s="1">
        <v>16</v>
      </c>
      <c r="B87" s="5">
        <v>0.5986111111111111</v>
      </c>
      <c r="C87" s="1" t="s">
        <v>154</v>
      </c>
      <c r="D87" s="1">
        <v>5</v>
      </c>
      <c r="E87" s="1">
        <v>14</v>
      </c>
      <c r="F87" s="1" t="s">
        <v>181</v>
      </c>
      <c r="G87" s="2">
        <v>26.0899</v>
      </c>
      <c r="H87" s="6">
        <f>1+_xlfn.COUNTIFS(A:A,A87,O:O,"&lt;"&amp;O87)</f>
        <v>10</v>
      </c>
      <c r="I87" s="2">
        <f>_xlfn.AVERAGEIF(A:A,A87,G:G)</f>
        <v>48.09985151515151</v>
      </c>
      <c r="J87" s="2">
        <f t="shared" si="8"/>
        <v>-22.009951515151506</v>
      </c>
      <c r="K87" s="2">
        <f t="shared" si="9"/>
        <v>67.9900484848485</v>
      </c>
      <c r="L87" s="2">
        <f t="shared" si="10"/>
        <v>59.11016516862205</v>
      </c>
      <c r="M87" s="2">
        <f>SUMIF(A:A,A87,L:L)</f>
        <v>3425.782397851662</v>
      </c>
      <c r="N87" s="3">
        <f t="shared" si="11"/>
        <v>0.017254500812921028</v>
      </c>
      <c r="O87" s="7">
        <f t="shared" si="12"/>
        <v>57.9558928329674</v>
      </c>
      <c r="P87" s="3">
        <f t="shared" si="13"/>
      </c>
      <c r="Q87" s="3">
        <f>IF(ISNUMBER(P87),SUMIF(A:A,A87,P:P),"")</f>
      </c>
      <c r="R87" s="3">
        <f t="shared" si="14"/>
      </c>
      <c r="S87" s="8">
        <f t="shared" si="15"/>
      </c>
    </row>
    <row r="88" spans="1:19" ht="15">
      <c r="A88" s="1">
        <v>28</v>
      </c>
      <c r="B88" s="5">
        <v>0.6041666666666666</v>
      </c>
      <c r="C88" s="1" t="s">
        <v>265</v>
      </c>
      <c r="D88" s="1">
        <v>4</v>
      </c>
      <c r="E88" s="1">
        <v>3</v>
      </c>
      <c r="F88" s="1" t="s">
        <v>298</v>
      </c>
      <c r="G88" s="2">
        <v>62.2123</v>
      </c>
      <c r="H88" s="6">
        <f>1+_xlfn.COUNTIFS(A:A,A88,O:O,"&lt;"&amp;O88)</f>
        <v>1</v>
      </c>
      <c r="I88" s="2">
        <f>_xlfn.AVERAGEIF(A:A,A88,G:G)</f>
        <v>49.1468515151515</v>
      </c>
      <c r="J88" s="2">
        <f t="shared" si="8"/>
        <v>13.065448484848496</v>
      </c>
      <c r="K88" s="2">
        <f t="shared" si="9"/>
        <v>103.0654484848485</v>
      </c>
      <c r="L88" s="2">
        <f t="shared" si="10"/>
        <v>484.89235075294323</v>
      </c>
      <c r="M88" s="2">
        <f>SUMIF(A:A,A88,L:L)</f>
        <v>3013.1605852802154</v>
      </c>
      <c r="N88" s="3">
        <f t="shared" si="11"/>
        <v>0.16092482860745028</v>
      </c>
      <c r="O88" s="7">
        <f t="shared" si="12"/>
        <v>6.2140814978857986</v>
      </c>
      <c r="P88" s="3">
        <f t="shared" si="13"/>
        <v>0.16092482860745028</v>
      </c>
      <c r="Q88" s="3">
        <f>IF(ISNUMBER(P88),SUMIF(A:A,A88,P:P),"")</f>
        <v>0.9547343683184213</v>
      </c>
      <c r="R88" s="3">
        <f t="shared" si="14"/>
        <v>0.1685545571077409</v>
      </c>
      <c r="S88" s="8">
        <f t="shared" si="15"/>
        <v>5.932797173563187</v>
      </c>
    </row>
    <row r="89" spans="1:19" ht="15">
      <c r="A89" s="1">
        <v>28</v>
      </c>
      <c r="B89" s="5">
        <v>0.6041666666666666</v>
      </c>
      <c r="C89" s="1" t="s">
        <v>265</v>
      </c>
      <c r="D89" s="1">
        <v>4</v>
      </c>
      <c r="E89" s="1">
        <v>6</v>
      </c>
      <c r="F89" s="1" t="s">
        <v>301</v>
      </c>
      <c r="G89" s="2">
        <v>61.668033333333405</v>
      </c>
      <c r="H89" s="6">
        <f>1+_xlfn.COUNTIFS(A:A,A89,O:O,"&lt;"&amp;O89)</f>
        <v>2</v>
      </c>
      <c r="I89" s="2">
        <f>_xlfn.AVERAGEIF(A:A,A89,G:G)</f>
        <v>49.1468515151515</v>
      </c>
      <c r="J89" s="2">
        <f t="shared" si="8"/>
        <v>12.521181818181901</v>
      </c>
      <c r="K89" s="2">
        <f t="shared" si="9"/>
        <v>102.5211818181819</v>
      </c>
      <c r="L89" s="2">
        <f t="shared" si="10"/>
        <v>469.31346266924743</v>
      </c>
      <c r="M89" s="2">
        <f>SUMIF(A:A,A89,L:L)</f>
        <v>3013.1605852802154</v>
      </c>
      <c r="N89" s="3">
        <f t="shared" si="11"/>
        <v>0.1557545472225811</v>
      </c>
      <c r="O89" s="7">
        <f t="shared" si="12"/>
        <v>6.420358299850787</v>
      </c>
      <c r="P89" s="3">
        <f t="shared" si="13"/>
        <v>0.1557545472225811</v>
      </c>
      <c r="Q89" s="3">
        <f>IF(ISNUMBER(P89),SUMIF(A:A,A89,P:P),"")</f>
        <v>0.9547343683184213</v>
      </c>
      <c r="R89" s="3">
        <f t="shared" si="14"/>
        <v>0.1631391436100833</v>
      </c>
      <c r="S89" s="8">
        <f t="shared" si="15"/>
        <v>6.129736725785975</v>
      </c>
    </row>
    <row r="90" spans="1:19" ht="15">
      <c r="A90" s="1">
        <v>28</v>
      </c>
      <c r="B90" s="5">
        <v>0.6041666666666666</v>
      </c>
      <c r="C90" s="1" t="s">
        <v>265</v>
      </c>
      <c r="D90" s="1">
        <v>4</v>
      </c>
      <c r="E90" s="1">
        <v>13</v>
      </c>
      <c r="F90" s="1" t="s">
        <v>307</v>
      </c>
      <c r="G90" s="2">
        <v>61.0542</v>
      </c>
      <c r="H90" s="6">
        <f>1+_xlfn.COUNTIFS(A:A,A90,O:O,"&lt;"&amp;O90)</f>
        <v>3</v>
      </c>
      <c r="I90" s="2">
        <f>_xlfn.AVERAGEIF(A:A,A90,G:G)</f>
        <v>49.1468515151515</v>
      </c>
      <c r="J90" s="2">
        <f t="shared" si="8"/>
        <v>11.907348484848498</v>
      </c>
      <c r="K90" s="2">
        <f t="shared" si="9"/>
        <v>101.9073484848485</v>
      </c>
      <c r="L90" s="2">
        <f t="shared" si="10"/>
        <v>452.34307575927255</v>
      </c>
      <c r="M90" s="2">
        <f>SUMIF(A:A,A90,L:L)</f>
        <v>3013.1605852802154</v>
      </c>
      <c r="N90" s="3">
        <f t="shared" si="11"/>
        <v>0.1501224587793438</v>
      </c>
      <c r="O90" s="7">
        <f t="shared" si="12"/>
        <v>6.661228493931354</v>
      </c>
      <c r="P90" s="3">
        <f t="shared" si="13"/>
        <v>0.1501224587793438</v>
      </c>
      <c r="Q90" s="3">
        <f>IF(ISNUMBER(P90),SUMIF(A:A,A90,P:P),"")</f>
        <v>0.9547343683184213</v>
      </c>
      <c r="R90" s="3">
        <f t="shared" si="14"/>
        <v>0.15724002797108402</v>
      </c>
      <c r="S90" s="8">
        <f t="shared" si="15"/>
        <v>6.359703778378219</v>
      </c>
    </row>
    <row r="91" spans="1:19" ht="15">
      <c r="A91" s="1">
        <v>28</v>
      </c>
      <c r="B91" s="5">
        <v>0.6041666666666666</v>
      </c>
      <c r="C91" s="1" t="s">
        <v>265</v>
      </c>
      <c r="D91" s="1">
        <v>4</v>
      </c>
      <c r="E91" s="1">
        <v>5</v>
      </c>
      <c r="F91" s="1" t="s">
        <v>300</v>
      </c>
      <c r="G91" s="2">
        <v>56.820633333333404</v>
      </c>
      <c r="H91" s="6">
        <f>1+_xlfn.COUNTIFS(A:A,A91,O:O,"&lt;"&amp;O91)</f>
        <v>4</v>
      </c>
      <c r="I91" s="2">
        <f>_xlfn.AVERAGEIF(A:A,A91,G:G)</f>
        <v>49.1468515151515</v>
      </c>
      <c r="J91" s="2">
        <f t="shared" si="8"/>
        <v>7.673781818181901</v>
      </c>
      <c r="K91" s="2">
        <f t="shared" si="9"/>
        <v>97.67378181818191</v>
      </c>
      <c r="L91" s="2">
        <f t="shared" si="10"/>
        <v>350.87390330992525</v>
      </c>
      <c r="M91" s="2">
        <f>SUMIF(A:A,A91,L:L)</f>
        <v>3013.1605852802154</v>
      </c>
      <c r="N91" s="3">
        <f t="shared" si="11"/>
        <v>0.11644713030696138</v>
      </c>
      <c r="O91" s="7">
        <f t="shared" si="12"/>
        <v>8.587588181554514</v>
      </c>
      <c r="P91" s="3">
        <f t="shared" si="13"/>
        <v>0.11644713030696138</v>
      </c>
      <c r="Q91" s="3">
        <f>IF(ISNUMBER(P91),SUMIF(A:A,A91,P:P),"")</f>
        <v>0.9547343683184213</v>
      </c>
      <c r="R91" s="3">
        <f t="shared" si="14"/>
        <v>0.1219680930854729</v>
      </c>
      <c r="S91" s="8">
        <f t="shared" si="15"/>
        <v>8.198865577895189</v>
      </c>
    </row>
    <row r="92" spans="1:19" ht="15">
      <c r="A92" s="1">
        <v>28</v>
      </c>
      <c r="B92" s="5">
        <v>0.6041666666666666</v>
      </c>
      <c r="C92" s="1" t="s">
        <v>265</v>
      </c>
      <c r="D92" s="1">
        <v>4</v>
      </c>
      <c r="E92" s="1">
        <v>12</v>
      </c>
      <c r="F92" s="1" t="s">
        <v>306</v>
      </c>
      <c r="G92" s="2">
        <v>54.0884333333333</v>
      </c>
      <c r="H92" s="6">
        <f>1+_xlfn.COUNTIFS(A:A,A92,O:O,"&lt;"&amp;O92)</f>
        <v>5</v>
      </c>
      <c r="I92" s="2">
        <f>_xlfn.AVERAGEIF(A:A,A92,G:G)</f>
        <v>49.1468515151515</v>
      </c>
      <c r="J92" s="2">
        <f t="shared" si="8"/>
        <v>4.941581818181795</v>
      </c>
      <c r="K92" s="2">
        <f t="shared" si="9"/>
        <v>94.94158181818179</v>
      </c>
      <c r="L92" s="2">
        <f t="shared" si="10"/>
        <v>297.8216773057727</v>
      </c>
      <c r="M92" s="2">
        <f>SUMIF(A:A,A92,L:L)</f>
        <v>3013.1605852802154</v>
      </c>
      <c r="N92" s="3">
        <f t="shared" si="11"/>
        <v>0.09884029373033769</v>
      </c>
      <c r="O92" s="7">
        <f t="shared" si="12"/>
        <v>10.11733132570673</v>
      </c>
      <c r="P92" s="3">
        <f t="shared" si="13"/>
        <v>0.09884029373033769</v>
      </c>
      <c r="Q92" s="3">
        <f>IF(ISNUMBER(P92),SUMIF(A:A,A92,P:P),"")</f>
        <v>0.9547343683184213</v>
      </c>
      <c r="R92" s="3">
        <f t="shared" si="14"/>
        <v>0.10352648549190244</v>
      </c>
      <c r="S92" s="8">
        <f t="shared" si="15"/>
        <v>9.659363932316792</v>
      </c>
    </row>
    <row r="93" spans="1:19" ht="15">
      <c r="A93" s="1">
        <v>28</v>
      </c>
      <c r="B93" s="5">
        <v>0.6041666666666666</v>
      </c>
      <c r="C93" s="1" t="s">
        <v>265</v>
      </c>
      <c r="D93" s="1">
        <v>4</v>
      </c>
      <c r="E93" s="1">
        <v>4</v>
      </c>
      <c r="F93" s="1" t="s">
        <v>299</v>
      </c>
      <c r="G93" s="2">
        <v>52.6882999999999</v>
      </c>
      <c r="H93" s="6">
        <f>1+_xlfn.COUNTIFS(A:A,A93,O:O,"&lt;"&amp;O93)</f>
        <v>6</v>
      </c>
      <c r="I93" s="2">
        <f>_xlfn.AVERAGEIF(A:A,A93,G:G)</f>
        <v>49.1468515151515</v>
      </c>
      <c r="J93" s="2">
        <f t="shared" si="8"/>
        <v>3.541448484848395</v>
      </c>
      <c r="K93" s="2">
        <f t="shared" si="9"/>
        <v>93.54144848484839</v>
      </c>
      <c r="L93" s="2">
        <f t="shared" si="10"/>
        <v>273.8243682538939</v>
      </c>
      <c r="M93" s="2">
        <f>SUMIF(A:A,A93,L:L)</f>
        <v>3013.1605852802154</v>
      </c>
      <c r="N93" s="3">
        <f t="shared" si="11"/>
        <v>0.09087612840535979</v>
      </c>
      <c r="O93" s="7">
        <f t="shared" si="12"/>
        <v>11.003989909642993</v>
      </c>
      <c r="P93" s="3">
        <f t="shared" si="13"/>
        <v>0.09087612840535979</v>
      </c>
      <c r="Q93" s="3">
        <f>IF(ISNUMBER(P93),SUMIF(A:A,A93,P:P),"")</f>
        <v>0.9547343683184213</v>
      </c>
      <c r="R93" s="3">
        <f t="shared" si="14"/>
        <v>0.09518472511408634</v>
      </c>
      <c r="S93" s="8">
        <f t="shared" si="15"/>
        <v>10.505887355365283</v>
      </c>
    </row>
    <row r="94" spans="1:19" ht="15">
      <c r="A94" s="1">
        <v>28</v>
      </c>
      <c r="B94" s="5">
        <v>0.6041666666666666</v>
      </c>
      <c r="C94" s="1" t="s">
        <v>265</v>
      </c>
      <c r="D94" s="1">
        <v>4</v>
      </c>
      <c r="E94" s="1">
        <v>8</v>
      </c>
      <c r="F94" s="1" t="s">
        <v>302</v>
      </c>
      <c r="G94" s="2">
        <v>48.0741333333333</v>
      </c>
      <c r="H94" s="6">
        <f>1+_xlfn.COUNTIFS(A:A,A94,O:O,"&lt;"&amp;O94)</f>
        <v>7</v>
      </c>
      <c r="I94" s="2">
        <f>_xlfn.AVERAGEIF(A:A,A94,G:G)</f>
        <v>49.1468515151515</v>
      </c>
      <c r="J94" s="2">
        <f t="shared" si="8"/>
        <v>-1.0727181818182032</v>
      </c>
      <c r="K94" s="2">
        <f t="shared" si="9"/>
        <v>88.9272818181818</v>
      </c>
      <c r="L94" s="2">
        <f t="shared" si="10"/>
        <v>207.60493217769712</v>
      </c>
      <c r="M94" s="2">
        <f>SUMIF(A:A,A94,L:L)</f>
        <v>3013.1605852802154</v>
      </c>
      <c r="N94" s="3">
        <f t="shared" si="11"/>
        <v>0.06889939195138862</v>
      </c>
      <c r="O94" s="7">
        <f t="shared" si="12"/>
        <v>14.513916185291468</v>
      </c>
      <c r="P94" s="3">
        <f t="shared" si="13"/>
        <v>0.06889939195138862</v>
      </c>
      <c r="Q94" s="3">
        <f>IF(ISNUMBER(P94),SUMIF(A:A,A94,P:P),"")</f>
        <v>0.9547343683184213</v>
      </c>
      <c r="R94" s="3">
        <f t="shared" si="14"/>
        <v>0.07216603302208706</v>
      </c>
      <c r="S94" s="8">
        <f t="shared" si="15"/>
        <v>13.85693460099076</v>
      </c>
    </row>
    <row r="95" spans="1:19" ht="15">
      <c r="A95" s="1">
        <v>28</v>
      </c>
      <c r="B95" s="5">
        <v>0.6041666666666666</v>
      </c>
      <c r="C95" s="1" t="s">
        <v>265</v>
      </c>
      <c r="D95" s="1">
        <v>4</v>
      </c>
      <c r="E95" s="1">
        <v>9</v>
      </c>
      <c r="F95" s="1" t="s">
        <v>303</v>
      </c>
      <c r="G95" s="2">
        <v>46.3808</v>
      </c>
      <c r="H95" s="6">
        <f>1+_xlfn.COUNTIFS(A:A,A95,O:O,"&lt;"&amp;O95)</f>
        <v>8</v>
      </c>
      <c r="I95" s="2">
        <f>_xlfn.AVERAGEIF(A:A,A95,G:G)</f>
        <v>49.1468515151515</v>
      </c>
      <c r="J95" s="2">
        <f t="shared" si="8"/>
        <v>-2.766051515151503</v>
      </c>
      <c r="K95" s="2">
        <f t="shared" si="9"/>
        <v>87.2339484848485</v>
      </c>
      <c r="L95" s="2">
        <f t="shared" si="10"/>
        <v>187.54839318407633</v>
      </c>
      <c r="M95" s="2">
        <f>SUMIF(A:A,A95,L:L)</f>
        <v>3013.1605852802154</v>
      </c>
      <c r="N95" s="3">
        <f t="shared" si="11"/>
        <v>0.062243079277049175</v>
      </c>
      <c r="O95" s="7">
        <f t="shared" si="12"/>
        <v>16.066043190905063</v>
      </c>
      <c r="P95" s="3">
        <f t="shared" si="13"/>
        <v>0.062243079277049175</v>
      </c>
      <c r="Q95" s="3">
        <f>IF(ISNUMBER(P95),SUMIF(A:A,A95,P:P),"")</f>
        <v>0.9547343683184213</v>
      </c>
      <c r="R95" s="3">
        <f t="shared" si="14"/>
        <v>0.06519413288397509</v>
      </c>
      <c r="S95" s="8">
        <f t="shared" si="15"/>
        <v>15.33880359724522</v>
      </c>
    </row>
    <row r="96" spans="1:19" ht="15">
      <c r="A96" s="1">
        <v>28</v>
      </c>
      <c r="B96" s="5">
        <v>0.6041666666666666</v>
      </c>
      <c r="C96" s="1" t="s">
        <v>265</v>
      </c>
      <c r="D96" s="1">
        <v>4</v>
      </c>
      <c r="E96" s="1">
        <v>10</v>
      </c>
      <c r="F96" s="1" t="s">
        <v>304</v>
      </c>
      <c r="G96" s="2">
        <v>36.0457666666667</v>
      </c>
      <c r="H96" s="6">
        <f>1+_xlfn.COUNTIFS(A:A,A96,O:O,"&lt;"&amp;O96)</f>
        <v>10</v>
      </c>
      <c r="I96" s="2">
        <f>_xlfn.AVERAGEIF(A:A,A96,G:G)</f>
        <v>49.1468515151515</v>
      </c>
      <c r="J96" s="2">
        <f t="shared" si="8"/>
        <v>-13.101084848484803</v>
      </c>
      <c r="K96" s="2">
        <f t="shared" si="9"/>
        <v>76.8989151515152</v>
      </c>
      <c r="L96" s="2">
        <f t="shared" si="10"/>
        <v>100.88032457528902</v>
      </c>
      <c r="M96" s="2">
        <f>SUMIF(A:A,A96,L:L)</f>
        <v>3013.1605852802154</v>
      </c>
      <c r="N96" s="3">
        <f t="shared" si="11"/>
        <v>0.03347990315156318</v>
      </c>
      <c r="O96" s="7">
        <f t="shared" si="12"/>
        <v>29.868664657511413</v>
      </c>
      <c r="P96" s="3">
        <f t="shared" si="13"/>
      </c>
      <c r="Q96" s="3">
        <f>IF(ISNUMBER(P96),SUMIF(A:A,A96,P:P),"")</f>
      </c>
      <c r="R96" s="3">
        <f t="shared" si="14"/>
      </c>
      <c r="S96" s="8">
        <f t="shared" si="15"/>
      </c>
    </row>
    <row r="97" spans="1:19" ht="15">
      <c r="A97" s="1">
        <v>28</v>
      </c>
      <c r="B97" s="5">
        <v>0.6041666666666666</v>
      </c>
      <c r="C97" s="1" t="s">
        <v>265</v>
      </c>
      <c r="D97" s="1">
        <v>4</v>
      </c>
      <c r="E97" s="1">
        <v>11</v>
      </c>
      <c r="F97" s="1" t="s">
        <v>305</v>
      </c>
      <c r="G97" s="2">
        <v>42.9379333333333</v>
      </c>
      <c r="H97" s="6">
        <f>1+_xlfn.COUNTIFS(A:A,A97,O:O,"&lt;"&amp;O97)</f>
        <v>9</v>
      </c>
      <c r="I97" s="2">
        <f>_xlfn.AVERAGEIF(A:A,A97,G:G)</f>
        <v>49.1468515151515</v>
      </c>
      <c r="J97" s="2">
        <f t="shared" si="8"/>
        <v>-6.2089181818182055</v>
      </c>
      <c r="K97" s="2">
        <f t="shared" si="9"/>
        <v>83.7910818181818</v>
      </c>
      <c r="L97" s="2">
        <f t="shared" si="10"/>
        <v>152.54580461664247</v>
      </c>
      <c r="M97" s="2">
        <f>SUMIF(A:A,A97,L:L)</f>
        <v>3013.1605852802154</v>
      </c>
      <c r="N97" s="3">
        <f t="shared" si="11"/>
        <v>0.05062651003794945</v>
      </c>
      <c r="O97" s="7">
        <f t="shared" si="12"/>
        <v>19.752497244040793</v>
      </c>
      <c r="P97" s="3">
        <f t="shared" si="13"/>
        <v>0.05062651003794945</v>
      </c>
      <c r="Q97" s="3">
        <f>IF(ISNUMBER(P97),SUMIF(A:A,A97,P:P),"")</f>
        <v>0.9547343683184213</v>
      </c>
      <c r="R97" s="3">
        <f t="shared" si="14"/>
        <v>0.05302680171356792</v>
      </c>
      <c r="S97" s="8">
        <f t="shared" si="15"/>
        <v>18.858387979000643</v>
      </c>
    </row>
    <row r="98" spans="1:19" ht="15">
      <c r="A98" s="1">
        <v>28</v>
      </c>
      <c r="B98" s="5">
        <v>0.6041666666666666</v>
      </c>
      <c r="C98" s="1" t="s">
        <v>265</v>
      </c>
      <c r="D98" s="1">
        <v>4</v>
      </c>
      <c r="E98" s="1">
        <v>14</v>
      </c>
      <c r="F98" s="1" t="s">
        <v>308</v>
      </c>
      <c r="G98" s="2">
        <v>18.6448333333333</v>
      </c>
      <c r="H98" s="6">
        <f>1+_xlfn.COUNTIFS(A:A,A98,O:O,"&lt;"&amp;O98)</f>
        <v>11</v>
      </c>
      <c r="I98" s="2">
        <f>_xlfn.AVERAGEIF(A:A,A98,G:G)</f>
        <v>49.1468515151515</v>
      </c>
      <c r="J98" s="2">
        <f t="shared" si="8"/>
        <v>-30.502018181818205</v>
      </c>
      <c r="K98" s="2">
        <f t="shared" si="9"/>
        <v>59.4979818181818</v>
      </c>
      <c r="L98" s="2">
        <f t="shared" si="10"/>
        <v>35.512292675455434</v>
      </c>
      <c r="M98" s="2">
        <f>SUMIF(A:A,A98,L:L)</f>
        <v>3013.1605852802154</v>
      </c>
      <c r="N98" s="3">
        <f t="shared" si="11"/>
        <v>0.011785728530015565</v>
      </c>
      <c r="O98" s="7">
        <f t="shared" si="12"/>
        <v>84.84838230010371</v>
      </c>
      <c r="P98" s="3">
        <f t="shared" si="13"/>
      </c>
      <c r="Q98" s="3">
        <f>IF(ISNUMBER(P98),SUMIF(A:A,A98,P:P),"")</f>
      </c>
      <c r="R98" s="3">
        <f t="shared" si="14"/>
      </c>
      <c r="S98" s="8">
        <f t="shared" si="15"/>
      </c>
    </row>
    <row r="99" spans="1:19" ht="15">
      <c r="A99" s="1">
        <v>7</v>
      </c>
      <c r="B99" s="5">
        <v>0.607638888888889</v>
      </c>
      <c r="C99" s="1" t="s">
        <v>72</v>
      </c>
      <c r="D99" s="1">
        <v>4</v>
      </c>
      <c r="E99" s="1">
        <v>5</v>
      </c>
      <c r="F99" s="1" t="s">
        <v>86</v>
      </c>
      <c r="G99" s="2">
        <v>67.1988333333333</v>
      </c>
      <c r="H99" s="6">
        <f>1+_xlfn.COUNTIFS(A:A,A99,O:O,"&lt;"&amp;O99)</f>
        <v>1</v>
      </c>
      <c r="I99" s="2">
        <f>_xlfn.AVERAGEIF(A:A,A99,G:G)</f>
        <v>50.87487999999997</v>
      </c>
      <c r="J99" s="2">
        <f t="shared" si="8"/>
        <v>16.32395333333333</v>
      </c>
      <c r="K99" s="2">
        <f t="shared" si="9"/>
        <v>106.32395333333332</v>
      </c>
      <c r="L99" s="2">
        <f t="shared" si="10"/>
        <v>589.5957897550571</v>
      </c>
      <c r="M99" s="2">
        <f>SUMIF(A:A,A99,L:L)</f>
        <v>2563.239112851611</v>
      </c>
      <c r="N99" s="3">
        <f t="shared" si="11"/>
        <v>0.23001981625472703</v>
      </c>
      <c r="O99" s="7">
        <f t="shared" si="12"/>
        <v>4.347451520840216</v>
      </c>
      <c r="P99" s="3">
        <f t="shared" si="13"/>
        <v>0.23001981625472703</v>
      </c>
      <c r="Q99" s="3">
        <f>IF(ISNUMBER(P99),SUMIF(A:A,A99,P:P),"")</f>
        <v>0.919413203305299</v>
      </c>
      <c r="R99" s="3">
        <f t="shared" si="14"/>
        <v>0.25018111054725306</v>
      </c>
      <c r="S99" s="8">
        <f t="shared" si="15"/>
        <v>3.997104328990196</v>
      </c>
    </row>
    <row r="100" spans="1:19" ht="15">
      <c r="A100" s="1">
        <v>7</v>
      </c>
      <c r="B100" s="5">
        <v>0.607638888888889</v>
      </c>
      <c r="C100" s="1" t="s">
        <v>72</v>
      </c>
      <c r="D100" s="1">
        <v>4</v>
      </c>
      <c r="E100" s="1">
        <v>4</v>
      </c>
      <c r="F100" s="1" t="s">
        <v>85</v>
      </c>
      <c r="G100" s="2">
        <v>59.4881666666667</v>
      </c>
      <c r="H100" s="6">
        <f>1+_xlfn.COUNTIFS(A:A,A100,O:O,"&lt;"&amp;O100)</f>
        <v>2</v>
      </c>
      <c r="I100" s="2">
        <f>_xlfn.AVERAGEIF(A:A,A100,G:G)</f>
        <v>50.87487999999997</v>
      </c>
      <c r="J100" s="2">
        <f t="shared" si="8"/>
        <v>8.613286666666731</v>
      </c>
      <c r="K100" s="2">
        <f t="shared" si="9"/>
        <v>98.61328666666674</v>
      </c>
      <c r="L100" s="2">
        <f t="shared" si="10"/>
        <v>371.2208616876486</v>
      </c>
      <c r="M100" s="2">
        <f>SUMIF(A:A,A100,L:L)</f>
        <v>2563.239112851611</v>
      </c>
      <c r="N100" s="3">
        <f t="shared" si="11"/>
        <v>0.1448249052639745</v>
      </c>
      <c r="O100" s="7">
        <f t="shared" si="12"/>
        <v>6.9048897230575434</v>
      </c>
      <c r="P100" s="3">
        <f t="shared" si="13"/>
        <v>0.1448249052639745</v>
      </c>
      <c r="Q100" s="3">
        <f>IF(ISNUMBER(P100),SUMIF(A:A,A100,P:P),"")</f>
        <v>0.919413203305299</v>
      </c>
      <c r="R100" s="3">
        <f t="shared" si="14"/>
        <v>0.15751884434912142</v>
      </c>
      <c r="S100" s="8">
        <f t="shared" si="15"/>
        <v>6.348446778746175</v>
      </c>
    </row>
    <row r="101" spans="1:19" ht="15">
      <c r="A101" s="1">
        <v>7</v>
      </c>
      <c r="B101" s="5">
        <v>0.607638888888889</v>
      </c>
      <c r="C101" s="1" t="s">
        <v>72</v>
      </c>
      <c r="D101" s="1">
        <v>4</v>
      </c>
      <c r="E101" s="1">
        <v>1</v>
      </c>
      <c r="F101" s="1" t="s">
        <v>82</v>
      </c>
      <c r="G101" s="2">
        <v>57.83390000000001</v>
      </c>
      <c r="H101" s="6">
        <f>1+_xlfn.COUNTIFS(A:A,A101,O:O,"&lt;"&amp;O101)</f>
        <v>3</v>
      </c>
      <c r="I101" s="2">
        <f>_xlfn.AVERAGEIF(A:A,A101,G:G)</f>
        <v>50.87487999999997</v>
      </c>
      <c r="J101" s="2">
        <f t="shared" si="8"/>
        <v>6.959020000000038</v>
      </c>
      <c r="K101" s="2">
        <f t="shared" si="9"/>
        <v>96.95902000000004</v>
      </c>
      <c r="L101" s="2">
        <f t="shared" si="10"/>
        <v>336.14452452580286</v>
      </c>
      <c r="M101" s="2">
        <f>SUMIF(A:A,A101,L:L)</f>
        <v>2563.239112851611</v>
      </c>
      <c r="N101" s="3">
        <f t="shared" si="11"/>
        <v>0.13114052561090997</v>
      </c>
      <c r="O101" s="7">
        <f t="shared" si="12"/>
        <v>7.625407899972662</v>
      </c>
      <c r="P101" s="3">
        <f t="shared" si="13"/>
        <v>0.13114052561090997</v>
      </c>
      <c r="Q101" s="3">
        <f>IF(ISNUMBER(P101),SUMIF(A:A,A101,P:P),"")</f>
        <v>0.919413203305299</v>
      </c>
      <c r="R101" s="3">
        <f t="shared" si="14"/>
        <v>0.14263502540474574</v>
      </c>
      <c r="S101" s="8">
        <f t="shared" si="15"/>
        <v>7.010900703823397</v>
      </c>
    </row>
    <row r="102" spans="1:19" ht="15">
      <c r="A102" s="1">
        <v>7</v>
      </c>
      <c r="B102" s="5">
        <v>0.607638888888889</v>
      </c>
      <c r="C102" s="1" t="s">
        <v>72</v>
      </c>
      <c r="D102" s="1">
        <v>4</v>
      </c>
      <c r="E102" s="1">
        <v>3</v>
      </c>
      <c r="F102" s="1" t="s">
        <v>84</v>
      </c>
      <c r="G102" s="2">
        <v>56.9849666666666</v>
      </c>
      <c r="H102" s="6">
        <f>1+_xlfn.COUNTIFS(A:A,A102,O:O,"&lt;"&amp;O102)</f>
        <v>4</v>
      </c>
      <c r="I102" s="2">
        <f>_xlfn.AVERAGEIF(A:A,A102,G:G)</f>
        <v>50.87487999999997</v>
      </c>
      <c r="J102" s="2">
        <f t="shared" si="8"/>
        <v>6.110086666666632</v>
      </c>
      <c r="K102" s="2">
        <f t="shared" si="9"/>
        <v>96.11008666666663</v>
      </c>
      <c r="L102" s="2">
        <f t="shared" si="10"/>
        <v>319.45141610954204</v>
      </c>
      <c r="M102" s="2">
        <f>SUMIF(A:A,A102,L:L)</f>
        <v>2563.239112851611</v>
      </c>
      <c r="N102" s="3">
        <f t="shared" si="11"/>
        <v>0.12462802026852321</v>
      </c>
      <c r="O102" s="7">
        <f t="shared" si="12"/>
        <v>8.023877759154022</v>
      </c>
      <c r="P102" s="3">
        <f t="shared" si="13"/>
        <v>0.12462802026852321</v>
      </c>
      <c r="Q102" s="3">
        <f>IF(ISNUMBER(P102),SUMIF(A:A,A102,P:P),"")</f>
        <v>0.919413203305299</v>
      </c>
      <c r="R102" s="3">
        <f t="shared" si="14"/>
        <v>0.1355516973440063</v>
      </c>
      <c r="S102" s="8">
        <f t="shared" si="15"/>
        <v>7.377259153473943</v>
      </c>
    </row>
    <row r="103" spans="1:19" ht="15">
      <c r="A103" s="1">
        <v>7</v>
      </c>
      <c r="B103" s="5">
        <v>0.607638888888889</v>
      </c>
      <c r="C103" s="1" t="s">
        <v>72</v>
      </c>
      <c r="D103" s="1">
        <v>4</v>
      </c>
      <c r="E103" s="1">
        <v>9</v>
      </c>
      <c r="F103" s="1" t="s">
        <v>89</v>
      </c>
      <c r="G103" s="2">
        <v>49.9910666666667</v>
      </c>
      <c r="H103" s="6">
        <f>1+_xlfn.COUNTIFS(A:A,A103,O:O,"&lt;"&amp;O103)</f>
        <v>5</v>
      </c>
      <c r="I103" s="2">
        <f>_xlfn.AVERAGEIF(A:A,A103,G:G)</f>
        <v>50.87487999999997</v>
      </c>
      <c r="J103" s="2">
        <f t="shared" si="8"/>
        <v>-0.883813333333272</v>
      </c>
      <c r="K103" s="2">
        <f t="shared" si="9"/>
        <v>89.11618666666672</v>
      </c>
      <c r="L103" s="2">
        <f t="shared" si="10"/>
        <v>209.97137250078032</v>
      </c>
      <c r="M103" s="2">
        <f>SUMIF(A:A,A103,L:L)</f>
        <v>2563.239112851611</v>
      </c>
      <c r="N103" s="3">
        <f t="shared" si="11"/>
        <v>0.08191642030118156</v>
      </c>
      <c r="O103" s="7">
        <f t="shared" si="12"/>
        <v>12.207564690001183</v>
      </c>
      <c r="P103" s="3">
        <f t="shared" si="13"/>
        <v>0.08191642030118156</v>
      </c>
      <c r="Q103" s="3">
        <f>IF(ISNUMBER(P103),SUMIF(A:A,A103,P:P),"")</f>
        <v>0.919413203305299</v>
      </c>
      <c r="R103" s="3">
        <f t="shared" si="14"/>
        <v>0.08909641498152437</v>
      </c>
      <c r="S103" s="8">
        <f t="shared" si="15"/>
        <v>11.223796156190646</v>
      </c>
    </row>
    <row r="104" spans="1:19" ht="15">
      <c r="A104" s="1">
        <v>7</v>
      </c>
      <c r="B104" s="5">
        <v>0.607638888888889</v>
      </c>
      <c r="C104" s="1" t="s">
        <v>72</v>
      </c>
      <c r="D104" s="1">
        <v>4</v>
      </c>
      <c r="E104" s="1">
        <v>10</v>
      </c>
      <c r="F104" s="1" t="s">
        <v>90</v>
      </c>
      <c r="G104" s="2">
        <v>48.9515666666666</v>
      </c>
      <c r="H104" s="6">
        <f>1+_xlfn.COUNTIFS(A:A,A104,O:O,"&lt;"&amp;O104)</f>
        <v>6</v>
      </c>
      <c r="I104" s="2">
        <f>_xlfn.AVERAGEIF(A:A,A104,G:G)</f>
        <v>50.87487999999997</v>
      </c>
      <c r="J104" s="2">
        <f t="shared" si="8"/>
        <v>-1.9233133333333683</v>
      </c>
      <c r="K104" s="2">
        <f t="shared" si="9"/>
        <v>88.07668666666663</v>
      </c>
      <c r="L104" s="2">
        <f t="shared" si="10"/>
        <v>197.27549429145833</v>
      </c>
      <c r="M104" s="2">
        <f>SUMIF(A:A,A104,L:L)</f>
        <v>2563.239112851611</v>
      </c>
      <c r="N104" s="3">
        <f t="shared" si="11"/>
        <v>0.07696335987632022</v>
      </c>
      <c r="O104" s="7">
        <f t="shared" si="12"/>
        <v>12.99319574414365</v>
      </c>
      <c r="P104" s="3">
        <f t="shared" si="13"/>
        <v>0.07696335987632022</v>
      </c>
      <c r="Q104" s="3">
        <f>IF(ISNUMBER(P104),SUMIF(A:A,A104,P:P),"")</f>
        <v>0.919413203305299</v>
      </c>
      <c r="R104" s="3">
        <f t="shared" si="14"/>
        <v>0.08370921757446623</v>
      </c>
      <c r="S104" s="8">
        <f t="shared" si="15"/>
        <v>11.94611572029589</v>
      </c>
    </row>
    <row r="105" spans="1:19" ht="15">
      <c r="A105" s="1">
        <v>7</v>
      </c>
      <c r="B105" s="5">
        <v>0.607638888888889</v>
      </c>
      <c r="C105" s="1" t="s">
        <v>72</v>
      </c>
      <c r="D105" s="1">
        <v>4</v>
      </c>
      <c r="E105" s="1">
        <v>11</v>
      </c>
      <c r="F105" s="1" t="s">
        <v>91</v>
      </c>
      <c r="G105" s="2">
        <v>46.9500666666666</v>
      </c>
      <c r="H105" s="6">
        <f>1+_xlfn.COUNTIFS(A:A,A105,O:O,"&lt;"&amp;O105)</f>
        <v>7</v>
      </c>
      <c r="I105" s="2">
        <f>_xlfn.AVERAGEIF(A:A,A105,G:G)</f>
        <v>50.87487999999997</v>
      </c>
      <c r="J105" s="2">
        <f t="shared" si="8"/>
        <v>-3.9248133333333683</v>
      </c>
      <c r="K105" s="2">
        <f t="shared" si="9"/>
        <v>86.07518666666664</v>
      </c>
      <c r="L105" s="2">
        <f t="shared" si="10"/>
        <v>174.9519211690917</v>
      </c>
      <c r="M105" s="2">
        <f>SUMIF(A:A,A105,L:L)</f>
        <v>2563.239112851611</v>
      </c>
      <c r="N105" s="3">
        <f t="shared" si="11"/>
        <v>0.06825423359526422</v>
      </c>
      <c r="O105" s="7">
        <f t="shared" si="12"/>
        <v>14.651105833666328</v>
      </c>
      <c r="P105" s="3">
        <f t="shared" si="13"/>
        <v>0.06825423359526422</v>
      </c>
      <c r="Q105" s="3">
        <f>IF(ISNUMBER(P105),SUMIF(A:A,A105,P:P),"")</f>
        <v>0.919413203305299</v>
      </c>
      <c r="R105" s="3">
        <f t="shared" si="14"/>
        <v>0.07423673420165125</v>
      </c>
      <c r="S105" s="8">
        <f t="shared" si="15"/>
        <v>13.470420146496112</v>
      </c>
    </row>
    <row r="106" spans="1:19" ht="15">
      <c r="A106" s="1">
        <v>7</v>
      </c>
      <c r="B106" s="5">
        <v>0.607638888888889</v>
      </c>
      <c r="C106" s="1" t="s">
        <v>72</v>
      </c>
      <c r="D106" s="1">
        <v>4</v>
      </c>
      <c r="E106" s="1">
        <v>8</v>
      </c>
      <c r="F106" s="1" t="s">
        <v>88</v>
      </c>
      <c r="G106" s="2">
        <v>45.2582666666666</v>
      </c>
      <c r="H106" s="6">
        <f>1+_xlfn.COUNTIFS(A:A,A106,O:O,"&lt;"&amp;O106)</f>
        <v>8</v>
      </c>
      <c r="I106" s="2">
        <f>_xlfn.AVERAGEIF(A:A,A106,G:G)</f>
        <v>50.87487999999997</v>
      </c>
      <c r="J106" s="2">
        <f t="shared" si="8"/>
        <v>-5.616613333333369</v>
      </c>
      <c r="K106" s="2">
        <f t="shared" si="9"/>
        <v>84.38338666666664</v>
      </c>
      <c r="L106" s="2">
        <f t="shared" si="10"/>
        <v>158.06450354495175</v>
      </c>
      <c r="M106" s="2">
        <f>SUMIF(A:A,A106,L:L)</f>
        <v>2563.239112851611</v>
      </c>
      <c r="N106" s="3">
        <f t="shared" si="11"/>
        <v>0.06166592213439835</v>
      </c>
      <c r="O106" s="7">
        <f t="shared" si="12"/>
        <v>16.216412005005633</v>
      </c>
      <c r="P106" s="3">
        <f t="shared" si="13"/>
        <v>0.06166592213439835</v>
      </c>
      <c r="Q106" s="3">
        <f>IF(ISNUMBER(P106),SUMIF(A:A,A106,P:P),"")</f>
        <v>0.919413203305299</v>
      </c>
      <c r="R106" s="3">
        <f t="shared" si="14"/>
        <v>0.0670709555972318</v>
      </c>
      <c r="S106" s="8">
        <f t="shared" si="15"/>
        <v>14.909583307640734</v>
      </c>
    </row>
    <row r="107" spans="1:19" ht="15">
      <c r="A107" s="1">
        <v>7</v>
      </c>
      <c r="B107" s="5">
        <v>0.607638888888889</v>
      </c>
      <c r="C107" s="1" t="s">
        <v>72</v>
      </c>
      <c r="D107" s="1">
        <v>4</v>
      </c>
      <c r="E107" s="1">
        <v>2</v>
      </c>
      <c r="F107" s="1" t="s">
        <v>83</v>
      </c>
      <c r="G107" s="2">
        <v>40.0474333333333</v>
      </c>
      <c r="H107" s="6">
        <f>1+_xlfn.COUNTIFS(A:A,A107,O:O,"&lt;"&amp;O107)</f>
        <v>9</v>
      </c>
      <c r="I107" s="2">
        <f>_xlfn.AVERAGEIF(A:A,A107,G:G)</f>
        <v>50.87487999999997</v>
      </c>
      <c r="J107" s="2">
        <f t="shared" si="8"/>
        <v>-10.827446666666667</v>
      </c>
      <c r="K107" s="2">
        <f t="shared" si="9"/>
        <v>79.17255333333333</v>
      </c>
      <c r="L107" s="2">
        <f t="shared" si="10"/>
        <v>115.62511610691507</v>
      </c>
      <c r="M107" s="2">
        <f>SUMIF(A:A,A107,L:L)</f>
        <v>2563.239112851611</v>
      </c>
      <c r="N107" s="3">
        <f t="shared" si="11"/>
        <v>0.04510898555159834</v>
      </c>
      <c r="O107" s="7">
        <f t="shared" si="12"/>
        <v>22.16853222859868</v>
      </c>
      <c r="P107" s="3">
        <f t="shared" si="13"/>
      </c>
      <c r="Q107" s="3">
        <f>IF(ISNUMBER(P107),SUMIF(A:A,A107,P:P),"")</f>
      </c>
      <c r="R107" s="3">
        <f t="shared" si="14"/>
      </c>
      <c r="S107" s="8">
        <f t="shared" si="15"/>
      </c>
    </row>
    <row r="108" spans="1:19" ht="15">
      <c r="A108" s="1">
        <v>7</v>
      </c>
      <c r="B108" s="5">
        <v>0.607638888888889</v>
      </c>
      <c r="C108" s="1" t="s">
        <v>72</v>
      </c>
      <c r="D108" s="1">
        <v>4</v>
      </c>
      <c r="E108" s="1">
        <v>7</v>
      </c>
      <c r="F108" s="1" t="s">
        <v>87</v>
      </c>
      <c r="G108" s="2">
        <v>36.0445333333333</v>
      </c>
      <c r="H108" s="6">
        <f>1+_xlfn.COUNTIFS(A:A,A108,O:O,"&lt;"&amp;O108)</f>
        <v>10</v>
      </c>
      <c r="I108" s="2">
        <f>_xlfn.AVERAGEIF(A:A,A108,G:G)</f>
        <v>50.87487999999997</v>
      </c>
      <c r="J108" s="2">
        <f t="shared" si="8"/>
        <v>-14.83034666666667</v>
      </c>
      <c r="K108" s="2">
        <f t="shared" si="9"/>
        <v>75.16965333333333</v>
      </c>
      <c r="L108" s="2">
        <f t="shared" si="10"/>
        <v>90.93811316036363</v>
      </c>
      <c r="M108" s="2">
        <f>SUMIF(A:A,A108,L:L)</f>
        <v>2563.239112851611</v>
      </c>
      <c r="N108" s="3">
        <f t="shared" si="11"/>
        <v>0.03547781114310272</v>
      </c>
      <c r="O108" s="7">
        <f t="shared" si="12"/>
        <v>28.186631806748625</v>
      </c>
      <c r="P108" s="3">
        <f t="shared" si="13"/>
      </c>
      <c r="Q108" s="3">
        <f>IF(ISNUMBER(P108),SUMIF(A:A,A108,P:P),"")</f>
      </c>
      <c r="R108" s="3">
        <f t="shared" si="14"/>
      </c>
      <c r="S108" s="8">
        <f t="shared" si="15"/>
      </c>
    </row>
    <row r="109" spans="1:19" ht="15">
      <c r="A109" s="1">
        <v>10</v>
      </c>
      <c r="B109" s="5">
        <v>0.6180555555555556</v>
      </c>
      <c r="C109" s="1" t="s">
        <v>116</v>
      </c>
      <c r="D109" s="1">
        <v>4</v>
      </c>
      <c r="E109" s="1">
        <v>4</v>
      </c>
      <c r="F109" s="1" t="s">
        <v>119</v>
      </c>
      <c r="G109" s="2">
        <v>75.93453333333329</v>
      </c>
      <c r="H109" s="6">
        <f>1+_xlfn.COUNTIFS(A:A,A109,O:O,"&lt;"&amp;O109)</f>
        <v>1</v>
      </c>
      <c r="I109" s="2">
        <f>_xlfn.AVERAGEIF(A:A,A109,G:G)</f>
        <v>52.0195083333333</v>
      </c>
      <c r="J109" s="2">
        <f aca="true" t="shared" si="16" ref="J109:J157">G109-I109</f>
        <v>23.915024999999993</v>
      </c>
      <c r="K109" s="2">
        <f aca="true" t="shared" si="17" ref="K109:K157">90+J109</f>
        <v>113.91502499999999</v>
      </c>
      <c r="L109" s="2">
        <f aca="true" t="shared" si="18" ref="L109:L157">EXP(0.06*K109)</f>
        <v>929.7367671435542</v>
      </c>
      <c r="M109" s="2">
        <f>SUMIF(A:A,A109,L:L)</f>
        <v>2262.250537410674</v>
      </c>
      <c r="N109" s="3">
        <f aca="true" t="shared" si="19" ref="N109:N157">L109/M109</f>
        <v>0.4109786921335919</v>
      </c>
      <c r="O109" s="7">
        <f aca="true" t="shared" si="20" ref="O109:O157">1/N109</f>
        <v>2.4332161718859675</v>
      </c>
      <c r="P109" s="3">
        <f aca="true" t="shared" si="21" ref="P109:P157">IF(O109&gt;21,"",N109)</f>
        <v>0.4109786921335919</v>
      </c>
      <c r="Q109" s="3">
        <f>IF(ISNUMBER(P109),SUMIF(A:A,A109,P:P),"")</f>
        <v>1.0000000000000002</v>
      </c>
      <c r="R109" s="3">
        <f aca="true" t="shared" si="22" ref="R109:R157">_xlfn.IFERROR(P109*(1/Q109),"")</f>
        <v>0.4109786921335918</v>
      </c>
      <c r="S109" s="8">
        <f aca="true" t="shared" si="23" ref="S109:S157">_xlfn.IFERROR(1/R109,"")</f>
        <v>2.433216171885968</v>
      </c>
    </row>
    <row r="110" spans="1:19" ht="15">
      <c r="A110" s="1">
        <v>10</v>
      </c>
      <c r="B110" s="5">
        <v>0.6180555555555556</v>
      </c>
      <c r="C110" s="1" t="s">
        <v>116</v>
      </c>
      <c r="D110" s="1">
        <v>4</v>
      </c>
      <c r="E110" s="1">
        <v>7</v>
      </c>
      <c r="F110" s="1" t="s">
        <v>122</v>
      </c>
      <c r="G110" s="2">
        <v>56.109500000000004</v>
      </c>
      <c r="H110" s="6">
        <f>1+_xlfn.COUNTIFS(A:A,A110,O:O,"&lt;"&amp;O110)</f>
        <v>2</v>
      </c>
      <c r="I110" s="2">
        <f>_xlfn.AVERAGEIF(A:A,A110,G:G)</f>
        <v>52.0195083333333</v>
      </c>
      <c r="J110" s="2">
        <f t="shared" si="16"/>
        <v>4.089991666666705</v>
      </c>
      <c r="K110" s="2">
        <f t="shared" si="17"/>
        <v>94.0899916666667</v>
      </c>
      <c r="L110" s="2">
        <f t="shared" si="18"/>
        <v>282.9865867848441</v>
      </c>
      <c r="M110" s="2">
        <f>SUMIF(A:A,A110,L:L)</f>
        <v>2262.250537410674</v>
      </c>
      <c r="N110" s="3">
        <f t="shared" si="19"/>
        <v>0.12509073690341335</v>
      </c>
      <c r="O110" s="7">
        <f t="shared" si="20"/>
        <v>7.994197050514881</v>
      </c>
      <c r="P110" s="3">
        <f t="shared" si="21"/>
        <v>0.12509073690341335</v>
      </c>
      <c r="Q110" s="3">
        <f>IF(ISNUMBER(P110),SUMIF(A:A,A110,P:P),"")</f>
        <v>1.0000000000000002</v>
      </c>
      <c r="R110" s="3">
        <f t="shared" si="22"/>
        <v>0.12509073690341332</v>
      </c>
      <c r="S110" s="8">
        <f t="shared" si="23"/>
        <v>7.994197050514883</v>
      </c>
    </row>
    <row r="111" spans="1:19" ht="15">
      <c r="A111" s="1">
        <v>10</v>
      </c>
      <c r="B111" s="5">
        <v>0.6180555555555556</v>
      </c>
      <c r="C111" s="1" t="s">
        <v>116</v>
      </c>
      <c r="D111" s="1">
        <v>4</v>
      </c>
      <c r="E111" s="1">
        <v>8</v>
      </c>
      <c r="F111" s="1" t="s">
        <v>123</v>
      </c>
      <c r="G111" s="2">
        <v>54.4203</v>
      </c>
      <c r="H111" s="6">
        <f>1+_xlfn.COUNTIFS(A:A,A111,O:O,"&lt;"&amp;O111)</f>
        <v>3</v>
      </c>
      <c r="I111" s="2">
        <f>_xlfn.AVERAGEIF(A:A,A111,G:G)</f>
        <v>52.0195083333333</v>
      </c>
      <c r="J111" s="2">
        <f t="shared" si="16"/>
        <v>2.4007916666666986</v>
      </c>
      <c r="K111" s="2">
        <f t="shared" si="17"/>
        <v>92.40079166666669</v>
      </c>
      <c r="L111" s="2">
        <f t="shared" si="18"/>
        <v>255.71089757883465</v>
      </c>
      <c r="M111" s="2">
        <f>SUMIF(A:A,A111,L:L)</f>
        <v>2262.250537410674</v>
      </c>
      <c r="N111" s="3">
        <f t="shared" si="19"/>
        <v>0.1130338542748303</v>
      </c>
      <c r="O111" s="7">
        <f t="shared" si="20"/>
        <v>8.84690702989391</v>
      </c>
      <c r="P111" s="3">
        <f t="shared" si="21"/>
        <v>0.1130338542748303</v>
      </c>
      <c r="Q111" s="3">
        <f>IF(ISNUMBER(P111),SUMIF(A:A,A111,P:P),"")</f>
        <v>1.0000000000000002</v>
      </c>
      <c r="R111" s="3">
        <f t="shared" si="22"/>
        <v>0.11303385427483027</v>
      </c>
      <c r="S111" s="8">
        <f t="shared" si="23"/>
        <v>8.846907029893913</v>
      </c>
    </row>
    <row r="112" spans="1:19" ht="15">
      <c r="A112" s="1">
        <v>10</v>
      </c>
      <c r="B112" s="5">
        <v>0.6180555555555556</v>
      </c>
      <c r="C112" s="1" t="s">
        <v>116</v>
      </c>
      <c r="D112" s="1">
        <v>4</v>
      </c>
      <c r="E112" s="1">
        <v>9</v>
      </c>
      <c r="F112" s="1" t="s">
        <v>124</v>
      </c>
      <c r="G112" s="2">
        <v>51.39789999999999</v>
      </c>
      <c r="H112" s="6">
        <f>1+_xlfn.COUNTIFS(A:A,A112,O:O,"&lt;"&amp;O112)</f>
        <v>4</v>
      </c>
      <c r="I112" s="2">
        <f>_xlfn.AVERAGEIF(A:A,A112,G:G)</f>
        <v>52.0195083333333</v>
      </c>
      <c r="J112" s="2">
        <f t="shared" si="16"/>
        <v>-0.621608333333306</v>
      </c>
      <c r="K112" s="2">
        <f t="shared" si="17"/>
        <v>89.37839166666669</v>
      </c>
      <c r="L112" s="2">
        <f t="shared" si="18"/>
        <v>213.30082643729213</v>
      </c>
      <c r="M112" s="2">
        <f>SUMIF(A:A,A112,L:L)</f>
        <v>2262.250537410674</v>
      </c>
      <c r="N112" s="3">
        <f t="shared" si="19"/>
        <v>0.09428700442764926</v>
      </c>
      <c r="O112" s="7">
        <f t="shared" si="20"/>
        <v>10.605915481887495</v>
      </c>
      <c r="P112" s="3">
        <f t="shared" si="21"/>
        <v>0.09428700442764926</v>
      </c>
      <c r="Q112" s="3">
        <f>IF(ISNUMBER(P112),SUMIF(A:A,A112,P:P),"")</f>
        <v>1.0000000000000002</v>
      </c>
      <c r="R112" s="3">
        <f t="shared" si="22"/>
        <v>0.09428700442764923</v>
      </c>
      <c r="S112" s="8">
        <f t="shared" si="23"/>
        <v>10.605915481887498</v>
      </c>
    </row>
    <row r="113" spans="1:19" ht="15">
      <c r="A113" s="1">
        <v>10</v>
      </c>
      <c r="B113" s="5">
        <v>0.6180555555555556</v>
      </c>
      <c r="C113" s="1" t="s">
        <v>116</v>
      </c>
      <c r="D113" s="1">
        <v>4</v>
      </c>
      <c r="E113" s="1">
        <v>5</v>
      </c>
      <c r="F113" s="1" t="s">
        <v>120</v>
      </c>
      <c r="G113" s="2">
        <v>50.456766666666596</v>
      </c>
      <c r="H113" s="6">
        <f>1+_xlfn.COUNTIFS(A:A,A113,O:O,"&lt;"&amp;O113)</f>
        <v>5</v>
      </c>
      <c r="I113" s="2">
        <f>_xlfn.AVERAGEIF(A:A,A113,G:G)</f>
        <v>52.0195083333333</v>
      </c>
      <c r="J113" s="2">
        <f t="shared" si="16"/>
        <v>-1.562741666666703</v>
      </c>
      <c r="K113" s="2">
        <f t="shared" si="17"/>
        <v>88.43725833333329</v>
      </c>
      <c r="L113" s="2">
        <f t="shared" si="18"/>
        <v>201.58991295500192</v>
      </c>
      <c r="M113" s="2">
        <f>SUMIF(A:A,A113,L:L)</f>
        <v>2262.250537410674</v>
      </c>
      <c r="N113" s="3">
        <f t="shared" si="19"/>
        <v>0.08911033929324982</v>
      </c>
      <c r="O113" s="7">
        <f t="shared" si="20"/>
        <v>11.222042334606515</v>
      </c>
      <c r="P113" s="3">
        <f t="shared" si="21"/>
        <v>0.08911033929324982</v>
      </c>
      <c r="Q113" s="3">
        <f>IF(ISNUMBER(P113),SUMIF(A:A,A113,P:P),"")</f>
        <v>1.0000000000000002</v>
      </c>
      <c r="R113" s="3">
        <f t="shared" si="22"/>
        <v>0.08911033929324981</v>
      </c>
      <c r="S113" s="8">
        <f t="shared" si="23"/>
        <v>11.222042334606517</v>
      </c>
    </row>
    <row r="114" spans="1:19" ht="15">
      <c r="A114" s="1">
        <v>10</v>
      </c>
      <c r="B114" s="5">
        <v>0.6180555555555556</v>
      </c>
      <c r="C114" s="1" t="s">
        <v>116</v>
      </c>
      <c r="D114" s="1">
        <v>4</v>
      </c>
      <c r="E114" s="1">
        <v>2</v>
      </c>
      <c r="F114" s="1" t="s">
        <v>117</v>
      </c>
      <c r="G114" s="2">
        <v>44.201866666666604</v>
      </c>
      <c r="H114" s="6">
        <f>1+_xlfn.COUNTIFS(A:A,A114,O:O,"&lt;"&amp;O114)</f>
        <v>6</v>
      </c>
      <c r="I114" s="2">
        <f>_xlfn.AVERAGEIF(A:A,A114,G:G)</f>
        <v>52.0195083333333</v>
      </c>
      <c r="J114" s="2">
        <f t="shared" si="16"/>
        <v>-7.817641666666695</v>
      </c>
      <c r="K114" s="2">
        <f t="shared" si="17"/>
        <v>82.1823583333333</v>
      </c>
      <c r="L114" s="2">
        <f t="shared" si="18"/>
        <v>138.5098580014201</v>
      </c>
      <c r="M114" s="2">
        <f>SUMIF(A:A,A114,L:L)</f>
        <v>2262.250537410674</v>
      </c>
      <c r="N114" s="3">
        <f t="shared" si="19"/>
        <v>0.06122657756552272</v>
      </c>
      <c r="O114" s="7">
        <f t="shared" si="20"/>
        <v>16.33277638178995</v>
      </c>
      <c r="P114" s="3">
        <f t="shared" si="21"/>
        <v>0.06122657756552272</v>
      </c>
      <c r="Q114" s="3">
        <f>IF(ISNUMBER(P114),SUMIF(A:A,A114,P:P),"")</f>
        <v>1.0000000000000002</v>
      </c>
      <c r="R114" s="3">
        <f t="shared" si="22"/>
        <v>0.06122657756552271</v>
      </c>
      <c r="S114" s="8">
        <f t="shared" si="23"/>
        <v>16.332776381789955</v>
      </c>
    </row>
    <row r="115" spans="1:19" ht="15">
      <c r="A115" s="1">
        <v>10</v>
      </c>
      <c r="B115" s="5">
        <v>0.6180555555555556</v>
      </c>
      <c r="C115" s="1" t="s">
        <v>116</v>
      </c>
      <c r="D115" s="1">
        <v>4</v>
      </c>
      <c r="E115" s="1">
        <v>3</v>
      </c>
      <c r="F115" s="1" t="s">
        <v>118</v>
      </c>
      <c r="G115" s="2">
        <v>42.6795666666666</v>
      </c>
      <c r="H115" s="6">
        <f>1+_xlfn.COUNTIFS(A:A,A115,O:O,"&lt;"&amp;O115)</f>
        <v>7</v>
      </c>
      <c r="I115" s="2">
        <f>_xlfn.AVERAGEIF(A:A,A115,G:G)</f>
        <v>52.0195083333333</v>
      </c>
      <c r="J115" s="2">
        <f t="shared" si="16"/>
        <v>-9.339941666666697</v>
      </c>
      <c r="K115" s="2">
        <f t="shared" si="17"/>
        <v>80.6600583333333</v>
      </c>
      <c r="L115" s="2">
        <f t="shared" si="18"/>
        <v>126.41921657210534</v>
      </c>
      <c r="M115" s="2">
        <f>SUMIF(A:A,A115,L:L)</f>
        <v>2262.250537410674</v>
      </c>
      <c r="N115" s="3">
        <f t="shared" si="19"/>
        <v>0.055882058366887255</v>
      </c>
      <c r="O115" s="7">
        <f t="shared" si="20"/>
        <v>17.894831171654676</v>
      </c>
      <c r="P115" s="3">
        <f t="shared" si="21"/>
        <v>0.055882058366887255</v>
      </c>
      <c r="Q115" s="3">
        <f>IF(ISNUMBER(P115),SUMIF(A:A,A115,P:P),"")</f>
        <v>1.0000000000000002</v>
      </c>
      <c r="R115" s="3">
        <f t="shared" si="22"/>
        <v>0.05588205836688724</v>
      </c>
      <c r="S115" s="8">
        <f t="shared" si="23"/>
        <v>17.89483117165468</v>
      </c>
    </row>
    <row r="116" spans="1:19" ht="15">
      <c r="A116" s="1">
        <v>10</v>
      </c>
      <c r="B116" s="5">
        <v>0.6180555555555556</v>
      </c>
      <c r="C116" s="1" t="s">
        <v>116</v>
      </c>
      <c r="D116" s="1">
        <v>4</v>
      </c>
      <c r="E116" s="1">
        <v>6</v>
      </c>
      <c r="F116" s="1" t="s">
        <v>121</v>
      </c>
      <c r="G116" s="2">
        <v>40.9556333333333</v>
      </c>
      <c r="H116" s="6">
        <f>1+_xlfn.COUNTIFS(A:A,A116,O:O,"&lt;"&amp;O116)</f>
        <v>8</v>
      </c>
      <c r="I116" s="2">
        <f>_xlfn.AVERAGEIF(A:A,A116,G:G)</f>
        <v>52.0195083333333</v>
      </c>
      <c r="J116" s="2">
        <f t="shared" si="16"/>
        <v>-11.063874999999996</v>
      </c>
      <c r="K116" s="2">
        <f t="shared" si="17"/>
        <v>78.936125</v>
      </c>
      <c r="L116" s="2">
        <f t="shared" si="18"/>
        <v>113.99647193762169</v>
      </c>
      <c r="M116" s="2">
        <f>SUMIF(A:A,A116,L:L)</f>
        <v>2262.250537410674</v>
      </c>
      <c r="N116" s="3">
        <f t="shared" si="19"/>
        <v>0.05039073703485545</v>
      </c>
      <c r="O116" s="7">
        <f t="shared" si="20"/>
        <v>19.84491711856281</v>
      </c>
      <c r="P116" s="3">
        <f t="shared" si="21"/>
        <v>0.05039073703485545</v>
      </c>
      <c r="Q116" s="3">
        <f>IF(ISNUMBER(P116),SUMIF(A:A,A116,P:P),"")</f>
        <v>1.0000000000000002</v>
      </c>
      <c r="R116" s="3">
        <f t="shared" si="22"/>
        <v>0.050390737034855436</v>
      </c>
      <c r="S116" s="8">
        <f t="shared" si="23"/>
        <v>19.84491711856282</v>
      </c>
    </row>
    <row r="117" spans="1:19" ht="15">
      <c r="A117" s="1">
        <v>17</v>
      </c>
      <c r="B117" s="5">
        <v>0.6229166666666667</v>
      </c>
      <c r="C117" s="1" t="s">
        <v>154</v>
      </c>
      <c r="D117" s="1">
        <v>6</v>
      </c>
      <c r="E117" s="1">
        <v>2</v>
      </c>
      <c r="F117" s="1" t="s">
        <v>183</v>
      </c>
      <c r="G117" s="2">
        <v>76.9138</v>
      </c>
      <c r="H117" s="6">
        <f>1+_xlfn.COUNTIFS(A:A,A117,O:O,"&lt;"&amp;O117)</f>
        <v>1</v>
      </c>
      <c r="I117" s="2">
        <f>_xlfn.AVERAGEIF(A:A,A117,G:G)</f>
        <v>51.544633333333344</v>
      </c>
      <c r="J117" s="2">
        <f t="shared" si="16"/>
        <v>25.36916666666665</v>
      </c>
      <c r="K117" s="2">
        <f t="shared" si="17"/>
        <v>115.36916666666664</v>
      </c>
      <c r="L117" s="2">
        <f t="shared" si="18"/>
        <v>1014.4988239254556</v>
      </c>
      <c r="M117" s="2">
        <f>SUMIF(A:A,A117,L:L)</f>
        <v>2194.7786583012557</v>
      </c>
      <c r="N117" s="3">
        <f t="shared" si="19"/>
        <v>0.4622328634772998</v>
      </c>
      <c r="O117" s="7">
        <f t="shared" si="20"/>
        <v>2.1634117325132807</v>
      </c>
      <c r="P117" s="3">
        <f t="shared" si="21"/>
        <v>0.4622328634772998</v>
      </c>
      <c r="Q117" s="3">
        <f>IF(ISNUMBER(P117),SUMIF(A:A,A117,P:P),"")</f>
        <v>0.9167471619869431</v>
      </c>
      <c r="R117" s="3">
        <f t="shared" si="22"/>
        <v>0.5042097566743089</v>
      </c>
      <c r="S117" s="8">
        <f t="shared" si="23"/>
        <v>1.9833015659908058</v>
      </c>
    </row>
    <row r="118" spans="1:19" ht="15">
      <c r="A118" s="1">
        <v>17</v>
      </c>
      <c r="B118" s="5">
        <v>0.6229166666666667</v>
      </c>
      <c r="C118" s="1" t="s">
        <v>154</v>
      </c>
      <c r="D118" s="1">
        <v>6</v>
      </c>
      <c r="E118" s="1">
        <v>5</v>
      </c>
      <c r="F118" s="1" t="s">
        <v>186</v>
      </c>
      <c r="G118" s="2">
        <v>57.8454333333333</v>
      </c>
      <c r="H118" s="6">
        <f>1+_xlfn.COUNTIFS(A:A,A118,O:O,"&lt;"&amp;O118)</f>
        <v>2</v>
      </c>
      <c r="I118" s="2">
        <f>_xlfn.AVERAGEIF(A:A,A118,G:G)</f>
        <v>51.544633333333344</v>
      </c>
      <c r="J118" s="2">
        <f t="shared" si="16"/>
        <v>6.300799999999953</v>
      </c>
      <c r="K118" s="2">
        <f t="shared" si="17"/>
        <v>96.30079999999995</v>
      </c>
      <c r="L118" s="2">
        <f t="shared" si="18"/>
        <v>323.12782888687406</v>
      </c>
      <c r="M118" s="2">
        <f>SUMIF(A:A,A118,L:L)</f>
        <v>2194.7786583012557</v>
      </c>
      <c r="N118" s="3">
        <f t="shared" si="19"/>
        <v>0.14722570208376862</v>
      </c>
      <c r="O118" s="7">
        <f t="shared" si="20"/>
        <v>6.792292282165644</v>
      </c>
      <c r="P118" s="3">
        <f t="shared" si="21"/>
        <v>0.14722570208376862</v>
      </c>
      <c r="Q118" s="3">
        <f>IF(ISNUMBER(P118),SUMIF(A:A,A118,P:P),"")</f>
        <v>0.9167471619869431</v>
      </c>
      <c r="R118" s="3">
        <f t="shared" si="22"/>
        <v>0.16059575441136245</v>
      </c>
      <c r="S118" s="8">
        <f t="shared" si="23"/>
        <v>6.226814673061171</v>
      </c>
    </row>
    <row r="119" spans="1:19" ht="15">
      <c r="A119" s="1">
        <v>17</v>
      </c>
      <c r="B119" s="5">
        <v>0.6229166666666667</v>
      </c>
      <c r="C119" s="1" t="s">
        <v>154</v>
      </c>
      <c r="D119" s="1">
        <v>6</v>
      </c>
      <c r="E119" s="1">
        <v>4</v>
      </c>
      <c r="F119" s="1" t="s">
        <v>185</v>
      </c>
      <c r="G119" s="2">
        <v>56.3333333333333</v>
      </c>
      <c r="H119" s="6">
        <f>1+_xlfn.COUNTIFS(A:A,A119,O:O,"&lt;"&amp;O119)</f>
        <v>3</v>
      </c>
      <c r="I119" s="2">
        <f>_xlfn.AVERAGEIF(A:A,A119,G:G)</f>
        <v>51.544633333333344</v>
      </c>
      <c r="J119" s="2">
        <f t="shared" si="16"/>
        <v>4.788699999999956</v>
      </c>
      <c r="K119" s="2">
        <f t="shared" si="17"/>
        <v>94.78869999999995</v>
      </c>
      <c r="L119" s="2">
        <f t="shared" si="18"/>
        <v>295.1022776056697</v>
      </c>
      <c r="M119" s="2">
        <f>SUMIF(A:A,A119,L:L)</f>
        <v>2194.7786583012557</v>
      </c>
      <c r="N119" s="3">
        <f t="shared" si="19"/>
        <v>0.1344565095389058</v>
      </c>
      <c r="O119" s="7">
        <f t="shared" si="20"/>
        <v>7.437349098450633</v>
      </c>
      <c r="P119" s="3">
        <f t="shared" si="21"/>
        <v>0.1344565095389058</v>
      </c>
      <c r="Q119" s="3">
        <f>IF(ISNUMBER(P119),SUMIF(A:A,A119,P:P),"")</f>
        <v>0.9167471619869431</v>
      </c>
      <c r="R119" s="3">
        <f t="shared" si="22"/>
        <v>0.14666694931183308</v>
      </c>
      <c r="S119" s="8">
        <f t="shared" si="23"/>
        <v>6.818168678710768</v>
      </c>
    </row>
    <row r="120" spans="1:19" ht="15">
      <c r="A120" s="1">
        <v>17</v>
      </c>
      <c r="B120" s="5">
        <v>0.6229166666666667</v>
      </c>
      <c r="C120" s="1" t="s">
        <v>154</v>
      </c>
      <c r="D120" s="1">
        <v>6</v>
      </c>
      <c r="E120" s="1">
        <v>3</v>
      </c>
      <c r="F120" s="1" t="s">
        <v>184</v>
      </c>
      <c r="G120" s="2">
        <v>53.279233333333394</v>
      </c>
      <c r="H120" s="6">
        <f>1+_xlfn.COUNTIFS(A:A,A120,O:O,"&lt;"&amp;O120)</f>
        <v>4</v>
      </c>
      <c r="I120" s="2">
        <f>_xlfn.AVERAGEIF(A:A,A120,G:G)</f>
        <v>51.544633333333344</v>
      </c>
      <c r="J120" s="2">
        <f t="shared" si="16"/>
        <v>1.73460000000005</v>
      </c>
      <c r="K120" s="2">
        <f t="shared" si="17"/>
        <v>91.73460000000006</v>
      </c>
      <c r="L120" s="2">
        <f t="shared" si="18"/>
        <v>245.6913319730869</v>
      </c>
      <c r="M120" s="2">
        <f>SUMIF(A:A,A120,L:L)</f>
        <v>2194.7786583012557</v>
      </c>
      <c r="N120" s="3">
        <f t="shared" si="19"/>
        <v>0.11194355797283466</v>
      </c>
      <c r="O120" s="7">
        <f t="shared" si="20"/>
        <v>8.933073221084058</v>
      </c>
      <c r="P120" s="3">
        <f t="shared" si="21"/>
        <v>0.11194355797283466</v>
      </c>
      <c r="Q120" s="3">
        <f>IF(ISNUMBER(P120),SUMIF(A:A,A120,P:P),"")</f>
        <v>0.9167471619869431</v>
      </c>
      <c r="R120" s="3">
        <f t="shared" si="22"/>
        <v>0.12210952224843542</v>
      </c>
      <c r="S120" s="8">
        <f t="shared" si="23"/>
        <v>8.18936952325037</v>
      </c>
    </row>
    <row r="121" spans="1:19" ht="15">
      <c r="A121" s="1">
        <v>17</v>
      </c>
      <c r="B121" s="5">
        <v>0.6229166666666667</v>
      </c>
      <c r="C121" s="1" t="s">
        <v>154</v>
      </c>
      <c r="D121" s="1">
        <v>6</v>
      </c>
      <c r="E121" s="1">
        <v>8</v>
      </c>
      <c r="F121" s="1" t="s">
        <v>187</v>
      </c>
      <c r="G121" s="2">
        <v>43.1300666666667</v>
      </c>
      <c r="H121" s="6">
        <f>1+_xlfn.COUNTIFS(A:A,A121,O:O,"&lt;"&amp;O121)</f>
        <v>5</v>
      </c>
      <c r="I121" s="2">
        <f>_xlfn.AVERAGEIF(A:A,A121,G:G)</f>
        <v>51.544633333333344</v>
      </c>
      <c r="J121" s="2">
        <f t="shared" si="16"/>
        <v>-8.414566666666644</v>
      </c>
      <c r="K121" s="2">
        <f t="shared" si="17"/>
        <v>81.58543333333336</v>
      </c>
      <c r="L121" s="2">
        <f t="shared" si="18"/>
        <v>133.63684379610052</v>
      </c>
      <c r="M121" s="2">
        <f>SUMIF(A:A,A121,L:L)</f>
        <v>2194.7786583012557</v>
      </c>
      <c r="N121" s="3">
        <f t="shared" si="19"/>
        <v>0.06088852891413413</v>
      </c>
      <c r="O121" s="7">
        <f t="shared" si="20"/>
        <v>16.423454759602</v>
      </c>
      <c r="P121" s="3">
        <f t="shared" si="21"/>
        <v>0.06088852891413413</v>
      </c>
      <c r="Q121" s="3">
        <f>IF(ISNUMBER(P121),SUMIF(A:A,A121,P:P),"")</f>
        <v>0.9167471619869431</v>
      </c>
      <c r="R121" s="3">
        <f t="shared" si="22"/>
        <v>0.0664180173540601</v>
      </c>
      <c r="S121" s="8">
        <f t="shared" si="23"/>
        <v>15.056155540886085</v>
      </c>
    </row>
    <row r="122" spans="1:19" ht="15">
      <c r="A122" s="1">
        <v>17</v>
      </c>
      <c r="B122" s="5">
        <v>0.6229166666666667</v>
      </c>
      <c r="C122" s="1" t="s">
        <v>154</v>
      </c>
      <c r="D122" s="1">
        <v>6</v>
      </c>
      <c r="E122" s="1">
        <v>1</v>
      </c>
      <c r="F122" s="1" t="s">
        <v>182</v>
      </c>
      <c r="G122" s="2">
        <v>34.5209666666667</v>
      </c>
      <c r="H122" s="6">
        <f>1+_xlfn.COUNTIFS(A:A,A122,O:O,"&lt;"&amp;O122)</f>
        <v>7</v>
      </c>
      <c r="I122" s="2">
        <f>_xlfn.AVERAGEIF(A:A,A122,G:G)</f>
        <v>51.544633333333344</v>
      </c>
      <c r="J122" s="2">
        <f t="shared" si="16"/>
        <v>-17.023666666666642</v>
      </c>
      <c r="K122" s="2">
        <f t="shared" si="17"/>
        <v>72.97633333333336</v>
      </c>
      <c r="L122" s="2">
        <f t="shared" si="18"/>
        <v>79.72474385226832</v>
      </c>
      <c r="M122" s="2">
        <f>SUMIF(A:A,A122,L:L)</f>
        <v>2194.7786583012557</v>
      </c>
      <c r="N122" s="3">
        <f t="shared" si="19"/>
        <v>0.03632473076532225</v>
      </c>
      <c r="O122" s="7">
        <f t="shared" si="20"/>
        <v>27.529453871538657</v>
      </c>
      <c r="P122" s="3">
        <f t="shared" si="21"/>
      </c>
      <c r="Q122" s="3">
        <f>IF(ISNUMBER(P122),SUMIF(A:A,A122,P:P),"")</f>
      </c>
      <c r="R122" s="3">
        <f t="shared" si="22"/>
      </c>
      <c r="S122" s="8">
        <f t="shared" si="23"/>
      </c>
    </row>
    <row r="123" spans="1:19" ht="15">
      <c r="A123" s="1">
        <v>17</v>
      </c>
      <c r="B123" s="5">
        <v>0.6229166666666667</v>
      </c>
      <c r="C123" s="1" t="s">
        <v>154</v>
      </c>
      <c r="D123" s="1">
        <v>6</v>
      </c>
      <c r="E123" s="1">
        <v>9</v>
      </c>
      <c r="F123" s="1" t="s">
        <v>188</v>
      </c>
      <c r="G123" s="2">
        <v>38.7896</v>
      </c>
      <c r="H123" s="6">
        <f>1+_xlfn.COUNTIFS(A:A,A123,O:O,"&lt;"&amp;O123)</f>
        <v>6</v>
      </c>
      <c r="I123" s="2">
        <f>_xlfn.AVERAGEIF(A:A,A123,G:G)</f>
        <v>51.544633333333344</v>
      </c>
      <c r="J123" s="2">
        <f t="shared" si="16"/>
        <v>-12.755033333333344</v>
      </c>
      <c r="K123" s="2">
        <f t="shared" si="17"/>
        <v>77.24496666666666</v>
      </c>
      <c r="L123" s="2">
        <f t="shared" si="18"/>
        <v>102.99680826180087</v>
      </c>
      <c r="M123" s="2">
        <f>SUMIF(A:A,A123,L:L)</f>
        <v>2194.7786583012557</v>
      </c>
      <c r="N123" s="3">
        <f t="shared" si="19"/>
        <v>0.04692810724773482</v>
      </c>
      <c r="O123" s="7">
        <f t="shared" si="20"/>
        <v>21.30919098699147</v>
      </c>
      <c r="P123" s="3">
        <f t="shared" si="21"/>
      </c>
      <c r="Q123" s="3">
        <f>IF(ISNUMBER(P123),SUMIF(A:A,A123,P:P),"")</f>
      </c>
      <c r="R123" s="3">
        <f t="shared" si="22"/>
      </c>
      <c r="S123" s="8">
        <f t="shared" si="23"/>
      </c>
    </row>
    <row r="124" spans="1:19" ht="15">
      <c r="A124" s="1">
        <v>29</v>
      </c>
      <c r="B124" s="5">
        <v>0.625</v>
      </c>
      <c r="C124" s="1" t="s">
        <v>265</v>
      </c>
      <c r="D124" s="1">
        <v>5</v>
      </c>
      <c r="E124" s="1">
        <v>3</v>
      </c>
      <c r="F124" s="1" t="s">
        <v>311</v>
      </c>
      <c r="G124" s="2">
        <v>72.4016</v>
      </c>
      <c r="H124" s="6">
        <f>1+_xlfn.COUNTIFS(A:A,A124,O:O,"&lt;"&amp;O124)</f>
        <v>1</v>
      </c>
      <c r="I124" s="2">
        <f>_xlfn.AVERAGEIF(A:A,A124,G:G)</f>
        <v>49.52719166666668</v>
      </c>
      <c r="J124" s="2">
        <f t="shared" si="16"/>
        <v>22.87440833333332</v>
      </c>
      <c r="K124" s="2">
        <f t="shared" si="17"/>
        <v>112.87440833333332</v>
      </c>
      <c r="L124" s="2">
        <f t="shared" si="18"/>
        <v>873.4618903983718</v>
      </c>
      <c r="M124" s="2">
        <f>SUMIF(A:A,A124,L:L)</f>
        <v>3577.58880263726</v>
      </c>
      <c r="N124" s="3">
        <f t="shared" si="19"/>
        <v>0.2441482066788921</v>
      </c>
      <c r="O124" s="7">
        <f t="shared" si="20"/>
        <v>4.095872804485585</v>
      </c>
      <c r="P124" s="3">
        <f t="shared" si="21"/>
        <v>0.2441482066788921</v>
      </c>
      <c r="Q124" s="3">
        <f>IF(ISNUMBER(P124),SUMIF(A:A,A124,P:P),"")</f>
        <v>0.9431179517627294</v>
      </c>
      <c r="R124" s="3">
        <f t="shared" si="22"/>
        <v>0.2588734592768256</v>
      </c>
      <c r="S124" s="8">
        <f t="shared" si="23"/>
        <v>3.8628911700471114</v>
      </c>
    </row>
    <row r="125" spans="1:19" ht="15">
      <c r="A125" s="1">
        <v>29</v>
      </c>
      <c r="B125" s="5">
        <v>0.625</v>
      </c>
      <c r="C125" s="1" t="s">
        <v>265</v>
      </c>
      <c r="D125" s="1">
        <v>5</v>
      </c>
      <c r="E125" s="1">
        <v>6</v>
      </c>
      <c r="F125" s="1" t="s">
        <v>314</v>
      </c>
      <c r="G125" s="2">
        <v>64.8917666666667</v>
      </c>
      <c r="H125" s="6">
        <f>1+_xlfn.COUNTIFS(A:A,A125,O:O,"&lt;"&amp;O125)</f>
        <v>2</v>
      </c>
      <c r="I125" s="2">
        <f>_xlfn.AVERAGEIF(A:A,A125,G:G)</f>
        <v>49.52719166666668</v>
      </c>
      <c r="J125" s="2">
        <f t="shared" si="16"/>
        <v>15.364575000000016</v>
      </c>
      <c r="K125" s="2">
        <f t="shared" si="17"/>
        <v>105.36457500000002</v>
      </c>
      <c r="L125" s="2">
        <f t="shared" si="18"/>
        <v>556.6153907082925</v>
      </c>
      <c r="M125" s="2">
        <f>SUMIF(A:A,A125,L:L)</f>
        <v>3577.58880263726</v>
      </c>
      <c r="N125" s="3">
        <f t="shared" si="19"/>
        <v>0.1555839481323223</v>
      </c>
      <c r="O125" s="7">
        <f t="shared" si="20"/>
        <v>6.427398276006674</v>
      </c>
      <c r="P125" s="3">
        <f t="shared" si="21"/>
        <v>0.1555839481323223</v>
      </c>
      <c r="Q125" s="3">
        <f>IF(ISNUMBER(P125),SUMIF(A:A,A125,P:P),"")</f>
        <v>0.9431179517627294</v>
      </c>
      <c r="R125" s="3">
        <f t="shared" si="22"/>
        <v>0.1649676457133797</v>
      </c>
      <c r="S125" s="8">
        <f t="shared" si="23"/>
        <v>6.061794697230712</v>
      </c>
    </row>
    <row r="126" spans="1:19" ht="15">
      <c r="A126" s="1">
        <v>29</v>
      </c>
      <c r="B126" s="5">
        <v>0.625</v>
      </c>
      <c r="C126" s="1" t="s">
        <v>265</v>
      </c>
      <c r="D126" s="1">
        <v>5</v>
      </c>
      <c r="E126" s="1">
        <v>4</v>
      </c>
      <c r="F126" s="1" t="s">
        <v>312</v>
      </c>
      <c r="G126" s="2">
        <v>57.682900000000004</v>
      </c>
      <c r="H126" s="6">
        <f>1+_xlfn.COUNTIFS(A:A,A126,O:O,"&lt;"&amp;O126)</f>
        <v>3</v>
      </c>
      <c r="I126" s="2">
        <f>_xlfn.AVERAGEIF(A:A,A126,G:G)</f>
        <v>49.52719166666668</v>
      </c>
      <c r="J126" s="2">
        <f t="shared" si="16"/>
        <v>8.155708333333322</v>
      </c>
      <c r="K126" s="2">
        <f t="shared" si="17"/>
        <v>98.15570833333332</v>
      </c>
      <c r="L126" s="2">
        <f t="shared" si="18"/>
        <v>361.16773849957417</v>
      </c>
      <c r="M126" s="2">
        <f>SUMIF(A:A,A126,L:L)</f>
        <v>3577.58880263726</v>
      </c>
      <c r="N126" s="3">
        <f t="shared" si="19"/>
        <v>0.10095283679145443</v>
      </c>
      <c r="O126" s="7">
        <f t="shared" si="20"/>
        <v>9.905615649669878</v>
      </c>
      <c r="P126" s="3">
        <f t="shared" si="21"/>
        <v>0.10095283679145443</v>
      </c>
      <c r="Q126" s="3">
        <f>IF(ISNUMBER(P126),SUMIF(A:A,A126,P:P),"")</f>
        <v>0.9431179517627294</v>
      </c>
      <c r="R126" s="3">
        <f t="shared" si="22"/>
        <v>0.10704158117525925</v>
      </c>
      <c r="S126" s="8">
        <f t="shared" si="23"/>
        <v>9.342163942465493</v>
      </c>
    </row>
    <row r="127" spans="1:19" ht="15">
      <c r="A127" s="1">
        <v>29</v>
      </c>
      <c r="B127" s="5">
        <v>0.625</v>
      </c>
      <c r="C127" s="1" t="s">
        <v>265</v>
      </c>
      <c r="D127" s="1">
        <v>5</v>
      </c>
      <c r="E127" s="1">
        <v>10</v>
      </c>
      <c r="F127" s="1" t="s">
        <v>318</v>
      </c>
      <c r="G127" s="2">
        <v>57.084599999999995</v>
      </c>
      <c r="H127" s="6">
        <f>1+_xlfn.COUNTIFS(A:A,A127,O:O,"&lt;"&amp;O127)</f>
        <v>4</v>
      </c>
      <c r="I127" s="2">
        <f>_xlfn.AVERAGEIF(A:A,A127,G:G)</f>
        <v>49.52719166666668</v>
      </c>
      <c r="J127" s="2">
        <f t="shared" si="16"/>
        <v>7.5574083333333135</v>
      </c>
      <c r="K127" s="2">
        <f t="shared" si="17"/>
        <v>97.55740833333331</v>
      </c>
      <c r="L127" s="2">
        <f t="shared" si="18"/>
        <v>348.4324915645203</v>
      </c>
      <c r="M127" s="2">
        <f>SUMIF(A:A,A127,L:L)</f>
        <v>3577.58880263726</v>
      </c>
      <c r="N127" s="3">
        <f t="shared" si="19"/>
        <v>0.09739310770082615</v>
      </c>
      <c r="O127" s="7">
        <f t="shared" si="20"/>
        <v>10.267667020871922</v>
      </c>
      <c r="P127" s="3">
        <f t="shared" si="21"/>
        <v>0.09739310770082615</v>
      </c>
      <c r="Q127" s="3">
        <f>IF(ISNUMBER(P127),SUMIF(A:A,A127,P:P),"")</f>
        <v>0.9431179517627294</v>
      </c>
      <c r="R127" s="3">
        <f t="shared" si="22"/>
        <v>0.10326715499243133</v>
      </c>
      <c r="S127" s="8">
        <f t="shared" si="23"/>
        <v>9.683621090106454</v>
      </c>
    </row>
    <row r="128" spans="1:19" ht="15">
      <c r="A128" s="1">
        <v>29</v>
      </c>
      <c r="B128" s="5">
        <v>0.625</v>
      </c>
      <c r="C128" s="1" t="s">
        <v>265</v>
      </c>
      <c r="D128" s="1">
        <v>5</v>
      </c>
      <c r="E128" s="1">
        <v>5</v>
      </c>
      <c r="F128" s="1" t="s">
        <v>313</v>
      </c>
      <c r="G128" s="2">
        <v>55.8236333333334</v>
      </c>
      <c r="H128" s="6">
        <f>1+_xlfn.COUNTIFS(A:A,A128,O:O,"&lt;"&amp;O128)</f>
        <v>5</v>
      </c>
      <c r="I128" s="2">
        <f>_xlfn.AVERAGEIF(A:A,A128,G:G)</f>
        <v>49.52719166666668</v>
      </c>
      <c r="J128" s="2">
        <f t="shared" si="16"/>
        <v>6.296441666666716</v>
      </c>
      <c r="K128" s="2">
        <f t="shared" si="17"/>
        <v>96.29644166666671</v>
      </c>
      <c r="L128" s="2">
        <f t="shared" si="18"/>
        <v>323.043342006763</v>
      </c>
      <c r="M128" s="2">
        <f>SUMIF(A:A,A128,L:L)</f>
        <v>3577.58880263726</v>
      </c>
      <c r="N128" s="3">
        <f t="shared" si="19"/>
        <v>0.09029638670845234</v>
      </c>
      <c r="O128" s="7">
        <f t="shared" si="20"/>
        <v>11.074640264718292</v>
      </c>
      <c r="P128" s="3">
        <f t="shared" si="21"/>
        <v>0.09029638670845234</v>
      </c>
      <c r="Q128" s="3">
        <f>IF(ISNUMBER(P128),SUMIF(A:A,A128,P:P),"")</f>
        <v>0.9431179517627294</v>
      </c>
      <c r="R128" s="3">
        <f t="shared" si="22"/>
        <v>0.09574241115831204</v>
      </c>
      <c r="S128" s="8">
        <f t="shared" si="23"/>
        <v>10.444692042970168</v>
      </c>
    </row>
    <row r="129" spans="1:19" ht="15">
      <c r="A129" s="1">
        <v>29</v>
      </c>
      <c r="B129" s="5">
        <v>0.625</v>
      </c>
      <c r="C129" s="1" t="s">
        <v>265</v>
      </c>
      <c r="D129" s="1">
        <v>5</v>
      </c>
      <c r="E129" s="1">
        <v>9</v>
      </c>
      <c r="F129" s="1" t="s">
        <v>317</v>
      </c>
      <c r="G129" s="2">
        <v>53.1318333333333</v>
      </c>
      <c r="H129" s="6">
        <f>1+_xlfn.COUNTIFS(A:A,A129,O:O,"&lt;"&amp;O129)</f>
        <v>6</v>
      </c>
      <c r="I129" s="2">
        <f>_xlfn.AVERAGEIF(A:A,A129,G:G)</f>
        <v>49.52719166666668</v>
      </c>
      <c r="J129" s="2">
        <f t="shared" si="16"/>
        <v>3.604641666666616</v>
      </c>
      <c r="K129" s="2">
        <f t="shared" si="17"/>
        <v>93.60464166666662</v>
      </c>
      <c r="L129" s="2">
        <f t="shared" si="18"/>
        <v>274.86456900092776</v>
      </c>
      <c r="M129" s="2">
        <f>SUMIF(A:A,A129,L:L)</f>
        <v>3577.58880263726</v>
      </c>
      <c r="N129" s="3">
        <f t="shared" si="19"/>
        <v>0.07682955872354817</v>
      </c>
      <c r="O129" s="7">
        <f t="shared" si="20"/>
        <v>13.015823813309254</v>
      </c>
      <c r="P129" s="3">
        <f t="shared" si="21"/>
        <v>0.07682955872354817</v>
      </c>
      <c r="Q129" s="3">
        <f>IF(ISNUMBER(P129),SUMIF(A:A,A129,P:P),"")</f>
        <v>0.9431179517627294</v>
      </c>
      <c r="R129" s="3">
        <f t="shared" si="22"/>
        <v>0.0814633615869047</v>
      </c>
      <c r="S129" s="8">
        <f t="shared" si="23"/>
        <v>12.275457095312781</v>
      </c>
    </row>
    <row r="130" spans="1:19" ht="15">
      <c r="A130" s="1">
        <v>29</v>
      </c>
      <c r="B130" s="5">
        <v>0.625</v>
      </c>
      <c r="C130" s="1" t="s">
        <v>265</v>
      </c>
      <c r="D130" s="1">
        <v>5</v>
      </c>
      <c r="E130" s="1">
        <v>8</v>
      </c>
      <c r="F130" s="1" t="s">
        <v>316</v>
      </c>
      <c r="G130" s="2">
        <v>52.8600333333334</v>
      </c>
      <c r="H130" s="6">
        <f>1+_xlfn.COUNTIFS(A:A,A130,O:O,"&lt;"&amp;O130)</f>
        <v>7</v>
      </c>
      <c r="I130" s="2">
        <f>_xlfn.AVERAGEIF(A:A,A130,G:G)</f>
        <v>49.52719166666668</v>
      </c>
      <c r="J130" s="2">
        <f t="shared" si="16"/>
        <v>3.3328416666667167</v>
      </c>
      <c r="K130" s="2">
        <f t="shared" si="17"/>
        <v>93.33284166666672</v>
      </c>
      <c r="L130" s="2">
        <f t="shared" si="18"/>
        <v>270.4184299648025</v>
      </c>
      <c r="M130" s="2">
        <f>SUMIF(A:A,A130,L:L)</f>
        <v>3577.58880263726</v>
      </c>
      <c r="N130" s="3">
        <f t="shared" si="19"/>
        <v>0.0755867834127445</v>
      </c>
      <c r="O130" s="7">
        <f t="shared" si="20"/>
        <v>13.229826099881272</v>
      </c>
      <c r="P130" s="3">
        <f t="shared" si="21"/>
        <v>0.0755867834127445</v>
      </c>
      <c r="Q130" s="3">
        <f>IF(ISNUMBER(P130),SUMIF(A:A,A130,P:P),"")</f>
        <v>0.9431179517627294</v>
      </c>
      <c r="R130" s="3">
        <f t="shared" si="22"/>
        <v>0.08014563106498973</v>
      </c>
      <c r="S130" s="8">
        <f t="shared" si="23"/>
        <v>12.477286493497125</v>
      </c>
    </row>
    <row r="131" spans="1:19" ht="15">
      <c r="A131" s="1">
        <v>29</v>
      </c>
      <c r="B131" s="5">
        <v>0.625</v>
      </c>
      <c r="C131" s="1" t="s">
        <v>265</v>
      </c>
      <c r="D131" s="1">
        <v>5</v>
      </c>
      <c r="E131" s="1">
        <v>12</v>
      </c>
      <c r="F131" s="1" t="s">
        <v>320</v>
      </c>
      <c r="G131" s="2">
        <v>47.3023</v>
      </c>
      <c r="H131" s="6">
        <f>1+_xlfn.COUNTIFS(A:A,A131,O:O,"&lt;"&amp;O131)</f>
        <v>8</v>
      </c>
      <c r="I131" s="2">
        <f>_xlfn.AVERAGEIF(A:A,A131,G:G)</f>
        <v>49.52719166666668</v>
      </c>
      <c r="J131" s="2">
        <f t="shared" si="16"/>
        <v>-2.2248916666666787</v>
      </c>
      <c r="K131" s="2">
        <f t="shared" si="17"/>
        <v>87.77510833333332</v>
      </c>
      <c r="L131" s="2">
        <f t="shared" si="18"/>
        <v>193.73795527917108</v>
      </c>
      <c r="M131" s="2">
        <f>SUMIF(A:A,A131,L:L)</f>
        <v>3577.58880263726</v>
      </c>
      <c r="N131" s="3">
        <f t="shared" si="19"/>
        <v>0.054153220497658916</v>
      </c>
      <c r="O131" s="7">
        <f t="shared" si="20"/>
        <v>18.46612243575118</v>
      </c>
      <c r="P131" s="3">
        <f t="shared" si="21"/>
        <v>0.054153220497658916</v>
      </c>
      <c r="Q131" s="3">
        <f>IF(ISNUMBER(P131),SUMIF(A:A,A131,P:P),"")</f>
        <v>0.9431179517627294</v>
      </c>
      <c r="R131" s="3">
        <f t="shared" si="22"/>
        <v>0.05741935077838794</v>
      </c>
      <c r="S131" s="8">
        <f t="shared" si="23"/>
        <v>17.415731568605437</v>
      </c>
    </row>
    <row r="132" spans="1:19" ht="15">
      <c r="A132" s="1">
        <v>29</v>
      </c>
      <c r="B132" s="5">
        <v>0.625</v>
      </c>
      <c r="C132" s="1" t="s">
        <v>265</v>
      </c>
      <c r="D132" s="1">
        <v>5</v>
      </c>
      <c r="E132" s="1">
        <v>7</v>
      </c>
      <c r="F132" s="1" t="s">
        <v>315</v>
      </c>
      <c r="G132" s="2">
        <v>45.3523</v>
      </c>
      <c r="H132" s="6">
        <f>1+_xlfn.COUNTIFS(A:A,A132,O:O,"&lt;"&amp;O132)</f>
        <v>9</v>
      </c>
      <c r="I132" s="2">
        <f>_xlfn.AVERAGEIF(A:A,A132,G:G)</f>
        <v>49.52719166666668</v>
      </c>
      <c r="J132" s="2">
        <f t="shared" si="16"/>
        <v>-4.1748916666666815</v>
      </c>
      <c r="K132" s="2">
        <f t="shared" si="17"/>
        <v>85.82510833333332</v>
      </c>
      <c r="L132" s="2">
        <f t="shared" si="18"/>
        <v>172.34641637010574</v>
      </c>
      <c r="M132" s="2">
        <f>SUMIF(A:A,A132,L:L)</f>
        <v>3577.58880263726</v>
      </c>
      <c r="N132" s="3">
        <f t="shared" si="19"/>
        <v>0.04817390311683071</v>
      </c>
      <c r="O132" s="7">
        <f t="shared" si="20"/>
        <v>20.758127021072244</v>
      </c>
      <c r="P132" s="3">
        <f t="shared" si="21"/>
        <v>0.04817390311683071</v>
      </c>
      <c r="Q132" s="3">
        <f>IF(ISNUMBER(P132),SUMIF(A:A,A132,P:P),"")</f>
        <v>0.9431179517627294</v>
      </c>
      <c r="R132" s="3">
        <f t="shared" si="22"/>
        <v>0.0510794042535099</v>
      </c>
      <c r="S132" s="8">
        <f t="shared" si="23"/>
        <v>19.577362238544225</v>
      </c>
    </row>
    <row r="133" spans="1:19" ht="15">
      <c r="A133" s="1">
        <v>29</v>
      </c>
      <c r="B133" s="5">
        <v>0.625</v>
      </c>
      <c r="C133" s="1" t="s">
        <v>265</v>
      </c>
      <c r="D133" s="1">
        <v>5</v>
      </c>
      <c r="E133" s="1">
        <v>1</v>
      </c>
      <c r="F133" s="1" t="s">
        <v>309</v>
      </c>
      <c r="G133" s="2">
        <v>27.4318</v>
      </c>
      <c r="H133" s="6">
        <f>1+_xlfn.COUNTIFS(A:A,A133,O:O,"&lt;"&amp;O133)</f>
        <v>11</v>
      </c>
      <c r="I133" s="2">
        <f>_xlfn.AVERAGEIF(A:A,A133,G:G)</f>
        <v>49.52719166666668</v>
      </c>
      <c r="J133" s="2">
        <f t="shared" si="16"/>
        <v>-22.095391666666682</v>
      </c>
      <c r="K133" s="2">
        <f t="shared" si="17"/>
        <v>67.90460833333331</v>
      </c>
      <c r="L133" s="2">
        <f t="shared" si="18"/>
        <v>58.80791766463596</v>
      </c>
      <c r="M133" s="2">
        <f>SUMIF(A:A,A133,L:L)</f>
        <v>3577.58880263726</v>
      </c>
      <c r="N133" s="3">
        <f t="shared" si="19"/>
        <v>0.016437863854360524</v>
      </c>
      <c r="O133" s="7">
        <f t="shared" si="20"/>
        <v>60.83515527686566</v>
      </c>
      <c r="P133" s="3">
        <f t="shared" si="21"/>
      </c>
      <c r="Q133" s="3">
        <f>IF(ISNUMBER(P133),SUMIF(A:A,A133,P:P),"")</f>
      </c>
      <c r="R133" s="3">
        <f t="shared" si="22"/>
      </c>
      <c r="S133" s="8">
        <f t="shared" si="23"/>
      </c>
    </row>
    <row r="134" spans="1:19" ht="15">
      <c r="A134" s="1">
        <v>29</v>
      </c>
      <c r="B134" s="5">
        <v>0.625</v>
      </c>
      <c r="C134" s="1" t="s">
        <v>265</v>
      </c>
      <c r="D134" s="1">
        <v>5</v>
      </c>
      <c r="E134" s="1">
        <v>2</v>
      </c>
      <c r="F134" s="1" t="s">
        <v>310</v>
      </c>
      <c r="G134" s="2">
        <v>35.0572666666667</v>
      </c>
      <c r="H134" s="6">
        <f>1+_xlfn.COUNTIFS(A:A,A134,O:O,"&lt;"&amp;O134)</f>
        <v>10</v>
      </c>
      <c r="I134" s="2">
        <f>_xlfn.AVERAGEIF(A:A,A134,G:G)</f>
        <v>49.52719166666668</v>
      </c>
      <c r="J134" s="2">
        <f t="shared" si="16"/>
        <v>-14.469924999999982</v>
      </c>
      <c r="K134" s="2">
        <f t="shared" si="17"/>
        <v>75.53007500000001</v>
      </c>
      <c r="L134" s="2">
        <f t="shared" si="18"/>
        <v>92.92609501761717</v>
      </c>
      <c r="M134" s="2">
        <f>SUMIF(A:A,A134,L:L)</f>
        <v>3577.58880263726</v>
      </c>
      <c r="N134" s="3">
        <f t="shared" si="19"/>
        <v>0.025974504098714657</v>
      </c>
      <c r="O134" s="7">
        <f t="shared" si="20"/>
        <v>38.499291312725575</v>
      </c>
      <c r="P134" s="3">
        <f t="shared" si="21"/>
      </c>
      <c r="Q134" s="3">
        <f>IF(ISNUMBER(P134),SUMIF(A:A,A134,P:P),"")</f>
      </c>
      <c r="R134" s="3">
        <f t="shared" si="22"/>
      </c>
      <c r="S134" s="8">
        <f t="shared" si="23"/>
      </c>
    </row>
    <row r="135" spans="1:19" ht="15">
      <c r="A135" s="1">
        <v>29</v>
      </c>
      <c r="B135" s="5">
        <v>0.625</v>
      </c>
      <c r="C135" s="1" t="s">
        <v>265</v>
      </c>
      <c r="D135" s="1">
        <v>5</v>
      </c>
      <c r="E135" s="1">
        <v>11</v>
      </c>
      <c r="F135" s="1" t="s">
        <v>319</v>
      </c>
      <c r="G135" s="2">
        <v>25.306266666666698</v>
      </c>
      <c r="H135" s="6">
        <f>1+_xlfn.COUNTIFS(A:A,A135,O:O,"&lt;"&amp;O135)</f>
        <v>12</v>
      </c>
      <c r="I135" s="2">
        <f>_xlfn.AVERAGEIF(A:A,A135,G:G)</f>
        <v>49.52719166666668</v>
      </c>
      <c r="J135" s="2">
        <f t="shared" si="16"/>
        <v>-24.220924999999983</v>
      </c>
      <c r="K135" s="2">
        <f t="shared" si="17"/>
        <v>65.77907500000002</v>
      </c>
      <c r="L135" s="2">
        <f t="shared" si="18"/>
        <v>51.76656616247817</v>
      </c>
      <c r="M135" s="2">
        <f>SUMIF(A:A,A135,L:L)</f>
        <v>3577.58880263726</v>
      </c>
      <c r="N135" s="3">
        <f t="shared" si="19"/>
        <v>0.014469680284195284</v>
      </c>
      <c r="O135" s="7">
        <f t="shared" si="20"/>
        <v>69.11002733711155</v>
      </c>
      <c r="P135" s="3">
        <f t="shared" si="21"/>
      </c>
      <c r="Q135" s="3">
        <f>IF(ISNUMBER(P135),SUMIF(A:A,A135,P:P),"")</f>
      </c>
      <c r="R135" s="3">
        <f t="shared" si="22"/>
      </c>
      <c r="S135" s="8">
        <f t="shared" si="23"/>
      </c>
    </row>
    <row r="136" spans="1:19" ht="15">
      <c r="A136" s="1">
        <v>1</v>
      </c>
      <c r="B136" s="5">
        <v>0.6395833333333333</v>
      </c>
      <c r="C136" s="1" t="s">
        <v>20</v>
      </c>
      <c r="D136" s="1">
        <v>2</v>
      </c>
      <c r="E136" s="1">
        <v>2</v>
      </c>
      <c r="F136" s="1" t="s">
        <v>22</v>
      </c>
      <c r="G136" s="2">
        <v>70.4867666666668</v>
      </c>
      <c r="H136" s="6">
        <f>1+_xlfn.COUNTIFS(A:A,A136,O:O,"&lt;"&amp;O136)</f>
        <v>1</v>
      </c>
      <c r="I136" s="2">
        <f>_xlfn.AVERAGEIF(A:A,A136,G:G)</f>
        <v>51.34249999999998</v>
      </c>
      <c r="J136" s="2">
        <f t="shared" si="16"/>
        <v>19.144266666666816</v>
      </c>
      <c r="K136" s="2">
        <f t="shared" si="17"/>
        <v>109.14426666666682</v>
      </c>
      <c r="L136" s="2">
        <f t="shared" si="18"/>
        <v>698.3050208984125</v>
      </c>
      <c r="M136" s="2">
        <f>SUMIF(A:A,A136,L:L)</f>
        <v>1620.211742693146</v>
      </c>
      <c r="N136" s="3">
        <f t="shared" si="19"/>
        <v>0.4309961485266592</v>
      </c>
      <c r="O136" s="7">
        <f t="shared" si="20"/>
        <v>2.320206348521802</v>
      </c>
      <c r="P136" s="3">
        <f t="shared" si="21"/>
        <v>0.4309961485266592</v>
      </c>
      <c r="Q136" s="3">
        <f>IF(ISNUMBER(P136),SUMIF(A:A,A136,P:P),"")</f>
        <v>1</v>
      </c>
      <c r="R136" s="3">
        <f t="shared" si="22"/>
        <v>0.4309961485266592</v>
      </c>
      <c r="S136" s="8">
        <f t="shared" si="23"/>
        <v>2.320206348521802</v>
      </c>
    </row>
    <row r="137" spans="1:19" ht="15">
      <c r="A137" s="1">
        <v>1</v>
      </c>
      <c r="B137" s="5">
        <v>0.6395833333333333</v>
      </c>
      <c r="C137" s="1" t="s">
        <v>20</v>
      </c>
      <c r="D137" s="1">
        <v>2</v>
      </c>
      <c r="E137" s="1">
        <v>1</v>
      </c>
      <c r="F137" s="1" t="s">
        <v>21</v>
      </c>
      <c r="G137" s="2">
        <v>55.3655666666666</v>
      </c>
      <c r="H137" s="6">
        <f>1+_xlfn.COUNTIFS(A:A,A137,O:O,"&lt;"&amp;O137)</f>
        <v>2</v>
      </c>
      <c r="I137" s="2">
        <f>_xlfn.AVERAGEIF(A:A,A137,G:G)</f>
        <v>51.34249999999998</v>
      </c>
      <c r="J137" s="2">
        <f t="shared" si="16"/>
        <v>4.023066666666622</v>
      </c>
      <c r="K137" s="2">
        <f t="shared" si="17"/>
        <v>94.02306666666662</v>
      </c>
      <c r="L137" s="2">
        <f t="shared" si="18"/>
        <v>281.8525325667777</v>
      </c>
      <c r="M137" s="2">
        <f>SUMIF(A:A,A137,L:L)</f>
        <v>1620.211742693146</v>
      </c>
      <c r="N137" s="3">
        <f t="shared" si="19"/>
        <v>0.17396030724865455</v>
      </c>
      <c r="O137" s="7">
        <f t="shared" si="20"/>
        <v>5.748437766154464</v>
      </c>
      <c r="P137" s="3">
        <f t="shared" si="21"/>
        <v>0.17396030724865455</v>
      </c>
      <c r="Q137" s="3">
        <f>IF(ISNUMBER(P137),SUMIF(A:A,A137,P:P),"")</f>
        <v>1</v>
      </c>
      <c r="R137" s="3">
        <f t="shared" si="22"/>
        <v>0.17396030724865455</v>
      </c>
      <c r="S137" s="8">
        <f t="shared" si="23"/>
        <v>5.748437766154464</v>
      </c>
    </row>
    <row r="138" spans="1:19" ht="15">
      <c r="A138" s="1">
        <v>1</v>
      </c>
      <c r="B138" s="5">
        <v>0.6395833333333333</v>
      </c>
      <c r="C138" s="1" t="s">
        <v>20</v>
      </c>
      <c r="D138" s="1">
        <v>2</v>
      </c>
      <c r="E138" s="1">
        <v>5</v>
      </c>
      <c r="F138" s="1" t="s">
        <v>25</v>
      </c>
      <c r="G138" s="2">
        <v>49.8170666666666</v>
      </c>
      <c r="H138" s="6">
        <f>1+_xlfn.COUNTIFS(A:A,A138,O:O,"&lt;"&amp;O138)</f>
        <v>3</v>
      </c>
      <c r="I138" s="2">
        <f>_xlfn.AVERAGEIF(A:A,A138,G:G)</f>
        <v>51.34249999999998</v>
      </c>
      <c r="J138" s="2">
        <f t="shared" si="16"/>
        <v>-1.5254333333333818</v>
      </c>
      <c r="K138" s="2">
        <f t="shared" si="17"/>
        <v>88.47456666666662</v>
      </c>
      <c r="L138" s="2">
        <f t="shared" si="18"/>
        <v>202.04167742388861</v>
      </c>
      <c r="M138" s="2">
        <f>SUMIF(A:A,A138,L:L)</f>
        <v>1620.211742693146</v>
      </c>
      <c r="N138" s="3">
        <f t="shared" si="19"/>
        <v>0.12470078576769922</v>
      </c>
      <c r="O138" s="7">
        <f t="shared" si="20"/>
        <v>8.019195659784096</v>
      </c>
      <c r="P138" s="3">
        <f t="shared" si="21"/>
        <v>0.12470078576769922</v>
      </c>
      <c r="Q138" s="3">
        <f>IF(ISNUMBER(P138),SUMIF(A:A,A138,P:P),"")</f>
        <v>1</v>
      </c>
      <c r="R138" s="3">
        <f t="shared" si="22"/>
        <v>0.12470078576769922</v>
      </c>
      <c r="S138" s="8">
        <f t="shared" si="23"/>
        <v>8.019195659784096</v>
      </c>
    </row>
    <row r="139" spans="1:19" ht="15">
      <c r="A139" s="1">
        <v>1</v>
      </c>
      <c r="B139" s="5">
        <v>0.6395833333333333</v>
      </c>
      <c r="C139" s="1" t="s">
        <v>20</v>
      </c>
      <c r="D139" s="1">
        <v>2</v>
      </c>
      <c r="E139" s="1">
        <v>3</v>
      </c>
      <c r="F139" s="1" t="s">
        <v>23</v>
      </c>
      <c r="G139" s="2">
        <v>46.9583333333333</v>
      </c>
      <c r="H139" s="6">
        <f>1+_xlfn.COUNTIFS(A:A,A139,O:O,"&lt;"&amp;O139)</f>
        <v>4</v>
      </c>
      <c r="I139" s="2">
        <f>_xlfn.AVERAGEIF(A:A,A139,G:G)</f>
        <v>51.34249999999998</v>
      </c>
      <c r="J139" s="2">
        <f t="shared" si="16"/>
        <v>-4.38416666666668</v>
      </c>
      <c r="K139" s="2">
        <f t="shared" si="17"/>
        <v>85.61583333333331</v>
      </c>
      <c r="L139" s="2">
        <f t="shared" si="18"/>
        <v>170.19587846299945</v>
      </c>
      <c r="M139" s="2">
        <f>SUMIF(A:A,A139,L:L)</f>
        <v>1620.211742693146</v>
      </c>
      <c r="N139" s="3">
        <f t="shared" si="19"/>
        <v>0.10504545423186273</v>
      </c>
      <c r="O139" s="7">
        <f t="shared" si="20"/>
        <v>9.519688474979022</v>
      </c>
      <c r="P139" s="3">
        <f t="shared" si="21"/>
        <v>0.10504545423186273</v>
      </c>
      <c r="Q139" s="3">
        <f>IF(ISNUMBER(P139),SUMIF(A:A,A139,P:P),"")</f>
        <v>1</v>
      </c>
      <c r="R139" s="3">
        <f t="shared" si="22"/>
        <v>0.10504545423186273</v>
      </c>
      <c r="S139" s="8">
        <f t="shared" si="23"/>
        <v>9.519688474979022</v>
      </c>
    </row>
    <row r="140" spans="1:19" ht="15">
      <c r="A140" s="1">
        <v>1</v>
      </c>
      <c r="B140" s="5">
        <v>0.6395833333333333</v>
      </c>
      <c r="C140" s="1" t="s">
        <v>20</v>
      </c>
      <c r="D140" s="1">
        <v>2</v>
      </c>
      <c r="E140" s="1">
        <v>4</v>
      </c>
      <c r="F140" s="1" t="s">
        <v>24</v>
      </c>
      <c r="G140" s="2">
        <v>45.5966666666666</v>
      </c>
      <c r="H140" s="6">
        <f>1+_xlfn.COUNTIFS(A:A,A140,O:O,"&lt;"&amp;O140)</f>
        <v>5</v>
      </c>
      <c r="I140" s="2">
        <f>_xlfn.AVERAGEIF(A:A,A140,G:G)</f>
        <v>51.34249999999998</v>
      </c>
      <c r="J140" s="2">
        <f t="shared" si="16"/>
        <v>-5.74583333333338</v>
      </c>
      <c r="K140" s="2">
        <f t="shared" si="17"/>
        <v>84.25416666666662</v>
      </c>
      <c r="L140" s="2">
        <f t="shared" si="18"/>
        <v>156.8437363773038</v>
      </c>
      <c r="M140" s="2">
        <f>SUMIF(A:A,A140,L:L)</f>
        <v>1620.211742693146</v>
      </c>
      <c r="N140" s="3">
        <f t="shared" si="19"/>
        <v>0.09680446835707734</v>
      </c>
      <c r="O140" s="7">
        <f t="shared" si="20"/>
        <v>10.330101667532068</v>
      </c>
      <c r="P140" s="3">
        <f t="shared" si="21"/>
        <v>0.09680446835707734</v>
      </c>
      <c r="Q140" s="3">
        <f>IF(ISNUMBER(P140),SUMIF(A:A,A140,P:P),"")</f>
        <v>1</v>
      </c>
      <c r="R140" s="3">
        <f t="shared" si="22"/>
        <v>0.09680446835707734</v>
      </c>
      <c r="S140" s="8">
        <f t="shared" si="23"/>
        <v>10.330101667532068</v>
      </c>
    </row>
    <row r="141" spans="1:19" ht="15">
      <c r="A141" s="1">
        <v>1</v>
      </c>
      <c r="B141" s="5">
        <v>0.6395833333333333</v>
      </c>
      <c r="C141" s="1" t="s">
        <v>20</v>
      </c>
      <c r="D141" s="1">
        <v>2</v>
      </c>
      <c r="E141" s="1">
        <v>7</v>
      </c>
      <c r="F141" s="1" t="s">
        <v>26</v>
      </c>
      <c r="G141" s="2">
        <v>39.8306</v>
      </c>
      <c r="H141" s="6">
        <f>1+_xlfn.COUNTIFS(A:A,A141,O:O,"&lt;"&amp;O141)</f>
        <v>6</v>
      </c>
      <c r="I141" s="2">
        <f>_xlfn.AVERAGEIF(A:A,A141,G:G)</f>
        <v>51.34249999999998</v>
      </c>
      <c r="J141" s="2">
        <f t="shared" si="16"/>
        <v>-11.511899999999983</v>
      </c>
      <c r="K141" s="2">
        <f t="shared" si="17"/>
        <v>78.48810000000002</v>
      </c>
      <c r="L141" s="2">
        <f t="shared" si="18"/>
        <v>110.97289696376417</v>
      </c>
      <c r="M141" s="2">
        <f>SUMIF(A:A,A141,L:L)</f>
        <v>1620.211742693146</v>
      </c>
      <c r="N141" s="3">
        <f t="shared" si="19"/>
        <v>0.06849283586804707</v>
      </c>
      <c r="O141" s="7">
        <f t="shared" si="20"/>
        <v>14.600067106675532</v>
      </c>
      <c r="P141" s="3">
        <f t="shared" si="21"/>
        <v>0.06849283586804707</v>
      </c>
      <c r="Q141" s="3">
        <f>IF(ISNUMBER(P141),SUMIF(A:A,A141,P:P),"")</f>
        <v>1</v>
      </c>
      <c r="R141" s="3">
        <f t="shared" si="22"/>
        <v>0.06849283586804707</v>
      </c>
      <c r="S141" s="8">
        <f t="shared" si="23"/>
        <v>14.600067106675532</v>
      </c>
    </row>
    <row r="142" spans="1:19" ht="15">
      <c r="A142" s="1">
        <v>11</v>
      </c>
      <c r="B142" s="5">
        <v>0.642361111111111</v>
      </c>
      <c r="C142" s="1" t="s">
        <v>116</v>
      </c>
      <c r="D142" s="1">
        <v>5</v>
      </c>
      <c r="E142" s="1">
        <v>9</v>
      </c>
      <c r="F142" s="1" t="s">
        <v>128</v>
      </c>
      <c r="G142" s="2">
        <v>54.57340000000001</v>
      </c>
      <c r="H142" s="6">
        <f>1+_xlfn.COUNTIFS(A:A,A142,O:O,"&lt;"&amp;O142)</f>
        <v>1</v>
      </c>
      <c r="I142" s="2">
        <f>_xlfn.AVERAGEIF(A:A,A142,G:G)</f>
        <v>43.56744166666666</v>
      </c>
      <c r="J142" s="2">
        <f t="shared" si="16"/>
        <v>11.005958333333346</v>
      </c>
      <c r="K142" s="2">
        <f t="shared" si="17"/>
        <v>101.00595833333335</v>
      </c>
      <c r="L142" s="2">
        <f t="shared" si="18"/>
        <v>428.5286084557561</v>
      </c>
      <c r="M142" s="2">
        <f>SUMIF(A:A,A142,L:L)</f>
        <v>1907.8512595318493</v>
      </c>
      <c r="N142" s="3">
        <f t="shared" si="19"/>
        <v>0.22461321673520238</v>
      </c>
      <c r="O142" s="7">
        <f t="shared" si="20"/>
        <v>4.4520977640372115</v>
      </c>
      <c r="P142" s="3">
        <f t="shared" si="21"/>
        <v>0.22461321673520238</v>
      </c>
      <c r="Q142" s="3">
        <f>IF(ISNUMBER(P142),SUMIF(A:A,A142,P:P),"")</f>
        <v>0.9999999999999998</v>
      </c>
      <c r="R142" s="3">
        <f t="shared" si="22"/>
        <v>0.22461321673520243</v>
      </c>
      <c r="S142" s="8">
        <f t="shared" si="23"/>
        <v>4.45209776403721</v>
      </c>
    </row>
    <row r="143" spans="1:19" ht="15">
      <c r="A143" s="1">
        <v>11</v>
      </c>
      <c r="B143" s="5">
        <v>0.642361111111111</v>
      </c>
      <c r="C143" s="1" t="s">
        <v>116</v>
      </c>
      <c r="D143" s="1">
        <v>5</v>
      </c>
      <c r="E143" s="1">
        <v>3</v>
      </c>
      <c r="F143" s="1" t="s">
        <v>126</v>
      </c>
      <c r="G143" s="2">
        <v>48.346366666666604</v>
      </c>
      <c r="H143" s="6">
        <f>1+_xlfn.COUNTIFS(A:A,A143,O:O,"&lt;"&amp;O143)</f>
        <v>2</v>
      </c>
      <c r="I143" s="2">
        <f>_xlfn.AVERAGEIF(A:A,A143,G:G)</f>
        <v>43.56744166666666</v>
      </c>
      <c r="J143" s="2">
        <f t="shared" si="16"/>
        <v>4.778924999999944</v>
      </c>
      <c r="K143" s="2">
        <f t="shared" si="17"/>
        <v>94.77892499999994</v>
      </c>
      <c r="L143" s="2">
        <f t="shared" si="18"/>
        <v>294.9292508649056</v>
      </c>
      <c r="M143" s="2">
        <f>SUMIF(A:A,A143,L:L)</f>
        <v>1907.8512595318493</v>
      </c>
      <c r="N143" s="3">
        <f t="shared" si="19"/>
        <v>0.15458713009801178</v>
      </c>
      <c r="O143" s="7">
        <f t="shared" si="20"/>
        <v>6.468843812327567</v>
      </c>
      <c r="P143" s="3">
        <f t="shared" si="21"/>
        <v>0.15458713009801178</v>
      </c>
      <c r="Q143" s="3">
        <f>IF(ISNUMBER(P143),SUMIF(A:A,A143,P:P),"")</f>
        <v>0.9999999999999998</v>
      </c>
      <c r="R143" s="3">
        <f t="shared" si="22"/>
        <v>0.1545871300980118</v>
      </c>
      <c r="S143" s="8">
        <f t="shared" si="23"/>
        <v>6.468843812327565</v>
      </c>
    </row>
    <row r="144" spans="1:19" ht="15">
      <c r="A144" s="1">
        <v>11</v>
      </c>
      <c r="B144" s="5">
        <v>0.642361111111111</v>
      </c>
      <c r="C144" s="1" t="s">
        <v>116</v>
      </c>
      <c r="D144" s="1">
        <v>5</v>
      </c>
      <c r="E144" s="1">
        <v>13</v>
      </c>
      <c r="F144" s="1" t="s">
        <v>132</v>
      </c>
      <c r="G144" s="2">
        <v>46.866400000000006</v>
      </c>
      <c r="H144" s="6">
        <f>1+_xlfn.COUNTIFS(A:A,A144,O:O,"&lt;"&amp;O144)</f>
        <v>3</v>
      </c>
      <c r="I144" s="2">
        <f>_xlfn.AVERAGEIF(A:A,A144,G:G)</f>
        <v>43.56744166666666</v>
      </c>
      <c r="J144" s="2">
        <f t="shared" si="16"/>
        <v>3.2989583333333456</v>
      </c>
      <c r="K144" s="2">
        <f t="shared" si="17"/>
        <v>93.29895833333335</v>
      </c>
      <c r="L144" s="2">
        <f t="shared" si="18"/>
        <v>269.8692277498933</v>
      </c>
      <c r="M144" s="2">
        <f>SUMIF(A:A,A144,L:L)</f>
        <v>1907.8512595318493</v>
      </c>
      <c r="N144" s="3">
        <f t="shared" si="19"/>
        <v>0.14145192210430182</v>
      </c>
      <c r="O144" s="7">
        <f t="shared" si="20"/>
        <v>7.069539848759596</v>
      </c>
      <c r="P144" s="3">
        <f t="shared" si="21"/>
        <v>0.14145192210430182</v>
      </c>
      <c r="Q144" s="3">
        <f>IF(ISNUMBER(P144),SUMIF(A:A,A144,P:P),"")</f>
        <v>0.9999999999999998</v>
      </c>
      <c r="R144" s="3">
        <f t="shared" si="22"/>
        <v>0.14145192210430185</v>
      </c>
      <c r="S144" s="8">
        <f t="shared" si="23"/>
        <v>7.069539848759594</v>
      </c>
    </row>
    <row r="145" spans="1:19" ht="15">
      <c r="A145" s="1">
        <v>11</v>
      </c>
      <c r="B145" s="5">
        <v>0.642361111111111</v>
      </c>
      <c r="C145" s="1" t="s">
        <v>116</v>
      </c>
      <c r="D145" s="1">
        <v>5</v>
      </c>
      <c r="E145" s="1">
        <v>2</v>
      </c>
      <c r="F145" s="1" t="s">
        <v>125</v>
      </c>
      <c r="G145" s="2">
        <v>44.0087666666667</v>
      </c>
      <c r="H145" s="6">
        <f>1+_xlfn.COUNTIFS(A:A,A145,O:O,"&lt;"&amp;O145)</f>
        <v>4</v>
      </c>
      <c r="I145" s="2">
        <f>_xlfn.AVERAGEIF(A:A,A145,G:G)</f>
        <v>43.56744166666666</v>
      </c>
      <c r="J145" s="2">
        <f t="shared" si="16"/>
        <v>0.4413250000000417</v>
      </c>
      <c r="K145" s="2">
        <f t="shared" si="17"/>
        <v>90.44132500000003</v>
      </c>
      <c r="L145" s="2">
        <f t="shared" si="18"/>
        <v>227.34745817959327</v>
      </c>
      <c r="M145" s="2">
        <f>SUMIF(A:A,A145,L:L)</f>
        <v>1907.8512595318493</v>
      </c>
      <c r="N145" s="3">
        <f t="shared" si="19"/>
        <v>0.11916414188146934</v>
      </c>
      <c r="O145" s="7">
        <f t="shared" si="20"/>
        <v>8.391786188454946</v>
      </c>
      <c r="P145" s="3">
        <f t="shared" si="21"/>
        <v>0.11916414188146934</v>
      </c>
      <c r="Q145" s="3">
        <f>IF(ISNUMBER(P145),SUMIF(A:A,A145,P:P),"")</f>
        <v>0.9999999999999998</v>
      </c>
      <c r="R145" s="3">
        <f t="shared" si="22"/>
        <v>0.11916414188146937</v>
      </c>
      <c r="S145" s="8">
        <f t="shared" si="23"/>
        <v>8.391786188454944</v>
      </c>
    </row>
    <row r="146" spans="1:19" ht="15">
      <c r="A146" s="1">
        <v>11</v>
      </c>
      <c r="B146" s="5">
        <v>0.642361111111111</v>
      </c>
      <c r="C146" s="1" t="s">
        <v>116</v>
      </c>
      <c r="D146" s="1">
        <v>5</v>
      </c>
      <c r="E146" s="1">
        <v>7</v>
      </c>
      <c r="F146" s="1" t="s">
        <v>127</v>
      </c>
      <c r="G146" s="2">
        <v>42.5955333333333</v>
      </c>
      <c r="H146" s="6">
        <f>1+_xlfn.COUNTIFS(A:A,A146,O:O,"&lt;"&amp;O146)</f>
        <v>6</v>
      </c>
      <c r="I146" s="2">
        <f>_xlfn.AVERAGEIF(A:A,A146,G:G)</f>
        <v>43.56744166666666</v>
      </c>
      <c r="J146" s="2">
        <f t="shared" si="16"/>
        <v>-0.97190833333336</v>
      </c>
      <c r="K146" s="2">
        <f t="shared" si="17"/>
        <v>89.02809166666664</v>
      </c>
      <c r="L146" s="2">
        <f t="shared" si="18"/>
        <v>208.86445481171168</v>
      </c>
      <c r="M146" s="2">
        <f>SUMIF(A:A,A146,L:L)</f>
        <v>1907.8512595318493</v>
      </c>
      <c r="N146" s="3">
        <f t="shared" si="19"/>
        <v>0.10947627796884075</v>
      </c>
      <c r="O146" s="7">
        <f t="shared" si="20"/>
        <v>9.134398963441386</v>
      </c>
      <c r="P146" s="3">
        <f t="shared" si="21"/>
        <v>0.10947627796884075</v>
      </c>
      <c r="Q146" s="3">
        <f>IF(ISNUMBER(P146),SUMIF(A:A,A146,P:P),"")</f>
        <v>0.9999999999999998</v>
      </c>
      <c r="R146" s="3">
        <f t="shared" si="22"/>
        <v>0.10947627796884078</v>
      </c>
      <c r="S146" s="8">
        <f t="shared" si="23"/>
        <v>9.134398963441383</v>
      </c>
    </row>
    <row r="147" spans="1:19" ht="15">
      <c r="A147" s="1">
        <v>11</v>
      </c>
      <c r="B147" s="5">
        <v>0.642361111111111</v>
      </c>
      <c r="C147" s="1" t="s">
        <v>116</v>
      </c>
      <c r="D147" s="1">
        <v>5</v>
      </c>
      <c r="E147" s="1">
        <v>10</v>
      </c>
      <c r="F147" s="1" t="s">
        <v>129</v>
      </c>
      <c r="G147" s="2">
        <v>32.667566666666694</v>
      </c>
      <c r="H147" s="6">
        <f>1+_xlfn.COUNTIFS(A:A,A147,O:O,"&lt;"&amp;O147)</f>
        <v>8</v>
      </c>
      <c r="I147" s="2">
        <f>_xlfn.AVERAGEIF(A:A,A147,G:G)</f>
        <v>43.56744166666666</v>
      </c>
      <c r="J147" s="2">
        <f t="shared" si="16"/>
        <v>-10.899874999999966</v>
      </c>
      <c r="K147" s="2">
        <f t="shared" si="17"/>
        <v>79.10012500000003</v>
      </c>
      <c r="L147" s="2">
        <f t="shared" si="18"/>
        <v>115.1237342564573</v>
      </c>
      <c r="M147" s="2">
        <f>SUMIF(A:A,A147,L:L)</f>
        <v>1907.8512595318493</v>
      </c>
      <c r="N147" s="3">
        <f t="shared" si="19"/>
        <v>0.060342090968195546</v>
      </c>
      <c r="O147" s="7">
        <f t="shared" si="20"/>
        <v>16.57218011432632</v>
      </c>
      <c r="P147" s="3">
        <f t="shared" si="21"/>
        <v>0.060342090968195546</v>
      </c>
      <c r="Q147" s="3">
        <f>IF(ISNUMBER(P147),SUMIF(A:A,A147,P:P),"")</f>
        <v>0.9999999999999998</v>
      </c>
      <c r="R147" s="3">
        <f t="shared" si="22"/>
        <v>0.06034209096819556</v>
      </c>
      <c r="S147" s="8">
        <f t="shared" si="23"/>
        <v>16.572180114326315</v>
      </c>
    </row>
    <row r="148" spans="1:19" ht="15">
      <c r="A148" s="1">
        <v>11</v>
      </c>
      <c r="B148" s="5">
        <v>0.642361111111111</v>
      </c>
      <c r="C148" s="1" t="s">
        <v>116</v>
      </c>
      <c r="D148" s="1">
        <v>5</v>
      </c>
      <c r="E148" s="1">
        <v>11</v>
      </c>
      <c r="F148" s="1" t="s">
        <v>130</v>
      </c>
      <c r="G148" s="2">
        <v>35.5438</v>
      </c>
      <c r="H148" s="6">
        <f>1+_xlfn.COUNTIFS(A:A,A148,O:O,"&lt;"&amp;O148)</f>
        <v>7</v>
      </c>
      <c r="I148" s="2">
        <f>_xlfn.AVERAGEIF(A:A,A148,G:G)</f>
        <v>43.56744166666666</v>
      </c>
      <c r="J148" s="2">
        <f t="shared" si="16"/>
        <v>-8.023641666666663</v>
      </c>
      <c r="K148" s="2">
        <f t="shared" si="17"/>
        <v>81.97635833333334</v>
      </c>
      <c r="L148" s="2">
        <f t="shared" si="18"/>
        <v>136.8084127488876</v>
      </c>
      <c r="M148" s="2">
        <f>SUMIF(A:A,A148,L:L)</f>
        <v>1907.8512595318493</v>
      </c>
      <c r="N148" s="3">
        <f t="shared" si="19"/>
        <v>0.07170811249848576</v>
      </c>
      <c r="O148" s="7">
        <f t="shared" si="20"/>
        <v>13.945423539367555</v>
      </c>
      <c r="P148" s="3">
        <f t="shared" si="21"/>
        <v>0.07170811249848576</v>
      </c>
      <c r="Q148" s="3">
        <f>IF(ISNUMBER(P148),SUMIF(A:A,A148,P:P),"")</f>
        <v>0.9999999999999998</v>
      </c>
      <c r="R148" s="3">
        <f t="shared" si="22"/>
        <v>0.07170811249848577</v>
      </c>
      <c r="S148" s="8">
        <f t="shared" si="23"/>
        <v>13.945423539367551</v>
      </c>
    </row>
    <row r="149" spans="1:19" ht="15">
      <c r="A149" s="1">
        <v>11</v>
      </c>
      <c r="B149" s="5">
        <v>0.642361111111111</v>
      </c>
      <c r="C149" s="1" t="s">
        <v>116</v>
      </c>
      <c r="D149" s="1">
        <v>5</v>
      </c>
      <c r="E149" s="1">
        <v>12</v>
      </c>
      <c r="F149" s="1" t="s">
        <v>131</v>
      </c>
      <c r="G149" s="2">
        <v>43.9377</v>
      </c>
      <c r="H149" s="6">
        <f>1+_xlfn.COUNTIFS(A:A,A149,O:O,"&lt;"&amp;O149)</f>
        <v>5</v>
      </c>
      <c r="I149" s="2">
        <f>_xlfn.AVERAGEIF(A:A,A149,G:G)</f>
        <v>43.56744166666666</v>
      </c>
      <c r="J149" s="2">
        <f t="shared" si="16"/>
        <v>0.37025833333333935</v>
      </c>
      <c r="K149" s="2">
        <f t="shared" si="17"/>
        <v>90.37025833333334</v>
      </c>
      <c r="L149" s="2">
        <f t="shared" si="18"/>
        <v>226.38011246464438</v>
      </c>
      <c r="M149" s="2">
        <f>SUMIF(A:A,A149,L:L)</f>
        <v>1907.8512595318493</v>
      </c>
      <c r="N149" s="3">
        <f t="shared" si="19"/>
        <v>0.11865710774549258</v>
      </c>
      <c r="O149" s="7">
        <f t="shared" si="20"/>
        <v>8.427645161762229</v>
      </c>
      <c r="P149" s="3">
        <f t="shared" si="21"/>
        <v>0.11865710774549258</v>
      </c>
      <c r="Q149" s="3">
        <f>IF(ISNUMBER(P149),SUMIF(A:A,A149,P:P),"")</f>
        <v>0.9999999999999998</v>
      </c>
      <c r="R149" s="3">
        <f t="shared" si="22"/>
        <v>0.11865710774549261</v>
      </c>
      <c r="S149" s="8">
        <f t="shared" si="23"/>
        <v>8.427645161762227</v>
      </c>
    </row>
    <row r="150" spans="1:19" ht="15">
      <c r="A150" s="1">
        <v>30</v>
      </c>
      <c r="B150" s="5">
        <v>0.6458333333333334</v>
      </c>
      <c r="C150" s="1" t="s">
        <v>265</v>
      </c>
      <c r="D150" s="1">
        <v>6</v>
      </c>
      <c r="E150" s="1">
        <v>1</v>
      </c>
      <c r="F150" s="1" t="s">
        <v>321</v>
      </c>
      <c r="G150" s="2">
        <v>73.9002666666666</v>
      </c>
      <c r="H150" s="6">
        <f>1+_xlfn.COUNTIFS(A:A,A150,O:O,"&lt;"&amp;O150)</f>
        <v>1</v>
      </c>
      <c r="I150" s="2">
        <f>_xlfn.AVERAGEIF(A:A,A150,G:G)</f>
        <v>50.24019393939391</v>
      </c>
      <c r="J150" s="2">
        <f t="shared" si="16"/>
        <v>23.660072727272684</v>
      </c>
      <c r="K150" s="2">
        <f t="shared" si="17"/>
        <v>113.66007272727268</v>
      </c>
      <c r="L150" s="2">
        <f t="shared" si="18"/>
        <v>915.6226847818706</v>
      </c>
      <c r="M150" s="2">
        <f>SUMIF(A:A,A150,L:L)</f>
        <v>3087.7066034355153</v>
      </c>
      <c r="N150" s="3">
        <f t="shared" si="19"/>
        <v>0.29653811141353564</v>
      </c>
      <c r="O150" s="7">
        <f t="shared" si="20"/>
        <v>3.3722478208052498</v>
      </c>
      <c r="P150" s="3">
        <f t="shared" si="21"/>
        <v>0.29653811141353564</v>
      </c>
      <c r="Q150" s="3">
        <f>IF(ISNUMBER(P150),SUMIF(A:A,A150,P:P),"")</f>
        <v>0.8810635077427936</v>
      </c>
      <c r="R150" s="3">
        <f t="shared" si="22"/>
        <v>0.3365683731167574</v>
      </c>
      <c r="S150" s="8">
        <f t="shared" si="23"/>
        <v>2.9711644939766653</v>
      </c>
    </row>
    <row r="151" spans="1:19" ht="15">
      <c r="A151" s="1">
        <v>30</v>
      </c>
      <c r="B151" s="5">
        <v>0.6458333333333334</v>
      </c>
      <c r="C151" s="1" t="s">
        <v>265</v>
      </c>
      <c r="D151" s="1">
        <v>6</v>
      </c>
      <c r="E151" s="1">
        <v>3</v>
      </c>
      <c r="F151" s="1" t="s">
        <v>323</v>
      </c>
      <c r="G151" s="2">
        <v>62.594333333333296</v>
      </c>
      <c r="H151" s="6">
        <f>1+_xlfn.COUNTIFS(A:A,A151,O:O,"&lt;"&amp;O151)</f>
        <v>2</v>
      </c>
      <c r="I151" s="2">
        <f>_xlfn.AVERAGEIF(A:A,A151,G:G)</f>
        <v>50.24019393939391</v>
      </c>
      <c r="J151" s="2">
        <f t="shared" si="16"/>
        <v>12.354139393939384</v>
      </c>
      <c r="K151" s="2">
        <f t="shared" si="17"/>
        <v>102.35413939393939</v>
      </c>
      <c r="L151" s="2">
        <f t="shared" si="18"/>
        <v>464.633240206248</v>
      </c>
      <c r="M151" s="2">
        <f>SUMIF(A:A,A151,L:L)</f>
        <v>3087.7066034355153</v>
      </c>
      <c r="N151" s="3">
        <f t="shared" si="19"/>
        <v>0.15047842942372733</v>
      </c>
      <c r="O151" s="7">
        <f t="shared" si="20"/>
        <v>6.645470741750849</v>
      </c>
      <c r="P151" s="3">
        <f t="shared" si="21"/>
        <v>0.15047842942372733</v>
      </c>
      <c r="Q151" s="3">
        <f>IF(ISNUMBER(P151),SUMIF(A:A,A151,P:P),"")</f>
        <v>0.8810635077427936</v>
      </c>
      <c r="R151" s="3">
        <f t="shared" si="22"/>
        <v>0.17079180796993815</v>
      </c>
      <c r="S151" s="8">
        <f t="shared" si="23"/>
        <v>5.855081762329108</v>
      </c>
    </row>
    <row r="152" spans="1:19" ht="15">
      <c r="A152" s="1">
        <v>30</v>
      </c>
      <c r="B152" s="5">
        <v>0.6458333333333334</v>
      </c>
      <c r="C152" s="1" t="s">
        <v>265</v>
      </c>
      <c r="D152" s="1">
        <v>6</v>
      </c>
      <c r="E152" s="1">
        <v>9</v>
      </c>
      <c r="F152" s="1" t="s">
        <v>325</v>
      </c>
      <c r="G152" s="2">
        <v>60.022366666666606</v>
      </c>
      <c r="H152" s="6">
        <f>1+_xlfn.COUNTIFS(A:A,A152,O:O,"&lt;"&amp;O152)</f>
        <v>3</v>
      </c>
      <c r="I152" s="2">
        <f>_xlfn.AVERAGEIF(A:A,A152,G:G)</f>
        <v>50.24019393939391</v>
      </c>
      <c r="J152" s="2">
        <f t="shared" si="16"/>
        <v>9.782172727272695</v>
      </c>
      <c r="K152" s="2">
        <f t="shared" si="17"/>
        <v>99.7821727272727</v>
      </c>
      <c r="L152" s="2">
        <f t="shared" si="18"/>
        <v>398.19043216784314</v>
      </c>
      <c r="M152" s="2">
        <f>SUMIF(A:A,A152,L:L)</f>
        <v>3087.7066034355153</v>
      </c>
      <c r="N152" s="3">
        <f t="shared" si="19"/>
        <v>0.1289599315313182</v>
      </c>
      <c r="O152" s="7">
        <f t="shared" si="20"/>
        <v>7.754346548773932</v>
      </c>
      <c r="P152" s="3">
        <f t="shared" si="21"/>
        <v>0.1289599315313182</v>
      </c>
      <c r="Q152" s="3">
        <f>IF(ISNUMBER(P152),SUMIF(A:A,A152,P:P),"")</f>
        <v>0.8810635077427936</v>
      </c>
      <c r="R152" s="3">
        <f t="shared" si="22"/>
        <v>0.14636848581063366</v>
      </c>
      <c r="S152" s="8">
        <f t="shared" si="23"/>
        <v>6.832071770515987</v>
      </c>
    </row>
    <row r="153" spans="1:19" ht="15">
      <c r="A153" s="1">
        <v>30</v>
      </c>
      <c r="B153" s="5">
        <v>0.6458333333333334</v>
      </c>
      <c r="C153" s="1" t="s">
        <v>265</v>
      </c>
      <c r="D153" s="1">
        <v>6</v>
      </c>
      <c r="E153" s="1">
        <v>2</v>
      </c>
      <c r="F153" s="1" t="s">
        <v>322</v>
      </c>
      <c r="G153" s="2">
        <v>54.5179333333333</v>
      </c>
      <c r="H153" s="6">
        <f>1+_xlfn.COUNTIFS(A:A,A153,O:O,"&lt;"&amp;O153)</f>
        <v>4</v>
      </c>
      <c r="I153" s="2">
        <f>_xlfn.AVERAGEIF(A:A,A153,G:G)</f>
        <v>50.24019393939391</v>
      </c>
      <c r="J153" s="2">
        <f t="shared" si="16"/>
        <v>4.277739393939392</v>
      </c>
      <c r="K153" s="2">
        <f t="shared" si="17"/>
        <v>94.27773939393938</v>
      </c>
      <c r="L153" s="2">
        <f t="shared" si="18"/>
        <v>286.1924148028279</v>
      </c>
      <c r="M153" s="2">
        <f>SUMIF(A:A,A153,L:L)</f>
        <v>3087.7066034355153</v>
      </c>
      <c r="N153" s="3">
        <f t="shared" si="19"/>
        <v>0.092687697232761</v>
      </c>
      <c r="O153" s="7">
        <f t="shared" si="20"/>
        <v>10.78891837703941</v>
      </c>
      <c r="P153" s="3">
        <f t="shared" si="21"/>
        <v>0.092687697232761</v>
      </c>
      <c r="Q153" s="3">
        <f>IF(ISNUMBER(P153),SUMIF(A:A,A153,P:P),"")</f>
        <v>0.8810635077427936</v>
      </c>
      <c r="R153" s="3">
        <f t="shared" si="22"/>
        <v>0.10519979140915578</v>
      </c>
      <c r="S153" s="8">
        <f t="shared" si="23"/>
        <v>9.50572227002503</v>
      </c>
    </row>
    <row r="154" spans="1:19" ht="15">
      <c r="A154" s="1">
        <v>30</v>
      </c>
      <c r="B154" s="5">
        <v>0.6458333333333334</v>
      </c>
      <c r="C154" s="1" t="s">
        <v>265</v>
      </c>
      <c r="D154" s="1">
        <v>6</v>
      </c>
      <c r="E154" s="1">
        <v>6</v>
      </c>
      <c r="F154" s="1" t="s">
        <v>324</v>
      </c>
      <c r="G154" s="2">
        <v>44.3736333333333</v>
      </c>
      <c r="H154" s="6">
        <f>1+_xlfn.COUNTIFS(A:A,A154,O:O,"&lt;"&amp;O154)</f>
        <v>6</v>
      </c>
      <c r="I154" s="2">
        <f>_xlfn.AVERAGEIF(A:A,A154,G:G)</f>
        <v>50.24019393939391</v>
      </c>
      <c r="J154" s="2">
        <f t="shared" si="16"/>
        <v>-5.8665606060606095</v>
      </c>
      <c r="K154" s="2">
        <f t="shared" si="17"/>
        <v>84.1334393939394</v>
      </c>
      <c r="L154" s="2">
        <f t="shared" si="18"/>
        <v>155.71172228405055</v>
      </c>
      <c r="M154" s="2">
        <f>SUMIF(A:A,A154,L:L)</f>
        <v>3087.7066034355153</v>
      </c>
      <c r="N154" s="3">
        <f t="shared" si="19"/>
        <v>0.050429571938862</v>
      </c>
      <c r="O154" s="7">
        <f t="shared" si="20"/>
        <v>19.829634905732377</v>
      </c>
      <c r="P154" s="3">
        <f t="shared" si="21"/>
        <v>0.050429571938862</v>
      </c>
      <c r="Q154" s="3">
        <f>IF(ISNUMBER(P154),SUMIF(A:A,A154,P:P),"")</f>
        <v>0.8810635077427936</v>
      </c>
      <c r="R154" s="3">
        <f t="shared" si="22"/>
        <v>0.057237158837798285</v>
      </c>
      <c r="S154" s="8">
        <f t="shared" si="23"/>
        <v>17.47116768730351</v>
      </c>
    </row>
    <row r="155" spans="1:19" ht="15">
      <c r="A155" s="1">
        <v>30</v>
      </c>
      <c r="B155" s="5">
        <v>0.6458333333333334</v>
      </c>
      <c r="C155" s="1" t="s">
        <v>265</v>
      </c>
      <c r="D155" s="1">
        <v>6</v>
      </c>
      <c r="E155" s="1">
        <v>10</v>
      </c>
      <c r="F155" s="1" t="s">
        <v>326</v>
      </c>
      <c r="G155" s="2">
        <v>47.990133333333304</v>
      </c>
      <c r="H155" s="6">
        <f>1+_xlfn.COUNTIFS(A:A,A155,O:O,"&lt;"&amp;O155)</f>
        <v>5</v>
      </c>
      <c r="I155" s="2">
        <f>_xlfn.AVERAGEIF(A:A,A155,G:G)</f>
        <v>50.24019393939391</v>
      </c>
      <c r="J155" s="2">
        <f t="shared" si="16"/>
        <v>-2.2500606060606074</v>
      </c>
      <c r="K155" s="2">
        <f t="shared" si="17"/>
        <v>87.7499393939394</v>
      </c>
      <c r="L155" s="2">
        <f t="shared" si="18"/>
        <v>193.44560534757784</v>
      </c>
      <c r="M155" s="2">
        <f>SUMIF(A:A,A155,L:L)</f>
        <v>3087.7066034355153</v>
      </c>
      <c r="N155" s="3">
        <f t="shared" si="19"/>
        <v>0.0626502547658971</v>
      </c>
      <c r="O155" s="7">
        <f t="shared" si="20"/>
        <v>15.961627031472789</v>
      </c>
      <c r="P155" s="3">
        <f t="shared" si="21"/>
        <v>0.0626502547658971</v>
      </c>
      <c r="Q155" s="3">
        <f>IF(ISNUMBER(P155),SUMIF(A:A,A155,P:P),"")</f>
        <v>0.8810635077427936</v>
      </c>
      <c r="R155" s="3">
        <f t="shared" si="22"/>
        <v>0.07110753562634943</v>
      </c>
      <c r="S155" s="8">
        <f t="shared" si="23"/>
        <v>14.06320710163161</v>
      </c>
    </row>
    <row r="156" spans="1:19" ht="15">
      <c r="A156" s="1">
        <v>30</v>
      </c>
      <c r="B156" s="5">
        <v>0.6458333333333334</v>
      </c>
      <c r="C156" s="1" t="s">
        <v>265</v>
      </c>
      <c r="D156" s="1">
        <v>6</v>
      </c>
      <c r="E156" s="1">
        <v>12</v>
      </c>
      <c r="F156" s="1" t="s">
        <v>327</v>
      </c>
      <c r="G156" s="2">
        <v>39.2346</v>
      </c>
      <c r="H156" s="6">
        <f>1+_xlfn.COUNTIFS(A:A,A156,O:O,"&lt;"&amp;O156)</f>
        <v>11</v>
      </c>
      <c r="I156" s="2">
        <f>_xlfn.AVERAGEIF(A:A,A156,G:G)</f>
        <v>50.24019393939391</v>
      </c>
      <c r="J156" s="2">
        <f t="shared" si="16"/>
        <v>-11.005593939393911</v>
      </c>
      <c r="K156" s="2">
        <f t="shared" si="17"/>
        <v>78.99440606060608</v>
      </c>
      <c r="L156" s="2">
        <f t="shared" si="18"/>
        <v>114.3957998457178</v>
      </c>
      <c r="M156" s="2">
        <f>SUMIF(A:A,A156,L:L)</f>
        <v>3087.7066034355153</v>
      </c>
      <c r="N156" s="3">
        <f t="shared" si="19"/>
        <v>0.03704879204469625</v>
      </c>
      <c r="O156" s="7">
        <f t="shared" si="20"/>
        <v>26.99143331835446</v>
      </c>
      <c r="P156" s="3">
        <f t="shared" si="21"/>
      </c>
      <c r="Q156" s="3">
        <f>IF(ISNUMBER(P156),SUMIF(A:A,A156,P:P),"")</f>
      </c>
      <c r="R156" s="3">
        <f t="shared" si="22"/>
      </c>
      <c r="S156" s="8">
        <f t="shared" si="23"/>
      </c>
    </row>
    <row r="157" spans="1:19" ht="15">
      <c r="A157" s="1">
        <v>30</v>
      </c>
      <c r="B157" s="5">
        <v>0.6458333333333334</v>
      </c>
      <c r="C157" s="1" t="s">
        <v>265</v>
      </c>
      <c r="D157" s="1">
        <v>6</v>
      </c>
      <c r="E157" s="1">
        <v>13</v>
      </c>
      <c r="F157" s="1" t="s">
        <v>328</v>
      </c>
      <c r="G157" s="2">
        <v>40.2302666666667</v>
      </c>
      <c r="H157" s="6">
        <f>1+_xlfn.COUNTIFS(A:A,A157,O:O,"&lt;"&amp;O157)</f>
        <v>10</v>
      </c>
      <c r="I157" s="2">
        <f>_xlfn.AVERAGEIF(A:A,A157,G:G)</f>
        <v>50.24019393939391</v>
      </c>
      <c r="J157" s="2">
        <f t="shared" si="16"/>
        <v>-10.00992727272721</v>
      </c>
      <c r="K157" s="2">
        <f t="shared" si="17"/>
        <v>79.99007272727279</v>
      </c>
      <c r="L157" s="2">
        <f t="shared" si="18"/>
        <v>121.43806304611718</v>
      </c>
      <c r="M157" s="2">
        <f>SUMIF(A:A,A157,L:L)</f>
        <v>3087.7066034355153</v>
      </c>
      <c r="N157" s="3">
        <f t="shared" si="19"/>
        <v>0.039329534390022666</v>
      </c>
      <c r="O157" s="7">
        <f t="shared" si="20"/>
        <v>25.426184558485023</v>
      </c>
      <c r="P157" s="3">
        <f t="shared" si="21"/>
      </c>
      <c r="Q157" s="3">
        <f>IF(ISNUMBER(P157),SUMIF(A:A,A157,P:P),"")</f>
      </c>
      <c r="R157" s="3">
        <f t="shared" si="22"/>
      </c>
      <c r="S157" s="8">
        <f t="shared" si="23"/>
      </c>
    </row>
    <row r="158" spans="1:19" ht="15">
      <c r="A158" s="1">
        <v>30</v>
      </c>
      <c r="B158" s="5">
        <v>0.6458333333333334</v>
      </c>
      <c r="C158" s="1" t="s">
        <v>265</v>
      </c>
      <c r="D158" s="1">
        <v>6</v>
      </c>
      <c r="E158" s="1">
        <v>14</v>
      </c>
      <c r="F158" s="1" t="s">
        <v>329</v>
      </c>
      <c r="G158" s="2">
        <v>41.5452</v>
      </c>
      <c r="H158" s="6">
        <f>1+_xlfn.COUNTIFS(A:A,A158,O:O,"&lt;"&amp;O158)</f>
        <v>9</v>
      </c>
      <c r="I158" s="2">
        <f>_xlfn.AVERAGEIF(A:A,A158,G:G)</f>
        <v>50.24019393939391</v>
      </c>
      <c r="J158" s="2">
        <f aca="true" t="shared" si="24" ref="J158:J213">G158-I158</f>
        <v>-8.69499393939391</v>
      </c>
      <c r="K158" s="2">
        <f aca="true" t="shared" si="25" ref="K158:K213">90+J158</f>
        <v>81.30500606060609</v>
      </c>
      <c r="L158" s="2">
        <f aca="true" t="shared" si="26" ref="L158:L213">EXP(0.06*K158)</f>
        <v>131.4071296401981</v>
      </c>
      <c r="M158" s="2">
        <f>SUMIF(A:A,A158,L:L)</f>
        <v>3087.7066034355153</v>
      </c>
      <c r="N158" s="3">
        <f aca="true" t="shared" si="27" ref="N158:N213">L158/M158</f>
        <v>0.04255816582248743</v>
      </c>
      <c r="O158" s="7">
        <f aca="true" t="shared" si="28" ref="O158:O213">1/N158</f>
        <v>23.497253245618193</v>
      </c>
      <c r="P158" s="3">
        <f aca="true" t="shared" si="29" ref="P158:P213">IF(O158&gt;21,"",N158)</f>
      </c>
      <c r="Q158" s="3">
        <f>IF(ISNUMBER(P158),SUMIF(A:A,A158,P:P),"")</f>
      </c>
      <c r="R158" s="3">
        <f aca="true" t="shared" si="30" ref="R158:R213">_xlfn.IFERROR(P158*(1/Q158),"")</f>
      </c>
      <c r="S158" s="8">
        <f aca="true" t="shared" si="31" ref="S158:S213">_xlfn.IFERROR(1/R158,"")</f>
      </c>
    </row>
    <row r="159" spans="1:19" ht="15">
      <c r="A159" s="1">
        <v>30</v>
      </c>
      <c r="B159" s="5">
        <v>0.6458333333333334</v>
      </c>
      <c r="C159" s="1" t="s">
        <v>265</v>
      </c>
      <c r="D159" s="1">
        <v>6</v>
      </c>
      <c r="E159" s="1">
        <v>15</v>
      </c>
      <c r="F159" s="1" t="s">
        <v>330</v>
      </c>
      <c r="G159" s="2">
        <v>43.9810666666667</v>
      </c>
      <c r="H159" s="6">
        <f>1+_xlfn.COUNTIFS(A:A,A159,O:O,"&lt;"&amp;O159)</f>
        <v>8</v>
      </c>
      <c r="I159" s="2">
        <f>_xlfn.AVERAGEIF(A:A,A159,G:G)</f>
        <v>50.24019393939391</v>
      </c>
      <c r="J159" s="2">
        <f t="shared" si="24"/>
        <v>-6.259127272727213</v>
      </c>
      <c r="K159" s="2">
        <f t="shared" si="25"/>
        <v>83.74087272727279</v>
      </c>
      <c r="L159" s="2">
        <f t="shared" si="26"/>
        <v>152.08694496114913</v>
      </c>
      <c r="M159" s="2">
        <f>SUMIF(A:A,A159,L:L)</f>
        <v>3087.7066034355153</v>
      </c>
      <c r="N159" s="3">
        <f t="shared" si="27"/>
        <v>0.04925563354754323</v>
      </c>
      <c r="O159" s="7">
        <f t="shared" si="28"/>
        <v>20.3022462199124</v>
      </c>
      <c r="P159" s="3">
        <f t="shared" si="29"/>
        <v>0.04925563354754323</v>
      </c>
      <c r="Q159" s="3">
        <f>IF(ISNUMBER(P159),SUMIF(A:A,A159,P:P),"")</f>
        <v>0.8810635077427936</v>
      </c>
      <c r="R159" s="3">
        <f t="shared" si="30"/>
        <v>0.05590474819883505</v>
      </c>
      <c r="S159" s="8">
        <f t="shared" si="31"/>
        <v>17.88756826957389</v>
      </c>
    </row>
    <row r="160" spans="1:19" ht="15">
      <c r="A160" s="1">
        <v>30</v>
      </c>
      <c r="B160" s="5">
        <v>0.6458333333333334</v>
      </c>
      <c r="C160" s="1" t="s">
        <v>265</v>
      </c>
      <c r="D160" s="1">
        <v>6</v>
      </c>
      <c r="E160" s="1">
        <v>16</v>
      </c>
      <c r="F160" s="1" t="s">
        <v>331</v>
      </c>
      <c r="G160" s="2">
        <v>44.2523333333333</v>
      </c>
      <c r="H160" s="6">
        <f>1+_xlfn.COUNTIFS(A:A,A160,O:O,"&lt;"&amp;O160)</f>
        <v>7</v>
      </c>
      <c r="I160" s="2">
        <f>_xlfn.AVERAGEIF(A:A,A160,G:G)</f>
        <v>50.24019393939391</v>
      </c>
      <c r="J160" s="2">
        <f t="shared" si="24"/>
        <v>-5.9878606060606145</v>
      </c>
      <c r="K160" s="2">
        <f t="shared" si="25"/>
        <v>84.01213939393938</v>
      </c>
      <c r="L160" s="2">
        <f t="shared" si="26"/>
        <v>154.58256635191478</v>
      </c>
      <c r="M160" s="2">
        <f>SUMIF(A:A,A160,L:L)</f>
        <v>3087.7066034355153</v>
      </c>
      <c r="N160" s="3">
        <f t="shared" si="27"/>
        <v>0.05006387788914904</v>
      </c>
      <c r="O160" s="7">
        <f t="shared" si="28"/>
        <v>19.974481445767953</v>
      </c>
      <c r="P160" s="3">
        <f t="shared" si="29"/>
        <v>0.05006387788914904</v>
      </c>
      <c r="Q160" s="3">
        <f>IF(ISNUMBER(P160),SUMIF(A:A,A160,P:P),"")</f>
        <v>0.8810635077427936</v>
      </c>
      <c r="R160" s="3">
        <f t="shared" si="30"/>
        <v>0.05682209903053213</v>
      </c>
      <c r="S160" s="8">
        <f t="shared" si="31"/>
        <v>17.598786687951662</v>
      </c>
    </row>
    <row r="161" spans="1:19" ht="15">
      <c r="A161" s="1">
        <v>18</v>
      </c>
      <c r="B161" s="5">
        <v>0.6493055555555556</v>
      </c>
      <c r="C161" s="1" t="s">
        <v>154</v>
      </c>
      <c r="D161" s="1">
        <v>7</v>
      </c>
      <c r="E161" s="1">
        <v>4</v>
      </c>
      <c r="F161" s="1" t="s">
        <v>192</v>
      </c>
      <c r="G161" s="2">
        <v>61.0075</v>
      </c>
      <c r="H161" s="6">
        <f>1+_xlfn.COUNTIFS(A:A,A161,O:O,"&lt;"&amp;O161)</f>
        <v>1</v>
      </c>
      <c r="I161" s="2">
        <f>_xlfn.AVERAGEIF(A:A,A161,G:G)</f>
        <v>48.98619259259262</v>
      </c>
      <c r="J161" s="2">
        <f t="shared" si="24"/>
        <v>12.021307407407377</v>
      </c>
      <c r="K161" s="2">
        <f t="shared" si="25"/>
        <v>102.02130740740738</v>
      </c>
      <c r="L161" s="2">
        <f t="shared" si="26"/>
        <v>455.4465856196612</v>
      </c>
      <c r="M161" s="2">
        <f>SUMIF(A:A,A161,L:L)</f>
        <v>2200.675300575324</v>
      </c>
      <c r="N161" s="3">
        <f t="shared" si="27"/>
        <v>0.20695764863657692</v>
      </c>
      <c r="O161" s="7">
        <f t="shared" si="28"/>
        <v>4.831906462930617</v>
      </c>
      <c r="P161" s="3">
        <f t="shared" si="29"/>
        <v>0.20695764863657692</v>
      </c>
      <c r="Q161" s="3">
        <f>IF(ISNUMBER(P161),SUMIF(A:A,A161,P:P),"")</f>
        <v>1</v>
      </c>
      <c r="R161" s="3">
        <f t="shared" si="30"/>
        <v>0.20695764863657692</v>
      </c>
      <c r="S161" s="8">
        <f t="shared" si="31"/>
        <v>4.831906462930617</v>
      </c>
    </row>
    <row r="162" spans="1:19" ht="15">
      <c r="A162" s="1">
        <v>18</v>
      </c>
      <c r="B162" s="5">
        <v>0.6493055555555556</v>
      </c>
      <c r="C162" s="1" t="s">
        <v>154</v>
      </c>
      <c r="D162" s="1">
        <v>7</v>
      </c>
      <c r="E162" s="1">
        <v>1</v>
      </c>
      <c r="F162" s="1" t="s">
        <v>189</v>
      </c>
      <c r="G162" s="2">
        <v>58.040066666666704</v>
      </c>
      <c r="H162" s="6">
        <f>1+_xlfn.COUNTIFS(A:A,A162,O:O,"&lt;"&amp;O162)</f>
        <v>2</v>
      </c>
      <c r="I162" s="2">
        <f>_xlfn.AVERAGEIF(A:A,A162,G:G)</f>
        <v>48.98619259259262</v>
      </c>
      <c r="J162" s="2">
        <f t="shared" si="24"/>
        <v>9.05387407407408</v>
      </c>
      <c r="K162" s="2">
        <f t="shared" si="25"/>
        <v>99.05387407407409</v>
      </c>
      <c r="L162" s="2">
        <f t="shared" si="26"/>
        <v>381.1650351433095</v>
      </c>
      <c r="M162" s="2">
        <f>SUMIF(A:A,A162,L:L)</f>
        <v>2200.675300575324</v>
      </c>
      <c r="N162" s="3">
        <f t="shared" si="27"/>
        <v>0.17320366845743274</v>
      </c>
      <c r="O162" s="7">
        <f t="shared" si="28"/>
        <v>5.7735497689286195</v>
      </c>
      <c r="P162" s="3">
        <f t="shared" si="29"/>
        <v>0.17320366845743274</v>
      </c>
      <c r="Q162" s="3">
        <f>IF(ISNUMBER(P162),SUMIF(A:A,A162,P:P),"")</f>
        <v>1</v>
      </c>
      <c r="R162" s="3">
        <f t="shared" si="30"/>
        <v>0.17320366845743274</v>
      </c>
      <c r="S162" s="8">
        <f t="shared" si="31"/>
        <v>5.7735497689286195</v>
      </c>
    </row>
    <row r="163" spans="1:19" ht="15">
      <c r="A163" s="1">
        <v>18</v>
      </c>
      <c r="B163" s="5">
        <v>0.6493055555555556</v>
      </c>
      <c r="C163" s="1" t="s">
        <v>154</v>
      </c>
      <c r="D163" s="1">
        <v>7</v>
      </c>
      <c r="E163" s="1">
        <v>5</v>
      </c>
      <c r="F163" s="1" t="s">
        <v>193</v>
      </c>
      <c r="G163" s="2">
        <v>53.712366666666696</v>
      </c>
      <c r="H163" s="6">
        <f>1+_xlfn.COUNTIFS(A:A,A163,O:O,"&lt;"&amp;O163)</f>
        <v>3</v>
      </c>
      <c r="I163" s="2">
        <f>_xlfn.AVERAGEIF(A:A,A163,G:G)</f>
        <v>48.98619259259262</v>
      </c>
      <c r="J163" s="2">
        <f t="shared" si="24"/>
        <v>4.726174074074073</v>
      </c>
      <c r="K163" s="2">
        <f t="shared" si="25"/>
        <v>94.72617407407407</v>
      </c>
      <c r="L163" s="2">
        <f t="shared" si="26"/>
        <v>293.99725908187065</v>
      </c>
      <c r="M163" s="2">
        <f>SUMIF(A:A,A163,L:L)</f>
        <v>2200.675300575324</v>
      </c>
      <c r="N163" s="3">
        <f t="shared" si="27"/>
        <v>0.13359411041011401</v>
      </c>
      <c r="O163" s="7">
        <f t="shared" si="28"/>
        <v>7.485359922904902</v>
      </c>
      <c r="P163" s="3">
        <f t="shared" si="29"/>
        <v>0.13359411041011401</v>
      </c>
      <c r="Q163" s="3">
        <f>IF(ISNUMBER(P163),SUMIF(A:A,A163,P:P),"")</f>
        <v>1</v>
      </c>
      <c r="R163" s="3">
        <f t="shared" si="30"/>
        <v>0.13359411041011401</v>
      </c>
      <c r="S163" s="8">
        <f t="shared" si="31"/>
        <v>7.485359922904902</v>
      </c>
    </row>
    <row r="164" spans="1:19" ht="15">
      <c r="A164" s="1">
        <v>18</v>
      </c>
      <c r="B164" s="5">
        <v>0.6493055555555556</v>
      </c>
      <c r="C164" s="1" t="s">
        <v>154</v>
      </c>
      <c r="D164" s="1">
        <v>7</v>
      </c>
      <c r="E164" s="1">
        <v>8</v>
      </c>
      <c r="F164" s="1" t="s">
        <v>196</v>
      </c>
      <c r="G164" s="2">
        <v>49.2049</v>
      </c>
      <c r="H164" s="6">
        <f>1+_xlfn.COUNTIFS(A:A,A164,O:O,"&lt;"&amp;O164)</f>
        <v>4</v>
      </c>
      <c r="I164" s="2">
        <f>_xlfn.AVERAGEIF(A:A,A164,G:G)</f>
        <v>48.98619259259262</v>
      </c>
      <c r="J164" s="2">
        <f t="shared" si="24"/>
        <v>0.21870740740737915</v>
      </c>
      <c r="K164" s="2">
        <f t="shared" si="25"/>
        <v>90.21870740740738</v>
      </c>
      <c r="L164" s="2">
        <f t="shared" si="26"/>
        <v>224.3309561905434</v>
      </c>
      <c r="M164" s="2">
        <f>SUMIF(A:A,A164,L:L)</f>
        <v>2200.675300575324</v>
      </c>
      <c r="N164" s="3">
        <f t="shared" si="27"/>
        <v>0.10193732629793065</v>
      </c>
      <c r="O164" s="7">
        <f t="shared" si="28"/>
        <v>9.809949272922026</v>
      </c>
      <c r="P164" s="3">
        <f t="shared" si="29"/>
        <v>0.10193732629793065</v>
      </c>
      <c r="Q164" s="3">
        <f>IF(ISNUMBER(P164),SUMIF(A:A,A164,P:P),"")</f>
        <v>1</v>
      </c>
      <c r="R164" s="3">
        <f t="shared" si="30"/>
        <v>0.10193732629793065</v>
      </c>
      <c r="S164" s="8">
        <f t="shared" si="31"/>
        <v>9.809949272922026</v>
      </c>
    </row>
    <row r="165" spans="1:19" ht="15">
      <c r="A165" s="1">
        <v>18</v>
      </c>
      <c r="B165" s="5">
        <v>0.6493055555555556</v>
      </c>
      <c r="C165" s="1" t="s">
        <v>154</v>
      </c>
      <c r="D165" s="1">
        <v>7</v>
      </c>
      <c r="E165" s="1">
        <v>6</v>
      </c>
      <c r="F165" s="1" t="s">
        <v>194</v>
      </c>
      <c r="G165" s="2">
        <v>48.9962</v>
      </c>
      <c r="H165" s="6">
        <f>1+_xlfn.COUNTIFS(A:A,A165,O:O,"&lt;"&amp;O165)</f>
        <v>5</v>
      </c>
      <c r="I165" s="2">
        <f>_xlfn.AVERAGEIF(A:A,A165,G:G)</f>
        <v>48.98619259259262</v>
      </c>
      <c r="J165" s="2">
        <f t="shared" si="24"/>
        <v>0.010007407407378821</v>
      </c>
      <c r="K165" s="2">
        <f t="shared" si="25"/>
        <v>90.01000740740739</v>
      </c>
      <c r="L165" s="2">
        <f t="shared" si="26"/>
        <v>221.53939837696896</v>
      </c>
      <c r="M165" s="2">
        <f>SUMIF(A:A,A165,L:L)</f>
        <v>2200.675300575324</v>
      </c>
      <c r="N165" s="3">
        <f t="shared" si="27"/>
        <v>0.10066882575500882</v>
      </c>
      <c r="O165" s="7">
        <f t="shared" si="28"/>
        <v>9.933561780422819</v>
      </c>
      <c r="P165" s="3">
        <f t="shared" si="29"/>
        <v>0.10066882575500882</v>
      </c>
      <c r="Q165" s="3">
        <f>IF(ISNUMBER(P165),SUMIF(A:A,A165,P:P),"")</f>
        <v>1</v>
      </c>
      <c r="R165" s="3">
        <f t="shared" si="30"/>
        <v>0.10066882575500882</v>
      </c>
      <c r="S165" s="8">
        <f t="shared" si="31"/>
        <v>9.933561780422819</v>
      </c>
    </row>
    <row r="166" spans="1:19" ht="15">
      <c r="A166" s="1">
        <v>18</v>
      </c>
      <c r="B166" s="5">
        <v>0.6493055555555556</v>
      </c>
      <c r="C166" s="1" t="s">
        <v>154</v>
      </c>
      <c r="D166" s="1">
        <v>7</v>
      </c>
      <c r="E166" s="1">
        <v>9</v>
      </c>
      <c r="F166" s="1" t="s">
        <v>197</v>
      </c>
      <c r="G166" s="2">
        <v>48.949999999999996</v>
      </c>
      <c r="H166" s="6">
        <f>1+_xlfn.COUNTIFS(A:A,A166,O:O,"&lt;"&amp;O166)</f>
        <v>6</v>
      </c>
      <c r="I166" s="2">
        <f>_xlfn.AVERAGEIF(A:A,A166,G:G)</f>
        <v>48.98619259259262</v>
      </c>
      <c r="J166" s="2">
        <f t="shared" si="24"/>
        <v>-0.03619259259262719</v>
      </c>
      <c r="K166" s="2">
        <f t="shared" si="25"/>
        <v>89.96380740740737</v>
      </c>
      <c r="L166" s="2">
        <f t="shared" si="26"/>
        <v>220.92614153134372</v>
      </c>
      <c r="M166" s="2">
        <f>SUMIF(A:A,A166,L:L)</f>
        <v>2200.675300575324</v>
      </c>
      <c r="N166" s="3">
        <f t="shared" si="27"/>
        <v>0.10039015818171215</v>
      </c>
      <c r="O166" s="7">
        <f t="shared" si="28"/>
        <v>9.961135813631657</v>
      </c>
      <c r="P166" s="3">
        <f t="shared" si="29"/>
        <v>0.10039015818171215</v>
      </c>
      <c r="Q166" s="3">
        <f>IF(ISNUMBER(P166),SUMIF(A:A,A166,P:P),"")</f>
        <v>1</v>
      </c>
      <c r="R166" s="3">
        <f t="shared" si="30"/>
        <v>0.10039015818171215</v>
      </c>
      <c r="S166" s="8">
        <f t="shared" si="31"/>
        <v>9.961135813631657</v>
      </c>
    </row>
    <row r="167" spans="1:19" ht="15">
      <c r="A167" s="1">
        <v>18</v>
      </c>
      <c r="B167" s="5">
        <v>0.6493055555555556</v>
      </c>
      <c r="C167" s="1" t="s">
        <v>154</v>
      </c>
      <c r="D167" s="1">
        <v>7</v>
      </c>
      <c r="E167" s="1">
        <v>7</v>
      </c>
      <c r="F167" s="1" t="s">
        <v>195</v>
      </c>
      <c r="G167" s="2">
        <v>44.8229666666667</v>
      </c>
      <c r="H167" s="6">
        <f>1+_xlfn.COUNTIFS(A:A,A167,O:O,"&lt;"&amp;O167)</f>
        <v>7</v>
      </c>
      <c r="I167" s="2">
        <f>_xlfn.AVERAGEIF(A:A,A167,G:G)</f>
        <v>48.98619259259262</v>
      </c>
      <c r="J167" s="2">
        <f t="shared" si="24"/>
        <v>-4.1632259259259214</v>
      </c>
      <c r="K167" s="2">
        <f t="shared" si="25"/>
        <v>85.83677407407407</v>
      </c>
      <c r="L167" s="2">
        <f t="shared" si="26"/>
        <v>172.4670915147857</v>
      </c>
      <c r="M167" s="2">
        <f>SUMIF(A:A,A167,L:L)</f>
        <v>2200.675300575324</v>
      </c>
      <c r="N167" s="3">
        <f t="shared" si="27"/>
        <v>0.07837007643503678</v>
      </c>
      <c r="O167" s="7">
        <f t="shared" si="28"/>
        <v>12.759972243091136</v>
      </c>
      <c r="P167" s="3">
        <f t="shared" si="29"/>
        <v>0.07837007643503678</v>
      </c>
      <c r="Q167" s="3">
        <f>IF(ISNUMBER(P167),SUMIF(A:A,A167,P:P),"")</f>
        <v>1</v>
      </c>
      <c r="R167" s="3">
        <f t="shared" si="30"/>
        <v>0.07837007643503678</v>
      </c>
      <c r="S167" s="8">
        <f t="shared" si="31"/>
        <v>12.759972243091136</v>
      </c>
    </row>
    <row r="168" spans="1:19" ht="15">
      <c r="A168" s="1">
        <v>18</v>
      </c>
      <c r="B168" s="5">
        <v>0.6493055555555556</v>
      </c>
      <c r="C168" s="1" t="s">
        <v>154</v>
      </c>
      <c r="D168" s="1">
        <v>7</v>
      </c>
      <c r="E168" s="1">
        <v>3</v>
      </c>
      <c r="F168" s="1" t="s">
        <v>191</v>
      </c>
      <c r="G168" s="2">
        <v>39.4330333333334</v>
      </c>
      <c r="H168" s="6">
        <f>1+_xlfn.COUNTIFS(A:A,A168,O:O,"&lt;"&amp;O168)</f>
        <v>8</v>
      </c>
      <c r="I168" s="2">
        <f>_xlfn.AVERAGEIF(A:A,A168,G:G)</f>
        <v>48.98619259259262</v>
      </c>
      <c r="J168" s="2">
        <f t="shared" si="24"/>
        <v>-9.553159259259225</v>
      </c>
      <c r="K168" s="2">
        <f t="shared" si="25"/>
        <v>80.44684074074078</v>
      </c>
      <c r="L168" s="2">
        <f t="shared" si="26"/>
        <v>124.81222956510673</v>
      </c>
      <c r="M168" s="2">
        <f>SUMIF(A:A,A168,L:L)</f>
        <v>2200.675300575324</v>
      </c>
      <c r="N168" s="3">
        <f t="shared" si="27"/>
        <v>0.056715422548922596</v>
      </c>
      <c r="O168" s="7">
        <f t="shared" si="28"/>
        <v>17.631888383400515</v>
      </c>
      <c r="P168" s="3">
        <f t="shared" si="29"/>
        <v>0.056715422548922596</v>
      </c>
      <c r="Q168" s="3">
        <f>IF(ISNUMBER(P168),SUMIF(A:A,A168,P:P),"")</f>
        <v>1</v>
      </c>
      <c r="R168" s="3">
        <f t="shared" si="30"/>
        <v>0.056715422548922596</v>
      </c>
      <c r="S168" s="8">
        <f t="shared" si="31"/>
        <v>17.631888383400515</v>
      </c>
    </row>
    <row r="169" spans="1:19" ht="15">
      <c r="A169" s="1">
        <v>18</v>
      </c>
      <c r="B169" s="5">
        <v>0.6493055555555556</v>
      </c>
      <c r="C169" s="1" t="s">
        <v>154</v>
      </c>
      <c r="D169" s="1">
        <v>7</v>
      </c>
      <c r="E169" s="1">
        <v>2</v>
      </c>
      <c r="F169" s="1" t="s">
        <v>190</v>
      </c>
      <c r="G169" s="2">
        <v>36.7087</v>
      </c>
      <c r="H169" s="6">
        <f>1+_xlfn.COUNTIFS(A:A,A169,O:O,"&lt;"&amp;O169)</f>
        <v>9</v>
      </c>
      <c r="I169" s="2">
        <f>_xlfn.AVERAGEIF(A:A,A169,G:G)</f>
        <v>48.98619259259262</v>
      </c>
      <c r="J169" s="2">
        <f t="shared" si="24"/>
        <v>-12.277492592592623</v>
      </c>
      <c r="K169" s="2">
        <f t="shared" si="25"/>
        <v>77.72250740740738</v>
      </c>
      <c r="L169" s="2">
        <f t="shared" si="26"/>
        <v>105.99060355173394</v>
      </c>
      <c r="M169" s="2">
        <f>SUMIF(A:A,A169,L:L)</f>
        <v>2200.675300575324</v>
      </c>
      <c r="N169" s="3">
        <f t="shared" si="27"/>
        <v>0.04816276327726528</v>
      </c>
      <c r="O169" s="7">
        <f t="shared" si="28"/>
        <v>20.762928286385083</v>
      </c>
      <c r="P169" s="3">
        <f t="shared" si="29"/>
        <v>0.04816276327726528</v>
      </c>
      <c r="Q169" s="3">
        <f>IF(ISNUMBER(P169),SUMIF(A:A,A169,P:P),"")</f>
        <v>1</v>
      </c>
      <c r="R169" s="3">
        <f t="shared" si="30"/>
        <v>0.04816276327726528</v>
      </c>
      <c r="S169" s="8">
        <f t="shared" si="31"/>
        <v>20.762928286385083</v>
      </c>
    </row>
    <row r="170" spans="1:19" ht="15">
      <c r="A170" s="1">
        <v>8</v>
      </c>
      <c r="B170" s="5">
        <v>0.65625</v>
      </c>
      <c r="C170" s="1" t="s">
        <v>72</v>
      </c>
      <c r="D170" s="1">
        <v>6</v>
      </c>
      <c r="E170" s="1">
        <v>3</v>
      </c>
      <c r="F170" s="1" t="s">
        <v>94</v>
      </c>
      <c r="G170" s="2">
        <v>80.9899333333333</v>
      </c>
      <c r="H170" s="6">
        <f>1+_xlfn.COUNTIFS(A:A,A170,O:O,"&lt;"&amp;O170)</f>
        <v>1</v>
      </c>
      <c r="I170" s="2">
        <f>_xlfn.AVERAGEIF(A:A,A170,G:G)</f>
        <v>49.44792307692305</v>
      </c>
      <c r="J170" s="2">
        <f t="shared" si="24"/>
        <v>31.54201025641025</v>
      </c>
      <c r="K170" s="2">
        <f t="shared" si="25"/>
        <v>121.54201025641025</v>
      </c>
      <c r="L170" s="2">
        <f t="shared" si="26"/>
        <v>1469.2694969179688</v>
      </c>
      <c r="M170" s="2">
        <f>SUMIF(A:A,A170,L:L)</f>
        <v>4138.830836191905</v>
      </c>
      <c r="N170" s="3">
        <f t="shared" si="27"/>
        <v>0.3549962670786101</v>
      </c>
      <c r="O170" s="7">
        <f t="shared" si="28"/>
        <v>2.8169310292453322</v>
      </c>
      <c r="P170" s="3">
        <f t="shared" si="29"/>
        <v>0.3549962670786101</v>
      </c>
      <c r="Q170" s="3">
        <f>IF(ISNUMBER(P170),SUMIF(A:A,A170,P:P),"")</f>
        <v>0.8708283617302675</v>
      </c>
      <c r="R170" s="3">
        <f t="shared" si="30"/>
        <v>0.407653543085414</v>
      </c>
      <c r="S170" s="8">
        <f t="shared" si="31"/>
        <v>2.453063433304869</v>
      </c>
    </row>
    <row r="171" spans="1:19" ht="15">
      <c r="A171" s="1">
        <v>8</v>
      </c>
      <c r="B171" s="5">
        <v>0.65625</v>
      </c>
      <c r="C171" s="1" t="s">
        <v>72</v>
      </c>
      <c r="D171" s="1">
        <v>6</v>
      </c>
      <c r="E171" s="1">
        <v>10</v>
      </c>
      <c r="F171" s="1" t="s">
        <v>101</v>
      </c>
      <c r="G171" s="2">
        <v>59.9633333333333</v>
      </c>
      <c r="H171" s="6">
        <f>1+_xlfn.COUNTIFS(A:A,A171,O:O,"&lt;"&amp;O171)</f>
        <v>2</v>
      </c>
      <c r="I171" s="2">
        <f>_xlfn.AVERAGEIF(A:A,A171,G:G)</f>
        <v>49.44792307692305</v>
      </c>
      <c r="J171" s="2">
        <f t="shared" si="24"/>
        <v>10.515410256410256</v>
      </c>
      <c r="K171" s="2">
        <f t="shared" si="25"/>
        <v>100.51541025641026</v>
      </c>
      <c r="L171" s="2">
        <f t="shared" si="26"/>
        <v>416.0995836487675</v>
      </c>
      <c r="M171" s="2">
        <f>SUMIF(A:A,A171,L:L)</f>
        <v>4138.830836191905</v>
      </c>
      <c r="N171" s="3">
        <f t="shared" si="27"/>
        <v>0.10053553772002345</v>
      </c>
      <c r="O171" s="7">
        <f t="shared" si="28"/>
        <v>9.946731500903208</v>
      </c>
      <c r="P171" s="3">
        <f t="shared" si="29"/>
        <v>0.10053553772002345</v>
      </c>
      <c r="Q171" s="3">
        <f>IF(ISNUMBER(P171),SUMIF(A:A,A171,P:P),"")</f>
        <v>0.8708283617302675</v>
      </c>
      <c r="R171" s="3">
        <f t="shared" si="30"/>
        <v>0.1154481665253383</v>
      </c>
      <c r="S171" s="8">
        <f t="shared" si="31"/>
        <v>8.661895897502385</v>
      </c>
    </row>
    <row r="172" spans="1:19" ht="15">
      <c r="A172" s="1">
        <v>8</v>
      </c>
      <c r="B172" s="5">
        <v>0.65625</v>
      </c>
      <c r="C172" s="1" t="s">
        <v>72</v>
      </c>
      <c r="D172" s="1">
        <v>6</v>
      </c>
      <c r="E172" s="1">
        <v>1</v>
      </c>
      <c r="F172" s="1" t="s">
        <v>92</v>
      </c>
      <c r="G172" s="2">
        <v>56.6369666666667</v>
      </c>
      <c r="H172" s="6">
        <f>1+_xlfn.COUNTIFS(A:A,A172,O:O,"&lt;"&amp;O172)</f>
        <v>3</v>
      </c>
      <c r="I172" s="2">
        <f>_xlfn.AVERAGEIF(A:A,A172,G:G)</f>
        <v>49.44792307692305</v>
      </c>
      <c r="J172" s="2">
        <f t="shared" si="24"/>
        <v>7.189043589743655</v>
      </c>
      <c r="K172" s="2">
        <f t="shared" si="25"/>
        <v>97.18904358974365</v>
      </c>
      <c r="L172" s="2">
        <f t="shared" si="26"/>
        <v>340.81595677590803</v>
      </c>
      <c r="M172" s="2">
        <f>SUMIF(A:A,A172,L:L)</f>
        <v>4138.830836191905</v>
      </c>
      <c r="N172" s="3">
        <f t="shared" si="27"/>
        <v>0.082345949922778</v>
      </c>
      <c r="O172" s="7">
        <f t="shared" si="28"/>
        <v>12.143888083600656</v>
      </c>
      <c r="P172" s="3">
        <f t="shared" si="29"/>
        <v>0.082345949922778</v>
      </c>
      <c r="Q172" s="3">
        <f>IF(ISNUMBER(P172),SUMIF(A:A,A172,P:P),"")</f>
        <v>0.8708283617302675</v>
      </c>
      <c r="R172" s="3">
        <f t="shared" si="30"/>
        <v>0.09456048234254001</v>
      </c>
      <c r="S172" s="8">
        <f t="shared" si="31"/>
        <v>10.575242164877675</v>
      </c>
    </row>
    <row r="173" spans="1:19" ht="15">
      <c r="A173" s="1">
        <v>8</v>
      </c>
      <c r="B173" s="5">
        <v>0.65625</v>
      </c>
      <c r="C173" s="1" t="s">
        <v>72</v>
      </c>
      <c r="D173" s="1">
        <v>6</v>
      </c>
      <c r="E173" s="1">
        <v>9</v>
      </c>
      <c r="F173" s="1" t="s">
        <v>100</v>
      </c>
      <c r="G173" s="2">
        <v>56.6339666666666</v>
      </c>
      <c r="H173" s="6">
        <f>1+_xlfn.COUNTIFS(A:A,A173,O:O,"&lt;"&amp;O173)</f>
        <v>4</v>
      </c>
      <c r="I173" s="2">
        <f>_xlfn.AVERAGEIF(A:A,A173,G:G)</f>
        <v>49.44792307692305</v>
      </c>
      <c r="J173" s="2">
        <f t="shared" si="24"/>
        <v>7.186043589743555</v>
      </c>
      <c r="K173" s="2">
        <f t="shared" si="25"/>
        <v>97.18604358974355</v>
      </c>
      <c r="L173" s="2">
        <f t="shared" si="26"/>
        <v>340.75461542457344</v>
      </c>
      <c r="M173" s="2">
        <f>SUMIF(A:A,A173,L:L)</f>
        <v>4138.830836191905</v>
      </c>
      <c r="N173" s="3">
        <f t="shared" si="27"/>
        <v>0.08233112898571573</v>
      </c>
      <c r="O173" s="7">
        <f t="shared" si="28"/>
        <v>12.146074180198571</v>
      </c>
      <c r="P173" s="3">
        <f t="shared" si="29"/>
        <v>0.08233112898571573</v>
      </c>
      <c r="Q173" s="3">
        <f>IF(ISNUMBER(P173),SUMIF(A:A,A173,P:P),"")</f>
        <v>0.8708283617302675</v>
      </c>
      <c r="R173" s="3">
        <f t="shared" si="30"/>
        <v>0.09454346298750567</v>
      </c>
      <c r="S173" s="8">
        <f t="shared" si="31"/>
        <v>10.577145879796621</v>
      </c>
    </row>
    <row r="174" spans="1:19" ht="15">
      <c r="A174" s="1">
        <v>8</v>
      </c>
      <c r="B174" s="5">
        <v>0.65625</v>
      </c>
      <c r="C174" s="1" t="s">
        <v>72</v>
      </c>
      <c r="D174" s="1">
        <v>6</v>
      </c>
      <c r="E174" s="1">
        <v>2</v>
      </c>
      <c r="F174" s="1" t="s">
        <v>93</v>
      </c>
      <c r="G174" s="2">
        <v>54.9825</v>
      </c>
      <c r="H174" s="6">
        <f>1+_xlfn.COUNTIFS(A:A,A174,O:O,"&lt;"&amp;O174)</f>
        <v>5</v>
      </c>
      <c r="I174" s="2">
        <f>_xlfn.AVERAGEIF(A:A,A174,G:G)</f>
        <v>49.44792307692305</v>
      </c>
      <c r="J174" s="2">
        <f t="shared" si="24"/>
        <v>5.534576923076955</v>
      </c>
      <c r="K174" s="2">
        <f t="shared" si="25"/>
        <v>95.53457692307695</v>
      </c>
      <c r="L174" s="2">
        <f t="shared" si="26"/>
        <v>308.608849372464</v>
      </c>
      <c r="M174" s="2">
        <f>SUMIF(A:A,A174,L:L)</f>
        <v>4138.830836191905</v>
      </c>
      <c r="N174" s="3">
        <f t="shared" si="27"/>
        <v>0.07456425777875275</v>
      </c>
      <c r="O174" s="7">
        <f t="shared" si="28"/>
        <v>13.411251312488115</v>
      </c>
      <c r="P174" s="3">
        <f t="shared" si="29"/>
        <v>0.07456425777875275</v>
      </c>
      <c r="Q174" s="3">
        <f>IF(ISNUMBER(P174),SUMIF(A:A,A174,P:P),"")</f>
        <v>0.8708283617302675</v>
      </c>
      <c r="R174" s="3">
        <f t="shared" si="30"/>
        <v>0.08562451690319255</v>
      </c>
      <c r="S174" s="8">
        <f t="shared" si="31"/>
        <v>11.678898009206923</v>
      </c>
    </row>
    <row r="175" spans="1:19" ht="15">
      <c r="A175" s="1">
        <v>8</v>
      </c>
      <c r="B175" s="5">
        <v>0.65625</v>
      </c>
      <c r="C175" s="1" t="s">
        <v>72</v>
      </c>
      <c r="D175" s="1">
        <v>6</v>
      </c>
      <c r="E175" s="1">
        <v>14</v>
      </c>
      <c r="F175" s="1" t="s">
        <v>104</v>
      </c>
      <c r="G175" s="2">
        <v>51.966266666666606</v>
      </c>
      <c r="H175" s="6">
        <f>1+_xlfn.COUNTIFS(A:A,A175,O:O,"&lt;"&amp;O175)</f>
        <v>6</v>
      </c>
      <c r="I175" s="2">
        <f>_xlfn.AVERAGEIF(A:A,A175,G:G)</f>
        <v>49.44792307692305</v>
      </c>
      <c r="J175" s="2">
        <f t="shared" si="24"/>
        <v>2.5183435897435587</v>
      </c>
      <c r="K175" s="2">
        <f t="shared" si="25"/>
        <v>92.51834358974355</v>
      </c>
      <c r="L175" s="2">
        <f t="shared" si="26"/>
        <v>257.52083137738026</v>
      </c>
      <c r="M175" s="2">
        <f>SUMIF(A:A,A175,L:L)</f>
        <v>4138.830836191905</v>
      </c>
      <c r="N175" s="3">
        <f t="shared" si="27"/>
        <v>0.06222067090191163</v>
      </c>
      <c r="O175" s="7">
        <f t="shared" si="28"/>
        <v>16.071829273208248</v>
      </c>
      <c r="P175" s="3">
        <f t="shared" si="29"/>
        <v>0.06222067090191163</v>
      </c>
      <c r="Q175" s="3">
        <f>IF(ISNUMBER(P175),SUMIF(A:A,A175,P:P),"")</f>
        <v>0.8708283617302675</v>
      </c>
      <c r="R175" s="3">
        <f t="shared" si="30"/>
        <v>0.07144998215065487</v>
      </c>
      <c r="S175" s="8">
        <f t="shared" si="31"/>
        <v>13.995804755996494</v>
      </c>
    </row>
    <row r="176" spans="1:19" ht="15">
      <c r="A176" s="1">
        <v>8</v>
      </c>
      <c r="B176" s="5">
        <v>0.65625</v>
      </c>
      <c r="C176" s="1" t="s">
        <v>72</v>
      </c>
      <c r="D176" s="1">
        <v>6</v>
      </c>
      <c r="E176" s="1">
        <v>4</v>
      </c>
      <c r="F176" s="1" t="s">
        <v>95</v>
      </c>
      <c r="G176" s="2">
        <v>50.5372333333333</v>
      </c>
      <c r="H176" s="6">
        <f>1+_xlfn.COUNTIFS(A:A,A176,O:O,"&lt;"&amp;O176)</f>
        <v>7</v>
      </c>
      <c r="I176" s="2">
        <f>_xlfn.AVERAGEIF(A:A,A176,G:G)</f>
        <v>49.44792307692305</v>
      </c>
      <c r="J176" s="2">
        <f t="shared" si="24"/>
        <v>1.0893102564102506</v>
      </c>
      <c r="K176" s="2">
        <f t="shared" si="25"/>
        <v>91.08931025641024</v>
      </c>
      <c r="L176" s="2">
        <f t="shared" si="26"/>
        <v>236.36060246045957</v>
      </c>
      <c r="M176" s="2">
        <f>SUMIF(A:A,A176,L:L)</f>
        <v>4138.830836191905</v>
      </c>
      <c r="N176" s="3">
        <f t="shared" si="27"/>
        <v>0.05710806066138535</v>
      </c>
      <c r="O176" s="7">
        <f t="shared" si="28"/>
        <v>17.51066291550972</v>
      </c>
      <c r="P176" s="3">
        <f t="shared" si="29"/>
        <v>0.05710806066138535</v>
      </c>
      <c r="Q176" s="3">
        <f>IF(ISNUMBER(P176),SUMIF(A:A,A176,P:P),"")</f>
        <v>0.8708283617302675</v>
      </c>
      <c r="R176" s="3">
        <f t="shared" si="30"/>
        <v>0.06557900864404109</v>
      </c>
      <c r="S176" s="8">
        <f t="shared" si="31"/>
        <v>15.248781899524278</v>
      </c>
    </row>
    <row r="177" spans="1:19" ht="15">
      <c r="A177" s="1">
        <v>8</v>
      </c>
      <c r="B177" s="5">
        <v>0.65625</v>
      </c>
      <c r="C177" s="1" t="s">
        <v>72</v>
      </c>
      <c r="D177" s="1">
        <v>6</v>
      </c>
      <c r="E177" s="1">
        <v>6</v>
      </c>
      <c r="F177" s="1" t="s">
        <v>97</v>
      </c>
      <c r="G177" s="2">
        <v>50.4255</v>
      </c>
      <c r="H177" s="6">
        <f>1+_xlfn.COUNTIFS(A:A,A177,O:O,"&lt;"&amp;O177)</f>
        <v>8</v>
      </c>
      <c r="I177" s="2">
        <f>_xlfn.AVERAGEIF(A:A,A177,G:G)</f>
        <v>49.44792307692305</v>
      </c>
      <c r="J177" s="2">
        <f t="shared" si="24"/>
        <v>0.9775769230769527</v>
      </c>
      <c r="K177" s="2">
        <f t="shared" si="25"/>
        <v>90.97757692307695</v>
      </c>
      <c r="L177" s="2">
        <f t="shared" si="26"/>
        <v>234.78134058218842</v>
      </c>
      <c r="M177" s="2">
        <f>SUMIF(A:A,A177,L:L)</f>
        <v>4138.830836191905</v>
      </c>
      <c r="N177" s="3">
        <f t="shared" si="27"/>
        <v>0.056726488681090495</v>
      </c>
      <c r="O177" s="7">
        <f t="shared" si="28"/>
        <v>17.628448776758948</v>
      </c>
      <c r="P177" s="3">
        <f t="shared" si="29"/>
        <v>0.056726488681090495</v>
      </c>
      <c r="Q177" s="3">
        <f>IF(ISNUMBER(P177),SUMIF(A:A,A177,P:P),"")</f>
        <v>0.8708283617302675</v>
      </c>
      <c r="R177" s="3">
        <f t="shared" si="30"/>
        <v>0.06514083736131357</v>
      </c>
      <c r="S177" s="8">
        <f t="shared" si="31"/>
        <v>15.351353168110931</v>
      </c>
    </row>
    <row r="178" spans="1:19" ht="15">
      <c r="A178" s="1">
        <v>8</v>
      </c>
      <c r="B178" s="5">
        <v>0.65625</v>
      </c>
      <c r="C178" s="1" t="s">
        <v>72</v>
      </c>
      <c r="D178" s="1">
        <v>6</v>
      </c>
      <c r="E178" s="1">
        <v>5</v>
      </c>
      <c r="F178" s="1" t="s">
        <v>96</v>
      </c>
      <c r="G178" s="2">
        <v>45.3759333333333</v>
      </c>
      <c r="H178" s="6">
        <f>1+_xlfn.COUNTIFS(A:A,A178,O:O,"&lt;"&amp;O178)</f>
        <v>9</v>
      </c>
      <c r="I178" s="2">
        <f>_xlfn.AVERAGEIF(A:A,A178,G:G)</f>
        <v>49.44792307692305</v>
      </c>
      <c r="J178" s="2">
        <f t="shared" si="24"/>
        <v>-4.0719897435897465</v>
      </c>
      <c r="K178" s="2">
        <f t="shared" si="25"/>
        <v>85.92801025641026</v>
      </c>
      <c r="L178" s="2">
        <f t="shared" si="26"/>
        <v>173.4137946987034</v>
      </c>
      <c r="M178" s="2">
        <f>SUMIF(A:A,A178,L:L)</f>
        <v>4138.830836191905</v>
      </c>
      <c r="N178" s="3">
        <f t="shared" si="27"/>
        <v>0.04189922264575076</v>
      </c>
      <c r="O178" s="7">
        <f t="shared" si="28"/>
        <v>23.866791239894656</v>
      </c>
      <c r="P178" s="3">
        <f t="shared" si="29"/>
      </c>
      <c r="Q178" s="3">
        <f>IF(ISNUMBER(P178),SUMIF(A:A,A178,P:P),"")</f>
      </c>
      <c r="R178" s="3">
        <f t="shared" si="30"/>
      </c>
      <c r="S178" s="8">
        <f t="shared" si="31"/>
      </c>
    </row>
    <row r="179" spans="1:19" ht="15">
      <c r="A179" s="1">
        <v>8</v>
      </c>
      <c r="B179" s="5">
        <v>0.65625</v>
      </c>
      <c r="C179" s="1" t="s">
        <v>72</v>
      </c>
      <c r="D179" s="1">
        <v>6</v>
      </c>
      <c r="E179" s="1">
        <v>7</v>
      </c>
      <c r="F179" s="1" t="s">
        <v>98</v>
      </c>
      <c r="G179" s="2">
        <v>28.2383</v>
      </c>
      <c r="H179" s="6">
        <f>1+_xlfn.COUNTIFS(A:A,A179,O:O,"&lt;"&amp;O179)</f>
        <v>13</v>
      </c>
      <c r="I179" s="2">
        <f>_xlfn.AVERAGEIF(A:A,A179,G:G)</f>
        <v>49.44792307692305</v>
      </c>
      <c r="J179" s="2">
        <f t="shared" si="24"/>
        <v>-21.209623076923048</v>
      </c>
      <c r="K179" s="2">
        <f t="shared" si="25"/>
        <v>68.79037692307695</v>
      </c>
      <c r="L179" s="2">
        <f t="shared" si="26"/>
        <v>62.017872856676625</v>
      </c>
      <c r="M179" s="2">
        <f>SUMIF(A:A,A179,L:L)</f>
        <v>4138.830836191905</v>
      </c>
      <c r="N179" s="3">
        <f t="shared" si="27"/>
        <v>0.014984394219343987</v>
      </c>
      <c r="O179" s="7">
        <f t="shared" si="28"/>
        <v>66.73609792707254</v>
      </c>
      <c r="P179" s="3">
        <f t="shared" si="29"/>
      </c>
      <c r="Q179" s="3">
        <f>IF(ISNUMBER(P179),SUMIF(A:A,A179,P:P),"")</f>
      </c>
      <c r="R179" s="3">
        <f t="shared" si="30"/>
      </c>
      <c r="S179" s="8">
        <f t="shared" si="31"/>
      </c>
    </row>
    <row r="180" spans="1:19" ht="15">
      <c r="A180" s="1">
        <v>8</v>
      </c>
      <c r="B180" s="5">
        <v>0.65625</v>
      </c>
      <c r="C180" s="1" t="s">
        <v>72</v>
      </c>
      <c r="D180" s="1">
        <v>6</v>
      </c>
      <c r="E180" s="1">
        <v>8</v>
      </c>
      <c r="F180" s="1" t="s">
        <v>99</v>
      </c>
      <c r="G180" s="2">
        <v>31.5615333333333</v>
      </c>
      <c r="H180" s="6">
        <f>1+_xlfn.COUNTIFS(A:A,A180,O:O,"&lt;"&amp;O180)</f>
        <v>12</v>
      </c>
      <c r="I180" s="2">
        <f>_xlfn.AVERAGEIF(A:A,A180,G:G)</f>
        <v>49.44792307692305</v>
      </c>
      <c r="J180" s="2">
        <f t="shared" si="24"/>
        <v>-17.886389743589746</v>
      </c>
      <c r="K180" s="2">
        <f t="shared" si="25"/>
        <v>72.11361025641025</v>
      </c>
      <c r="L180" s="2">
        <f t="shared" si="26"/>
        <v>75.7029110950224</v>
      </c>
      <c r="M180" s="2">
        <f>SUMIF(A:A,A180,L:L)</f>
        <v>4138.830836191905</v>
      </c>
      <c r="N180" s="3">
        <f t="shared" si="27"/>
        <v>0.018290892788620432</v>
      </c>
      <c r="O180" s="7">
        <f t="shared" si="28"/>
        <v>54.672016918832085</v>
      </c>
      <c r="P180" s="3">
        <f t="shared" si="29"/>
      </c>
      <c r="Q180" s="3">
        <f>IF(ISNUMBER(P180),SUMIF(A:A,A180,P:P),"")</f>
      </c>
      <c r="R180" s="3">
        <f t="shared" si="30"/>
      </c>
      <c r="S180" s="8">
        <f t="shared" si="31"/>
      </c>
    </row>
    <row r="181" spans="1:19" ht="15">
      <c r="A181" s="1">
        <v>8</v>
      </c>
      <c r="B181" s="5">
        <v>0.65625</v>
      </c>
      <c r="C181" s="1" t="s">
        <v>72</v>
      </c>
      <c r="D181" s="1">
        <v>6</v>
      </c>
      <c r="E181" s="1">
        <v>11</v>
      </c>
      <c r="F181" s="1" t="s">
        <v>102</v>
      </c>
      <c r="G181" s="2">
        <v>34.6083333333333</v>
      </c>
      <c r="H181" s="6">
        <f>1+_xlfn.COUNTIFS(A:A,A181,O:O,"&lt;"&amp;O181)</f>
        <v>11</v>
      </c>
      <c r="I181" s="2">
        <f>_xlfn.AVERAGEIF(A:A,A181,G:G)</f>
        <v>49.44792307692305</v>
      </c>
      <c r="J181" s="2">
        <f t="shared" si="24"/>
        <v>-14.839589743589748</v>
      </c>
      <c r="K181" s="2">
        <f t="shared" si="25"/>
        <v>75.16041025641024</v>
      </c>
      <c r="L181" s="2">
        <f t="shared" si="26"/>
        <v>90.88769426391717</v>
      </c>
      <c r="M181" s="2">
        <f>SUMIF(A:A,A181,L:L)</f>
        <v>4138.830836191905</v>
      </c>
      <c r="N181" s="3">
        <f t="shared" si="27"/>
        <v>0.021959750920272445</v>
      </c>
      <c r="O181" s="7">
        <f t="shared" si="28"/>
        <v>45.537857129191586</v>
      </c>
      <c r="P181" s="3">
        <f t="shared" si="29"/>
      </c>
      <c r="Q181" s="3">
        <f>IF(ISNUMBER(P181),SUMIF(A:A,A181,P:P),"")</f>
      </c>
      <c r="R181" s="3">
        <f t="shared" si="30"/>
      </c>
      <c r="S181" s="8">
        <f t="shared" si="31"/>
      </c>
    </row>
    <row r="182" spans="1:19" ht="15">
      <c r="A182" s="1">
        <v>8</v>
      </c>
      <c r="B182" s="5">
        <v>0.65625</v>
      </c>
      <c r="C182" s="1" t="s">
        <v>72</v>
      </c>
      <c r="D182" s="1">
        <v>6</v>
      </c>
      <c r="E182" s="1">
        <v>12</v>
      </c>
      <c r="F182" s="1" t="s">
        <v>103</v>
      </c>
      <c r="G182" s="2">
        <v>40.9031999999999</v>
      </c>
      <c r="H182" s="6">
        <f>1+_xlfn.COUNTIFS(A:A,A182,O:O,"&lt;"&amp;O182)</f>
        <v>10</v>
      </c>
      <c r="I182" s="2">
        <f>_xlfn.AVERAGEIF(A:A,A182,G:G)</f>
        <v>49.44792307692305</v>
      </c>
      <c r="J182" s="2">
        <f t="shared" si="24"/>
        <v>-8.544723076923148</v>
      </c>
      <c r="K182" s="2">
        <f t="shared" si="25"/>
        <v>81.45527692307685</v>
      </c>
      <c r="L182" s="2">
        <f t="shared" si="26"/>
        <v>132.59728671787596</v>
      </c>
      <c r="M182" s="2">
        <f>SUMIF(A:A,A182,L:L)</f>
        <v>4138.830836191905</v>
      </c>
      <c r="N182" s="3">
        <f t="shared" si="27"/>
        <v>0.03203737769574495</v>
      </c>
      <c r="O182" s="7">
        <f t="shared" si="28"/>
        <v>31.21354093012473</v>
      </c>
      <c r="P182" s="3">
        <f t="shared" si="29"/>
      </c>
      <c r="Q182" s="3">
        <f>IF(ISNUMBER(P182),SUMIF(A:A,A182,P:P),"")</f>
      </c>
      <c r="R182" s="3">
        <f t="shared" si="30"/>
      </c>
      <c r="S182" s="8">
        <f t="shared" si="31"/>
      </c>
    </row>
    <row r="183" spans="1:19" ht="15">
      <c r="A183" s="1">
        <v>22</v>
      </c>
      <c r="B183" s="5">
        <v>0.6618055555555555</v>
      </c>
      <c r="C183" s="1" t="s">
        <v>209</v>
      </c>
      <c r="D183" s="1">
        <v>7</v>
      </c>
      <c r="E183" s="1">
        <v>1</v>
      </c>
      <c r="F183" s="1" t="s">
        <v>228</v>
      </c>
      <c r="G183" s="2">
        <v>74.07249999999999</v>
      </c>
      <c r="H183" s="6">
        <f>1+_xlfn.COUNTIFS(A:A,A183,O:O,"&lt;"&amp;O183)</f>
        <v>1</v>
      </c>
      <c r="I183" s="2">
        <f>_xlfn.AVERAGEIF(A:A,A183,G:G)</f>
        <v>47.971079999999986</v>
      </c>
      <c r="J183" s="2">
        <f t="shared" si="24"/>
        <v>26.101420000000005</v>
      </c>
      <c r="K183" s="2">
        <f t="shared" si="25"/>
        <v>116.10142</v>
      </c>
      <c r="L183" s="2">
        <f t="shared" si="26"/>
        <v>1060.0646756405245</v>
      </c>
      <c r="M183" s="2">
        <f>SUMIF(A:A,A183,L:L)</f>
        <v>3421.995051866657</v>
      </c>
      <c r="N183" s="3">
        <f t="shared" si="27"/>
        <v>0.3097797219380174</v>
      </c>
      <c r="O183" s="7">
        <f t="shared" si="28"/>
        <v>3.22810025699515</v>
      </c>
      <c r="P183" s="3">
        <f t="shared" si="29"/>
        <v>0.3097797219380174</v>
      </c>
      <c r="Q183" s="3">
        <f>IF(ISNUMBER(P183),SUMIF(A:A,A183,P:P),"")</f>
        <v>0.8455388572679544</v>
      </c>
      <c r="R183" s="3">
        <f t="shared" si="30"/>
        <v>0.36636958700982214</v>
      </c>
      <c r="S183" s="8">
        <f t="shared" si="31"/>
        <v>2.729484202446069</v>
      </c>
    </row>
    <row r="184" spans="1:19" ht="15">
      <c r="A184" s="1">
        <v>22</v>
      </c>
      <c r="B184" s="5">
        <v>0.6618055555555555</v>
      </c>
      <c r="C184" s="1" t="s">
        <v>209</v>
      </c>
      <c r="D184" s="1">
        <v>7</v>
      </c>
      <c r="E184" s="1">
        <v>4</v>
      </c>
      <c r="F184" s="1" t="s">
        <v>231</v>
      </c>
      <c r="G184" s="2">
        <v>68.1636333333333</v>
      </c>
      <c r="H184" s="6">
        <f>1+_xlfn.COUNTIFS(A:A,A184,O:O,"&lt;"&amp;O184)</f>
        <v>2</v>
      </c>
      <c r="I184" s="2">
        <f>_xlfn.AVERAGEIF(A:A,A184,G:G)</f>
        <v>47.971079999999986</v>
      </c>
      <c r="J184" s="2">
        <f t="shared" si="24"/>
        <v>20.192553333333308</v>
      </c>
      <c r="K184" s="2">
        <f t="shared" si="25"/>
        <v>110.19255333333331</v>
      </c>
      <c r="L184" s="2">
        <f t="shared" si="26"/>
        <v>743.6371393993951</v>
      </c>
      <c r="M184" s="2">
        <f>SUMIF(A:A,A184,L:L)</f>
        <v>3421.995051866657</v>
      </c>
      <c r="N184" s="3">
        <f t="shared" si="27"/>
        <v>0.2173109920172883</v>
      </c>
      <c r="O184" s="7">
        <f t="shared" si="28"/>
        <v>4.6017000369702625</v>
      </c>
      <c r="P184" s="3">
        <f t="shared" si="29"/>
        <v>0.2173109920172883</v>
      </c>
      <c r="Q184" s="3">
        <f>IF(ISNUMBER(P184),SUMIF(A:A,A184,P:P),"")</f>
        <v>0.8455388572679544</v>
      </c>
      <c r="R184" s="3">
        <f t="shared" si="30"/>
        <v>0.2570088768237669</v>
      </c>
      <c r="S184" s="8">
        <f t="shared" si="31"/>
        <v>3.8909161907497394</v>
      </c>
    </row>
    <row r="185" spans="1:19" ht="15">
      <c r="A185" s="1">
        <v>22</v>
      </c>
      <c r="B185" s="5">
        <v>0.6618055555555555</v>
      </c>
      <c r="C185" s="1" t="s">
        <v>209</v>
      </c>
      <c r="D185" s="1">
        <v>7</v>
      </c>
      <c r="E185" s="1">
        <v>2</v>
      </c>
      <c r="F185" s="1" t="s">
        <v>229</v>
      </c>
      <c r="G185" s="2">
        <v>60.422466666666594</v>
      </c>
      <c r="H185" s="6">
        <f>1+_xlfn.COUNTIFS(A:A,A185,O:O,"&lt;"&amp;O185)</f>
        <v>3</v>
      </c>
      <c r="I185" s="2">
        <f>_xlfn.AVERAGEIF(A:A,A185,G:G)</f>
        <v>47.971079999999986</v>
      </c>
      <c r="J185" s="2">
        <f t="shared" si="24"/>
        <v>12.451386666666608</v>
      </c>
      <c r="K185" s="2">
        <f t="shared" si="25"/>
        <v>102.45138666666661</v>
      </c>
      <c r="L185" s="2">
        <f t="shared" si="26"/>
        <v>467.35222383016657</v>
      </c>
      <c r="M185" s="2">
        <f>SUMIF(A:A,A185,L:L)</f>
        <v>3421.995051866657</v>
      </c>
      <c r="N185" s="3">
        <f t="shared" si="27"/>
        <v>0.1365730273558495</v>
      </c>
      <c r="O185" s="7">
        <f t="shared" si="28"/>
        <v>7.322090015581465</v>
      </c>
      <c r="P185" s="3">
        <f t="shared" si="29"/>
        <v>0.1365730273558495</v>
      </c>
      <c r="Q185" s="3">
        <f>IF(ISNUMBER(P185),SUMIF(A:A,A185,P:P),"")</f>
        <v>0.8455388572679544</v>
      </c>
      <c r="R185" s="3">
        <f t="shared" si="30"/>
        <v>0.1615218817939777</v>
      </c>
      <c r="S185" s="8">
        <f t="shared" si="31"/>
        <v>6.19111162458785</v>
      </c>
    </row>
    <row r="186" spans="1:19" ht="15">
      <c r="A186" s="1">
        <v>22</v>
      </c>
      <c r="B186" s="5">
        <v>0.6618055555555555</v>
      </c>
      <c r="C186" s="1" t="s">
        <v>209</v>
      </c>
      <c r="D186" s="1">
        <v>7</v>
      </c>
      <c r="E186" s="1">
        <v>3</v>
      </c>
      <c r="F186" s="1" t="s">
        <v>230</v>
      </c>
      <c r="G186" s="2">
        <v>57.7014</v>
      </c>
      <c r="H186" s="6">
        <f>1+_xlfn.COUNTIFS(A:A,A186,O:O,"&lt;"&amp;O186)</f>
        <v>4</v>
      </c>
      <c r="I186" s="2">
        <f>_xlfn.AVERAGEIF(A:A,A186,G:G)</f>
        <v>47.971079999999986</v>
      </c>
      <c r="J186" s="2">
        <f t="shared" si="24"/>
        <v>9.730320000000013</v>
      </c>
      <c r="K186" s="2">
        <f t="shared" si="25"/>
        <v>99.73032</v>
      </c>
      <c r="L186" s="2">
        <f t="shared" si="26"/>
        <v>396.9535216880949</v>
      </c>
      <c r="M186" s="2">
        <f>SUMIF(A:A,A186,L:L)</f>
        <v>3421.995051866657</v>
      </c>
      <c r="N186" s="3">
        <f t="shared" si="27"/>
        <v>0.11600061241221303</v>
      </c>
      <c r="O186" s="7">
        <f t="shared" si="28"/>
        <v>8.620644143208986</v>
      </c>
      <c r="P186" s="3">
        <f t="shared" si="29"/>
        <v>0.11600061241221303</v>
      </c>
      <c r="Q186" s="3">
        <f>IF(ISNUMBER(P186),SUMIF(A:A,A186,P:P),"")</f>
        <v>0.8455388572679544</v>
      </c>
      <c r="R186" s="3">
        <f t="shared" si="30"/>
        <v>0.13719134421217025</v>
      </c>
      <c r="S186" s="8">
        <f t="shared" si="31"/>
        <v>7.289089597762612</v>
      </c>
    </row>
    <row r="187" spans="1:19" ht="15">
      <c r="A187" s="1">
        <v>22</v>
      </c>
      <c r="B187" s="5">
        <v>0.6618055555555555</v>
      </c>
      <c r="C187" s="1" t="s">
        <v>209</v>
      </c>
      <c r="D187" s="1">
        <v>7</v>
      </c>
      <c r="E187" s="1">
        <v>9</v>
      </c>
      <c r="F187" s="1" t="s">
        <v>235</v>
      </c>
      <c r="G187" s="2">
        <v>48.2706666666667</v>
      </c>
      <c r="H187" s="6">
        <f>1+_xlfn.COUNTIFS(A:A,A187,O:O,"&lt;"&amp;O187)</f>
        <v>5</v>
      </c>
      <c r="I187" s="2">
        <f>_xlfn.AVERAGEIF(A:A,A187,G:G)</f>
        <v>47.971079999999986</v>
      </c>
      <c r="J187" s="2">
        <f t="shared" si="24"/>
        <v>0.29958666666671263</v>
      </c>
      <c r="K187" s="2">
        <f t="shared" si="25"/>
        <v>90.29958666666671</v>
      </c>
      <c r="L187" s="2">
        <f t="shared" si="26"/>
        <v>225.42222517374643</v>
      </c>
      <c r="M187" s="2">
        <f>SUMIF(A:A,A187,L:L)</f>
        <v>3421.995051866657</v>
      </c>
      <c r="N187" s="3">
        <f t="shared" si="27"/>
        <v>0.06587450354458617</v>
      </c>
      <c r="O187" s="7">
        <f t="shared" si="28"/>
        <v>15.180380058927732</v>
      </c>
      <c r="P187" s="3">
        <f t="shared" si="29"/>
        <v>0.06587450354458617</v>
      </c>
      <c r="Q187" s="3">
        <f>IF(ISNUMBER(P187),SUMIF(A:A,A187,P:P),"")</f>
        <v>0.8455388572679544</v>
      </c>
      <c r="R187" s="3">
        <f t="shared" si="30"/>
        <v>0.07790831016026303</v>
      </c>
      <c r="S187" s="8">
        <f t="shared" si="31"/>
        <v>12.835601207918996</v>
      </c>
    </row>
    <row r="188" spans="1:19" ht="15">
      <c r="A188" s="1">
        <v>22</v>
      </c>
      <c r="B188" s="5">
        <v>0.6618055555555555</v>
      </c>
      <c r="C188" s="1" t="s">
        <v>209</v>
      </c>
      <c r="D188" s="1">
        <v>7</v>
      </c>
      <c r="E188" s="1">
        <v>6</v>
      </c>
      <c r="F188" s="1" t="s">
        <v>232</v>
      </c>
      <c r="G188" s="2">
        <v>41.0992333333333</v>
      </c>
      <c r="H188" s="6">
        <f>1+_xlfn.COUNTIFS(A:A,A188,O:O,"&lt;"&amp;O188)</f>
        <v>6</v>
      </c>
      <c r="I188" s="2">
        <f>_xlfn.AVERAGEIF(A:A,A188,G:G)</f>
        <v>47.971079999999986</v>
      </c>
      <c r="J188" s="2">
        <f t="shared" si="24"/>
        <v>-6.871846666666684</v>
      </c>
      <c r="K188" s="2">
        <f t="shared" si="25"/>
        <v>83.12815333333332</v>
      </c>
      <c r="L188" s="2">
        <f t="shared" si="26"/>
        <v>146.59727481158572</v>
      </c>
      <c r="M188" s="2">
        <f>SUMIF(A:A,A188,L:L)</f>
        <v>3421.995051866657</v>
      </c>
      <c r="N188" s="3">
        <f t="shared" si="27"/>
        <v>0.04283970975692051</v>
      </c>
      <c r="O188" s="7">
        <f t="shared" si="28"/>
        <v>23.34282855029044</v>
      </c>
      <c r="P188" s="3">
        <f t="shared" si="29"/>
      </c>
      <c r="Q188" s="3">
        <f>IF(ISNUMBER(P188),SUMIF(A:A,A188,P:P),"")</f>
      </c>
      <c r="R188" s="3">
        <f t="shared" si="30"/>
      </c>
      <c r="S188" s="8">
        <f t="shared" si="31"/>
      </c>
    </row>
    <row r="189" spans="1:19" ht="15">
      <c r="A189" s="1">
        <v>22</v>
      </c>
      <c r="B189" s="5">
        <v>0.6618055555555555</v>
      </c>
      <c r="C189" s="1" t="s">
        <v>209</v>
      </c>
      <c r="D189" s="1">
        <v>7</v>
      </c>
      <c r="E189" s="1">
        <v>7</v>
      </c>
      <c r="F189" s="1" t="s">
        <v>233</v>
      </c>
      <c r="G189" s="2">
        <v>36.2094333333333</v>
      </c>
      <c r="H189" s="6">
        <f>1+_xlfn.COUNTIFS(A:A,A189,O:O,"&lt;"&amp;O189)</f>
        <v>8</v>
      </c>
      <c r="I189" s="2">
        <f>_xlfn.AVERAGEIF(A:A,A189,G:G)</f>
        <v>47.971079999999986</v>
      </c>
      <c r="J189" s="2">
        <f t="shared" si="24"/>
        <v>-11.761646666666685</v>
      </c>
      <c r="K189" s="2">
        <f t="shared" si="25"/>
        <v>78.23835333333332</v>
      </c>
      <c r="L189" s="2">
        <f t="shared" si="26"/>
        <v>109.3223874590049</v>
      </c>
      <c r="M189" s="2">
        <f>SUMIF(A:A,A189,L:L)</f>
        <v>3421.995051866657</v>
      </c>
      <c r="N189" s="3">
        <f t="shared" si="27"/>
        <v>0.03194697414871213</v>
      </c>
      <c r="O189" s="7">
        <f t="shared" si="28"/>
        <v>31.301869007845074</v>
      </c>
      <c r="P189" s="3">
        <f t="shared" si="29"/>
      </c>
      <c r="Q189" s="3">
        <f>IF(ISNUMBER(P189),SUMIF(A:A,A189,P:P),"")</f>
      </c>
      <c r="R189" s="3">
        <f t="shared" si="30"/>
      </c>
      <c r="S189" s="8">
        <f t="shared" si="31"/>
      </c>
    </row>
    <row r="190" spans="1:19" ht="15">
      <c r="A190" s="1">
        <v>22</v>
      </c>
      <c r="B190" s="5">
        <v>0.6618055555555555</v>
      </c>
      <c r="C190" s="1" t="s">
        <v>209</v>
      </c>
      <c r="D190" s="1">
        <v>7</v>
      </c>
      <c r="E190" s="1">
        <v>8</v>
      </c>
      <c r="F190" s="1" t="s">
        <v>234</v>
      </c>
      <c r="G190" s="2">
        <v>40.1384999999999</v>
      </c>
      <c r="H190" s="6">
        <f>1+_xlfn.COUNTIFS(A:A,A190,O:O,"&lt;"&amp;O190)</f>
        <v>7</v>
      </c>
      <c r="I190" s="2">
        <f>_xlfn.AVERAGEIF(A:A,A190,G:G)</f>
        <v>47.971079999999986</v>
      </c>
      <c r="J190" s="2">
        <f t="shared" si="24"/>
        <v>-7.832580000000085</v>
      </c>
      <c r="K190" s="2">
        <f t="shared" si="25"/>
        <v>82.16741999999991</v>
      </c>
      <c r="L190" s="2">
        <f t="shared" si="26"/>
        <v>138.38576723527717</v>
      </c>
      <c r="M190" s="2">
        <f>SUMIF(A:A,A190,L:L)</f>
        <v>3421.995051866657</v>
      </c>
      <c r="N190" s="3">
        <f t="shared" si="27"/>
        <v>0.04044008396791498</v>
      </c>
      <c r="O190" s="7">
        <f t="shared" si="28"/>
        <v>24.7279407429865</v>
      </c>
      <c r="P190" s="3">
        <f t="shared" si="29"/>
      </c>
      <c r="Q190" s="3">
        <f>IF(ISNUMBER(P190),SUMIF(A:A,A190,P:P),"")</f>
      </c>
      <c r="R190" s="3">
        <f t="shared" si="30"/>
      </c>
      <c r="S190" s="8">
        <f t="shared" si="31"/>
      </c>
    </row>
    <row r="191" spans="1:19" ht="15">
      <c r="A191" s="1">
        <v>22</v>
      </c>
      <c r="B191" s="5">
        <v>0.6618055555555555</v>
      </c>
      <c r="C191" s="1" t="s">
        <v>209</v>
      </c>
      <c r="D191" s="1">
        <v>7</v>
      </c>
      <c r="E191" s="1">
        <v>10</v>
      </c>
      <c r="F191" s="1" t="s">
        <v>236</v>
      </c>
      <c r="G191" s="2">
        <v>33.3927666666667</v>
      </c>
      <c r="H191" s="6">
        <f>1+_xlfn.COUNTIFS(A:A,A191,O:O,"&lt;"&amp;O191)</f>
        <v>9</v>
      </c>
      <c r="I191" s="2">
        <f>_xlfn.AVERAGEIF(A:A,A191,G:G)</f>
        <v>47.971079999999986</v>
      </c>
      <c r="J191" s="2">
        <f t="shared" si="24"/>
        <v>-14.578313333333284</v>
      </c>
      <c r="K191" s="2">
        <f t="shared" si="25"/>
        <v>75.42168666666672</v>
      </c>
      <c r="L191" s="2">
        <f t="shared" si="26"/>
        <v>92.32372954854775</v>
      </c>
      <c r="M191" s="2">
        <f>SUMIF(A:A,A191,L:L)</f>
        <v>3421.995051866657</v>
      </c>
      <c r="N191" s="3">
        <f t="shared" si="27"/>
        <v>0.02697950410483097</v>
      </c>
      <c r="O191" s="7">
        <f t="shared" si="28"/>
        <v>37.06517347814926</v>
      </c>
      <c r="P191" s="3">
        <f t="shared" si="29"/>
      </c>
      <c r="Q191" s="3">
        <f>IF(ISNUMBER(P191),SUMIF(A:A,A191,P:P),"")</f>
      </c>
      <c r="R191" s="3">
        <f t="shared" si="30"/>
      </c>
      <c r="S191" s="8">
        <f t="shared" si="31"/>
      </c>
    </row>
    <row r="192" spans="1:19" ht="15">
      <c r="A192" s="1">
        <v>22</v>
      </c>
      <c r="B192" s="5">
        <v>0.6618055555555555</v>
      </c>
      <c r="C192" s="1" t="s">
        <v>209</v>
      </c>
      <c r="D192" s="1">
        <v>7</v>
      </c>
      <c r="E192" s="1">
        <v>11</v>
      </c>
      <c r="F192" s="1" t="s">
        <v>237</v>
      </c>
      <c r="G192" s="2">
        <v>20.2402</v>
      </c>
      <c r="H192" s="6">
        <f>1+_xlfn.COUNTIFS(A:A,A192,O:O,"&lt;"&amp;O192)</f>
        <v>10</v>
      </c>
      <c r="I192" s="2">
        <f>_xlfn.AVERAGEIF(A:A,A192,G:G)</f>
        <v>47.971079999999986</v>
      </c>
      <c r="J192" s="2">
        <f t="shared" si="24"/>
        <v>-27.730879999999985</v>
      </c>
      <c r="K192" s="2">
        <f t="shared" si="25"/>
        <v>62.269120000000015</v>
      </c>
      <c r="L192" s="2">
        <f t="shared" si="26"/>
        <v>41.93610708031381</v>
      </c>
      <c r="M192" s="2">
        <f>SUMIF(A:A,A192,L:L)</f>
        <v>3421.995051866657</v>
      </c>
      <c r="N192" s="3">
        <f t="shared" si="27"/>
        <v>0.012254870753666979</v>
      </c>
      <c r="O192" s="7">
        <f t="shared" si="28"/>
        <v>81.60020779499236</v>
      </c>
      <c r="P192" s="3">
        <f t="shared" si="29"/>
      </c>
      <c r="Q192" s="3">
        <f>IF(ISNUMBER(P192),SUMIF(A:A,A192,P:P),"")</f>
      </c>
      <c r="R192" s="3">
        <f t="shared" si="30"/>
      </c>
      <c r="S192" s="8">
        <f t="shared" si="31"/>
      </c>
    </row>
    <row r="193" spans="1:19" ht="15">
      <c r="A193" s="1">
        <v>2</v>
      </c>
      <c r="B193" s="5">
        <v>0.6645833333333333</v>
      </c>
      <c r="C193" s="1" t="s">
        <v>20</v>
      </c>
      <c r="D193" s="1">
        <v>3</v>
      </c>
      <c r="E193" s="1">
        <v>2</v>
      </c>
      <c r="F193" s="1" t="s">
        <v>28</v>
      </c>
      <c r="G193" s="2">
        <v>66.9218666666667</v>
      </c>
      <c r="H193" s="6">
        <f>1+_xlfn.COUNTIFS(A:A,A193,O:O,"&lt;"&amp;O193)</f>
        <v>1</v>
      </c>
      <c r="I193" s="2">
        <f>_xlfn.AVERAGEIF(A:A,A193,G:G)</f>
        <v>49.999933333333345</v>
      </c>
      <c r="J193" s="2">
        <f t="shared" si="24"/>
        <v>16.921933333333357</v>
      </c>
      <c r="K193" s="2">
        <f t="shared" si="25"/>
        <v>106.92193333333336</v>
      </c>
      <c r="L193" s="2">
        <f t="shared" si="26"/>
        <v>611.1338486047757</v>
      </c>
      <c r="M193" s="2">
        <f>SUMIF(A:A,A193,L:L)</f>
        <v>1853.7879588648666</v>
      </c>
      <c r="N193" s="3">
        <f t="shared" si="27"/>
        <v>0.3296676114883131</v>
      </c>
      <c r="O193" s="7">
        <f t="shared" si="28"/>
        <v>3.0333583438343035</v>
      </c>
      <c r="P193" s="3">
        <f t="shared" si="29"/>
        <v>0.3296676114883131</v>
      </c>
      <c r="Q193" s="3">
        <f>IF(ISNUMBER(P193),SUMIF(A:A,A193,P:P),"")</f>
        <v>0.9554977874152693</v>
      </c>
      <c r="R193" s="3">
        <f t="shared" si="30"/>
        <v>0.3450218470731383</v>
      </c>
      <c r="S193" s="8">
        <f t="shared" si="31"/>
        <v>2.8983671859713227</v>
      </c>
    </row>
    <row r="194" spans="1:19" ht="15">
      <c r="A194" s="1">
        <v>2</v>
      </c>
      <c r="B194" s="5">
        <v>0.6645833333333333</v>
      </c>
      <c r="C194" s="1" t="s">
        <v>20</v>
      </c>
      <c r="D194" s="1">
        <v>3</v>
      </c>
      <c r="E194" s="1">
        <v>3</v>
      </c>
      <c r="F194" s="1" t="s">
        <v>29</v>
      </c>
      <c r="G194" s="2">
        <v>55.264599999999994</v>
      </c>
      <c r="H194" s="6">
        <f>1+_xlfn.COUNTIFS(A:A,A194,O:O,"&lt;"&amp;O194)</f>
        <v>2</v>
      </c>
      <c r="I194" s="2">
        <f>_xlfn.AVERAGEIF(A:A,A194,G:G)</f>
        <v>49.999933333333345</v>
      </c>
      <c r="J194" s="2">
        <f t="shared" si="24"/>
        <v>5.264666666666649</v>
      </c>
      <c r="K194" s="2">
        <f t="shared" si="25"/>
        <v>95.26466666666664</v>
      </c>
      <c r="L194" s="2">
        <f t="shared" si="26"/>
        <v>303.6512989131483</v>
      </c>
      <c r="M194" s="2">
        <f>SUMIF(A:A,A194,L:L)</f>
        <v>1853.7879588648666</v>
      </c>
      <c r="N194" s="3">
        <f t="shared" si="27"/>
        <v>0.16380044840677663</v>
      </c>
      <c r="O194" s="7">
        <f t="shared" si="28"/>
        <v>6.104989392438249</v>
      </c>
      <c r="P194" s="3">
        <f t="shared" si="29"/>
        <v>0.16380044840677663</v>
      </c>
      <c r="Q194" s="3">
        <f>IF(ISNUMBER(P194),SUMIF(A:A,A194,P:P),"")</f>
        <v>0.9554977874152693</v>
      </c>
      <c r="R194" s="3">
        <f t="shared" si="30"/>
        <v>0.17142943768595797</v>
      </c>
      <c r="S194" s="8">
        <f t="shared" si="31"/>
        <v>5.8333038566684365</v>
      </c>
    </row>
    <row r="195" spans="1:19" ht="15">
      <c r="A195" s="1">
        <v>2</v>
      </c>
      <c r="B195" s="5">
        <v>0.6645833333333333</v>
      </c>
      <c r="C195" s="1" t="s">
        <v>20</v>
      </c>
      <c r="D195" s="1">
        <v>3</v>
      </c>
      <c r="E195" s="1">
        <v>1</v>
      </c>
      <c r="F195" s="1" t="s">
        <v>27</v>
      </c>
      <c r="G195" s="2">
        <v>54.927499999999995</v>
      </c>
      <c r="H195" s="6">
        <f>1+_xlfn.COUNTIFS(A:A,A195,O:O,"&lt;"&amp;O195)</f>
        <v>3</v>
      </c>
      <c r="I195" s="2">
        <f>_xlfn.AVERAGEIF(A:A,A195,G:G)</f>
        <v>49.999933333333345</v>
      </c>
      <c r="J195" s="2">
        <f t="shared" si="24"/>
        <v>4.9275666666666496</v>
      </c>
      <c r="K195" s="2">
        <f t="shared" si="25"/>
        <v>94.92756666666665</v>
      </c>
      <c r="L195" s="2">
        <f t="shared" si="26"/>
        <v>297.5713416193855</v>
      </c>
      <c r="M195" s="2">
        <f>SUMIF(A:A,A195,L:L)</f>
        <v>1853.7879588648666</v>
      </c>
      <c r="N195" s="3">
        <f t="shared" si="27"/>
        <v>0.16052070043738872</v>
      </c>
      <c r="O195" s="7">
        <f t="shared" si="28"/>
        <v>6.229726118034547</v>
      </c>
      <c r="P195" s="3">
        <f t="shared" si="29"/>
        <v>0.16052070043738872</v>
      </c>
      <c r="Q195" s="3">
        <f>IF(ISNUMBER(P195),SUMIF(A:A,A195,P:P),"")</f>
        <v>0.9554977874152693</v>
      </c>
      <c r="R195" s="3">
        <f t="shared" si="30"/>
        <v>0.16799693578738215</v>
      </c>
      <c r="S195" s="8">
        <f t="shared" si="31"/>
        <v>5.952489521985124</v>
      </c>
    </row>
    <row r="196" spans="1:19" ht="15">
      <c r="A196" s="1">
        <v>2</v>
      </c>
      <c r="B196" s="5">
        <v>0.6645833333333333</v>
      </c>
      <c r="C196" s="1" t="s">
        <v>20</v>
      </c>
      <c r="D196" s="1">
        <v>3</v>
      </c>
      <c r="E196" s="1">
        <v>5</v>
      </c>
      <c r="F196" s="1" t="s">
        <v>31</v>
      </c>
      <c r="G196" s="2">
        <v>51.4837</v>
      </c>
      <c r="H196" s="6">
        <f>1+_xlfn.COUNTIFS(A:A,A196,O:O,"&lt;"&amp;O196)</f>
        <v>4</v>
      </c>
      <c r="I196" s="2">
        <f>_xlfn.AVERAGEIF(A:A,A196,G:G)</f>
        <v>49.999933333333345</v>
      </c>
      <c r="J196" s="2">
        <f t="shared" si="24"/>
        <v>1.4837666666666536</v>
      </c>
      <c r="K196" s="2">
        <f t="shared" si="25"/>
        <v>91.48376666666665</v>
      </c>
      <c r="L196" s="2">
        <f t="shared" si="26"/>
        <v>242.02136321297425</v>
      </c>
      <c r="M196" s="2">
        <f>SUMIF(A:A,A196,L:L)</f>
        <v>1853.7879588648666</v>
      </c>
      <c r="N196" s="3">
        <f t="shared" si="27"/>
        <v>0.13055504112842098</v>
      </c>
      <c r="O196" s="7">
        <f t="shared" si="28"/>
        <v>7.659604649171272</v>
      </c>
      <c r="P196" s="3">
        <f t="shared" si="29"/>
        <v>0.13055504112842098</v>
      </c>
      <c r="Q196" s="3">
        <f>IF(ISNUMBER(P196),SUMIF(A:A,A196,P:P),"")</f>
        <v>0.9554977874152693</v>
      </c>
      <c r="R196" s="3">
        <f t="shared" si="30"/>
        <v>0.13663562893388512</v>
      </c>
      <c r="S196" s="8">
        <f t="shared" si="31"/>
        <v>7.31873529475886</v>
      </c>
    </row>
    <row r="197" spans="1:19" ht="15">
      <c r="A197" s="1">
        <v>2</v>
      </c>
      <c r="B197" s="5">
        <v>0.6645833333333333</v>
      </c>
      <c r="C197" s="1" t="s">
        <v>20</v>
      </c>
      <c r="D197" s="1">
        <v>3</v>
      </c>
      <c r="E197" s="1">
        <v>4</v>
      </c>
      <c r="F197" s="1" t="s">
        <v>30</v>
      </c>
      <c r="G197" s="2">
        <v>48.0170666666667</v>
      </c>
      <c r="H197" s="6">
        <f>1+_xlfn.COUNTIFS(A:A,A197,O:O,"&lt;"&amp;O197)</f>
        <v>5</v>
      </c>
      <c r="I197" s="2">
        <f>_xlfn.AVERAGEIF(A:A,A197,G:G)</f>
        <v>49.999933333333345</v>
      </c>
      <c r="J197" s="2">
        <f t="shared" si="24"/>
        <v>-1.982866666666645</v>
      </c>
      <c r="K197" s="2">
        <f t="shared" si="25"/>
        <v>88.01713333333336</v>
      </c>
      <c r="L197" s="2">
        <f t="shared" si="26"/>
        <v>196.57184737949586</v>
      </c>
      <c r="M197" s="2">
        <f>SUMIF(A:A,A197,L:L)</f>
        <v>1853.7879588648666</v>
      </c>
      <c r="N197" s="3">
        <f t="shared" si="27"/>
        <v>0.10603793515837867</v>
      </c>
      <c r="O197" s="7">
        <f t="shared" si="28"/>
        <v>9.430587256404005</v>
      </c>
      <c r="P197" s="3">
        <f t="shared" si="29"/>
        <v>0.10603793515837867</v>
      </c>
      <c r="Q197" s="3">
        <f>IF(ISNUMBER(P197),SUMIF(A:A,A197,P:P),"")</f>
        <v>0.9554977874152693</v>
      </c>
      <c r="R197" s="3">
        <f t="shared" si="30"/>
        <v>0.11097664123872375</v>
      </c>
      <c r="S197" s="8">
        <f t="shared" si="31"/>
        <v>9.01090525752066</v>
      </c>
    </row>
    <row r="198" spans="1:19" ht="15">
      <c r="A198" s="1">
        <v>2</v>
      </c>
      <c r="B198" s="5">
        <v>0.6645833333333333</v>
      </c>
      <c r="C198" s="1" t="s">
        <v>20</v>
      </c>
      <c r="D198" s="1">
        <v>3</v>
      </c>
      <c r="E198" s="1">
        <v>6</v>
      </c>
      <c r="F198" s="1" t="s">
        <v>32</v>
      </c>
      <c r="G198" s="2">
        <v>39.838699999999996</v>
      </c>
      <c r="H198" s="6">
        <f>1+_xlfn.COUNTIFS(A:A,A198,O:O,"&lt;"&amp;O198)</f>
        <v>6</v>
      </c>
      <c r="I198" s="2">
        <f>_xlfn.AVERAGEIF(A:A,A198,G:G)</f>
        <v>49.999933333333345</v>
      </c>
      <c r="J198" s="2">
        <f t="shared" si="24"/>
        <v>-10.16123333333335</v>
      </c>
      <c r="K198" s="2">
        <f t="shared" si="25"/>
        <v>79.83876666666666</v>
      </c>
      <c r="L198" s="2">
        <f t="shared" si="26"/>
        <v>120.34059330266845</v>
      </c>
      <c r="M198" s="2">
        <f>SUMIF(A:A,A198,L:L)</f>
        <v>1853.7879588648666</v>
      </c>
      <c r="N198" s="3">
        <f t="shared" si="27"/>
        <v>0.06491605079599116</v>
      </c>
      <c r="O198" s="7">
        <f t="shared" si="28"/>
        <v>15.404510714039834</v>
      </c>
      <c r="P198" s="3">
        <f t="shared" si="29"/>
        <v>0.06491605079599116</v>
      </c>
      <c r="Q198" s="3">
        <f>IF(ISNUMBER(P198),SUMIF(A:A,A198,P:P),"")</f>
        <v>0.9554977874152693</v>
      </c>
      <c r="R198" s="3">
        <f t="shared" si="30"/>
        <v>0.06793950928091262</v>
      </c>
      <c r="S198" s="8">
        <f t="shared" si="31"/>
        <v>14.718975903479873</v>
      </c>
    </row>
    <row r="199" spans="1:19" ht="15">
      <c r="A199" s="1">
        <v>2</v>
      </c>
      <c r="B199" s="5">
        <v>0.6645833333333333</v>
      </c>
      <c r="C199" s="1" t="s">
        <v>20</v>
      </c>
      <c r="D199" s="1">
        <v>3</v>
      </c>
      <c r="E199" s="1">
        <v>7</v>
      </c>
      <c r="F199" s="1" t="s">
        <v>33</v>
      </c>
      <c r="G199" s="2">
        <v>33.5461</v>
      </c>
      <c r="H199" s="6">
        <f>1+_xlfn.COUNTIFS(A:A,A199,O:O,"&lt;"&amp;O199)</f>
        <v>7</v>
      </c>
      <c r="I199" s="2">
        <f>_xlfn.AVERAGEIF(A:A,A199,G:G)</f>
        <v>49.999933333333345</v>
      </c>
      <c r="J199" s="2">
        <f t="shared" si="24"/>
        <v>-16.453833333333343</v>
      </c>
      <c r="K199" s="2">
        <f t="shared" si="25"/>
        <v>73.54616666666666</v>
      </c>
      <c r="L199" s="2">
        <f t="shared" si="26"/>
        <v>82.49766583241845</v>
      </c>
      <c r="M199" s="2">
        <f>SUMIF(A:A,A199,L:L)</f>
        <v>1853.7879588648666</v>
      </c>
      <c r="N199" s="3">
        <f t="shared" si="27"/>
        <v>0.04450221258473078</v>
      </c>
      <c r="O199" s="7">
        <f t="shared" si="28"/>
        <v>22.47079284195212</v>
      </c>
      <c r="P199" s="3">
        <f t="shared" si="29"/>
      </c>
      <c r="Q199" s="3">
        <f>IF(ISNUMBER(P199),SUMIF(A:A,A199,P:P),"")</f>
      </c>
      <c r="R199" s="3">
        <f t="shared" si="30"/>
      </c>
      <c r="S199" s="8">
        <f t="shared" si="31"/>
      </c>
    </row>
    <row r="200" spans="1:19" ht="15">
      <c r="A200" s="1">
        <v>31</v>
      </c>
      <c r="B200" s="5">
        <v>0.6666666666666666</v>
      </c>
      <c r="C200" s="1" t="s">
        <v>265</v>
      </c>
      <c r="D200" s="1">
        <v>7</v>
      </c>
      <c r="E200" s="1">
        <v>9</v>
      </c>
      <c r="F200" s="1" t="s">
        <v>338</v>
      </c>
      <c r="G200" s="2">
        <v>67.9466333333333</v>
      </c>
      <c r="H200" s="6">
        <f>1+_xlfn.COUNTIFS(A:A,A200,O:O,"&lt;"&amp;O200)</f>
        <v>1</v>
      </c>
      <c r="I200" s="2">
        <f>_xlfn.AVERAGEIF(A:A,A200,G:G)</f>
        <v>54.56527222222223</v>
      </c>
      <c r="J200" s="2">
        <f t="shared" si="24"/>
        <v>13.381361111111069</v>
      </c>
      <c r="K200" s="2">
        <f t="shared" si="25"/>
        <v>103.38136111111106</v>
      </c>
      <c r="L200" s="2">
        <f t="shared" si="26"/>
        <v>494.1710274413203</v>
      </c>
      <c r="M200" s="2">
        <f>SUMIF(A:A,A200,L:L)</f>
        <v>2955.198363579024</v>
      </c>
      <c r="N200" s="3">
        <f t="shared" si="27"/>
        <v>0.16722093296059917</v>
      </c>
      <c r="O200" s="7">
        <f t="shared" si="28"/>
        <v>5.980112551074101</v>
      </c>
      <c r="P200" s="3">
        <f t="shared" si="29"/>
        <v>0.16722093296059917</v>
      </c>
      <c r="Q200" s="3">
        <f>IF(ISNUMBER(P200),SUMIF(A:A,A200,P:P),"")</f>
        <v>0.9238078397966973</v>
      </c>
      <c r="R200" s="3">
        <f t="shared" si="30"/>
        <v>0.1810126800800906</v>
      </c>
      <c r="S200" s="8">
        <f t="shared" si="31"/>
        <v>5.524474857548882</v>
      </c>
    </row>
    <row r="201" spans="1:19" ht="15">
      <c r="A201" s="1">
        <v>31</v>
      </c>
      <c r="B201" s="5">
        <v>0.6666666666666666</v>
      </c>
      <c r="C201" s="1" t="s">
        <v>265</v>
      </c>
      <c r="D201" s="1">
        <v>7</v>
      </c>
      <c r="E201" s="1">
        <v>14</v>
      </c>
      <c r="F201" s="1" t="s">
        <v>341</v>
      </c>
      <c r="G201" s="2">
        <v>63.713666666666704</v>
      </c>
      <c r="H201" s="6">
        <f>1+_xlfn.COUNTIFS(A:A,A201,O:O,"&lt;"&amp;O201)</f>
        <v>2</v>
      </c>
      <c r="I201" s="2">
        <f>_xlfn.AVERAGEIF(A:A,A201,G:G)</f>
        <v>54.56527222222223</v>
      </c>
      <c r="J201" s="2">
        <f t="shared" si="24"/>
        <v>9.148394444444477</v>
      </c>
      <c r="K201" s="2">
        <f t="shared" si="25"/>
        <v>99.14839444444448</v>
      </c>
      <c r="L201" s="2">
        <f t="shared" si="26"/>
        <v>383.3328480250087</v>
      </c>
      <c r="M201" s="2">
        <f>SUMIF(A:A,A201,L:L)</f>
        <v>2955.198363579024</v>
      </c>
      <c r="N201" s="3">
        <f t="shared" si="27"/>
        <v>0.12971476052144143</v>
      </c>
      <c r="O201" s="7">
        <f t="shared" si="28"/>
        <v>7.709222882423648</v>
      </c>
      <c r="P201" s="3">
        <f t="shared" si="29"/>
        <v>0.12971476052144143</v>
      </c>
      <c r="Q201" s="3">
        <f>IF(ISNUMBER(P201),SUMIF(A:A,A201,P:P),"")</f>
        <v>0.9238078397966973</v>
      </c>
      <c r="R201" s="3">
        <f t="shared" si="30"/>
        <v>0.14041314105971195</v>
      </c>
      <c r="S201" s="8">
        <f t="shared" si="31"/>
        <v>7.121840537523059</v>
      </c>
    </row>
    <row r="202" spans="1:19" ht="15">
      <c r="A202" s="1">
        <v>31</v>
      </c>
      <c r="B202" s="5">
        <v>0.6666666666666666</v>
      </c>
      <c r="C202" s="1" t="s">
        <v>265</v>
      </c>
      <c r="D202" s="1">
        <v>7</v>
      </c>
      <c r="E202" s="1">
        <v>11</v>
      </c>
      <c r="F202" s="1" t="s">
        <v>339</v>
      </c>
      <c r="G202" s="2">
        <v>62.3906333333334</v>
      </c>
      <c r="H202" s="6">
        <f>1+_xlfn.COUNTIFS(A:A,A202,O:O,"&lt;"&amp;O202)</f>
        <v>3</v>
      </c>
      <c r="I202" s="2">
        <f>_xlfn.AVERAGEIF(A:A,A202,G:G)</f>
        <v>54.56527222222223</v>
      </c>
      <c r="J202" s="2">
        <f t="shared" si="24"/>
        <v>7.825361111111171</v>
      </c>
      <c r="K202" s="2">
        <f t="shared" si="25"/>
        <v>97.82536111111116</v>
      </c>
      <c r="L202" s="2">
        <f t="shared" si="26"/>
        <v>354.0795716923193</v>
      </c>
      <c r="M202" s="2">
        <f>SUMIF(A:A,A202,L:L)</f>
        <v>2955.198363579024</v>
      </c>
      <c r="N202" s="3">
        <f t="shared" si="27"/>
        <v>0.11981583911798582</v>
      </c>
      <c r="O202" s="7">
        <f t="shared" si="28"/>
        <v>8.346141940509831</v>
      </c>
      <c r="P202" s="3">
        <f t="shared" si="29"/>
        <v>0.11981583911798582</v>
      </c>
      <c r="Q202" s="3">
        <f>IF(ISNUMBER(P202),SUMIF(A:A,A202,P:P),"")</f>
        <v>0.9238078397966973</v>
      </c>
      <c r="R202" s="3">
        <f t="shared" si="30"/>
        <v>0.12969779423430064</v>
      </c>
      <c r="S202" s="8">
        <f t="shared" si="31"/>
        <v>7.710231356699003</v>
      </c>
    </row>
    <row r="203" spans="1:19" ht="15">
      <c r="A203" s="1">
        <v>31</v>
      </c>
      <c r="B203" s="5">
        <v>0.6666666666666666</v>
      </c>
      <c r="C203" s="1" t="s">
        <v>265</v>
      </c>
      <c r="D203" s="1">
        <v>7</v>
      </c>
      <c r="E203" s="1">
        <v>8</v>
      </c>
      <c r="F203" s="1" t="s">
        <v>337</v>
      </c>
      <c r="G203" s="2">
        <v>60.02760000000001</v>
      </c>
      <c r="H203" s="6">
        <f>1+_xlfn.COUNTIFS(A:A,A203,O:O,"&lt;"&amp;O203)</f>
        <v>4</v>
      </c>
      <c r="I203" s="2">
        <f>_xlfn.AVERAGEIF(A:A,A203,G:G)</f>
        <v>54.56527222222223</v>
      </c>
      <c r="J203" s="2">
        <f t="shared" si="24"/>
        <v>5.46232777777778</v>
      </c>
      <c r="K203" s="2">
        <f t="shared" si="25"/>
        <v>95.46232777777777</v>
      </c>
      <c r="L203" s="2">
        <f t="shared" si="26"/>
        <v>307.2739413059753</v>
      </c>
      <c r="M203" s="2">
        <f>SUMIF(A:A,A203,L:L)</f>
        <v>2955.198363579024</v>
      </c>
      <c r="N203" s="3">
        <f t="shared" si="27"/>
        <v>0.1039774334924298</v>
      </c>
      <c r="O203" s="7">
        <f t="shared" si="28"/>
        <v>9.617471468679847</v>
      </c>
      <c r="P203" s="3">
        <f t="shared" si="29"/>
        <v>0.1039774334924298</v>
      </c>
      <c r="Q203" s="3">
        <f>IF(ISNUMBER(P203),SUMIF(A:A,A203,P:P),"")</f>
        <v>0.9238078397966973</v>
      </c>
      <c r="R203" s="3">
        <f t="shared" si="30"/>
        <v>0.11255309709789012</v>
      </c>
      <c r="S203" s="8">
        <f t="shared" si="31"/>
        <v>8.8846955417875</v>
      </c>
    </row>
    <row r="204" spans="1:19" ht="15">
      <c r="A204" s="1">
        <v>31</v>
      </c>
      <c r="B204" s="5">
        <v>0.6666666666666666</v>
      </c>
      <c r="C204" s="1" t="s">
        <v>265</v>
      </c>
      <c r="D204" s="1">
        <v>7</v>
      </c>
      <c r="E204" s="1">
        <v>1</v>
      </c>
      <c r="F204" s="1" t="s">
        <v>332</v>
      </c>
      <c r="G204" s="2">
        <v>58.75129999999999</v>
      </c>
      <c r="H204" s="6">
        <f>1+_xlfn.COUNTIFS(A:A,A204,O:O,"&lt;"&amp;O204)</f>
        <v>5</v>
      </c>
      <c r="I204" s="2">
        <f>_xlfn.AVERAGEIF(A:A,A204,G:G)</f>
        <v>54.56527222222223</v>
      </c>
      <c r="J204" s="2">
        <f t="shared" si="24"/>
        <v>4.186027777777767</v>
      </c>
      <c r="K204" s="2">
        <f t="shared" si="25"/>
        <v>94.18602777777777</v>
      </c>
      <c r="L204" s="2">
        <f t="shared" si="26"/>
        <v>284.6219096390084</v>
      </c>
      <c r="M204" s="2">
        <f>SUMIF(A:A,A204,L:L)</f>
        <v>2955.198363579024</v>
      </c>
      <c r="N204" s="3">
        <f t="shared" si="27"/>
        <v>0.09631228588469588</v>
      </c>
      <c r="O204" s="7">
        <f t="shared" si="28"/>
        <v>10.382891349886453</v>
      </c>
      <c r="P204" s="3">
        <f t="shared" si="29"/>
        <v>0.09631228588469588</v>
      </c>
      <c r="Q204" s="3">
        <f>IF(ISNUMBER(P204),SUMIF(A:A,A204,P:P),"")</f>
        <v>0.9238078397966973</v>
      </c>
      <c r="R204" s="3">
        <f t="shared" si="30"/>
        <v>0.10425575724264405</v>
      </c>
      <c r="S204" s="8">
        <f t="shared" si="31"/>
        <v>9.59179642878242</v>
      </c>
    </row>
    <row r="205" spans="1:19" ht="15">
      <c r="A205" s="1">
        <v>31</v>
      </c>
      <c r="B205" s="5">
        <v>0.6666666666666666</v>
      </c>
      <c r="C205" s="1" t="s">
        <v>265</v>
      </c>
      <c r="D205" s="1">
        <v>7</v>
      </c>
      <c r="E205" s="1">
        <v>15</v>
      </c>
      <c r="F205" s="1" t="s">
        <v>342</v>
      </c>
      <c r="G205" s="2">
        <v>54.354499999999994</v>
      </c>
      <c r="H205" s="6">
        <f>1+_xlfn.COUNTIFS(A:A,A205,O:O,"&lt;"&amp;O205)</f>
        <v>6</v>
      </c>
      <c r="I205" s="2">
        <f>_xlfn.AVERAGEIF(A:A,A205,G:G)</f>
        <v>54.56527222222223</v>
      </c>
      <c r="J205" s="2">
        <f t="shared" si="24"/>
        <v>-0.21077222222223213</v>
      </c>
      <c r="K205" s="2">
        <f t="shared" si="25"/>
        <v>89.78922777777777</v>
      </c>
      <c r="L205" s="2">
        <f t="shared" si="26"/>
        <v>218.62406720080207</v>
      </c>
      <c r="M205" s="2">
        <f>SUMIF(A:A,A205,L:L)</f>
        <v>2955.198363579024</v>
      </c>
      <c r="N205" s="3">
        <f t="shared" si="27"/>
        <v>0.07397948980183777</v>
      </c>
      <c r="O205" s="7">
        <f t="shared" si="28"/>
        <v>13.517260022725358</v>
      </c>
      <c r="P205" s="3">
        <f t="shared" si="29"/>
        <v>0.07397948980183777</v>
      </c>
      <c r="Q205" s="3">
        <f>IF(ISNUMBER(P205),SUMIF(A:A,A205,P:P),"")</f>
        <v>0.9238078397966973</v>
      </c>
      <c r="R205" s="3">
        <f t="shared" si="30"/>
        <v>0.08008103700236886</v>
      </c>
      <c r="S205" s="8">
        <f t="shared" si="31"/>
        <v>12.487350781564169</v>
      </c>
    </row>
    <row r="206" spans="1:19" ht="15">
      <c r="A206" s="1">
        <v>31</v>
      </c>
      <c r="B206" s="5">
        <v>0.6666666666666666</v>
      </c>
      <c r="C206" s="1" t="s">
        <v>265</v>
      </c>
      <c r="D206" s="1">
        <v>7</v>
      </c>
      <c r="E206" s="1">
        <v>6</v>
      </c>
      <c r="F206" s="1" t="s">
        <v>335</v>
      </c>
      <c r="G206" s="2">
        <v>52.7403</v>
      </c>
      <c r="H206" s="6">
        <f>1+_xlfn.COUNTIFS(A:A,A206,O:O,"&lt;"&amp;O206)</f>
        <v>7</v>
      </c>
      <c r="I206" s="2">
        <f>_xlfn.AVERAGEIF(A:A,A206,G:G)</f>
        <v>54.56527222222223</v>
      </c>
      <c r="J206" s="2">
        <f t="shared" si="24"/>
        <v>-1.8249722222222289</v>
      </c>
      <c r="K206" s="2">
        <f t="shared" si="25"/>
        <v>88.17502777777777</v>
      </c>
      <c r="L206" s="2">
        <f t="shared" si="26"/>
        <v>198.44295265712535</v>
      </c>
      <c r="M206" s="2">
        <f>SUMIF(A:A,A206,L:L)</f>
        <v>2955.198363579024</v>
      </c>
      <c r="N206" s="3">
        <f t="shared" si="27"/>
        <v>0.06715046783417686</v>
      </c>
      <c r="O206" s="7">
        <f t="shared" si="28"/>
        <v>14.891929010374529</v>
      </c>
      <c r="P206" s="3">
        <f t="shared" si="29"/>
        <v>0.06715046783417686</v>
      </c>
      <c r="Q206" s="3">
        <f>IF(ISNUMBER(P206),SUMIF(A:A,A206,P:P),"")</f>
        <v>0.9238078397966973</v>
      </c>
      <c r="R206" s="3">
        <f t="shared" si="30"/>
        <v>0.07268878325275382</v>
      </c>
      <c r="S206" s="8">
        <f t="shared" si="31"/>
        <v>13.757280769479861</v>
      </c>
    </row>
    <row r="207" spans="1:19" ht="15">
      <c r="A207" s="1">
        <v>31</v>
      </c>
      <c r="B207" s="5">
        <v>0.6666666666666666</v>
      </c>
      <c r="C207" s="1" t="s">
        <v>265</v>
      </c>
      <c r="D207" s="1">
        <v>7</v>
      </c>
      <c r="E207" s="1">
        <v>7</v>
      </c>
      <c r="F207" s="1" t="s">
        <v>336</v>
      </c>
      <c r="G207" s="2">
        <v>50.3978666666666</v>
      </c>
      <c r="H207" s="6">
        <f>1+_xlfn.COUNTIFS(A:A,A207,O:O,"&lt;"&amp;O207)</f>
        <v>8</v>
      </c>
      <c r="I207" s="2">
        <f>_xlfn.AVERAGEIF(A:A,A207,G:G)</f>
        <v>54.56527222222223</v>
      </c>
      <c r="J207" s="2">
        <f t="shared" si="24"/>
        <v>-4.167405555555625</v>
      </c>
      <c r="K207" s="2">
        <f t="shared" si="25"/>
        <v>85.83259444444437</v>
      </c>
      <c r="L207" s="2">
        <f t="shared" si="26"/>
        <v>172.4238460235658</v>
      </c>
      <c r="M207" s="2">
        <f>SUMIF(A:A,A207,L:L)</f>
        <v>2955.198363579024</v>
      </c>
      <c r="N207" s="3">
        <f t="shared" si="27"/>
        <v>0.05834594663714698</v>
      </c>
      <c r="O207" s="7">
        <f t="shared" si="28"/>
        <v>17.139151177355863</v>
      </c>
      <c r="P207" s="3">
        <f t="shared" si="29"/>
        <v>0.05834594663714698</v>
      </c>
      <c r="Q207" s="3">
        <f>IF(ISNUMBER(P207),SUMIF(A:A,A207,P:P),"")</f>
        <v>0.9238078397966973</v>
      </c>
      <c r="R207" s="3">
        <f t="shared" si="30"/>
        <v>0.06315809860412874</v>
      </c>
      <c r="S207" s="8">
        <f t="shared" si="31"/>
        <v>15.833282225102142</v>
      </c>
    </row>
    <row r="208" spans="1:19" ht="15">
      <c r="A208" s="1">
        <v>31</v>
      </c>
      <c r="B208" s="5">
        <v>0.6666666666666666</v>
      </c>
      <c r="C208" s="1" t="s">
        <v>265</v>
      </c>
      <c r="D208" s="1">
        <v>7</v>
      </c>
      <c r="E208" s="1">
        <v>4</v>
      </c>
      <c r="F208" s="1" t="s">
        <v>334</v>
      </c>
      <c r="G208" s="2">
        <v>50.3585333333334</v>
      </c>
      <c r="H208" s="6">
        <f>1+_xlfn.COUNTIFS(A:A,A208,O:O,"&lt;"&amp;O208)</f>
        <v>9</v>
      </c>
      <c r="I208" s="2">
        <f>_xlfn.AVERAGEIF(A:A,A208,G:G)</f>
        <v>54.56527222222223</v>
      </c>
      <c r="J208" s="2">
        <f t="shared" si="24"/>
        <v>-4.206738888888829</v>
      </c>
      <c r="K208" s="2">
        <f t="shared" si="25"/>
        <v>85.79326111111118</v>
      </c>
      <c r="L208" s="2">
        <f t="shared" si="26"/>
        <v>172.0174055353703</v>
      </c>
      <c r="M208" s="2">
        <f>SUMIF(A:A,A208,L:L)</f>
        <v>2955.198363579024</v>
      </c>
      <c r="N208" s="3">
        <f t="shared" si="27"/>
        <v>0.058208412557132376</v>
      </c>
      <c r="O208" s="7">
        <f t="shared" si="28"/>
        <v>17.179647340811535</v>
      </c>
      <c r="P208" s="3">
        <f t="shared" si="29"/>
        <v>0.058208412557132376</v>
      </c>
      <c r="Q208" s="3">
        <f>IF(ISNUMBER(P208),SUMIF(A:A,A208,P:P),"")</f>
        <v>0.9238078397966973</v>
      </c>
      <c r="R208" s="3">
        <f t="shared" si="30"/>
        <v>0.06300922123581709</v>
      </c>
      <c r="S208" s="8">
        <f t="shared" si="31"/>
        <v>15.87069289838418</v>
      </c>
    </row>
    <row r="209" spans="1:19" ht="15">
      <c r="A209" s="1">
        <v>31</v>
      </c>
      <c r="B209" s="5">
        <v>0.6666666666666666</v>
      </c>
      <c r="C209" s="1" t="s">
        <v>265</v>
      </c>
      <c r="D209" s="1">
        <v>7</v>
      </c>
      <c r="E209" s="1">
        <v>2</v>
      </c>
      <c r="F209" s="1" t="s">
        <v>333</v>
      </c>
      <c r="G209" s="2">
        <v>43.3887</v>
      </c>
      <c r="H209" s="6">
        <f>1+_xlfn.COUNTIFS(A:A,A209,O:O,"&lt;"&amp;O209)</f>
        <v>11</v>
      </c>
      <c r="I209" s="2">
        <f>_xlfn.AVERAGEIF(A:A,A209,G:G)</f>
        <v>54.56527222222223</v>
      </c>
      <c r="J209" s="2">
        <f t="shared" si="24"/>
        <v>-11.176572222222227</v>
      </c>
      <c r="K209" s="2">
        <f t="shared" si="25"/>
        <v>78.82342777777777</v>
      </c>
      <c r="L209" s="2">
        <f t="shared" si="26"/>
        <v>113.22824702528897</v>
      </c>
      <c r="M209" s="2">
        <f>SUMIF(A:A,A209,L:L)</f>
        <v>2955.198363579024</v>
      </c>
      <c r="N209" s="3">
        <f t="shared" si="27"/>
        <v>0.03831493967401866</v>
      </c>
      <c r="O209" s="7">
        <f t="shared" si="28"/>
        <v>26.099479955023902</v>
      </c>
      <c r="P209" s="3">
        <f t="shared" si="29"/>
      </c>
      <c r="Q209" s="3">
        <f>IF(ISNUMBER(P209),SUMIF(A:A,A209,P:P),"")</f>
      </c>
      <c r="R209" s="3">
        <f t="shared" si="30"/>
      </c>
      <c r="S209" s="8">
        <f t="shared" si="31"/>
      </c>
    </row>
    <row r="210" spans="1:19" ht="15">
      <c r="A210" s="1">
        <v>31</v>
      </c>
      <c r="B210" s="5">
        <v>0.6666666666666666</v>
      </c>
      <c r="C210" s="1" t="s">
        <v>265</v>
      </c>
      <c r="D210" s="1">
        <v>7</v>
      </c>
      <c r="E210" s="1">
        <v>12</v>
      </c>
      <c r="F210" s="1" t="s">
        <v>340</v>
      </c>
      <c r="G210" s="2">
        <v>43.1972</v>
      </c>
      <c r="H210" s="6">
        <f>1+_xlfn.COUNTIFS(A:A,A210,O:O,"&lt;"&amp;O210)</f>
        <v>12</v>
      </c>
      <c r="I210" s="2">
        <f>_xlfn.AVERAGEIF(A:A,A210,G:G)</f>
        <v>54.56527222222223</v>
      </c>
      <c r="J210" s="2">
        <f t="shared" si="24"/>
        <v>-11.368072222222224</v>
      </c>
      <c r="K210" s="2">
        <f t="shared" si="25"/>
        <v>78.63192777777778</v>
      </c>
      <c r="L210" s="2">
        <f t="shared" si="26"/>
        <v>111.93470012506155</v>
      </c>
      <c r="M210" s="2">
        <f>SUMIF(A:A,A210,L:L)</f>
        <v>2955.198363579024</v>
      </c>
      <c r="N210" s="3">
        <f t="shared" si="27"/>
        <v>0.03787722052928389</v>
      </c>
      <c r="O210" s="7">
        <f t="shared" si="28"/>
        <v>26.401092425112694</v>
      </c>
      <c r="P210" s="3">
        <f t="shared" si="29"/>
      </c>
      <c r="Q210" s="3">
        <f>IF(ISNUMBER(P210),SUMIF(A:A,A210,P:P),"")</f>
      </c>
      <c r="R210" s="3">
        <f t="shared" si="30"/>
      </c>
      <c r="S210" s="8">
        <f t="shared" si="31"/>
      </c>
    </row>
    <row r="211" spans="1:19" ht="15">
      <c r="A211" s="1">
        <v>31</v>
      </c>
      <c r="B211" s="5">
        <v>0.6666666666666666</v>
      </c>
      <c r="C211" s="1" t="s">
        <v>265</v>
      </c>
      <c r="D211" s="1">
        <v>7</v>
      </c>
      <c r="E211" s="1">
        <v>16</v>
      </c>
      <c r="F211" s="1" t="s">
        <v>343</v>
      </c>
      <c r="G211" s="2">
        <v>47.5163333333334</v>
      </c>
      <c r="H211" s="6">
        <f>1+_xlfn.COUNTIFS(A:A,A211,O:O,"&lt;"&amp;O211)</f>
        <v>10</v>
      </c>
      <c r="I211" s="2">
        <f>_xlfn.AVERAGEIF(A:A,A211,G:G)</f>
        <v>54.56527222222223</v>
      </c>
      <c r="J211" s="2">
        <f t="shared" si="24"/>
        <v>-7.048938888888827</v>
      </c>
      <c r="K211" s="2">
        <f t="shared" si="25"/>
        <v>82.95106111111117</v>
      </c>
      <c r="L211" s="2">
        <f t="shared" si="26"/>
        <v>145.0478469081775</v>
      </c>
      <c r="M211" s="2">
        <f>SUMIF(A:A,A211,L:L)</f>
        <v>2955.198363579024</v>
      </c>
      <c r="N211" s="3">
        <f t="shared" si="27"/>
        <v>0.04908227098925125</v>
      </c>
      <c r="O211" s="7">
        <f t="shared" si="28"/>
        <v>20.37395539866105</v>
      </c>
      <c r="P211" s="3">
        <f t="shared" si="29"/>
        <v>0.04908227098925125</v>
      </c>
      <c r="Q211" s="3">
        <f>IF(ISNUMBER(P211),SUMIF(A:A,A211,P:P),"")</f>
        <v>0.9238078397966973</v>
      </c>
      <c r="R211" s="3">
        <f t="shared" si="30"/>
        <v>0.05313039019029412</v>
      </c>
      <c r="S211" s="8">
        <f t="shared" si="31"/>
        <v>18.821619724951322</v>
      </c>
    </row>
    <row r="212" spans="1:19" ht="15">
      <c r="A212" s="1">
        <v>12</v>
      </c>
      <c r="B212" s="5">
        <v>0.6701388888888888</v>
      </c>
      <c r="C212" s="1" t="s">
        <v>116</v>
      </c>
      <c r="D212" s="1">
        <v>6</v>
      </c>
      <c r="E212" s="1">
        <v>8</v>
      </c>
      <c r="F212" s="1" t="s">
        <v>137</v>
      </c>
      <c r="G212" s="2">
        <v>69.54266666666659</v>
      </c>
      <c r="H212" s="6">
        <f>1+_xlfn.COUNTIFS(A:A,A212,O:O,"&lt;"&amp;O212)</f>
        <v>1</v>
      </c>
      <c r="I212" s="2">
        <f>_xlfn.AVERAGEIF(A:A,A212,G:G)</f>
        <v>57.21002499999998</v>
      </c>
      <c r="J212" s="2">
        <f t="shared" si="24"/>
        <v>12.33264166666661</v>
      </c>
      <c r="K212" s="2">
        <f t="shared" si="25"/>
        <v>102.3326416666666</v>
      </c>
      <c r="L212" s="2">
        <f t="shared" si="26"/>
        <v>464.0343130356864</v>
      </c>
      <c r="M212" s="2">
        <f>SUMIF(A:A,A212,L:L)</f>
        <v>1973.4596398267847</v>
      </c>
      <c r="N212" s="3">
        <f t="shared" si="27"/>
        <v>0.23513747313140684</v>
      </c>
      <c r="O212" s="7">
        <f t="shared" si="28"/>
        <v>4.252831276455662</v>
      </c>
      <c r="P212" s="3">
        <f t="shared" si="29"/>
        <v>0.23513747313140684</v>
      </c>
      <c r="Q212" s="3">
        <f>IF(ISNUMBER(P212),SUMIF(A:A,A212,P:P),"")</f>
        <v>0.9999999999999999</v>
      </c>
      <c r="R212" s="3">
        <f t="shared" si="30"/>
        <v>0.23513747313140684</v>
      </c>
      <c r="S212" s="8">
        <f t="shared" si="31"/>
        <v>4.252831276455662</v>
      </c>
    </row>
    <row r="213" spans="1:19" ht="15">
      <c r="A213" s="1">
        <v>12</v>
      </c>
      <c r="B213" s="5">
        <v>0.6701388888888888</v>
      </c>
      <c r="C213" s="1" t="s">
        <v>116</v>
      </c>
      <c r="D213" s="1">
        <v>6</v>
      </c>
      <c r="E213" s="1">
        <v>10</v>
      </c>
      <c r="F213" s="1" t="s">
        <v>139</v>
      </c>
      <c r="G213" s="2">
        <v>63.397266666666695</v>
      </c>
      <c r="H213" s="6">
        <f>1+_xlfn.COUNTIFS(A:A,A213,O:O,"&lt;"&amp;O213)</f>
        <v>2</v>
      </c>
      <c r="I213" s="2">
        <f>_xlfn.AVERAGEIF(A:A,A213,G:G)</f>
        <v>57.21002499999998</v>
      </c>
      <c r="J213" s="2">
        <f t="shared" si="24"/>
        <v>6.187241666666715</v>
      </c>
      <c r="K213" s="2">
        <f t="shared" si="25"/>
        <v>96.18724166666672</v>
      </c>
      <c r="L213" s="2">
        <f t="shared" si="26"/>
        <v>320.9336808270393</v>
      </c>
      <c r="M213" s="2">
        <f>SUMIF(A:A,A213,L:L)</f>
        <v>1973.4596398267847</v>
      </c>
      <c r="N213" s="3">
        <f t="shared" si="27"/>
        <v>0.16262490215163886</v>
      </c>
      <c r="O213" s="7">
        <f t="shared" si="28"/>
        <v>6.149119764373814</v>
      </c>
      <c r="P213" s="3">
        <f t="shared" si="29"/>
        <v>0.16262490215163886</v>
      </c>
      <c r="Q213" s="3">
        <f>IF(ISNUMBER(P213),SUMIF(A:A,A213,P:P),"")</f>
        <v>0.9999999999999999</v>
      </c>
      <c r="R213" s="3">
        <f t="shared" si="30"/>
        <v>0.16262490215163886</v>
      </c>
      <c r="S213" s="8">
        <f t="shared" si="31"/>
        <v>6.149119764373814</v>
      </c>
    </row>
    <row r="214" spans="1:19" ht="15">
      <c r="A214" s="1">
        <v>12</v>
      </c>
      <c r="B214" s="5">
        <v>0.6701388888888888</v>
      </c>
      <c r="C214" s="1" t="s">
        <v>116</v>
      </c>
      <c r="D214" s="1">
        <v>6</v>
      </c>
      <c r="E214" s="1">
        <v>3</v>
      </c>
      <c r="F214" s="1" t="s">
        <v>135</v>
      </c>
      <c r="G214" s="2">
        <v>63.2471666666667</v>
      </c>
      <c r="H214" s="6">
        <f>1+_xlfn.COUNTIFS(A:A,A214,O:O,"&lt;"&amp;O214)</f>
        <v>3</v>
      </c>
      <c r="I214" s="2">
        <f>_xlfn.AVERAGEIF(A:A,A214,G:G)</f>
        <v>57.21002499999998</v>
      </c>
      <c r="J214" s="2">
        <f aca="true" t="shared" si="32" ref="J214:J260">G214-I214</f>
        <v>6.03714166666672</v>
      </c>
      <c r="K214" s="2">
        <f aca="true" t="shared" si="33" ref="K214:K260">90+J214</f>
        <v>96.03714166666671</v>
      </c>
      <c r="L214" s="2">
        <f aca="true" t="shared" si="34" ref="L214:L260">EXP(0.06*K214)</f>
        <v>318.0563282641101</v>
      </c>
      <c r="M214" s="2">
        <f>SUMIF(A:A,A214,L:L)</f>
        <v>1973.4596398267847</v>
      </c>
      <c r="N214" s="3">
        <f aca="true" t="shared" si="35" ref="N214:N260">L214/M214</f>
        <v>0.16116687762209653</v>
      </c>
      <c r="O214" s="7">
        <f aca="true" t="shared" si="36" ref="O214:O260">1/N214</f>
        <v>6.204748858787202</v>
      </c>
      <c r="P214" s="3">
        <f aca="true" t="shared" si="37" ref="P214:P260">IF(O214&gt;21,"",N214)</f>
        <v>0.16116687762209653</v>
      </c>
      <c r="Q214" s="3">
        <f>IF(ISNUMBER(P214),SUMIF(A:A,A214,P:P),"")</f>
        <v>0.9999999999999999</v>
      </c>
      <c r="R214" s="3">
        <f aca="true" t="shared" si="38" ref="R214:R260">_xlfn.IFERROR(P214*(1/Q214),"")</f>
        <v>0.16116687762209653</v>
      </c>
      <c r="S214" s="8">
        <f aca="true" t="shared" si="39" ref="S214:S260">_xlfn.IFERROR(1/R214,"")</f>
        <v>6.204748858787202</v>
      </c>
    </row>
    <row r="215" spans="1:19" ht="15">
      <c r="A215" s="1">
        <v>12</v>
      </c>
      <c r="B215" s="5">
        <v>0.6701388888888888</v>
      </c>
      <c r="C215" s="1" t="s">
        <v>116</v>
      </c>
      <c r="D215" s="1">
        <v>6</v>
      </c>
      <c r="E215" s="1">
        <v>9</v>
      </c>
      <c r="F215" s="1" t="s">
        <v>138</v>
      </c>
      <c r="G215" s="2">
        <v>61.5416999999999</v>
      </c>
      <c r="H215" s="6">
        <f>1+_xlfn.COUNTIFS(A:A,A215,O:O,"&lt;"&amp;O215)</f>
        <v>4</v>
      </c>
      <c r="I215" s="2">
        <f>_xlfn.AVERAGEIF(A:A,A215,G:G)</f>
        <v>57.21002499999998</v>
      </c>
      <c r="J215" s="2">
        <f t="shared" si="32"/>
        <v>4.331674999999919</v>
      </c>
      <c r="K215" s="2">
        <f t="shared" si="33"/>
        <v>94.33167499999992</v>
      </c>
      <c r="L215" s="2">
        <f t="shared" si="34"/>
        <v>287.12007268749295</v>
      </c>
      <c r="M215" s="2">
        <f>SUMIF(A:A,A215,L:L)</f>
        <v>1973.4596398267847</v>
      </c>
      <c r="N215" s="3">
        <f t="shared" si="35"/>
        <v>0.1454907244582383</v>
      </c>
      <c r="O215" s="7">
        <f t="shared" si="36"/>
        <v>6.873290402008001</v>
      </c>
      <c r="P215" s="3">
        <f t="shared" si="37"/>
        <v>0.1454907244582383</v>
      </c>
      <c r="Q215" s="3">
        <f>IF(ISNUMBER(P215),SUMIF(A:A,A215,P:P),"")</f>
        <v>0.9999999999999999</v>
      </c>
      <c r="R215" s="3">
        <f t="shared" si="38"/>
        <v>0.1454907244582383</v>
      </c>
      <c r="S215" s="8">
        <f t="shared" si="39"/>
        <v>6.873290402008001</v>
      </c>
    </row>
    <row r="216" spans="1:19" ht="15">
      <c r="A216" s="1">
        <v>12</v>
      </c>
      <c r="B216" s="5">
        <v>0.6701388888888888</v>
      </c>
      <c r="C216" s="1" t="s">
        <v>116</v>
      </c>
      <c r="D216" s="1">
        <v>6</v>
      </c>
      <c r="E216" s="1">
        <v>5</v>
      </c>
      <c r="F216" s="1" t="s">
        <v>136</v>
      </c>
      <c r="G216" s="2">
        <v>53.823699999999995</v>
      </c>
      <c r="H216" s="6">
        <f>1+_xlfn.COUNTIFS(A:A,A216,O:O,"&lt;"&amp;O216)</f>
        <v>5</v>
      </c>
      <c r="I216" s="2">
        <f>_xlfn.AVERAGEIF(A:A,A216,G:G)</f>
        <v>57.21002499999998</v>
      </c>
      <c r="J216" s="2">
        <f t="shared" si="32"/>
        <v>-3.386324999999985</v>
      </c>
      <c r="K216" s="2">
        <f t="shared" si="33"/>
        <v>86.61367500000001</v>
      </c>
      <c r="L216" s="2">
        <f t="shared" si="34"/>
        <v>180.69680207230633</v>
      </c>
      <c r="M216" s="2">
        <f>SUMIF(A:A,A216,L:L)</f>
        <v>1973.4596398267847</v>
      </c>
      <c r="N216" s="3">
        <f t="shared" si="35"/>
        <v>0.09156346470210382</v>
      </c>
      <c r="O216" s="7">
        <f t="shared" si="36"/>
        <v>10.921386638802272</v>
      </c>
      <c r="P216" s="3">
        <f t="shared" si="37"/>
        <v>0.09156346470210382</v>
      </c>
      <c r="Q216" s="3">
        <f>IF(ISNUMBER(P216),SUMIF(A:A,A216,P:P),"")</f>
        <v>0.9999999999999999</v>
      </c>
      <c r="R216" s="3">
        <f t="shared" si="38"/>
        <v>0.09156346470210382</v>
      </c>
      <c r="S216" s="8">
        <f t="shared" si="39"/>
        <v>10.921386638802272</v>
      </c>
    </row>
    <row r="217" spans="1:19" ht="15">
      <c r="A217" s="1">
        <v>12</v>
      </c>
      <c r="B217" s="5">
        <v>0.6701388888888888</v>
      </c>
      <c r="C217" s="1" t="s">
        <v>116</v>
      </c>
      <c r="D217" s="1">
        <v>6</v>
      </c>
      <c r="E217" s="1">
        <v>2</v>
      </c>
      <c r="F217" s="1" t="s">
        <v>134</v>
      </c>
      <c r="G217" s="2">
        <v>51.6993333333333</v>
      </c>
      <c r="H217" s="6">
        <f>1+_xlfn.COUNTIFS(A:A,A217,O:O,"&lt;"&amp;O217)</f>
        <v>6</v>
      </c>
      <c r="I217" s="2">
        <f>_xlfn.AVERAGEIF(A:A,A217,G:G)</f>
        <v>57.21002499999998</v>
      </c>
      <c r="J217" s="2">
        <f t="shared" si="32"/>
        <v>-5.5106916666666805</v>
      </c>
      <c r="K217" s="2">
        <f t="shared" si="33"/>
        <v>84.48930833333333</v>
      </c>
      <c r="L217" s="2">
        <f t="shared" si="34"/>
        <v>159.07224975719257</v>
      </c>
      <c r="M217" s="2">
        <f>SUMIF(A:A,A217,L:L)</f>
        <v>1973.4596398267847</v>
      </c>
      <c r="N217" s="3">
        <f t="shared" si="35"/>
        <v>0.08060577806960102</v>
      </c>
      <c r="O217" s="7">
        <f t="shared" si="36"/>
        <v>12.406058522709447</v>
      </c>
      <c r="P217" s="3">
        <f t="shared" si="37"/>
        <v>0.08060577806960102</v>
      </c>
      <c r="Q217" s="3">
        <f>IF(ISNUMBER(P217),SUMIF(A:A,A217,P:P),"")</f>
        <v>0.9999999999999999</v>
      </c>
      <c r="R217" s="3">
        <f t="shared" si="38"/>
        <v>0.08060577806960102</v>
      </c>
      <c r="S217" s="8">
        <f t="shared" si="39"/>
        <v>12.406058522709447</v>
      </c>
    </row>
    <row r="218" spans="1:19" ht="15">
      <c r="A218" s="1">
        <v>12</v>
      </c>
      <c r="B218" s="5">
        <v>0.6701388888888888</v>
      </c>
      <c r="C218" s="1" t="s">
        <v>116</v>
      </c>
      <c r="D218" s="1">
        <v>6</v>
      </c>
      <c r="E218" s="1">
        <v>1</v>
      </c>
      <c r="F218" s="1" t="s">
        <v>133</v>
      </c>
      <c r="G218" s="2">
        <v>48.2446</v>
      </c>
      <c r="H218" s="6">
        <f>1+_xlfn.COUNTIFS(A:A,A218,O:O,"&lt;"&amp;O218)</f>
        <v>7</v>
      </c>
      <c r="I218" s="2">
        <f>_xlfn.AVERAGEIF(A:A,A218,G:G)</f>
        <v>57.21002499999998</v>
      </c>
      <c r="J218" s="2">
        <f t="shared" si="32"/>
        <v>-8.965424999999982</v>
      </c>
      <c r="K218" s="2">
        <f t="shared" si="33"/>
        <v>81.03457500000002</v>
      </c>
      <c r="L218" s="2">
        <f t="shared" si="34"/>
        <v>129.29214063780023</v>
      </c>
      <c r="M218" s="2">
        <f>SUMIF(A:A,A218,L:L)</f>
        <v>1973.4596398267847</v>
      </c>
      <c r="N218" s="3">
        <f t="shared" si="35"/>
        <v>0.06551547243659288</v>
      </c>
      <c r="O218" s="7">
        <f t="shared" si="36"/>
        <v>15.26357000581533</v>
      </c>
      <c r="P218" s="3">
        <f t="shared" si="37"/>
        <v>0.06551547243659288</v>
      </c>
      <c r="Q218" s="3">
        <f>IF(ISNUMBER(P218),SUMIF(A:A,A218,P:P),"")</f>
        <v>0.9999999999999999</v>
      </c>
      <c r="R218" s="3">
        <f t="shared" si="38"/>
        <v>0.06551547243659288</v>
      </c>
      <c r="S218" s="8">
        <f t="shared" si="39"/>
        <v>15.26357000581533</v>
      </c>
    </row>
    <row r="219" spans="1:19" ht="15">
      <c r="A219" s="1">
        <v>12</v>
      </c>
      <c r="B219" s="5">
        <v>0.6701388888888888</v>
      </c>
      <c r="C219" s="1" t="s">
        <v>116</v>
      </c>
      <c r="D219" s="1">
        <v>6</v>
      </c>
      <c r="E219" s="1">
        <v>11</v>
      </c>
      <c r="F219" s="1" t="s">
        <v>140</v>
      </c>
      <c r="G219" s="2">
        <v>46.1837666666667</v>
      </c>
      <c r="H219" s="6">
        <f>1+_xlfn.COUNTIFS(A:A,A219,O:O,"&lt;"&amp;O219)</f>
        <v>8</v>
      </c>
      <c r="I219" s="2">
        <f>_xlfn.AVERAGEIF(A:A,A219,G:G)</f>
        <v>57.21002499999998</v>
      </c>
      <c r="J219" s="2">
        <f t="shared" si="32"/>
        <v>-11.026258333333281</v>
      </c>
      <c r="K219" s="2">
        <f t="shared" si="33"/>
        <v>78.97374166666671</v>
      </c>
      <c r="L219" s="2">
        <f t="shared" si="34"/>
        <v>114.25405254515682</v>
      </c>
      <c r="M219" s="2">
        <f>SUMIF(A:A,A219,L:L)</f>
        <v>1973.4596398267847</v>
      </c>
      <c r="N219" s="3">
        <f t="shared" si="35"/>
        <v>0.05789530742832175</v>
      </c>
      <c r="O219" s="7">
        <f t="shared" si="36"/>
        <v>17.272557041657766</v>
      </c>
      <c r="P219" s="3">
        <f t="shared" si="37"/>
        <v>0.05789530742832175</v>
      </c>
      <c r="Q219" s="3">
        <f>IF(ISNUMBER(P219),SUMIF(A:A,A219,P:P),"")</f>
        <v>0.9999999999999999</v>
      </c>
      <c r="R219" s="3">
        <f t="shared" si="38"/>
        <v>0.05789530742832175</v>
      </c>
      <c r="S219" s="8">
        <f t="shared" si="39"/>
        <v>17.272557041657766</v>
      </c>
    </row>
    <row r="220" spans="1:19" ht="15">
      <c r="A220" s="1">
        <v>19</v>
      </c>
      <c r="B220" s="5">
        <v>0.6749999999999999</v>
      </c>
      <c r="C220" s="1" t="s">
        <v>154</v>
      </c>
      <c r="D220" s="1">
        <v>8</v>
      </c>
      <c r="E220" s="1">
        <v>2</v>
      </c>
      <c r="F220" s="1" t="s">
        <v>199</v>
      </c>
      <c r="G220" s="2">
        <v>67.4090333333333</v>
      </c>
      <c r="H220" s="6">
        <f>1+_xlfn.COUNTIFS(A:A,A220,O:O,"&lt;"&amp;O220)</f>
        <v>1</v>
      </c>
      <c r="I220" s="2">
        <f>_xlfn.AVERAGEIF(A:A,A220,G:G)</f>
        <v>53.33458181818182</v>
      </c>
      <c r="J220" s="2">
        <f t="shared" si="32"/>
        <v>14.07445151515148</v>
      </c>
      <c r="K220" s="2">
        <f t="shared" si="33"/>
        <v>104.07445151515148</v>
      </c>
      <c r="L220" s="2">
        <f t="shared" si="34"/>
        <v>515.1546211830807</v>
      </c>
      <c r="M220" s="2">
        <f>SUMIF(A:A,A220,L:L)</f>
        <v>2877.115906187866</v>
      </c>
      <c r="N220" s="3">
        <f t="shared" si="35"/>
        <v>0.17905243931088358</v>
      </c>
      <c r="O220" s="7">
        <f t="shared" si="36"/>
        <v>5.584956026562302</v>
      </c>
      <c r="P220" s="3">
        <f t="shared" si="37"/>
        <v>0.17905243931088358</v>
      </c>
      <c r="Q220" s="3">
        <f>IF(ISNUMBER(P220),SUMIF(A:A,A220,P:P),"")</f>
        <v>0.8995166085386512</v>
      </c>
      <c r="R220" s="3">
        <f t="shared" si="38"/>
        <v>0.19905406705249276</v>
      </c>
      <c r="S220" s="8">
        <f t="shared" si="39"/>
        <v>5.023760703850823</v>
      </c>
    </row>
    <row r="221" spans="1:19" ht="15">
      <c r="A221" s="1">
        <v>19</v>
      </c>
      <c r="B221" s="5">
        <v>0.6749999999999999</v>
      </c>
      <c r="C221" s="1" t="s">
        <v>154</v>
      </c>
      <c r="D221" s="1">
        <v>8</v>
      </c>
      <c r="E221" s="1">
        <v>5</v>
      </c>
      <c r="F221" s="1" t="s">
        <v>201</v>
      </c>
      <c r="G221" s="2">
        <v>65.11830000000009</v>
      </c>
      <c r="H221" s="6">
        <f>1+_xlfn.COUNTIFS(A:A,A221,O:O,"&lt;"&amp;O221)</f>
        <v>2</v>
      </c>
      <c r="I221" s="2">
        <f>_xlfn.AVERAGEIF(A:A,A221,G:G)</f>
        <v>53.33458181818182</v>
      </c>
      <c r="J221" s="2">
        <f t="shared" si="32"/>
        <v>11.783718181818273</v>
      </c>
      <c r="K221" s="2">
        <f t="shared" si="33"/>
        <v>101.78371818181827</v>
      </c>
      <c r="L221" s="2">
        <f t="shared" si="34"/>
        <v>449.00009122192125</v>
      </c>
      <c r="M221" s="2">
        <f>SUMIF(A:A,A221,L:L)</f>
        <v>2877.115906187866</v>
      </c>
      <c r="N221" s="3">
        <f t="shared" si="35"/>
        <v>0.15605909037458257</v>
      </c>
      <c r="O221" s="7">
        <f t="shared" si="36"/>
        <v>6.407829224172324</v>
      </c>
      <c r="P221" s="3">
        <f t="shared" si="37"/>
        <v>0.15605909037458257</v>
      </c>
      <c r="Q221" s="3">
        <f>IF(ISNUMBER(P221),SUMIF(A:A,A221,P:P),"")</f>
        <v>0.8995166085386512</v>
      </c>
      <c r="R221" s="3">
        <f t="shared" si="38"/>
        <v>0.17349217223250066</v>
      </c>
      <c r="S221" s="8">
        <f t="shared" si="39"/>
        <v>5.763948811822346</v>
      </c>
    </row>
    <row r="222" spans="1:19" ht="15">
      <c r="A222" s="1">
        <v>19</v>
      </c>
      <c r="B222" s="5">
        <v>0.6749999999999999</v>
      </c>
      <c r="C222" s="1" t="s">
        <v>154</v>
      </c>
      <c r="D222" s="1">
        <v>8</v>
      </c>
      <c r="E222" s="1">
        <v>11</v>
      </c>
      <c r="F222" s="1" t="s">
        <v>206</v>
      </c>
      <c r="G222" s="2">
        <v>61.2949</v>
      </c>
      <c r="H222" s="6">
        <f>1+_xlfn.COUNTIFS(A:A,A222,O:O,"&lt;"&amp;O222)</f>
        <v>3</v>
      </c>
      <c r="I222" s="2">
        <f>_xlfn.AVERAGEIF(A:A,A222,G:G)</f>
        <v>53.33458181818182</v>
      </c>
      <c r="J222" s="2">
        <f t="shared" si="32"/>
        <v>7.960318181818181</v>
      </c>
      <c r="K222" s="2">
        <f t="shared" si="33"/>
        <v>97.96031818181818</v>
      </c>
      <c r="L222" s="2">
        <f t="shared" si="34"/>
        <v>356.95834378971136</v>
      </c>
      <c r="M222" s="2">
        <f>SUMIF(A:A,A222,L:L)</f>
        <v>2877.115906187866</v>
      </c>
      <c r="N222" s="3">
        <f t="shared" si="35"/>
        <v>0.12406811384344804</v>
      </c>
      <c r="O222" s="7">
        <f t="shared" si="36"/>
        <v>8.060088680495479</v>
      </c>
      <c r="P222" s="3">
        <f t="shared" si="37"/>
        <v>0.12406811384344804</v>
      </c>
      <c r="Q222" s="3">
        <f>IF(ISNUMBER(P222),SUMIF(A:A,A222,P:P),"")</f>
        <v>0.8995166085386512</v>
      </c>
      <c r="R222" s="3">
        <f t="shared" si="38"/>
        <v>0.1379275409322439</v>
      </c>
      <c r="S222" s="8">
        <f t="shared" si="39"/>
        <v>7.250183634400066</v>
      </c>
    </row>
    <row r="223" spans="1:19" ht="15">
      <c r="A223" s="1">
        <v>19</v>
      </c>
      <c r="B223" s="5">
        <v>0.6749999999999999</v>
      </c>
      <c r="C223" s="1" t="s">
        <v>154</v>
      </c>
      <c r="D223" s="1">
        <v>8</v>
      </c>
      <c r="E223" s="1">
        <v>1</v>
      </c>
      <c r="F223" s="1" t="s">
        <v>198</v>
      </c>
      <c r="G223" s="2">
        <v>61.0183</v>
      </c>
      <c r="H223" s="6">
        <f>1+_xlfn.COUNTIFS(A:A,A223,O:O,"&lt;"&amp;O223)</f>
        <v>4</v>
      </c>
      <c r="I223" s="2">
        <f>_xlfn.AVERAGEIF(A:A,A223,G:G)</f>
        <v>53.33458181818182</v>
      </c>
      <c r="J223" s="2">
        <f t="shared" si="32"/>
        <v>7.683718181818186</v>
      </c>
      <c r="K223" s="2">
        <f t="shared" si="33"/>
        <v>97.6837181818182</v>
      </c>
      <c r="L223" s="2">
        <f t="shared" si="34"/>
        <v>351.0831503199852</v>
      </c>
      <c r="M223" s="2">
        <f>SUMIF(A:A,A223,L:L)</f>
        <v>2877.115906187866</v>
      </c>
      <c r="N223" s="3">
        <f t="shared" si="35"/>
        <v>0.12202607116553914</v>
      </c>
      <c r="O223" s="7">
        <f t="shared" si="36"/>
        <v>8.194970062122312</v>
      </c>
      <c r="P223" s="3">
        <f t="shared" si="37"/>
        <v>0.12202607116553914</v>
      </c>
      <c r="Q223" s="3">
        <f>IF(ISNUMBER(P223),SUMIF(A:A,A223,P:P),"")</f>
        <v>0.8995166085386512</v>
      </c>
      <c r="R223" s="3">
        <f t="shared" si="38"/>
        <v>0.13565738531919036</v>
      </c>
      <c r="S223" s="8">
        <f t="shared" si="39"/>
        <v>7.371511677356043</v>
      </c>
    </row>
    <row r="224" spans="1:19" ht="15">
      <c r="A224" s="1">
        <v>19</v>
      </c>
      <c r="B224" s="5">
        <v>0.6749999999999999</v>
      </c>
      <c r="C224" s="1" t="s">
        <v>154</v>
      </c>
      <c r="D224" s="1">
        <v>8</v>
      </c>
      <c r="E224" s="1">
        <v>6</v>
      </c>
      <c r="F224" s="1" t="s">
        <v>202</v>
      </c>
      <c r="G224" s="2">
        <v>57.7477666666666</v>
      </c>
      <c r="H224" s="6">
        <f>1+_xlfn.COUNTIFS(A:A,A224,O:O,"&lt;"&amp;O224)</f>
        <v>5</v>
      </c>
      <c r="I224" s="2">
        <f>_xlfn.AVERAGEIF(A:A,A224,G:G)</f>
        <v>53.33458181818182</v>
      </c>
      <c r="J224" s="2">
        <f t="shared" si="32"/>
        <v>4.413184848484782</v>
      </c>
      <c r="K224" s="2">
        <f t="shared" si="33"/>
        <v>94.41318484848478</v>
      </c>
      <c r="L224" s="2">
        <f t="shared" si="34"/>
        <v>288.5276987608169</v>
      </c>
      <c r="M224" s="2">
        <f>SUMIF(A:A,A224,L:L)</f>
        <v>2877.115906187866</v>
      </c>
      <c r="N224" s="3">
        <f t="shared" si="35"/>
        <v>0.10028365494079508</v>
      </c>
      <c r="O224" s="7">
        <f t="shared" si="36"/>
        <v>9.97171473846236</v>
      </c>
      <c r="P224" s="3">
        <f t="shared" si="37"/>
        <v>0.10028365494079508</v>
      </c>
      <c r="Q224" s="3">
        <f>IF(ISNUMBER(P224),SUMIF(A:A,A224,P:P),"")</f>
        <v>0.8995166085386512</v>
      </c>
      <c r="R224" s="3">
        <f t="shared" si="38"/>
        <v>0.1114861626665407</v>
      </c>
      <c r="S224" s="8">
        <f t="shared" si="39"/>
        <v>8.969723022856545</v>
      </c>
    </row>
    <row r="225" spans="1:19" ht="15">
      <c r="A225" s="1">
        <v>19</v>
      </c>
      <c r="B225" s="5">
        <v>0.6749999999999999</v>
      </c>
      <c r="C225" s="1" t="s">
        <v>154</v>
      </c>
      <c r="D225" s="1">
        <v>8</v>
      </c>
      <c r="E225" s="1">
        <v>8</v>
      </c>
      <c r="F225" s="1" t="s">
        <v>204</v>
      </c>
      <c r="G225" s="2">
        <v>54.8704333333333</v>
      </c>
      <c r="H225" s="6">
        <f>1+_xlfn.COUNTIFS(A:A,A225,O:O,"&lt;"&amp;O225)</f>
        <v>6</v>
      </c>
      <c r="I225" s="2">
        <f>_xlfn.AVERAGEIF(A:A,A225,G:G)</f>
        <v>53.33458181818182</v>
      </c>
      <c r="J225" s="2">
        <f t="shared" si="32"/>
        <v>1.535851515151485</v>
      </c>
      <c r="K225" s="2">
        <f t="shared" si="33"/>
        <v>91.53585151515148</v>
      </c>
      <c r="L225" s="2">
        <f t="shared" si="34"/>
        <v>242.77888502070525</v>
      </c>
      <c r="M225" s="2">
        <f>SUMIF(A:A,A225,L:L)</f>
        <v>2877.115906187866</v>
      </c>
      <c r="N225" s="3">
        <f t="shared" si="35"/>
        <v>0.0843827266390472</v>
      </c>
      <c r="O225" s="7">
        <f t="shared" si="36"/>
        <v>11.850766618120407</v>
      </c>
      <c r="P225" s="3">
        <f t="shared" si="37"/>
        <v>0.0843827266390472</v>
      </c>
      <c r="Q225" s="3">
        <f>IF(ISNUMBER(P225),SUMIF(A:A,A225,P:P),"")</f>
        <v>0.8995166085386512</v>
      </c>
      <c r="R225" s="3">
        <f t="shared" si="38"/>
        <v>0.09380897010465968</v>
      </c>
      <c r="S225" s="8">
        <f t="shared" si="39"/>
        <v>10.65996139691473</v>
      </c>
    </row>
    <row r="226" spans="1:19" ht="15">
      <c r="A226" s="1">
        <v>19</v>
      </c>
      <c r="B226" s="5">
        <v>0.6749999999999999</v>
      </c>
      <c r="C226" s="1" t="s">
        <v>154</v>
      </c>
      <c r="D226" s="1">
        <v>8</v>
      </c>
      <c r="E226" s="1">
        <v>3</v>
      </c>
      <c r="F226" s="1" t="s">
        <v>200</v>
      </c>
      <c r="G226" s="2">
        <v>51.6900333333333</v>
      </c>
      <c r="H226" s="6">
        <f>1+_xlfn.COUNTIFS(A:A,A226,O:O,"&lt;"&amp;O226)</f>
        <v>7</v>
      </c>
      <c r="I226" s="2">
        <f>_xlfn.AVERAGEIF(A:A,A226,G:G)</f>
        <v>53.33458181818182</v>
      </c>
      <c r="J226" s="2">
        <f t="shared" si="32"/>
        <v>-1.6445484848485208</v>
      </c>
      <c r="K226" s="2">
        <f t="shared" si="33"/>
        <v>88.35545151515149</v>
      </c>
      <c r="L226" s="2">
        <f t="shared" si="34"/>
        <v>200.60285162574792</v>
      </c>
      <c r="M226" s="2">
        <f>SUMIF(A:A,A226,L:L)</f>
        <v>2877.115906187866</v>
      </c>
      <c r="N226" s="3">
        <f t="shared" si="35"/>
        <v>0.0697235906257053</v>
      </c>
      <c r="O226" s="7">
        <f t="shared" si="36"/>
        <v>14.342347991919477</v>
      </c>
      <c r="P226" s="3">
        <f t="shared" si="37"/>
        <v>0.0697235906257053</v>
      </c>
      <c r="Q226" s="3">
        <f>IF(ISNUMBER(P226),SUMIF(A:A,A226,P:P),"")</f>
        <v>0.8995166085386512</v>
      </c>
      <c r="R226" s="3">
        <f t="shared" si="38"/>
        <v>0.0775122882266485</v>
      </c>
      <c r="S226" s="8">
        <f t="shared" si="39"/>
        <v>12.901180224172544</v>
      </c>
    </row>
    <row r="227" spans="1:19" ht="15">
      <c r="A227" s="1">
        <v>19</v>
      </c>
      <c r="B227" s="5">
        <v>0.6749999999999999</v>
      </c>
      <c r="C227" s="1" t="s">
        <v>154</v>
      </c>
      <c r="D227" s="1">
        <v>8</v>
      </c>
      <c r="E227" s="1">
        <v>12</v>
      </c>
      <c r="F227" s="1" t="s">
        <v>207</v>
      </c>
      <c r="G227" s="2">
        <v>50.241833333333396</v>
      </c>
      <c r="H227" s="6">
        <f>1+_xlfn.COUNTIFS(A:A,A227,O:O,"&lt;"&amp;O227)</f>
        <v>8</v>
      </c>
      <c r="I227" s="2">
        <f>_xlfn.AVERAGEIF(A:A,A227,G:G)</f>
        <v>53.33458181818182</v>
      </c>
      <c r="J227" s="2">
        <f t="shared" si="32"/>
        <v>-3.0927484848484212</v>
      </c>
      <c r="K227" s="2">
        <f t="shared" si="33"/>
        <v>86.90725151515159</v>
      </c>
      <c r="L227" s="2">
        <f t="shared" si="34"/>
        <v>183.90790038474927</v>
      </c>
      <c r="M227" s="2">
        <f>SUMIF(A:A,A227,L:L)</f>
        <v>2877.115906187866</v>
      </c>
      <c r="N227" s="3">
        <f t="shared" si="35"/>
        <v>0.06392092163865042</v>
      </c>
      <c r="O227" s="7">
        <f t="shared" si="36"/>
        <v>15.64433012485446</v>
      </c>
      <c r="P227" s="3">
        <f t="shared" si="37"/>
        <v>0.06392092163865042</v>
      </c>
      <c r="Q227" s="3">
        <f>IF(ISNUMBER(P227),SUMIF(A:A,A227,P:P),"")</f>
        <v>0.8995166085386512</v>
      </c>
      <c r="R227" s="3">
        <f t="shared" si="38"/>
        <v>0.07106141346572346</v>
      </c>
      <c r="S227" s="8">
        <f t="shared" si="39"/>
        <v>14.07233477676814</v>
      </c>
    </row>
    <row r="228" spans="1:19" ht="15">
      <c r="A228" s="1">
        <v>19</v>
      </c>
      <c r="B228" s="5">
        <v>0.6749999999999999</v>
      </c>
      <c r="C228" s="1" t="s">
        <v>154</v>
      </c>
      <c r="D228" s="1">
        <v>8</v>
      </c>
      <c r="E228" s="1">
        <v>7</v>
      </c>
      <c r="F228" s="1" t="s">
        <v>203</v>
      </c>
      <c r="G228" s="2">
        <v>39.8019333333333</v>
      </c>
      <c r="H228" s="6">
        <f>1+_xlfn.COUNTIFS(A:A,A228,O:O,"&lt;"&amp;O228)</f>
        <v>10</v>
      </c>
      <c r="I228" s="2">
        <f>_xlfn.AVERAGEIF(A:A,A228,G:G)</f>
        <v>53.33458181818182</v>
      </c>
      <c r="J228" s="2">
        <f t="shared" si="32"/>
        <v>-13.532648484848515</v>
      </c>
      <c r="K228" s="2">
        <f t="shared" si="33"/>
        <v>76.46735151515148</v>
      </c>
      <c r="L228" s="2">
        <f t="shared" si="34"/>
        <v>98.30167738152282</v>
      </c>
      <c r="M228" s="2">
        <f>SUMIF(A:A,A228,L:L)</f>
        <v>2877.115906187866</v>
      </c>
      <c r="N228" s="3">
        <f t="shared" si="35"/>
        <v>0.03416674217750616</v>
      </c>
      <c r="O228" s="7">
        <f t="shared" si="36"/>
        <v>29.268227997996096</v>
      </c>
      <c r="P228" s="3">
        <f t="shared" si="37"/>
      </c>
      <c r="Q228" s="3">
        <f>IF(ISNUMBER(P228),SUMIF(A:A,A228,P:P),"")</f>
      </c>
      <c r="R228" s="3">
        <f t="shared" si="38"/>
      </c>
      <c r="S228" s="8">
        <f t="shared" si="39"/>
      </c>
    </row>
    <row r="229" spans="1:19" ht="15">
      <c r="A229" s="1">
        <v>19</v>
      </c>
      <c r="B229" s="5">
        <v>0.6749999999999999</v>
      </c>
      <c r="C229" s="1" t="s">
        <v>154</v>
      </c>
      <c r="D229" s="1">
        <v>8</v>
      </c>
      <c r="E229" s="1">
        <v>10</v>
      </c>
      <c r="F229" s="1" t="s">
        <v>205</v>
      </c>
      <c r="G229" s="2">
        <v>43.0835</v>
      </c>
      <c r="H229" s="6">
        <f>1+_xlfn.COUNTIFS(A:A,A229,O:O,"&lt;"&amp;O229)</f>
        <v>9</v>
      </c>
      <c r="I229" s="2">
        <f>_xlfn.AVERAGEIF(A:A,A229,G:G)</f>
        <v>53.33458181818182</v>
      </c>
      <c r="J229" s="2">
        <f t="shared" si="32"/>
        <v>-10.251081818181817</v>
      </c>
      <c r="K229" s="2">
        <f t="shared" si="33"/>
        <v>79.74891818181818</v>
      </c>
      <c r="L229" s="2">
        <f t="shared" si="34"/>
        <v>119.69359362935737</v>
      </c>
      <c r="M229" s="2">
        <f>SUMIF(A:A,A229,L:L)</f>
        <v>2877.115906187866</v>
      </c>
      <c r="N229" s="3">
        <f t="shared" si="35"/>
        <v>0.04160193663798186</v>
      </c>
      <c r="O229" s="7">
        <f t="shared" si="36"/>
        <v>24.037342508882556</v>
      </c>
      <c r="P229" s="3">
        <f t="shared" si="37"/>
      </c>
      <c r="Q229" s="3">
        <f>IF(ISNUMBER(P229),SUMIF(A:A,A229,P:P),"")</f>
      </c>
      <c r="R229" s="3">
        <f t="shared" si="38"/>
      </c>
      <c r="S229" s="8">
        <f t="shared" si="39"/>
      </c>
    </row>
    <row r="230" spans="1:19" ht="15">
      <c r="A230" s="1">
        <v>19</v>
      </c>
      <c r="B230" s="5">
        <v>0.6749999999999999</v>
      </c>
      <c r="C230" s="1" t="s">
        <v>154</v>
      </c>
      <c r="D230" s="1">
        <v>8</v>
      </c>
      <c r="E230" s="1">
        <v>13</v>
      </c>
      <c r="F230" s="1" t="s">
        <v>208</v>
      </c>
      <c r="G230" s="2">
        <v>34.404366666666604</v>
      </c>
      <c r="H230" s="6">
        <f>1+_xlfn.COUNTIFS(A:A,A230,O:O,"&lt;"&amp;O230)</f>
        <v>11</v>
      </c>
      <c r="I230" s="2">
        <f>_xlfn.AVERAGEIF(A:A,A230,G:G)</f>
        <v>53.33458181818182</v>
      </c>
      <c r="J230" s="2">
        <f t="shared" si="32"/>
        <v>-18.930215151515213</v>
      </c>
      <c r="K230" s="2">
        <f t="shared" si="33"/>
        <v>71.06978484848479</v>
      </c>
      <c r="L230" s="2">
        <f t="shared" si="34"/>
        <v>71.10709287026788</v>
      </c>
      <c r="M230" s="2">
        <f>SUMIF(A:A,A230,L:L)</f>
        <v>2877.115906187866</v>
      </c>
      <c r="N230" s="3">
        <f t="shared" si="35"/>
        <v>0.02471471264586058</v>
      </c>
      <c r="O230" s="7">
        <f t="shared" si="36"/>
        <v>40.46172878192408</v>
      </c>
      <c r="P230" s="3">
        <f t="shared" si="37"/>
      </c>
      <c r="Q230" s="3">
        <f>IF(ISNUMBER(P230),SUMIF(A:A,A230,P:P),"")</f>
      </c>
      <c r="R230" s="3">
        <f t="shared" si="38"/>
      </c>
      <c r="S230" s="8">
        <f t="shared" si="39"/>
      </c>
    </row>
    <row r="231" spans="1:19" ht="15">
      <c r="A231" s="1">
        <v>9</v>
      </c>
      <c r="B231" s="5">
        <v>0.6805555555555555</v>
      </c>
      <c r="C231" s="1" t="s">
        <v>72</v>
      </c>
      <c r="D231" s="1">
        <v>7</v>
      </c>
      <c r="E231" s="1">
        <v>1</v>
      </c>
      <c r="F231" s="1" t="s">
        <v>105</v>
      </c>
      <c r="G231" s="2">
        <v>66.6105666666667</v>
      </c>
      <c r="H231" s="6">
        <f>1+_xlfn.COUNTIFS(A:A,A231,O:O,"&lt;"&amp;O231)</f>
        <v>1</v>
      </c>
      <c r="I231" s="2">
        <f>_xlfn.AVERAGEIF(A:A,A231,G:G)</f>
        <v>47.557630555555534</v>
      </c>
      <c r="J231" s="2">
        <f t="shared" si="32"/>
        <v>19.052936111111165</v>
      </c>
      <c r="K231" s="2">
        <f t="shared" si="33"/>
        <v>109.05293611111117</v>
      </c>
      <c r="L231" s="2">
        <f t="shared" si="34"/>
        <v>694.4888911948382</v>
      </c>
      <c r="M231" s="2">
        <f>SUMIF(A:A,A231,L:L)</f>
        <v>3490.0394000293772</v>
      </c>
      <c r="N231" s="3">
        <f t="shared" si="35"/>
        <v>0.19899170513346995</v>
      </c>
      <c r="O231" s="7">
        <f t="shared" si="36"/>
        <v>5.025335097909075</v>
      </c>
      <c r="P231" s="3">
        <f t="shared" si="37"/>
        <v>0.19899170513346995</v>
      </c>
      <c r="Q231" s="3">
        <f>IF(ISNUMBER(P231),SUMIF(A:A,A231,P:P),"")</f>
        <v>0.9451817147160304</v>
      </c>
      <c r="R231" s="3">
        <f t="shared" si="38"/>
        <v>0.21053274945469597</v>
      </c>
      <c r="S231" s="8">
        <f t="shared" si="39"/>
        <v>4.74985484486435</v>
      </c>
    </row>
    <row r="232" spans="1:19" ht="15">
      <c r="A232" s="1">
        <v>9</v>
      </c>
      <c r="B232" s="5">
        <v>0.6805555555555555</v>
      </c>
      <c r="C232" s="1" t="s">
        <v>72</v>
      </c>
      <c r="D232" s="1">
        <v>7</v>
      </c>
      <c r="E232" s="1">
        <v>5</v>
      </c>
      <c r="F232" s="1" t="s">
        <v>19</v>
      </c>
      <c r="G232" s="2">
        <v>62.4182999999999</v>
      </c>
      <c r="H232" s="6">
        <f>1+_xlfn.COUNTIFS(A:A,A232,O:O,"&lt;"&amp;O232)</f>
        <v>2</v>
      </c>
      <c r="I232" s="2">
        <f>_xlfn.AVERAGEIF(A:A,A232,G:G)</f>
        <v>47.557630555555534</v>
      </c>
      <c r="J232" s="2">
        <f t="shared" si="32"/>
        <v>14.860669444444369</v>
      </c>
      <c r="K232" s="2">
        <f t="shared" si="33"/>
        <v>104.86066944444437</v>
      </c>
      <c r="L232" s="2">
        <f t="shared" si="34"/>
        <v>540.0383560006463</v>
      </c>
      <c r="M232" s="2">
        <f>SUMIF(A:A,A232,L:L)</f>
        <v>3490.0394000293772</v>
      </c>
      <c r="N232" s="3">
        <f t="shared" si="35"/>
        <v>0.1547370370649972</v>
      </c>
      <c r="O232" s="7">
        <f t="shared" si="36"/>
        <v>6.462576891529535</v>
      </c>
      <c r="P232" s="3">
        <f t="shared" si="37"/>
        <v>0.1547370370649972</v>
      </c>
      <c r="Q232" s="3">
        <f>IF(ISNUMBER(P232),SUMIF(A:A,A232,P:P),"")</f>
        <v>0.9451817147160304</v>
      </c>
      <c r="R232" s="3">
        <f t="shared" si="38"/>
        <v>0.16371141618147603</v>
      </c>
      <c r="S232" s="8">
        <f t="shared" si="39"/>
        <v>6.1083095078200795</v>
      </c>
    </row>
    <row r="233" spans="1:19" ht="15">
      <c r="A233" s="1">
        <v>9</v>
      </c>
      <c r="B233" s="5">
        <v>0.6805555555555555</v>
      </c>
      <c r="C233" s="1" t="s">
        <v>72</v>
      </c>
      <c r="D233" s="1">
        <v>7</v>
      </c>
      <c r="E233" s="1">
        <v>6</v>
      </c>
      <c r="F233" s="1" t="s">
        <v>108</v>
      </c>
      <c r="G233" s="2">
        <v>59.1094</v>
      </c>
      <c r="H233" s="6">
        <f>1+_xlfn.COUNTIFS(A:A,A233,O:O,"&lt;"&amp;O233)</f>
        <v>3</v>
      </c>
      <c r="I233" s="2">
        <f>_xlfn.AVERAGEIF(A:A,A233,G:G)</f>
        <v>47.557630555555534</v>
      </c>
      <c r="J233" s="2">
        <f t="shared" si="32"/>
        <v>11.551769444444467</v>
      </c>
      <c r="K233" s="2">
        <f t="shared" si="33"/>
        <v>101.55176944444446</v>
      </c>
      <c r="L233" s="2">
        <f t="shared" si="34"/>
        <v>442.7946713025552</v>
      </c>
      <c r="M233" s="2">
        <f>SUMIF(A:A,A233,L:L)</f>
        <v>3490.0394000293772</v>
      </c>
      <c r="N233" s="3">
        <f t="shared" si="35"/>
        <v>0.12687383165325525</v>
      </c>
      <c r="O233" s="7">
        <f t="shared" si="36"/>
        <v>7.8818459801307865</v>
      </c>
      <c r="P233" s="3">
        <f t="shared" si="37"/>
        <v>0.12687383165325525</v>
      </c>
      <c r="Q233" s="3">
        <f>IF(ISNUMBER(P233),SUMIF(A:A,A233,P:P),"")</f>
        <v>0.9451817147160304</v>
      </c>
      <c r="R233" s="3">
        <f t="shared" si="38"/>
        <v>0.13423221130697935</v>
      </c>
      <c r="S233" s="8">
        <f t="shared" si="39"/>
        <v>7.449776698627667</v>
      </c>
    </row>
    <row r="234" spans="1:19" ht="15">
      <c r="A234" s="1">
        <v>9</v>
      </c>
      <c r="B234" s="5">
        <v>0.6805555555555555</v>
      </c>
      <c r="C234" s="1" t="s">
        <v>72</v>
      </c>
      <c r="D234" s="1">
        <v>7</v>
      </c>
      <c r="E234" s="1">
        <v>9</v>
      </c>
      <c r="F234" s="1" t="s">
        <v>111</v>
      </c>
      <c r="G234" s="2">
        <v>55.278233333333304</v>
      </c>
      <c r="H234" s="6">
        <f>1+_xlfn.COUNTIFS(A:A,A234,O:O,"&lt;"&amp;O234)</f>
        <v>4</v>
      </c>
      <c r="I234" s="2">
        <f>_xlfn.AVERAGEIF(A:A,A234,G:G)</f>
        <v>47.557630555555534</v>
      </c>
      <c r="J234" s="2">
        <f t="shared" si="32"/>
        <v>7.720602777777771</v>
      </c>
      <c r="K234" s="2">
        <f t="shared" si="33"/>
        <v>97.72060277777777</v>
      </c>
      <c r="L234" s="2">
        <f t="shared" si="34"/>
        <v>351.8609843141626</v>
      </c>
      <c r="M234" s="2">
        <f>SUMIF(A:A,A234,L:L)</f>
        <v>3490.0394000293772</v>
      </c>
      <c r="N234" s="3">
        <f t="shared" si="35"/>
        <v>0.10081862809663433</v>
      </c>
      <c r="O234" s="7">
        <f t="shared" si="36"/>
        <v>9.918801900790628</v>
      </c>
      <c r="P234" s="3">
        <f t="shared" si="37"/>
        <v>0.10081862809663433</v>
      </c>
      <c r="Q234" s="3">
        <f>IF(ISNUMBER(P234),SUMIF(A:A,A234,P:P),"")</f>
        <v>0.9451817147160304</v>
      </c>
      <c r="R234" s="3">
        <f t="shared" si="38"/>
        <v>0.1066658680832862</v>
      </c>
      <c r="S234" s="8">
        <f t="shared" si="39"/>
        <v>9.375070188517906</v>
      </c>
    </row>
    <row r="235" spans="1:19" ht="15">
      <c r="A235" s="1">
        <v>9</v>
      </c>
      <c r="B235" s="5">
        <v>0.6805555555555555</v>
      </c>
      <c r="C235" s="1" t="s">
        <v>72</v>
      </c>
      <c r="D235" s="1">
        <v>7</v>
      </c>
      <c r="E235" s="1">
        <v>7</v>
      </c>
      <c r="F235" s="1" t="s">
        <v>109</v>
      </c>
      <c r="G235" s="2">
        <v>55.1934666666666</v>
      </c>
      <c r="H235" s="6">
        <f>1+_xlfn.COUNTIFS(A:A,A235,O:O,"&lt;"&amp;O235)</f>
        <v>5</v>
      </c>
      <c r="I235" s="2">
        <f>_xlfn.AVERAGEIF(A:A,A235,G:G)</f>
        <v>47.557630555555534</v>
      </c>
      <c r="J235" s="2">
        <f t="shared" si="32"/>
        <v>7.635836111111068</v>
      </c>
      <c r="K235" s="2">
        <f t="shared" si="33"/>
        <v>97.63583611111108</v>
      </c>
      <c r="L235" s="2">
        <f t="shared" si="34"/>
        <v>350.0759625062184</v>
      </c>
      <c r="M235" s="2">
        <f>SUMIF(A:A,A235,L:L)</f>
        <v>3490.0394000293772</v>
      </c>
      <c r="N235" s="3">
        <f t="shared" si="35"/>
        <v>0.10030716630398832</v>
      </c>
      <c r="O235" s="7">
        <f t="shared" si="36"/>
        <v>9.969377431812056</v>
      </c>
      <c r="P235" s="3">
        <f t="shared" si="37"/>
        <v>0.10030716630398832</v>
      </c>
      <c r="Q235" s="3">
        <f>IF(ISNUMBER(P235),SUMIF(A:A,A235,P:P),"")</f>
        <v>0.9451817147160304</v>
      </c>
      <c r="R235" s="3">
        <f t="shared" si="38"/>
        <v>0.10612474272645502</v>
      </c>
      <c r="S235" s="8">
        <f t="shared" si="39"/>
        <v>9.422873255651416</v>
      </c>
    </row>
    <row r="236" spans="1:19" ht="15">
      <c r="A236" s="1">
        <v>9</v>
      </c>
      <c r="B236" s="5">
        <v>0.6805555555555555</v>
      </c>
      <c r="C236" s="1" t="s">
        <v>72</v>
      </c>
      <c r="D236" s="1">
        <v>7</v>
      </c>
      <c r="E236" s="1">
        <v>3</v>
      </c>
      <c r="F236" s="1" t="s">
        <v>106</v>
      </c>
      <c r="G236" s="2">
        <v>51.6738</v>
      </c>
      <c r="H236" s="6">
        <f>1+_xlfn.COUNTIFS(A:A,A236,O:O,"&lt;"&amp;O236)</f>
        <v>6</v>
      </c>
      <c r="I236" s="2">
        <f>_xlfn.AVERAGEIF(A:A,A236,G:G)</f>
        <v>47.557630555555534</v>
      </c>
      <c r="J236" s="2">
        <f t="shared" si="32"/>
        <v>4.116169444444466</v>
      </c>
      <c r="K236" s="2">
        <f t="shared" si="33"/>
        <v>94.11616944444447</v>
      </c>
      <c r="L236" s="2">
        <f t="shared" si="34"/>
        <v>283.43141362972074</v>
      </c>
      <c r="M236" s="2">
        <f>SUMIF(A:A,A236,L:L)</f>
        <v>3490.0394000293772</v>
      </c>
      <c r="N236" s="3">
        <f t="shared" si="35"/>
        <v>0.08121152260554278</v>
      </c>
      <c r="O236" s="7">
        <f t="shared" si="36"/>
        <v>12.31352359759536</v>
      </c>
      <c r="P236" s="3">
        <f t="shared" si="37"/>
        <v>0.08121152260554278</v>
      </c>
      <c r="Q236" s="3">
        <f>IF(ISNUMBER(P236),SUMIF(A:A,A236,P:P),"")</f>
        <v>0.9451817147160304</v>
      </c>
      <c r="R236" s="3">
        <f t="shared" si="38"/>
        <v>0.08592159723481521</v>
      </c>
      <c r="S236" s="8">
        <f t="shared" si="39"/>
        <v>11.638517348171487</v>
      </c>
    </row>
    <row r="237" spans="1:19" ht="15">
      <c r="A237" s="1">
        <v>9</v>
      </c>
      <c r="B237" s="5">
        <v>0.6805555555555555</v>
      </c>
      <c r="C237" s="1" t="s">
        <v>72</v>
      </c>
      <c r="D237" s="1">
        <v>7</v>
      </c>
      <c r="E237" s="1">
        <v>8</v>
      </c>
      <c r="F237" s="1" t="s">
        <v>110</v>
      </c>
      <c r="G237" s="2">
        <v>49.8903666666667</v>
      </c>
      <c r="H237" s="6">
        <f>1+_xlfn.COUNTIFS(A:A,A237,O:O,"&lt;"&amp;O237)</f>
        <v>7</v>
      </c>
      <c r="I237" s="2">
        <f>_xlfn.AVERAGEIF(A:A,A237,G:G)</f>
        <v>47.557630555555534</v>
      </c>
      <c r="J237" s="2">
        <f t="shared" si="32"/>
        <v>2.332736111111167</v>
      </c>
      <c r="K237" s="2">
        <f t="shared" si="33"/>
        <v>92.33273611111116</v>
      </c>
      <c r="L237" s="2">
        <f t="shared" si="34"/>
        <v>254.66887366041288</v>
      </c>
      <c r="M237" s="2">
        <f>SUMIF(A:A,A237,L:L)</f>
        <v>3490.0394000293772</v>
      </c>
      <c r="N237" s="3">
        <f t="shared" si="35"/>
        <v>0.0729702001811983</v>
      </c>
      <c r="O237" s="7">
        <f t="shared" si="36"/>
        <v>13.704224430203258</v>
      </c>
      <c r="P237" s="3">
        <f t="shared" si="37"/>
        <v>0.0729702001811983</v>
      </c>
      <c r="Q237" s="3">
        <f>IF(ISNUMBER(P237),SUMIF(A:A,A237,P:P),"")</f>
        <v>0.9451817147160304</v>
      </c>
      <c r="R237" s="3">
        <f t="shared" si="38"/>
        <v>0.07720229776463822</v>
      </c>
      <c r="S237" s="8">
        <f t="shared" si="39"/>
        <v>12.95298234579283</v>
      </c>
    </row>
    <row r="238" spans="1:19" ht="15">
      <c r="A238" s="1">
        <v>9</v>
      </c>
      <c r="B238" s="5">
        <v>0.6805555555555555</v>
      </c>
      <c r="C238" s="1" t="s">
        <v>72</v>
      </c>
      <c r="D238" s="1">
        <v>7</v>
      </c>
      <c r="E238" s="1">
        <v>4</v>
      </c>
      <c r="F238" s="1" t="s">
        <v>107</v>
      </c>
      <c r="G238" s="2">
        <v>45.5799666666667</v>
      </c>
      <c r="H238" s="6">
        <f>1+_xlfn.COUNTIFS(A:A,A238,O:O,"&lt;"&amp;O238)</f>
        <v>8</v>
      </c>
      <c r="I238" s="2">
        <f>_xlfn.AVERAGEIF(A:A,A238,G:G)</f>
        <v>47.557630555555534</v>
      </c>
      <c r="J238" s="2">
        <f t="shared" si="32"/>
        <v>-1.9776638888888343</v>
      </c>
      <c r="K238" s="2">
        <f t="shared" si="33"/>
        <v>88.02233611111117</v>
      </c>
      <c r="L238" s="2">
        <f t="shared" si="34"/>
        <v>196.63322013661923</v>
      </c>
      <c r="M238" s="2">
        <f>SUMIF(A:A,A238,L:L)</f>
        <v>3490.0394000293772</v>
      </c>
      <c r="N238" s="3">
        <f t="shared" si="35"/>
        <v>0.056341260827876063</v>
      </c>
      <c r="O238" s="7">
        <f t="shared" si="36"/>
        <v>17.748981568854568</v>
      </c>
      <c r="P238" s="3">
        <f t="shared" si="37"/>
        <v>0.056341260827876063</v>
      </c>
      <c r="Q238" s="3">
        <f>IF(ISNUMBER(P238),SUMIF(A:A,A238,P:P),"")</f>
        <v>0.9451817147160304</v>
      </c>
      <c r="R238" s="3">
        <f t="shared" si="38"/>
        <v>0.05960891958728083</v>
      </c>
      <c r="S238" s="8">
        <f t="shared" si="39"/>
        <v>16.776012833713178</v>
      </c>
    </row>
    <row r="239" spans="1:19" ht="15">
      <c r="A239" s="1">
        <v>9</v>
      </c>
      <c r="B239" s="5">
        <v>0.6805555555555555</v>
      </c>
      <c r="C239" s="1" t="s">
        <v>72</v>
      </c>
      <c r="D239" s="1">
        <v>7</v>
      </c>
      <c r="E239" s="1">
        <v>11</v>
      </c>
      <c r="F239" s="1" t="s">
        <v>112</v>
      </c>
      <c r="G239" s="2">
        <v>44.5391333333333</v>
      </c>
      <c r="H239" s="6">
        <f>1+_xlfn.COUNTIFS(A:A,A239,O:O,"&lt;"&amp;O239)</f>
        <v>9</v>
      </c>
      <c r="I239" s="2">
        <f>_xlfn.AVERAGEIF(A:A,A239,G:G)</f>
        <v>47.557630555555534</v>
      </c>
      <c r="J239" s="2">
        <f t="shared" si="32"/>
        <v>-3.018497222222237</v>
      </c>
      <c r="K239" s="2">
        <f t="shared" si="33"/>
        <v>86.98150277777776</v>
      </c>
      <c r="L239" s="2">
        <f t="shared" si="34"/>
        <v>184.72905180109964</v>
      </c>
      <c r="M239" s="2">
        <f>SUMIF(A:A,A239,L:L)</f>
        <v>3490.0394000293772</v>
      </c>
      <c r="N239" s="3">
        <f t="shared" si="35"/>
        <v>0.052930362849068324</v>
      </c>
      <c r="O239" s="7">
        <f t="shared" si="36"/>
        <v>18.892747870471133</v>
      </c>
      <c r="P239" s="3">
        <f t="shared" si="37"/>
        <v>0.052930362849068324</v>
      </c>
      <c r="Q239" s="3">
        <f>IF(ISNUMBER(P239),SUMIF(A:A,A239,P:P),"")</f>
        <v>0.9451817147160304</v>
      </c>
      <c r="R239" s="3">
        <f t="shared" si="38"/>
        <v>0.05600019766037336</v>
      </c>
      <c r="S239" s="8">
        <f t="shared" si="39"/>
        <v>17.857079827909537</v>
      </c>
    </row>
    <row r="240" spans="1:19" ht="15">
      <c r="A240" s="1">
        <v>9</v>
      </c>
      <c r="B240" s="5">
        <v>0.6805555555555555</v>
      </c>
      <c r="C240" s="1" t="s">
        <v>72</v>
      </c>
      <c r="D240" s="1">
        <v>7</v>
      </c>
      <c r="E240" s="1">
        <v>12</v>
      </c>
      <c r="F240" s="1" t="s">
        <v>113</v>
      </c>
      <c r="G240" s="2">
        <v>27.592733333333303</v>
      </c>
      <c r="H240" s="6">
        <f>1+_xlfn.COUNTIFS(A:A,A240,O:O,"&lt;"&amp;O240)</f>
        <v>10</v>
      </c>
      <c r="I240" s="2">
        <f>_xlfn.AVERAGEIF(A:A,A240,G:G)</f>
        <v>47.557630555555534</v>
      </c>
      <c r="J240" s="2">
        <f t="shared" si="32"/>
        <v>-19.96489722222223</v>
      </c>
      <c r="K240" s="2">
        <f t="shared" si="33"/>
        <v>70.03510277777777</v>
      </c>
      <c r="L240" s="2">
        <f t="shared" si="34"/>
        <v>66.82693158059617</v>
      </c>
      <c r="M240" s="2">
        <f>SUMIF(A:A,A240,L:L)</f>
        <v>3490.0394000293772</v>
      </c>
      <c r="N240" s="3">
        <f t="shared" si="35"/>
        <v>0.01914790176295249</v>
      </c>
      <c r="O240" s="7">
        <f t="shared" si="36"/>
        <v>52.225043369232644</v>
      </c>
      <c r="P240" s="3">
        <f t="shared" si="37"/>
      </c>
      <c r="Q240" s="3">
        <f>IF(ISNUMBER(P240),SUMIF(A:A,A240,P:P),"")</f>
      </c>
      <c r="R240" s="3">
        <f t="shared" si="38"/>
      </c>
      <c r="S240" s="8">
        <f t="shared" si="39"/>
      </c>
    </row>
    <row r="241" spans="1:19" ht="15">
      <c r="A241" s="1">
        <v>9</v>
      </c>
      <c r="B241" s="5">
        <v>0.6805555555555555</v>
      </c>
      <c r="C241" s="1" t="s">
        <v>72</v>
      </c>
      <c r="D241" s="1">
        <v>7</v>
      </c>
      <c r="E241" s="1">
        <v>14</v>
      </c>
      <c r="F241" s="1" t="s">
        <v>114</v>
      </c>
      <c r="G241" s="2">
        <v>25.9454666666667</v>
      </c>
      <c r="H241" s="6">
        <f>1+_xlfn.COUNTIFS(A:A,A241,O:O,"&lt;"&amp;O241)</f>
        <v>12</v>
      </c>
      <c r="I241" s="2">
        <f>_xlfn.AVERAGEIF(A:A,A241,G:G)</f>
        <v>47.557630555555534</v>
      </c>
      <c r="J241" s="2">
        <f t="shared" si="32"/>
        <v>-21.612163888888833</v>
      </c>
      <c r="K241" s="2">
        <f t="shared" si="33"/>
        <v>68.38783611111117</v>
      </c>
      <c r="L241" s="2">
        <f t="shared" si="34"/>
        <v>60.53793338571945</v>
      </c>
      <c r="M241" s="2">
        <f>SUMIF(A:A,A241,L:L)</f>
        <v>3490.0394000293772</v>
      </c>
      <c r="N241" s="3">
        <f t="shared" si="35"/>
        <v>0.01734591689286083</v>
      </c>
      <c r="O241" s="7">
        <f t="shared" si="36"/>
        <v>57.65045492703683</v>
      </c>
      <c r="P241" s="3">
        <f t="shared" si="37"/>
      </c>
      <c r="Q241" s="3">
        <f>IF(ISNUMBER(P241),SUMIF(A:A,A241,P:P),"")</f>
      </c>
      <c r="R241" s="3">
        <f t="shared" si="38"/>
      </c>
      <c r="S241" s="8">
        <f t="shared" si="39"/>
      </c>
    </row>
    <row r="242" spans="1:19" ht="15">
      <c r="A242" s="1">
        <v>9</v>
      </c>
      <c r="B242" s="5">
        <v>0.6805555555555555</v>
      </c>
      <c r="C242" s="1" t="s">
        <v>72</v>
      </c>
      <c r="D242" s="1">
        <v>7</v>
      </c>
      <c r="E242" s="1">
        <v>15</v>
      </c>
      <c r="F242" s="1" t="s">
        <v>115</v>
      </c>
      <c r="G242" s="2">
        <v>26.8601333333333</v>
      </c>
      <c r="H242" s="6">
        <f>1+_xlfn.COUNTIFS(A:A,A242,O:O,"&lt;"&amp;O242)</f>
        <v>11</v>
      </c>
      <c r="I242" s="2">
        <f>_xlfn.AVERAGEIF(A:A,A242,G:G)</f>
        <v>47.557630555555534</v>
      </c>
      <c r="J242" s="2">
        <f t="shared" si="32"/>
        <v>-20.697497222222232</v>
      </c>
      <c r="K242" s="2">
        <f t="shared" si="33"/>
        <v>69.30250277777776</v>
      </c>
      <c r="L242" s="2">
        <f t="shared" si="34"/>
        <v>63.953110516789025</v>
      </c>
      <c r="M242" s="2">
        <f>SUMIF(A:A,A242,L:L)</f>
        <v>3490.0394000293772</v>
      </c>
      <c r="N242" s="3">
        <f t="shared" si="35"/>
        <v>0.01832446662815632</v>
      </c>
      <c r="O242" s="7">
        <f t="shared" si="36"/>
        <v>54.57184759001158</v>
      </c>
      <c r="P242" s="3">
        <f t="shared" si="37"/>
      </c>
      <c r="Q242" s="3">
        <f>IF(ISNUMBER(P242),SUMIF(A:A,A242,P:P),"")</f>
      </c>
      <c r="R242" s="3">
        <f t="shared" si="38"/>
      </c>
      <c r="S242" s="8">
        <f t="shared" si="39"/>
      </c>
    </row>
    <row r="243" spans="1:19" ht="15">
      <c r="A243" s="1">
        <v>23</v>
      </c>
      <c r="B243" s="5">
        <v>0.6854166666666667</v>
      </c>
      <c r="C243" s="1" t="s">
        <v>209</v>
      </c>
      <c r="D243" s="1">
        <v>8</v>
      </c>
      <c r="E243" s="1">
        <v>4</v>
      </c>
      <c r="F243" s="1" t="s">
        <v>241</v>
      </c>
      <c r="G243" s="2">
        <v>69.1269666666667</v>
      </c>
      <c r="H243" s="6">
        <f>1+_xlfn.COUNTIFS(A:A,A243,O:O,"&lt;"&amp;O243)</f>
        <v>1</v>
      </c>
      <c r="I243" s="2">
        <f>_xlfn.AVERAGEIF(A:A,A243,G:G)</f>
        <v>52.89807878787878</v>
      </c>
      <c r="J243" s="2">
        <f t="shared" si="32"/>
        <v>16.228887878787923</v>
      </c>
      <c r="K243" s="2">
        <f t="shared" si="33"/>
        <v>106.22888787878793</v>
      </c>
      <c r="L243" s="2">
        <f t="shared" si="34"/>
        <v>586.2423512266759</v>
      </c>
      <c r="M243" s="2">
        <f>SUMIF(A:A,A243,L:L)</f>
        <v>2817.216025220302</v>
      </c>
      <c r="N243" s="3">
        <f t="shared" si="35"/>
        <v>0.20809279301924763</v>
      </c>
      <c r="O243" s="7">
        <f t="shared" si="36"/>
        <v>4.805548455046709</v>
      </c>
      <c r="P243" s="3">
        <f t="shared" si="37"/>
        <v>0.20809279301924763</v>
      </c>
      <c r="Q243" s="3">
        <f>IF(ISNUMBER(P243),SUMIF(A:A,A243,P:P),"")</f>
        <v>0.8799453191662315</v>
      </c>
      <c r="R243" s="3">
        <f t="shared" si="38"/>
        <v>0.23648377744246693</v>
      </c>
      <c r="S243" s="8">
        <f t="shared" si="39"/>
        <v>4.228619869044867</v>
      </c>
    </row>
    <row r="244" spans="1:19" ht="15">
      <c r="A244" s="1">
        <v>23</v>
      </c>
      <c r="B244" s="5">
        <v>0.6854166666666667</v>
      </c>
      <c r="C244" s="1" t="s">
        <v>209</v>
      </c>
      <c r="D244" s="1">
        <v>8</v>
      </c>
      <c r="E244" s="1">
        <v>3</v>
      </c>
      <c r="F244" s="1" t="s">
        <v>240</v>
      </c>
      <c r="G244" s="2">
        <v>63.61393333333329</v>
      </c>
      <c r="H244" s="6">
        <f>1+_xlfn.COUNTIFS(A:A,A244,O:O,"&lt;"&amp;O244)</f>
        <v>2</v>
      </c>
      <c r="I244" s="2">
        <f>_xlfn.AVERAGEIF(A:A,A244,G:G)</f>
        <v>52.89807878787878</v>
      </c>
      <c r="J244" s="2">
        <f t="shared" si="32"/>
        <v>10.715854545454512</v>
      </c>
      <c r="K244" s="2">
        <f t="shared" si="33"/>
        <v>100.7158545454545</v>
      </c>
      <c r="L244" s="2">
        <f t="shared" si="34"/>
        <v>421.13408418558527</v>
      </c>
      <c r="M244" s="2">
        <f>SUMIF(A:A,A244,L:L)</f>
        <v>2817.216025220302</v>
      </c>
      <c r="N244" s="3">
        <f t="shared" si="35"/>
        <v>0.14948590396175004</v>
      </c>
      <c r="O244" s="7">
        <f t="shared" si="36"/>
        <v>6.689593958343234</v>
      </c>
      <c r="P244" s="3">
        <f t="shared" si="37"/>
        <v>0.14948590396175004</v>
      </c>
      <c r="Q244" s="3">
        <f>IF(ISNUMBER(P244),SUMIF(A:A,A244,P:P),"")</f>
        <v>0.8799453191662315</v>
      </c>
      <c r="R244" s="3">
        <f t="shared" si="38"/>
        <v>0.16988090135349704</v>
      </c>
      <c r="S244" s="8">
        <f t="shared" si="39"/>
        <v>5.886476890766831</v>
      </c>
    </row>
    <row r="245" spans="1:19" ht="15">
      <c r="A245" s="1">
        <v>23</v>
      </c>
      <c r="B245" s="5">
        <v>0.6854166666666667</v>
      </c>
      <c r="C245" s="1" t="s">
        <v>209</v>
      </c>
      <c r="D245" s="1">
        <v>8</v>
      </c>
      <c r="E245" s="1">
        <v>1</v>
      </c>
      <c r="F245" s="1" t="s">
        <v>238</v>
      </c>
      <c r="G245" s="2">
        <v>59.864</v>
      </c>
      <c r="H245" s="6">
        <f>1+_xlfn.COUNTIFS(A:A,A245,O:O,"&lt;"&amp;O245)</f>
        <v>3</v>
      </c>
      <c r="I245" s="2">
        <f>_xlfn.AVERAGEIF(A:A,A245,G:G)</f>
        <v>52.89807878787878</v>
      </c>
      <c r="J245" s="2">
        <f t="shared" si="32"/>
        <v>6.965921212121216</v>
      </c>
      <c r="K245" s="2">
        <f t="shared" si="33"/>
        <v>96.96592121212122</v>
      </c>
      <c r="L245" s="2">
        <f t="shared" si="34"/>
        <v>336.28374162684383</v>
      </c>
      <c r="M245" s="2">
        <f>SUMIF(A:A,A245,L:L)</f>
        <v>2817.216025220302</v>
      </c>
      <c r="N245" s="3">
        <f t="shared" si="35"/>
        <v>0.11936739625799443</v>
      </c>
      <c r="O245" s="7">
        <f t="shared" si="36"/>
        <v>8.377496966078178</v>
      </c>
      <c r="P245" s="3">
        <f t="shared" si="37"/>
        <v>0.11936739625799443</v>
      </c>
      <c r="Q245" s="3">
        <f>IF(ISNUMBER(P245),SUMIF(A:A,A245,P:P),"")</f>
        <v>0.8799453191662315</v>
      </c>
      <c r="R245" s="3">
        <f t="shared" si="38"/>
        <v>0.13565319759993472</v>
      </c>
      <c r="S245" s="8">
        <f t="shared" si="39"/>
        <v>7.371739241629799</v>
      </c>
    </row>
    <row r="246" spans="1:19" ht="15">
      <c r="A246" s="1">
        <v>23</v>
      </c>
      <c r="B246" s="5">
        <v>0.6854166666666667</v>
      </c>
      <c r="C246" s="1" t="s">
        <v>209</v>
      </c>
      <c r="D246" s="1">
        <v>8</v>
      </c>
      <c r="E246" s="1">
        <v>5</v>
      </c>
      <c r="F246" s="1" t="s">
        <v>242</v>
      </c>
      <c r="G246" s="2">
        <v>57.857099999999996</v>
      </c>
      <c r="H246" s="6">
        <f>1+_xlfn.COUNTIFS(A:A,A246,O:O,"&lt;"&amp;O246)</f>
        <v>4</v>
      </c>
      <c r="I246" s="2">
        <f>_xlfn.AVERAGEIF(A:A,A246,G:G)</f>
        <v>52.89807878787878</v>
      </c>
      <c r="J246" s="2">
        <f t="shared" si="32"/>
        <v>4.959021212121215</v>
      </c>
      <c r="K246" s="2">
        <f t="shared" si="33"/>
        <v>94.95902121212121</v>
      </c>
      <c r="L246" s="2">
        <f t="shared" si="34"/>
        <v>298.1334701749393</v>
      </c>
      <c r="M246" s="2">
        <f>SUMIF(A:A,A246,L:L)</f>
        <v>2817.216025220302</v>
      </c>
      <c r="N246" s="3">
        <f t="shared" si="35"/>
        <v>0.10582556236582025</v>
      </c>
      <c r="O246" s="7">
        <f t="shared" si="36"/>
        <v>9.449512741951485</v>
      </c>
      <c r="P246" s="3">
        <f t="shared" si="37"/>
        <v>0.10582556236582025</v>
      </c>
      <c r="Q246" s="3">
        <f>IF(ISNUMBER(P246),SUMIF(A:A,A246,P:P),"")</f>
        <v>0.8799453191662315</v>
      </c>
      <c r="R246" s="3">
        <f t="shared" si="38"/>
        <v>0.12026379373901598</v>
      </c>
      <c r="S246" s="8">
        <f t="shared" si="39"/>
        <v>8.315054505681871</v>
      </c>
    </row>
    <row r="247" spans="1:19" ht="15">
      <c r="A247" s="1">
        <v>23</v>
      </c>
      <c r="B247" s="5">
        <v>0.6854166666666667</v>
      </c>
      <c r="C247" s="1" t="s">
        <v>209</v>
      </c>
      <c r="D247" s="1">
        <v>8</v>
      </c>
      <c r="E247" s="1">
        <v>6</v>
      </c>
      <c r="F247" s="1" t="s">
        <v>243</v>
      </c>
      <c r="G247" s="2">
        <v>56.3426</v>
      </c>
      <c r="H247" s="6">
        <f>1+_xlfn.COUNTIFS(A:A,A247,O:O,"&lt;"&amp;O247)</f>
        <v>5</v>
      </c>
      <c r="I247" s="2">
        <f>_xlfn.AVERAGEIF(A:A,A247,G:G)</f>
        <v>52.89807878787878</v>
      </c>
      <c r="J247" s="2">
        <f t="shared" si="32"/>
        <v>3.4445212121212165</v>
      </c>
      <c r="K247" s="2">
        <f t="shared" si="33"/>
        <v>93.44452121212122</v>
      </c>
      <c r="L247" s="2">
        <f t="shared" si="34"/>
        <v>272.2365269297796</v>
      </c>
      <c r="M247" s="2">
        <f>SUMIF(A:A,A247,L:L)</f>
        <v>2817.216025220302</v>
      </c>
      <c r="N247" s="3">
        <f t="shared" si="35"/>
        <v>0.09663317420200004</v>
      </c>
      <c r="O247" s="7">
        <f t="shared" si="36"/>
        <v>10.348413039911327</v>
      </c>
      <c r="P247" s="3">
        <f t="shared" si="37"/>
        <v>0.09663317420200004</v>
      </c>
      <c r="Q247" s="3">
        <f>IF(ISNUMBER(P247),SUMIF(A:A,A247,P:P),"")</f>
        <v>0.8799453191662315</v>
      </c>
      <c r="R247" s="3">
        <f t="shared" si="38"/>
        <v>0.10981724897810946</v>
      </c>
      <c r="S247" s="8">
        <f t="shared" si="39"/>
        <v>9.106037615268765</v>
      </c>
    </row>
    <row r="248" spans="1:19" ht="15">
      <c r="A248" s="1">
        <v>23</v>
      </c>
      <c r="B248" s="5">
        <v>0.6854166666666667</v>
      </c>
      <c r="C248" s="1" t="s">
        <v>209</v>
      </c>
      <c r="D248" s="1">
        <v>8</v>
      </c>
      <c r="E248" s="1">
        <v>9</v>
      </c>
      <c r="F248" s="1" t="s">
        <v>245</v>
      </c>
      <c r="G248" s="2">
        <v>52.5171333333333</v>
      </c>
      <c r="H248" s="6">
        <f>1+_xlfn.COUNTIFS(A:A,A248,O:O,"&lt;"&amp;O248)</f>
        <v>6</v>
      </c>
      <c r="I248" s="2">
        <f>_xlfn.AVERAGEIF(A:A,A248,G:G)</f>
        <v>52.89807878787878</v>
      </c>
      <c r="J248" s="2">
        <f t="shared" si="32"/>
        <v>-0.3809454545454827</v>
      </c>
      <c r="K248" s="2">
        <f t="shared" si="33"/>
        <v>89.61905454545452</v>
      </c>
      <c r="L248" s="2">
        <f t="shared" si="34"/>
        <v>216.4031866768331</v>
      </c>
      <c r="M248" s="2">
        <f>SUMIF(A:A,A248,L:L)</f>
        <v>2817.216025220302</v>
      </c>
      <c r="N248" s="3">
        <f t="shared" si="35"/>
        <v>0.07681455193337923</v>
      </c>
      <c r="O248" s="7">
        <f t="shared" si="36"/>
        <v>13.018366635364789</v>
      </c>
      <c r="P248" s="3">
        <f t="shared" si="37"/>
        <v>0.07681455193337923</v>
      </c>
      <c r="Q248" s="3">
        <f>IF(ISNUMBER(P248),SUMIF(A:A,A248,P:P),"")</f>
        <v>0.8799453191662315</v>
      </c>
      <c r="R248" s="3">
        <f t="shared" si="38"/>
        <v>0.08729468781783258</v>
      </c>
      <c r="S248" s="8">
        <f t="shared" si="39"/>
        <v>11.455450783979089</v>
      </c>
    </row>
    <row r="249" spans="1:19" ht="15">
      <c r="A249" s="1">
        <v>23</v>
      </c>
      <c r="B249" s="5">
        <v>0.6854166666666667</v>
      </c>
      <c r="C249" s="1" t="s">
        <v>209</v>
      </c>
      <c r="D249" s="1">
        <v>8</v>
      </c>
      <c r="E249" s="1">
        <v>10</v>
      </c>
      <c r="F249" s="1" t="s">
        <v>246</v>
      </c>
      <c r="G249" s="2">
        <v>49.3983666666666</v>
      </c>
      <c r="H249" s="6">
        <f>1+_xlfn.COUNTIFS(A:A,A249,O:O,"&lt;"&amp;O249)</f>
        <v>7</v>
      </c>
      <c r="I249" s="2">
        <f>_xlfn.AVERAGEIF(A:A,A249,G:G)</f>
        <v>52.89807878787878</v>
      </c>
      <c r="J249" s="2">
        <f t="shared" si="32"/>
        <v>-3.499712121212184</v>
      </c>
      <c r="K249" s="2">
        <f t="shared" si="33"/>
        <v>86.50028787878782</v>
      </c>
      <c r="L249" s="2">
        <f t="shared" si="34"/>
        <v>179.47165286997256</v>
      </c>
      <c r="M249" s="2">
        <f>SUMIF(A:A,A249,L:L)</f>
        <v>2817.216025220302</v>
      </c>
      <c r="N249" s="3">
        <f t="shared" si="35"/>
        <v>0.06370532158815835</v>
      </c>
      <c r="O249" s="7">
        <f t="shared" si="36"/>
        <v>15.697275754524746</v>
      </c>
      <c r="P249" s="3">
        <f t="shared" si="37"/>
        <v>0.06370532158815835</v>
      </c>
      <c r="Q249" s="3">
        <f>IF(ISNUMBER(P249),SUMIF(A:A,A249,P:P),"")</f>
        <v>0.8799453191662315</v>
      </c>
      <c r="R249" s="3">
        <f t="shared" si="38"/>
        <v>0.07239690944491939</v>
      </c>
      <c r="S249" s="8">
        <f t="shared" si="39"/>
        <v>13.812744323855625</v>
      </c>
    </row>
    <row r="250" spans="1:19" ht="15">
      <c r="A250" s="1">
        <v>23</v>
      </c>
      <c r="B250" s="5">
        <v>0.6854166666666667</v>
      </c>
      <c r="C250" s="1" t="s">
        <v>209</v>
      </c>
      <c r="D250" s="1">
        <v>8</v>
      </c>
      <c r="E250" s="1">
        <v>13</v>
      </c>
      <c r="F250" s="1" t="s">
        <v>248</v>
      </c>
      <c r="G250" s="2">
        <v>48.4053666666667</v>
      </c>
      <c r="H250" s="6">
        <f>1+_xlfn.COUNTIFS(A:A,A250,O:O,"&lt;"&amp;O250)</f>
        <v>8</v>
      </c>
      <c r="I250" s="2">
        <f>_xlfn.AVERAGEIF(A:A,A250,G:G)</f>
        <v>52.89807878787878</v>
      </c>
      <c r="J250" s="2">
        <f t="shared" si="32"/>
        <v>-4.4927121212120795</v>
      </c>
      <c r="K250" s="2">
        <f t="shared" si="33"/>
        <v>85.50728787878792</v>
      </c>
      <c r="L250" s="2">
        <f t="shared" si="34"/>
        <v>169.09104078207145</v>
      </c>
      <c r="M250" s="2">
        <f>SUMIF(A:A,A250,L:L)</f>
        <v>2817.216025220302</v>
      </c>
      <c r="N250" s="3">
        <f t="shared" si="35"/>
        <v>0.060020615837881576</v>
      </c>
      <c r="O250" s="7">
        <f t="shared" si="36"/>
        <v>16.660942012008768</v>
      </c>
      <c r="P250" s="3">
        <f t="shared" si="37"/>
        <v>0.060020615837881576</v>
      </c>
      <c r="Q250" s="3">
        <f>IF(ISNUMBER(P250),SUMIF(A:A,A250,P:P),"")</f>
        <v>0.8799453191662315</v>
      </c>
      <c r="R250" s="3">
        <f t="shared" si="38"/>
        <v>0.06820948362422394</v>
      </c>
      <c r="S250" s="8">
        <f t="shared" si="39"/>
        <v>14.660717936367131</v>
      </c>
    </row>
    <row r="251" spans="1:19" ht="15">
      <c r="A251" s="1">
        <v>23</v>
      </c>
      <c r="B251" s="5">
        <v>0.6854166666666667</v>
      </c>
      <c r="C251" s="1" t="s">
        <v>209</v>
      </c>
      <c r="D251" s="1">
        <v>8</v>
      </c>
      <c r="E251" s="1">
        <v>2</v>
      </c>
      <c r="F251" s="1" t="s">
        <v>239</v>
      </c>
      <c r="G251" s="2">
        <v>43.4937666666667</v>
      </c>
      <c r="H251" s="6">
        <f>1+_xlfn.COUNTIFS(A:A,A251,O:O,"&lt;"&amp;O251)</f>
        <v>9</v>
      </c>
      <c r="I251" s="2">
        <f>_xlfn.AVERAGEIF(A:A,A251,G:G)</f>
        <v>52.89807878787878</v>
      </c>
      <c r="J251" s="2">
        <f t="shared" si="32"/>
        <v>-9.40431212121208</v>
      </c>
      <c r="K251" s="2">
        <f t="shared" si="33"/>
        <v>80.59568787878791</v>
      </c>
      <c r="L251" s="2">
        <f t="shared" si="34"/>
        <v>125.93189849841042</v>
      </c>
      <c r="M251" s="2">
        <f>SUMIF(A:A,A251,L:L)</f>
        <v>2817.216025220302</v>
      </c>
      <c r="N251" s="3">
        <f t="shared" si="35"/>
        <v>0.04470083137787161</v>
      </c>
      <c r="O251" s="7">
        <f t="shared" si="36"/>
        <v>22.370948574684295</v>
      </c>
      <c r="P251" s="3">
        <f t="shared" si="37"/>
      </c>
      <c r="Q251" s="3">
        <f>IF(ISNUMBER(P251),SUMIF(A:A,A251,P:P),"")</f>
      </c>
      <c r="R251" s="3">
        <f t="shared" si="38"/>
      </c>
      <c r="S251" s="8">
        <f t="shared" si="39"/>
      </c>
    </row>
    <row r="252" spans="1:19" ht="15">
      <c r="A252" s="1">
        <v>23</v>
      </c>
      <c r="B252" s="5">
        <v>0.6854166666666667</v>
      </c>
      <c r="C252" s="1" t="s">
        <v>209</v>
      </c>
      <c r="D252" s="1">
        <v>8</v>
      </c>
      <c r="E252" s="1">
        <v>7</v>
      </c>
      <c r="F252" s="1" t="s">
        <v>244</v>
      </c>
      <c r="G252" s="2">
        <v>39.9254666666666</v>
      </c>
      <c r="H252" s="6">
        <f>1+_xlfn.COUNTIFS(A:A,A252,O:O,"&lt;"&amp;O252)</f>
        <v>11</v>
      </c>
      <c r="I252" s="2">
        <f>_xlfn.AVERAGEIF(A:A,A252,G:G)</f>
        <v>52.89807878787878</v>
      </c>
      <c r="J252" s="2">
        <f t="shared" si="32"/>
        <v>-12.97261212121218</v>
      </c>
      <c r="K252" s="2">
        <f t="shared" si="33"/>
        <v>77.02738787878782</v>
      </c>
      <c r="L252" s="2">
        <f t="shared" si="34"/>
        <v>101.66095161408127</v>
      </c>
      <c r="M252" s="2">
        <f>SUMIF(A:A,A252,L:L)</f>
        <v>2817.216025220302</v>
      </c>
      <c r="N252" s="3">
        <f t="shared" si="35"/>
        <v>0.03608560745927588</v>
      </c>
      <c r="O252" s="7">
        <f t="shared" si="36"/>
        <v>27.71187934493113</v>
      </c>
      <c r="P252" s="3">
        <f t="shared" si="37"/>
      </c>
      <c r="Q252" s="3">
        <f>IF(ISNUMBER(P252),SUMIF(A:A,A252,P:P),"")</f>
      </c>
      <c r="R252" s="3">
        <f t="shared" si="38"/>
      </c>
      <c r="S252" s="8">
        <f t="shared" si="39"/>
      </c>
    </row>
    <row r="253" spans="1:19" ht="15">
      <c r="A253" s="1">
        <v>23</v>
      </c>
      <c r="B253" s="5">
        <v>0.6854166666666667</v>
      </c>
      <c r="C253" s="1" t="s">
        <v>209</v>
      </c>
      <c r="D253" s="1">
        <v>8</v>
      </c>
      <c r="E253" s="1">
        <v>11</v>
      </c>
      <c r="F253" s="1" t="s">
        <v>247</v>
      </c>
      <c r="G253" s="2">
        <v>41.3341666666667</v>
      </c>
      <c r="H253" s="6">
        <f>1+_xlfn.COUNTIFS(A:A,A253,O:O,"&lt;"&amp;O253)</f>
        <v>10</v>
      </c>
      <c r="I253" s="2">
        <f>_xlfn.AVERAGEIF(A:A,A253,G:G)</f>
        <v>52.89807878787878</v>
      </c>
      <c r="J253" s="2">
        <f t="shared" si="32"/>
        <v>-11.563912121212084</v>
      </c>
      <c r="K253" s="2">
        <f t="shared" si="33"/>
        <v>78.43608787878792</v>
      </c>
      <c r="L253" s="2">
        <f t="shared" si="34"/>
        <v>110.62712063511002</v>
      </c>
      <c r="M253" s="2">
        <f>SUMIF(A:A,A253,L:L)</f>
        <v>2817.216025220302</v>
      </c>
      <c r="N253" s="3">
        <f t="shared" si="35"/>
        <v>0.03926824199662116</v>
      </c>
      <c r="O253" s="7">
        <f t="shared" si="36"/>
        <v>25.4658713798811</v>
      </c>
      <c r="P253" s="3">
        <f t="shared" si="37"/>
      </c>
      <c r="Q253" s="3">
        <f>IF(ISNUMBER(P253),SUMIF(A:A,A253,P:P),"")</f>
      </c>
      <c r="R253" s="3">
        <f t="shared" si="38"/>
      </c>
      <c r="S253" s="8">
        <f t="shared" si="39"/>
      </c>
    </row>
    <row r="254" spans="1:19" ht="15">
      <c r="A254" s="1">
        <v>32</v>
      </c>
      <c r="B254" s="5">
        <v>0.6875</v>
      </c>
      <c r="C254" s="1" t="s">
        <v>265</v>
      </c>
      <c r="D254" s="1">
        <v>8</v>
      </c>
      <c r="E254" s="1">
        <v>10</v>
      </c>
      <c r="F254" s="1" t="s">
        <v>352</v>
      </c>
      <c r="G254" s="2">
        <v>73.67536666666669</v>
      </c>
      <c r="H254" s="6">
        <f>1+_xlfn.COUNTIFS(A:A,A254,O:O,"&lt;"&amp;O254)</f>
        <v>1</v>
      </c>
      <c r="I254" s="2">
        <f>_xlfn.AVERAGEIF(A:A,A254,G:G)</f>
        <v>49.81524999999999</v>
      </c>
      <c r="J254" s="2">
        <f t="shared" si="32"/>
        <v>23.8601166666667</v>
      </c>
      <c r="K254" s="2">
        <f t="shared" si="33"/>
        <v>113.8601166666667</v>
      </c>
      <c r="L254" s="2">
        <f t="shared" si="34"/>
        <v>926.6787893839384</v>
      </c>
      <c r="M254" s="2">
        <f>SUMIF(A:A,A254,L:L)</f>
        <v>4054.116969670328</v>
      </c>
      <c r="N254" s="3">
        <f t="shared" si="35"/>
        <v>0.2285772207157836</v>
      </c>
      <c r="O254" s="7">
        <f t="shared" si="36"/>
        <v>4.374889137546279</v>
      </c>
      <c r="P254" s="3">
        <f t="shared" si="37"/>
        <v>0.2285772207157836</v>
      </c>
      <c r="Q254" s="3">
        <f>IF(ISNUMBER(P254),SUMIF(A:A,A254,P:P),"")</f>
        <v>0.8639007465739366</v>
      </c>
      <c r="R254" s="3">
        <f t="shared" si="38"/>
        <v>0.2645873633311196</v>
      </c>
      <c r="S254" s="8">
        <f t="shared" si="39"/>
        <v>3.7794699921044357</v>
      </c>
    </row>
    <row r="255" spans="1:19" ht="15">
      <c r="A255" s="1">
        <v>32</v>
      </c>
      <c r="B255" s="5">
        <v>0.6875</v>
      </c>
      <c r="C255" s="1" t="s">
        <v>265</v>
      </c>
      <c r="D255" s="1">
        <v>8</v>
      </c>
      <c r="E255" s="1">
        <v>7</v>
      </c>
      <c r="F255" s="1" t="s">
        <v>349</v>
      </c>
      <c r="G255" s="2">
        <v>67.96736666666669</v>
      </c>
      <c r="H255" s="6">
        <f>1+_xlfn.COUNTIFS(A:A,A255,O:O,"&lt;"&amp;O255)</f>
        <v>2</v>
      </c>
      <c r="I255" s="2">
        <f>_xlfn.AVERAGEIF(A:A,A255,G:G)</f>
        <v>49.81524999999999</v>
      </c>
      <c r="J255" s="2">
        <f t="shared" si="32"/>
        <v>18.1521166666667</v>
      </c>
      <c r="K255" s="2">
        <f t="shared" si="33"/>
        <v>108.1521166666667</v>
      </c>
      <c r="L255" s="2">
        <f t="shared" si="34"/>
        <v>657.9487231860033</v>
      </c>
      <c r="M255" s="2">
        <f>SUMIF(A:A,A255,L:L)</f>
        <v>4054.116969670328</v>
      </c>
      <c r="N255" s="3">
        <f t="shared" si="35"/>
        <v>0.1622914997540158</v>
      </c>
      <c r="O255" s="7">
        <f t="shared" si="36"/>
        <v>6.161752165182365</v>
      </c>
      <c r="P255" s="3">
        <f t="shared" si="37"/>
        <v>0.1622914997540158</v>
      </c>
      <c r="Q255" s="3">
        <f>IF(ISNUMBER(P255),SUMIF(A:A,A255,P:P),"")</f>
        <v>0.8639007465739366</v>
      </c>
      <c r="R255" s="3">
        <f t="shared" si="38"/>
        <v>0.18785896458317988</v>
      </c>
      <c r="S255" s="8">
        <f t="shared" si="39"/>
        <v>5.323142295704614</v>
      </c>
    </row>
    <row r="256" spans="1:19" ht="15">
      <c r="A256" s="1">
        <v>32</v>
      </c>
      <c r="B256" s="5">
        <v>0.6875</v>
      </c>
      <c r="C256" s="1" t="s">
        <v>265</v>
      </c>
      <c r="D256" s="1">
        <v>8</v>
      </c>
      <c r="E256" s="1">
        <v>5</v>
      </c>
      <c r="F256" s="1" t="s">
        <v>347</v>
      </c>
      <c r="G256" s="2">
        <v>63.9795666666666</v>
      </c>
      <c r="H256" s="6">
        <f>1+_xlfn.COUNTIFS(A:A,A256,O:O,"&lt;"&amp;O256)</f>
        <v>3</v>
      </c>
      <c r="I256" s="2">
        <f>_xlfn.AVERAGEIF(A:A,A256,G:G)</f>
        <v>49.81524999999999</v>
      </c>
      <c r="J256" s="2">
        <f t="shared" si="32"/>
        <v>14.164316666666608</v>
      </c>
      <c r="K256" s="2">
        <f t="shared" si="33"/>
        <v>104.16431666666661</v>
      </c>
      <c r="L256" s="2">
        <f t="shared" si="34"/>
        <v>517.9397900091263</v>
      </c>
      <c r="M256" s="2">
        <f>SUMIF(A:A,A256,L:L)</f>
        <v>4054.116969670328</v>
      </c>
      <c r="N256" s="3">
        <f t="shared" si="35"/>
        <v>0.12775649885879933</v>
      </c>
      <c r="O256" s="7">
        <f t="shared" si="36"/>
        <v>7.827390457100995</v>
      </c>
      <c r="P256" s="3">
        <f t="shared" si="37"/>
        <v>0.12775649885879933</v>
      </c>
      <c r="Q256" s="3">
        <f>IF(ISNUMBER(P256),SUMIF(A:A,A256,P:P),"")</f>
        <v>0.8639007465739366</v>
      </c>
      <c r="R256" s="3">
        <f t="shared" si="38"/>
        <v>0.147883306462527</v>
      </c>
      <c r="S256" s="8">
        <f t="shared" si="39"/>
        <v>6.7620884596152555</v>
      </c>
    </row>
    <row r="257" spans="1:19" ht="15">
      <c r="A257" s="1">
        <v>32</v>
      </c>
      <c r="B257" s="5">
        <v>0.6875</v>
      </c>
      <c r="C257" s="1" t="s">
        <v>265</v>
      </c>
      <c r="D257" s="1">
        <v>8</v>
      </c>
      <c r="E257" s="1">
        <v>16</v>
      </c>
      <c r="F257" s="1" t="s">
        <v>357</v>
      </c>
      <c r="G257" s="2">
        <v>55.073066666666705</v>
      </c>
      <c r="H257" s="6">
        <f>1+_xlfn.COUNTIFS(A:A,A257,O:O,"&lt;"&amp;O257)</f>
        <v>4</v>
      </c>
      <c r="I257" s="2">
        <f>_xlfn.AVERAGEIF(A:A,A257,G:G)</f>
        <v>49.81524999999999</v>
      </c>
      <c r="J257" s="2">
        <f t="shared" si="32"/>
        <v>5.257816666666713</v>
      </c>
      <c r="K257" s="2">
        <f t="shared" si="33"/>
        <v>95.25781666666671</v>
      </c>
      <c r="L257" s="2">
        <f t="shared" si="34"/>
        <v>303.5265238723235</v>
      </c>
      <c r="M257" s="2">
        <f>SUMIF(A:A,A257,L:L)</f>
        <v>4054.116969670328</v>
      </c>
      <c r="N257" s="3">
        <f t="shared" si="35"/>
        <v>0.07486871398705736</v>
      </c>
      <c r="O257" s="7">
        <f t="shared" si="36"/>
        <v>13.356713996354621</v>
      </c>
      <c r="P257" s="3">
        <f t="shared" si="37"/>
        <v>0.07486871398705736</v>
      </c>
      <c r="Q257" s="3">
        <f>IF(ISNUMBER(P257),SUMIF(A:A,A257,P:P),"")</f>
        <v>0.8639007465739366</v>
      </c>
      <c r="R257" s="3">
        <f t="shared" si="38"/>
        <v>0.08666355977115683</v>
      </c>
      <c r="S257" s="8">
        <f t="shared" si="39"/>
        <v>11.538875193225303</v>
      </c>
    </row>
    <row r="258" spans="1:19" ht="15">
      <c r="A258" s="1">
        <v>32</v>
      </c>
      <c r="B258" s="5">
        <v>0.6875</v>
      </c>
      <c r="C258" s="1" t="s">
        <v>265</v>
      </c>
      <c r="D258" s="1">
        <v>8</v>
      </c>
      <c r="E258" s="1">
        <v>11</v>
      </c>
      <c r="F258" s="1" t="s">
        <v>353</v>
      </c>
      <c r="G258" s="2">
        <v>51.207899999999995</v>
      </c>
      <c r="H258" s="6">
        <f>1+_xlfn.COUNTIFS(A:A,A258,O:O,"&lt;"&amp;O258)</f>
        <v>5</v>
      </c>
      <c r="I258" s="2">
        <f>_xlfn.AVERAGEIF(A:A,A258,G:G)</f>
        <v>49.81524999999999</v>
      </c>
      <c r="J258" s="2">
        <f t="shared" si="32"/>
        <v>1.3926500000000033</v>
      </c>
      <c r="K258" s="2">
        <f t="shared" si="33"/>
        <v>91.39265</v>
      </c>
      <c r="L258" s="2">
        <f t="shared" si="34"/>
        <v>240.7018426163341</v>
      </c>
      <c r="M258" s="2">
        <f>SUMIF(A:A,A258,L:L)</f>
        <v>4054.116969670328</v>
      </c>
      <c r="N258" s="3">
        <f t="shared" si="35"/>
        <v>0.05937219977052301</v>
      </c>
      <c r="O258" s="7">
        <f t="shared" si="36"/>
        <v>16.842899603940193</v>
      </c>
      <c r="P258" s="3">
        <f t="shared" si="37"/>
        <v>0.05937219977052301</v>
      </c>
      <c r="Q258" s="3">
        <f>IF(ISNUMBER(P258),SUMIF(A:A,A258,P:P),"")</f>
        <v>0.8639007465739366</v>
      </c>
      <c r="R258" s="3">
        <f t="shared" si="38"/>
        <v>0.06872571878885587</v>
      </c>
      <c r="S258" s="8">
        <f t="shared" si="39"/>
        <v>14.550593542313793</v>
      </c>
    </row>
    <row r="259" spans="1:19" ht="15">
      <c r="A259" s="1">
        <v>32</v>
      </c>
      <c r="B259" s="5">
        <v>0.6875</v>
      </c>
      <c r="C259" s="1" t="s">
        <v>265</v>
      </c>
      <c r="D259" s="1">
        <v>8</v>
      </c>
      <c r="E259" s="1">
        <v>9</v>
      </c>
      <c r="F259" s="1" t="s">
        <v>351</v>
      </c>
      <c r="G259" s="2">
        <v>51.093199999999904</v>
      </c>
      <c r="H259" s="6">
        <f>1+_xlfn.COUNTIFS(A:A,A259,O:O,"&lt;"&amp;O259)</f>
        <v>6</v>
      </c>
      <c r="I259" s="2">
        <f>_xlfn.AVERAGEIF(A:A,A259,G:G)</f>
        <v>49.81524999999999</v>
      </c>
      <c r="J259" s="2">
        <f t="shared" si="32"/>
        <v>1.2779499999999118</v>
      </c>
      <c r="K259" s="2">
        <f t="shared" si="33"/>
        <v>91.27794999999992</v>
      </c>
      <c r="L259" s="2">
        <f t="shared" si="34"/>
        <v>239.0510195331845</v>
      </c>
      <c r="M259" s="2">
        <f>SUMIF(A:A,A259,L:L)</f>
        <v>4054.116969670328</v>
      </c>
      <c r="N259" s="3">
        <f t="shared" si="35"/>
        <v>0.05896500306270729</v>
      </c>
      <c r="O259" s="7">
        <f t="shared" si="36"/>
        <v>16.959212211632273</v>
      </c>
      <c r="P259" s="3">
        <f t="shared" si="37"/>
        <v>0.05896500306270729</v>
      </c>
      <c r="Q259" s="3">
        <f>IF(ISNUMBER(P259),SUMIF(A:A,A259,P:P),"")</f>
        <v>0.8639007465739366</v>
      </c>
      <c r="R259" s="3">
        <f t="shared" si="38"/>
        <v>0.06825437215623566</v>
      </c>
      <c r="S259" s="8">
        <f t="shared" si="39"/>
        <v>14.651076090934945</v>
      </c>
    </row>
    <row r="260" spans="1:19" ht="15">
      <c r="A260" s="1">
        <v>32</v>
      </c>
      <c r="B260" s="5">
        <v>0.6875</v>
      </c>
      <c r="C260" s="1" t="s">
        <v>265</v>
      </c>
      <c r="D260" s="1">
        <v>8</v>
      </c>
      <c r="E260" s="1">
        <v>1</v>
      </c>
      <c r="F260" s="1" t="s">
        <v>344</v>
      </c>
      <c r="G260" s="2">
        <v>50.449466666666694</v>
      </c>
      <c r="H260" s="6">
        <f>1+_xlfn.COUNTIFS(A:A,A260,O:O,"&lt;"&amp;O260)</f>
        <v>7</v>
      </c>
      <c r="I260" s="2">
        <f>_xlfn.AVERAGEIF(A:A,A260,G:G)</f>
        <v>49.81524999999999</v>
      </c>
      <c r="J260" s="2">
        <f t="shared" si="32"/>
        <v>0.6342166666667026</v>
      </c>
      <c r="K260" s="2">
        <f t="shared" si="33"/>
        <v>90.6342166666667</v>
      </c>
      <c r="L260" s="2">
        <f t="shared" si="34"/>
        <v>229.9939490272631</v>
      </c>
      <c r="M260" s="2">
        <f>SUMIF(A:A,A260,L:L)</f>
        <v>4054.116969670328</v>
      </c>
      <c r="N260" s="3">
        <f t="shared" si="35"/>
        <v>0.05673096034176974</v>
      </c>
      <c r="O260" s="7">
        <f t="shared" si="36"/>
        <v>17.627059263153743</v>
      </c>
      <c r="P260" s="3">
        <f t="shared" si="37"/>
        <v>0.05673096034176974</v>
      </c>
      <c r="Q260" s="3">
        <f>IF(ISNUMBER(P260),SUMIF(A:A,A260,P:P),"")</f>
        <v>0.8639007465739366</v>
      </c>
      <c r="R260" s="3">
        <f t="shared" si="38"/>
        <v>0.06566837749215262</v>
      </c>
      <c r="S260" s="8">
        <f t="shared" si="39"/>
        <v>15.228029657341542</v>
      </c>
    </row>
    <row r="261" spans="1:19" ht="15">
      <c r="A261" s="1">
        <v>32</v>
      </c>
      <c r="B261" s="5">
        <v>0.6875</v>
      </c>
      <c r="C261" s="1" t="s">
        <v>265</v>
      </c>
      <c r="D261" s="1">
        <v>8</v>
      </c>
      <c r="E261" s="1">
        <v>2</v>
      </c>
      <c r="F261" s="1" t="s">
        <v>345</v>
      </c>
      <c r="G261" s="2">
        <v>38.361000000000004</v>
      </c>
      <c r="H261" s="6">
        <f>1+_xlfn.COUNTIFS(A:A,A261,O:O,"&lt;"&amp;O261)</f>
        <v>11</v>
      </c>
      <c r="I261" s="2">
        <f>_xlfn.AVERAGEIF(A:A,A261,G:G)</f>
        <v>49.81524999999999</v>
      </c>
      <c r="J261" s="2">
        <f aca="true" t="shared" si="40" ref="J261:J319">G261-I261</f>
        <v>-11.454249999999988</v>
      </c>
      <c r="K261" s="2">
        <f aca="true" t="shared" si="41" ref="K261:K319">90+J261</f>
        <v>78.54575000000001</v>
      </c>
      <c r="L261" s="2">
        <f aca="true" t="shared" si="42" ref="L261:L319">EXP(0.06*K261)</f>
        <v>111.35741685813109</v>
      </c>
      <c r="M261" s="2">
        <f>SUMIF(A:A,A261,L:L)</f>
        <v>4054.116969670328</v>
      </c>
      <c r="N261" s="3">
        <f aca="true" t="shared" si="43" ref="N261:N319">L261/M261</f>
        <v>0.027467736548111098</v>
      </c>
      <c r="O261" s="7">
        <f aca="true" t="shared" si="44" ref="O261:O319">1/N261</f>
        <v>36.406348890395485</v>
      </c>
      <c r="P261" s="3">
        <f aca="true" t="shared" si="45" ref="P261:P319">IF(O261&gt;21,"",N261)</f>
      </c>
      <c r="Q261" s="3">
        <f>IF(ISNUMBER(P261),SUMIF(A:A,A261,P:P),"")</f>
      </c>
      <c r="R261" s="3">
        <f aca="true" t="shared" si="46" ref="R261:R319">_xlfn.IFERROR(P261*(1/Q261),"")</f>
      </c>
      <c r="S261" s="8">
        <f aca="true" t="shared" si="47" ref="S261:S319">_xlfn.IFERROR(1/R261,"")</f>
      </c>
    </row>
    <row r="262" spans="1:19" ht="15">
      <c r="A262" s="1">
        <v>32</v>
      </c>
      <c r="B262" s="5">
        <v>0.6875</v>
      </c>
      <c r="C262" s="1" t="s">
        <v>265</v>
      </c>
      <c r="D262" s="1">
        <v>8</v>
      </c>
      <c r="E262" s="1">
        <v>4</v>
      </c>
      <c r="F262" s="1" t="s">
        <v>346</v>
      </c>
      <c r="G262" s="2">
        <v>44.5633</v>
      </c>
      <c r="H262" s="6">
        <f>1+_xlfn.COUNTIFS(A:A,A262,O:O,"&lt;"&amp;O262)</f>
        <v>10</v>
      </c>
      <c r="I262" s="2">
        <f>_xlfn.AVERAGEIF(A:A,A262,G:G)</f>
        <v>49.81524999999999</v>
      </c>
      <c r="J262" s="2">
        <f t="shared" si="40"/>
        <v>-5.251949999999994</v>
      </c>
      <c r="K262" s="2">
        <f t="shared" si="41"/>
        <v>84.74805</v>
      </c>
      <c r="L262" s="2">
        <f t="shared" si="42"/>
        <v>161.5610354906</v>
      </c>
      <c r="M262" s="2">
        <f>SUMIF(A:A,A262,L:L)</f>
        <v>4054.116969670328</v>
      </c>
      <c r="N262" s="3">
        <f t="shared" si="43"/>
        <v>0.03985110363101778</v>
      </c>
      <c r="O262" s="7">
        <f t="shared" si="44"/>
        <v>25.093407933165953</v>
      </c>
      <c r="P262" s="3">
        <f t="shared" si="45"/>
      </c>
      <c r="Q262" s="3">
        <f>IF(ISNUMBER(P262),SUMIF(A:A,A262,P:P),"")</f>
      </c>
      <c r="R262" s="3">
        <f t="shared" si="46"/>
      </c>
      <c r="S262" s="8">
        <f t="shared" si="47"/>
      </c>
    </row>
    <row r="263" spans="1:19" ht="15">
      <c r="A263" s="1">
        <v>32</v>
      </c>
      <c r="B263" s="5">
        <v>0.6875</v>
      </c>
      <c r="C263" s="1" t="s">
        <v>265</v>
      </c>
      <c r="D263" s="1">
        <v>8</v>
      </c>
      <c r="E263" s="1">
        <v>6</v>
      </c>
      <c r="F263" s="1" t="s">
        <v>348</v>
      </c>
      <c r="G263" s="2">
        <v>36.5987</v>
      </c>
      <c r="H263" s="6">
        <f>1+_xlfn.COUNTIFS(A:A,A263,O:O,"&lt;"&amp;O263)</f>
        <v>12</v>
      </c>
      <c r="I263" s="2">
        <f>_xlfn.AVERAGEIF(A:A,A263,G:G)</f>
        <v>49.81524999999999</v>
      </c>
      <c r="J263" s="2">
        <f t="shared" si="40"/>
        <v>-13.216549999999991</v>
      </c>
      <c r="K263" s="2">
        <f t="shared" si="41"/>
        <v>76.78345000000002</v>
      </c>
      <c r="L263" s="2">
        <f t="shared" si="42"/>
        <v>100.18385019881082</v>
      </c>
      <c r="M263" s="2">
        <f>SUMIF(A:A,A263,L:L)</f>
        <v>4054.116969670328</v>
      </c>
      <c r="N263" s="3">
        <f t="shared" si="43"/>
        <v>0.02471163287796246</v>
      </c>
      <c r="O263" s="7">
        <f t="shared" si="44"/>
        <v>40.4667714569274</v>
      </c>
      <c r="P263" s="3">
        <f t="shared" si="45"/>
      </c>
      <c r="Q263" s="3">
        <f>IF(ISNUMBER(P263),SUMIF(A:A,A263,P:P),"")</f>
      </c>
      <c r="R263" s="3">
        <f t="shared" si="46"/>
      </c>
      <c r="S263" s="8">
        <f t="shared" si="47"/>
      </c>
    </row>
    <row r="264" spans="1:19" ht="15">
      <c r="A264" s="1">
        <v>32</v>
      </c>
      <c r="B264" s="5">
        <v>0.6875</v>
      </c>
      <c r="C264" s="1" t="s">
        <v>265</v>
      </c>
      <c r="D264" s="1">
        <v>8</v>
      </c>
      <c r="E264" s="1">
        <v>8</v>
      </c>
      <c r="F264" s="1" t="s">
        <v>350</v>
      </c>
      <c r="G264" s="2">
        <v>33.9855333333333</v>
      </c>
      <c r="H264" s="6">
        <f>1+_xlfn.COUNTIFS(A:A,A264,O:O,"&lt;"&amp;O264)</f>
        <v>14</v>
      </c>
      <c r="I264" s="2">
        <f>_xlfn.AVERAGEIF(A:A,A264,G:G)</f>
        <v>49.81524999999999</v>
      </c>
      <c r="J264" s="2">
        <f t="shared" si="40"/>
        <v>-15.829716666666691</v>
      </c>
      <c r="K264" s="2">
        <f t="shared" si="41"/>
        <v>74.17028333333332</v>
      </c>
      <c r="L264" s="2">
        <f t="shared" si="42"/>
        <v>85.64552706523834</v>
      </c>
      <c r="M264" s="2">
        <f>SUMIF(A:A,A264,L:L)</f>
        <v>4054.116969670328</v>
      </c>
      <c r="N264" s="3">
        <f t="shared" si="43"/>
        <v>0.021125568824473962</v>
      </c>
      <c r="O264" s="7">
        <f t="shared" si="44"/>
        <v>47.336003508767085</v>
      </c>
      <c r="P264" s="3">
        <f t="shared" si="45"/>
      </c>
      <c r="Q264" s="3">
        <f>IF(ISNUMBER(P264),SUMIF(A:A,A264,P:P),"")</f>
      </c>
      <c r="R264" s="3">
        <f t="shared" si="46"/>
      </c>
      <c r="S264" s="8">
        <f t="shared" si="47"/>
      </c>
    </row>
    <row r="265" spans="1:19" ht="15">
      <c r="A265" s="1">
        <v>32</v>
      </c>
      <c r="B265" s="5">
        <v>0.6875</v>
      </c>
      <c r="C265" s="1" t="s">
        <v>265</v>
      </c>
      <c r="D265" s="1">
        <v>8</v>
      </c>
      <c r="E265" s="1">
        <v>12</v>
      </c>
      <c r="F265" s="1" t="s">
        <v>354</v>
      </c>
      <c r="G265" s="2">
        <v>47.5465</v>
      </c>
      <c r="H265" s="6">
        <f>1+_xlfn.COUNTIFS(A:A,A265,O:O,"&lt;"&amp;O265)</f>
        <v>9</v>
      </c>
      <c r="I265" s="2">
        <f>_xlfn.AVERAGEIF(A:A,A265,G:G)</f>
        <v>49.81524999999999</v>
      </c>
      <c r="J265" s="2">
        <f t="shared" si="40"/>
        <v>-2.26874999999999</v>
      </c>
      <c r="K265" s="2">
        <f t="shared" si="41"/>
        <v>87.73125000000002</v>
      </c>
      <c r="L265" s="2">
        <f t="shared" si="42"/>
        <v>193.22880405938545</v>
      </c>
      <c r="M265" s="2">
        <f>SUMIF(A:A,A265,L:L)</f>
        <v>4054.116969670328</v>
      </c>
      <c r="N265" s="3">
        <f t="shared" si="43"/>
        <v>0.04766236532023357</v>
      </c>
      <c r="O265" s="7">
        <f t="shared" si="44"/>
        <v>20.980914255539084</v>
      </c>
      <c r="P265" s="3">
        <f t="shared" si="45"/>
        <v>0.04766236532023357</v>
      </c>
      <c r="Q265" s="3">
        <f>IF(ISNUMBER(P265),SUMIF(A:A,A265,P:P),"")</f>
        <v>0.8639007465739366</v>
      </c>
      <c r="R265" s="3">
        <f t="shared" si="46"/>
        <v>0.05517111254881223</v>
      </c>
      <c r="S265" s="8">
        <f t="shared" si="47"/>
        <v>18.12542748916396</v>
      </c>
    </row>
    <row r="266" spans="1:19" ht="15">
      <c r="A266" s="1">
        <v>32</v>
      </c>
      <c r="B266" s="5">
        <v>0.6875</v>
      </c>
      <c r="C266" s="1" t="s">
        <v>265</v>
      </c>
      <c r="D266" s="1">
        <v>8</v>
      </c>
      <c r="E266" s="1">
        <v>14</v>
      </c>
      <c r="F266" s="1" t="s">
        <v>355</v>
      </c>
      <c r="G266" s="2">
        <v>35.3611666666666</v>
      </c>
      <c r="H266" s="6">
        <f>1+_xlfn.COUNTIFS(A:A,A266,O:O,"&lt;"&amp;O266)</f>
        <v>13</v>
      </c>
      <c r="I266" s="2">
        <f>_xlfn.AVERAGEIF(A:A,A266,G:G)</f>
        <v>49.81524999999999</v>
      </c>
      <c r="J266" s="2">
        <f t="shared" si="40"/>
        <v>-14.454083333333394</v>
      </c>
      <c r="K266" s="2">
        <f t="shared" si="41"/>
        <v>75.54591666666661</v>
      </c>
      <c r="L266" s="2">
        <f t="shared" si="42"/>
        <v>93.01446326128578</v>
      </c>
      <c r="M266" s="2">
        <f>SUMIF(A:A,A266,L:L)</f>
        <v>4054.116969670328</v>
      </c>
      <c r="N266" s="3">
        <f t="shared" si="43"/>
        <v>0.022943211544498063</v>
      </c>
      <c r="O266" s="7">
        <f t="shared" si="44"/>
        <v>43.58587715850123</v>
      </c>
      <c r="P266" s="3">
        <f t="shared" si="45"/>
      </c>
      <c r="Q266" s="3">
        <f>IF(ISNUMBER(P266),SUMIF(A:A,A266,P:P),"")</f>
      </c>
      <c r="R266" s="3">
        <f t="shared" si="46"/>
      </c>
      <c r="S266" s="8">
        <f t="shared" si="47"/>
      </c>
    </row>
    <row r="267" spans="1:19" ht="15">
      <c r="A267" s="1">
        <v>32</v>
      </c>
      <c r="B267" s="5">
        <v>0.6875</v>
      </c>
      <c r="C267" s="1" t="s">
        <v>265</v>
      </c>
      <c r="D267" s="1">
        <v>8</v>
      </c>
      <c r="E267" s="1">
        <v>15</v>
      </c>
      <c r="F267" s="1" t="s">
        <v>356</v>
      </c>
      <c r="G267" s="2">
        <v>47.5513666666667</v>
      </c>
      <c r="H267" s="6">
        <f>1+_xlfn.COUNTIFS(A:A,A267,O:O,"&lt;"&amp;O267)</f>
        <v>8</v>
      </c>
      <c r="I267" s="2">
        <f>_xlfn.AVERAGEIF(A:A,A267,G:G)</f>
        <v>49.81524999999999</v>
      </c>
      <c r="J267" s="2">
        <f t="shared" si="40"/>
        <v>-2.2638833333332897</v>
      </c>
      <c r="K267" s="2">
        <f t="shared" si="41"/>
        <v>87.7361166666667</v>
      </c>
      <c r="L267" s="2">
        <f t="shared" si="42"/>
        <v>193.28523510870335</v>
      </c>
      <c r="M267" s="2">
        <f>SUMIF(A:A,A267,L:L)</f>
        <v>4054.116969670328</v>
      </c>
      <c r="N267" s="3">
        <f t="shared" si="43"/>
        <v>0.0476762847630469</v>
      </c>
      <c r="O267" s="7">
        <f t="shared" si="44"/>
        <v>20.97478872294771</v>
      </c>
      <c r="P267" s="3">
        <f t="shared" si="45"/>
        <v>0.0476762847630469</v>
      </c>
      <c r="Q267" s="3">
        <f>IF(ISNUMBER(P267),SUMIF(A:A,A267,P:P),"")</f>
        <v>0.8639007465739366</v>
      </c>
      <c r="R267" s="3">
        <f t="shared" si="46"/>
        <v>0.0551872248659604</v>
      </c>
      <c r="S267" s="8">
        <f t="shared" si="47"/>
        <v>18.12013563698511</v>
      </c>
    </row>
    <row r="268" spans="1:19" ht="15">
      <c r="A268" s="1">
        <v>13</v>
      </c>
      <c r="B268" s="5">
        <v>0.6944444444444445</v>
      </c>
      <c r="C268" s="1" t="s">
        <v>116</v>
      </c>
      <c r="D268" s="1">
        <v>7</v>
      </c>
      <c r="E268" s="1">
        <v>7</v>
      </c>
      <c r="F268" s="1" t="s">
        <v>147</v>
      </c>
      <c r="G268" s="2">
        <v>74.47383333333329</v>
      </c>
      <c r="H268" s="6">
        <f>1+_xlfn.COUNTIFS(A:A,A268,O:O,"&lt;"&amp;O268)</f>
        <v>1</v>
      </c>
      <c r="I268" s="2">
        <f>_xlfn.AVERAGEIF(A:A,A268,G:G)</f>
        <v>48.766841025641</v>
      </c>
      <c r="J268" s="2">
        <f t="shared" si="40"/>
        <v>25.70699230769229</v>
      </c>
      <c r="K268" s="2">
        <f t="shared" si="41"/>
        <v>115.70699230769229</v>
      </c>
      <c r="L268" s="2">
        <f t="shared" si="42"/>
        <v>1035.272067661321</v>
      </c>
      <c r="M268" s="2">
        <f>SUMIF(A:A,A268,L:L)</f>
        <v>3992.7676460020043</v>
      </c>
      <c r="N268" s="3">
        <f t="shared" si="43"/>
        <v>0.2592868304515412</v>
      </c>
      <c r="O268" s="7">
        <f t="shared" si="44"/>
        <v>3.856732708940621</v>
      </c>
      <c r="P268" s="3">
        <f t="shared" si="45"/>
        <v>0.2592868304515412</v>
      </c>
      <c r="Q268" s="3">
        <f>IF(ISNUMBER(P268),SUMIF(A:A,A268,P:P),"")</f>
        <v>0.8804685018602227</v>
      </c>
      <c r="R268" s="3">
        <f t="shared" si="46"/>
        <v>0.294487343844475</v>
      </c>
      <c r="S268" s="8">
        <f t="shared" si="47"/>
        <v>3.395731670316267</v>
      </c>
    </row>
    <row r="269" spans="1:19" ht="15">
      <c r="A269" s="1">
        <v>13</v>
      </c>
      <c r="B269" s="5">
        <v>0.6944444444444445</v>
      </c>
      <c r="C269" s="1" t="s">
        <v>116</v>
      </c>
      <c r="D269" s="1">
        <v>7</v>
      </c>
      <c r="E269" s="1">
        <v>10</v>
      </c>
      <c r="F269" s="1" t="s">
        <v>149</v>
      </c>
      <c r="G269" s="2">
        <v>66.1089</v>
      </c>
      <c r="H269" s="6">
        <f>1+_xlfn.COUNTIFS(A:A,A269,O:O,"&lt;"&amp;O269)</f>
        <v>2</v>
      </c>
      <c r="I269" s="2">
        <f>_xlfn.AVERAGEIF(A:A,A269,G:G)</f>
        <v>48.766841025641</v>
      </c>
      <c r="J269" s="2">
        <f t="shared" si="40"/>
        <v>17.342058974359006</v>
      </c>
      <c r="K269" s="2">
        <f t="shared" si="41"/>
        <v>107.342058974359</v>
      </c>
      <c r="L269" s="2">
        <f t="shared" si="42"/>
        <v>626.7348337254531</v>
      </c>
      <c r="M269" s="2">
        <f>SUMIF(A:A,A269,L:L)</f>
        <v>3992.7676460020043</v>
      </c>
      <c r="N269" s="3">
        <f t="shared" si="43"/>
        <v>0.1569675195983439</v>
      </c>
      <c r="O269" s="7">
        <f t="shared" si="44"/>
        <v>6.370744741070308</v>
      </c>
      <c r="P269" s="3">
        <f t="shared" si="45"/>
        <v>0.1569675195983439</v>
      </c>
      <c r="Q269" s="3">
        <f>IF(ISNUMBER(P269),SUMIF(A:A,A269,P:P),"")</f>
        <v>0.8804685018602227</v>
      </c>
      <c r="R269" s="3">
        <f t="shared" si="46"/>
        <v>0.178277268598148</v>
      </c>
      <c r="S269" s="8">
        <f t="shared" si="47"/>
        <v>5.609240077904068</v>
      </c>
    </row>
    <row r="270" spans="1:19" ht="15">
      <c r="A270" s="1">
        <v>13</v>
      </c>
      <c r="B270" s="5">
        <v>0.6944444444444445</v>
      </c>
      <c r="C270" s="1" t="s">
        <v>116</v>
      </c>
      <c r="D270" s="1">
        <v>7</v>
      </c>
      <c r="E270" s="1">
        <v>2</v>
      </c>
      <c r="F270" s="1" t="s">
        <v>142</v>
      </c>
      <c r="G270" s="2">
        <v>59.7658333333333</v>
      </c>
      <c r="H270" s="6">
        <f>1+_xlfn.COUNTIFS(A:A,A270,O:O,"&lt;"&amp;O270)</f>
        <v>3</v>
      </c>
      <c r="I270" s="2">
        <f>_xlfn.AVERAGEIF(A:A,A270,G:G)</f>
        <v>48.766841025641</v>
      </c>
      <c r="J270" s="2">
        <f t="shared" si="40"/>
        <v>10.998992307692298</v>
      </c>
      <c r="K270" s="2">
        <f t="shared" si="41"/>
        <v>100.9989923076923</v>
      </c>
      <c r="L270" s="2">
        <f t="shared" si="42"/>
        <v>428.3495374043036</v>
      </c>
      <c r="M270" s="2">
        <f>SUMIF(A:A,A270,L:L)</f>
        <v>3992.7676460020043</v>
      </c>
      <c r="N270" s="3">
        <f t="shared" si="43"/>
        <v>0.1072813585416657</v>
      </c>
      <c r="O270" s="7">
        <f t="shared" si="44"/>
        <v>9.321283898652553</v>
      </c>
      <c r="P270" s="3">
        <f t="shared" si="45"/>
        <v>0.1072813585416657</v>
      </c>
      <c r="Q270" s="3">
        <f>IF(ISNUMBER(P270),SUMIF(A:A,A270,P:P),"")</f>
        <v>0.8804685018602227</v>
      </c>
      <c r="R270" s="3">
        <f t="shared" si="46"/>
        <v>0.12184576542489077</v>
      </c>
      <c r="S270" s="8">
        <f t="shared" si="47"/>
        <v>8.207096869660429</v>
      </c>
    </row>
    <row r="271" spans="1:19" ht="15">
      <c r="A271" s="1">
        <v>13</v>
      </c>
      <c r="B271" s="5">
        <v>0.6944444444444445</v>
      </c>
      <c r="C271" s="1" t="s">
        <v>116</v>
      </c>
      <c r="D271" s="1">
        <v>7</v>
      </c>
      <c r="E271" s="1">
        <v>11</v>
      </c>
      <c r="F271" s="1" t="s">
        <v>150</v>
      </c>
      <c r="G271" s="2">
        <v>58.31626666666661</v>
      </c>
      <c r="H271" s="6">
        <f>1+_xlfn.COUNTIFS(A:A,A271,O:O,"&lt;"&amp;O271)</f>
        <v>4</v>
      </c>
      <c r="I271" s="2">
        <f>_xlfn.AVERAGEIF(A:A,A271,G:G)</f>
        <v>48.766841025641</v>
      </c>
      <c r="J271" s="2">
        <f t="shared" si="40"/>
        <v>9.549425641025607</v>
      </c>
      <c r="K271" s="2">
        <f t="shared" si="41"/>
        <v>99.5494256410256</v>
      </c>
      <c r="L271" s="2">
        <f t="shared" si="42"/>
        <v>392.66841910975654</v>
      </c>
      <c r="M271" s="2">
        <f>SUMIF(A:A,A271,L:L)</f>
        <v>3992.7676460020043</v>
      </c>
      <c r="N271" s="3">
        <f t="shared" si="43"/>
        <v>0.09834492109826103</v>
      </c>
      <c r="O271" s="7">
        <f t="shared" si="44"/>
        <v>10.168293276689429</v>
      </c>
      <c r="P271" s="3">
        <f t="shared" si="45"/>
        <v>0.09834492109826103</v>
      </c>
      <c r="Q271" s="3">
        <f>IF(ISNUMBER(P271),SUMIF(A:A,A271,P:P),"")</f>
        <v>0.8804685018602227</v>
      </c>
      <c r="R271" s="3">
        <f t="shared" si="46"/>
        <v>0.1116961264264211</v>
      </c>
      <c r="S271" s="8">
        <f t="shared" si="47"/>
        <v>8.952861947802118</v>
      </c>
    </row>
    <row r="272" spans="1:19" ht="15">
      <c r="A272" s="1">
        <v>13</v>
      </c>
      <c r="B272" s="5">
        <v>0.6944444444444445</v>
      </c>
      <c r="C272" s="1" t="s">
        <v>116</v>
      </c>
      <c r="D272" s="1">
        <v>7</v>
      </c>
      <c r="E272" s="1">
        <v>3</v>
      </c>
      <c r="F272" s="1" t="s">
        <v>143</v>
      </c>
      <c r="G272" s="2">
        <v>54.256800000000005</v>
      </c>
      <c r="H272" s="6">
        <f>1+_xlfn.COUNTIFS(A:A,A272,O:O,"&lt;"&amp;O272)</f>
        <v>5</v>
      </c>
      <c r="I272" s="2">
        <f>_xlfn.AVERAGEIF(A:A,A272,G:G)</f>
        <v>48.766841025641</v>
      </c>
      <c r="J272" s="2">
        <f t="shared" si="40"/>
        <v>5.489958974359006</v>
      </c>
      <c r="K272" s="2">
        <f t="shared" si="41"/>
        <v>95.48995897435901</v>
      </c>
      <c r="L272" s="2">
        <f t="shared" si="42"/>
        <v>307.7837846172121</v>
      </c>
      <c r="M272" s="2">
        <f>SUMIF(A:A,A272,L:L)</f>
        <v>3992.7676460020043</v>
      </c>
      <c r="N272" s="3">
        <f t="shared" si="43"/>
        <v>0.07708532324073476</v>
      </c>
      <c r="O272" s="7">
        <f t="shared" si="44"/>
        <v>12.972638084127054</v>
      </c>
      <c r="P272" s="3">
        <f t="shared" si="45"/>
        <v>0.07708532324073476</v>
      </c>
      <c r="Q272" s="3">
        <f>IF(ISNUMBER(P272),SUMIF(A:A,A272,P:P),"")</f>
        <v>0.8804685018602227</v>
      </c>
      <c r="R272" s="3">
        <f t="shared" si="46"/>
        <v>0.08755034743193153</v>
      </c>
      <c r="S272" s="8">
        <f t="shared" si="47"/>
        <v>11.421999219106217</v>
      </c>
    </row>
    <row r="273" spans="1:19" ht="15">
      <c r="A273" s="1">
        <v>13</v>
      </c>
      <c r="B273" s="5">
        <v>0.6944444444444445</v>
      </c>
      <c r="C273" s="1" t="s">
        <v>116</v>
      </c>
      <c r="D273" s="1">
        <v>7</v>
      </c>
      <c r="E273" s="1">
        <v>1</v>
      </c>
      <c r="F273" s="1" t="s">
        <v>141</v>
      </c>
      <c r="G273" s="2">
        <v>51.2842333333333</v>
      </c>
      <c r="H273" s="6">
        <f>1+_xlfn.COUNTIFS(A:A,A273,O:O,"&lt;"&amp;O273)</f>
        <v>6</v>
      </c>
      <c r="I273" s="2">
        <f>_xlfn.AVERAGEIF(A:A,A273,G:G)</f>
        <v>48.766841025641</v>
      </c>
      <c r="J273" s="2">
        <f t="shared" si="40"/>
        <v>2.5173923076922975</v>
      </c>
      <c r="K273" s="2">
        <f t="shared" si="41"/>
        <v>92.51739230769229</v>
      </c>
      <c r="L273" s="2">
        <f t="shared" si="42"/>
        <v>257.50613330016205</v>
      </c>
      <c r="M273" s="2">
        <f>SUMIF(A:A,A273,L:L)</f>
        <v>3992.7676460020043</v>
      </c>
      <c r="N273" s="3">
        <f t="shared" si="43"/>
        <v>0.06449314263453455</v>
      </c>
      <c r="O273" s="7">
        <f t="shared" si="44"/>
        <v>15.505524450354876</v>
      </c>
      <c r="P273" s="3">
        <f t="shared" si="45"/>
        <v>0.06449314263453455</v>
      </c>
      <c r="Q273" s="3">
        <f>IF(ISNUMBER(P273),SUMIF(A:A,A273,P:P),"")</f>
        <v>0.8804685018602227</v>
      </c>
      <c r="R273" s="3">
        <f t="shared" si="46"/>
        <v>0.07324866533927757</v>
      </c>
      <c r="S273" s="8">
        <f t="shared" si="47"/>
        <v>13.652125883361013</v>
      </c>
    </row>
    <row r="274" spans="1:19" ht="15">
      <c r="A274" s="1">
        <v>13</v>
      </c>
      <c r="B274" s="5">
        <v>0.6944444444444445</v>
      </c>
      <c r="C274" s="1" t="s">
        <v>116</v>
      </c>
      <c r="D274" s="1">
        <v>7</v>
      </c>
      <c r="E274" s="1">
        <v>5</v>
      </c>
      <c r="F274" s="1" t="s">
        <v>145</v>
      </c>
      <c r="G274" s="2">
        <v>49.7708333333333</v>
      </c>
      <c r="H274" s="6">
        <f>1+_xlfn.COUNTIFS(A:A,A274,O:O,"&lt;"&amp;O274)</f>
        <v>7</v>
      </c>
      <c r="I274" s="2">
        <f>_xlfn.AVERAGEIF(A:A,A274,G:G)</f>
        <v>48.766841025641</v>
      </c>
      <c r="J274" s="2">
        <f t="shared" si="40"/>
        <v>1.0039923076923003</v>
      </c>
      <c r="K274" s="2">
        <f t="shared" si="41"/>
        <v>91.0039923076923</v>
      </c>
      <c r="L274" s="2">
        <f t="shared" si="42"/>
        <v>235.15374598591046</v>
      </c>
      <c r="M274" s="2">
        <f>SUMIF(A:A,A274,L:L)</f>
        <v>3992.7676460020043</v>
      </c>
      <c r="N274" s="3">
        <f t="shared" si="43"/>
        <v>0.058894923730754056</v>
      </c>
      <c r="O274" s="7">
        <f t="shared" si="44"/>
        <v>16.97939205374698</v>
      </c>
      <c r="P274" s="3">
        <f t="shared" si="45"/>
        <v>0.058894923730754056</v>
      </c>
      <c r="Q274" s="3">
        <f>IF(ISNUMBER(P274),SUMIF(A:A,A274,P:P),"")</f>
        <v>0.8804685018602227</v>
      </c>
      <c r="R274" s="3">
        <f t="shared" si="46"/>
        <v>0.06689043799559319</v>
      </c>
      <c r="S274" s="8">
        <f t="shared" si="47"/>
        <v>14.949819884059977</v>
      </c>
    </row>
    <row r="275" spans="1:19" ht="15">
      <c r="A275" s="1">
        <v>13</v>
      </c>
      <c r="B275" s="5">
        <v>0.6944444444444445</v>
      </c>
      <c r="C275" s="1" t="s">
        <v>116</v>
      </c>
      <c r="D275" s="1">
        <v>7</v>
      </c>
      <c r="E275" s="1">
        <v>14</v>
      </c>
      <c r="F275" s="1" t="s">
        <v>152</v>
      </c>
      <c r="G275" s="2">
        <v>49.548500000000004</v>
      </c>
      <c r="H275" s="6">
        <f>1+_xlfn.COUNTIFS(A:A,A275,O:O,"&lt;"&amp;O275)</f>
        <v>8</v>
      </c>
      <c r="I275" s="2">
        <f>_xlfn.AVERAGEIF(A:A,A275,G:G)</f>
        <v>48.766841025641</v>
      </c>
      <c r="J275" s="2">
        <f t="shared" si="40"/>
        <v>0.7816589743590043</v>
      </c>
      <c r="K275" s="2">
        <f t="shared" si="41"/>
        <v>90.781658974359</v>
      </c>
      <c r="L275" s="2">
        <f t="shared" si="42"/>
        <v>232.03762574723444</v>
      </c>
      <c r="M275" s="2">
        <f>SUMIF(A:A,A275,L:L)</f>
        <v>3992.7676460020043</v>
      </c>
      <c r="N275" s="3">
        <f t="shared" si="43"/>
        <v>0.05811448256438761</v>
      </c>
      <c r="O275" s="7">
        <f t="shared" si="44"/>
        <v>17.207414673133428</v>
      </c>
      <c r="P275" s="3">
        <f t="shared" si="45"/>
        <v>0.05811448256438761</v>
      </c>
      <c r="Q275" s="3">
        <f>IF(ISNUMBER(P275),SUMIF(A:A,A275,P:P),"")</f>
        <v>0.8804685018602227</v>
      </c>
      <c r="R275" s="3">
        <f t="shared" si="46"/>
        <v>0.06600404493926287</v>
      </c>
      <c r="S275" s="8">
        <f t="shared" si="47"/>
        <v>15.150586618141405</v>
      </c>
    </row>
    <row r="276" spans="1:19" ht="15">
      <c r="A276" s="1">
        <v>13</v>
      </c>
      <c r="B276" s="5">
        <v>0.6944444444444445</v>
      </c>
      <c r="C276" s="1" t="s">
        <v>116</v>
      </c>
      <c r="D276" s="1">
        <v>7</v>
      </c>
      <c r="E276" s="1">
        <v>4</v>
      </c>
      <c r="F276" s="1" t="s">
        <v>144</v>
      </c>
      <c r="G276" s="2">
        <v>38.2466666666667</v>
      </c>
      <c r="H276" s="6">
        <f>1+_xlfn.COUNTIFS(A:A,A276,O:O,"&lt;"&amp;O276)</f>
        <v>9</v>
      </c>
      <c r="I276" s="2">
        <f>_xlfn.AVERAGEIF(A:A,A276,G:G)</f>
        <v>48.766841025641</v>
      </c>
      <c r="J276" s="2">
        <f t="shared" si="40"/>
        <v>-10.520174358974302</v>
      </c>
      <c r="K276" s="2">
        <f t="shared" si="41"/>
        <v>79.4798256410257</v>
      </c>
      <c r="L276" s="2">
        <f t="shared" si="42"/>
        <v>117.77659160743399</v>
      </c>
      <c r="M276" s="2">
        <f>SUMIF(A:A,A276,L:L)</f>
        <v>3992.7676460020043</v>
      </c>
      <c r="N276" s="3">
        <f t="shared" si="43"/>
        <v>0.029497481959754105</v>
      </c>
      <c r="O276" s="7">
        <f t="shared" si="44"/>
        <v>33.90119879942241</v>
      </c>
      <c r="P276" s="3">
        <f t="shared" si="45"/>
      </c>
      <c r="Q276" s="3">
        <f>IF(ISNUMBER(P276),SUMIF(A:A,A276,P:P),"")</f>
      </c>
      <c r="R276" s="3">
        <f t="shared" si="46"/>
      </c>
      <c r="S276" s="8">
        <f t="shared" si="47"/>
      </c>
    </row>
    <row r="277" spans="1:19" ht="15">
      <c r="A277" s="1">
        <v>13</v>
      </c>
      <c r="B277" s="5">
        <v>0.6944444444444445</v>
      </c>
      <c r="C277" s="1" t="s">
        <v>116</v>
      </c>
      <c r="D277" s="1">
        <v>7</v>
      </c>
      <c r="E277" s="1">
        <v>6</v>
      </c>
      <c r="F277" s="1" t="s">
        <v>146</v>
      </c>
      <c r="G277" s="2">
        <v>34.688</v>
      </c>
      <c r="H277" s="6">
        <f>1+_xlfn.COUNTIFS(A:A,A277,O:O,"&lt;"&amp;O277)</f>
        <v>11</v>
      </c>
      <c r="I277" s="2">
        <f>_xlfn.AVERAGEIF(A:A,A277,G:G)</f>
        <v>48.766841025641</v>
      </c>
      <c r="J277" s="2">
        <f t="shared" si="40"/>
        <v>-14.078841025640997</v>
      </c>
      <c r="K277" s="2">
        <f t="shared" si="41"/>
        <v>75.921158974359</v>
      </c>
      <c r="L277" s="2">
        <f t="shared" si="42"/>
        <v>95.1323936191763</v>
      </c>
      <c r="M277" s="2">
        <f>SUMIF(A:A,A277,L:L)</f>
        <v>3992.7676460020043</v>
      </c>
      <c r="N277" s="3">
        <f t="shared" si="43"/>
        <v>0.023826178243663454</v>
      </c>
      <c r="O277" s="7">
        <f t="shared" si="44"/>
        <v>41.97064211361505</v>
      </c>
      <c r="P277" s="3">
        <f t="shared" si="45"/>
      </c>
      <c r="Q277" s="3">
        <f>IF(ISNUMBER(P277),SUMIF(A:A,A277,P:P),"")</f>
      </c>
      <c r="R277" s="3">
        <f t="shared" si="46"/>
      </c>
      <c r="S277" s="8">
        <f t="shared" si="47"/>
      </c>
    </row>
    <row r="278" spans="1:19" ht="15">
      <c r="A278" s="1">
        <v>13</v>
      </c>
      <c r="B278" s="5">
        <v>0.6944444444444445</v>
      </c>
      <c r="C278" s="1" t="s">
        <v>116</v>
      </c>
      <c r="D278" s="1">
        <v>7</v>
      </c>
      <c r="E278" s="1">
        <v>8</v>
      </c>
      <c r="F278" s="1" t="s">
        <v>148</v>
      </c>
      <c r="G278" s="2">
        <v>38.2285999999999</v>
      </c>
      <c r="H278" s="6">
        <f>1+_xlfn.COUNTIFS(A:A,A278,O:O,"&lt;"&amp;O278)</f>
        <v>10</v>
      </c>
      <c r="I278" s="2">
        <f>_xlfn.AVERAGEIF(A:A,A278,G:G)</f>
        <v>48.766841025641</v>
      </c>
      <c r="J278" s="2">
        <f t="shared" si="40"/>
        <v>-10.5382410256411</v>
      </c>
      <c r="K278" s="2">
        <f t="shared" si="41"/>
        <v>79.4617589743589</v>
      </c>
      <c r="L278" s="2">
        <f t="shared" si="42"/>
        <v>117.64899095417941</v>
      </c>
      <c r="M278" s="2">
        <f>SUMIF(A:A,A278,L:L)</f>
        <v>3992.7676460020043</v>
      </c>
      <c r="N278" s="3">
        <f t="shared" si="43"/>
        <v>0.029465524013645633</v>
      </c>
      <c r="O278" s="7">
        <f t="shared" si="44"/>
        <v>33.937967624023756</v>
      </c>
      <c r="P278" s="3">
        <f t="shared" si="45"/>
      </c>
      <c r="Q278" s="3">
        <f>IF(ISNUMBER(P278),SUMIF(A:A,A278,P:P),"")</f>
      </c>
      <c r="R278" s="3">
        <f t="shared" si="46"/>
      </c>
      <c r="S278" s="8">
        <f t="shared" si="47"/>
      </c>
    </row>
    <row r="279" spans="1:19" ht="15">
      <c r="A279" s="1">
        <v>13</v>
      </c>
      <c r="B279" s="5">
        <v>0.6944444444444445</v>
      </c>
      <c r="C279" s="1" t="s">
        <v>116</v>
      </c>
      <c r="D279" s="1">
        <v>7</v>
      </c>
      <c r="E279" s="1">
        <v>12</v>
      </c>
      <c r="F279" s="1" t="s">
        <v>151</v>
      </c>
      <c r="G279" s="2">
        <v>34.555</v>
      </c>
      <c r="H279" s="6">
        <f>1+_xlfn.COUNTIFS(A:A,A279,O:O,"&lt;"&amp;O279)</f>
        <v>12</v>
      </c>
      <c r="I279" s="2">
        <f>_xlfn.AVERAGEIF(A:A,A279,G:G)</f>
        <v>48.766841025641</v>
      </c>
      <c r="J279" s="2">
        <f t="shared" si="40"/>
        <v>-14.211841025641</v>
      </c>
      <c r="K279" s="2">
        <f t="shared" si="41"/>
        <v>75.78815897435899</v>
      </c>
      <c r="L279" s="2">
        <f t="shared" si="42"/>
        <v>94.37625811135145</v>
      </c>
      <c r="M279" s="2">
        <f>SUMIF(A:A,A279,L:L)</f>
        <v>3992.7676460020043</v>
      </c>
      <c r="N279" s="3">
        <f t="shared" si="43"/>
        <v>0.023636801957622373</v>
      </c>
      <c r="O279" s="7">
        <f t="shared" si="44"/>
        <v>42.3069077531244</v>
      </c>
      <c r="P279" s="3">
        <f t="shared" si="45"/>
      </c>
      <c r="Q279" s="3">
        <f>IF(ISNUMBER(P279),SUMIF(A:A,A279,P:P),"")</f>
      </c>
      <c r="R279" s="3">
        <f t="shared" si="46"/>
      </c>
      <c r="S279" s="8">
        <f t="shared" si="47"/>
      </c>
    </row>
    <row r="280" spans="1:19" ht="15">
      <c r="A280" s="1">
        <v>13</v>
      </c>
      <c r="B280" s="5">
        <v>0.6944444444444445</v>
      </c>
      <c r="C280" s="1" t="s">
        <v>116</v>
      </c>
      <c r="D280" s="1">
        <v>7</v>
      </c>
      <c r="E280" s="1">
        <v>15</v>
      </c>
      <c r="F280" s="1" t="s">
        <v>153</v>
      </c>
      <c r="G280" s="2">
        <v>24.7254666666667</v>
      </c>
      <c r="H280" s="6">
        <f>1+_xlfn.COUNTIFS(A:A,A280,O:O,"&lt;"&amp;O280)</f>
        <v>13</v>
      </c>
      <c r="I280" s="2">
        <f>_xlfn.AVERAGEIF(A:A,A280,G:G)</f>
        <v>48.766841025641</v>
      </c>
      <c r="J280" s="2">
        <f t="shared" si="40"/>
        <v>-24.0413743589743</v>
      </c>
      <c r="K280" s="2">
        <f t="shared" si="41"/>
        <v>65.9586256410257</v>
      </c>
      <c r="L280" s="2">
        <f t="shared" si="42"/>
        <v>52.32726415850984</v>
      </c>
      <c r="M280" s="2">
        <f>SUMIF(A:A,A280,L:L)</f>
        <v>3992.7676460020043</v>
      </c>
      <c r="N280" s="3">
        <f t="shared" si="43"/>
        <v>0.013105511965091588</v>
      </c>
      <c r="O280" s="7">
        <f t="shared" si="44"/>
        <v>76.30377223443415</v>
      </c>
      <c r="P280" s="3">
        <f t="shared" si="45"/>
      </c>
      <c r="Q280" s="3">
        <f>IF(ISNUMBER(P280),SUMIF(A:A,A280,P:P),"")</f>
      </c>
      <c r="R280" s="3">
        <f t="shared" si="46"/>
      </c>
      <c r="S280" s="8">
        <f t="shared" si="47"/>
      </c>
    </row>
    <row r="281" spans="1:19" ht="15">
      <c r="A281" s="1">
        <v>24</v>
      </c>
      <c r="B281" s="5">
        <v>0.7097222222222223</v>
      </c>
      <c r="C281" s="1" t="s">
        <v>209</v>
      </c>
      <c r="D281" s="1">
        <v>9</v>
      </c>
      <c r="E281" s="1">
        <v>1</v>
      </c>
      <c r="F281" s="1" t="s">
        <v>249</v>
      </c>
      <c r="G281" s="2">
        <v>61.480733333333305</v>
      </c>
      <c r="H281" s="6">
        <f>1+_xlfn.COUNTIFS(A:A,A281,O:O,"&lt;"&amp;O281)</f>
        <v>1</v>
      </c>
      <c r="I281" s="2">
        <f>_xlfn.AVERAGEIF(A:A,A281,G:G)</f>
        <v>44.534031249999984</v>
      </c>
      <c r="J281" s="2">
        <f t="shared" si="40"/>
        <v>16.94670208333332</v>
      </c>
      <c r="K281" s="2">
        <f t="shared" si="41"/>
        <v>106.94670208333332</v>
      </c>
      <c r="L281" s="2">
        <f t="shared" si="42"/>
        <v>612.0427450951505</v>
      </c>
      <c r="M281" s="2">
        <f>SUMIF(A:A,A281,L:L)</f>
        <v>4654.739865259635</v>
      </c>
      <c r="N281" s="3">
        <f t="shared" si="43"/>
        <v>0.1314880665325884</v>
      </c>
      <c r="O281" s="7">
        <f t="shared" si="44"/>
        <v>7.605252905229669</v>
      </c>
      <c r="P281" s="3">
        <f t="shared" si="45"/>
        <v>0.1314880665325884</v>
      </c>
      <c r="Q281" s="3">
        <f>IF(ISNUMBER(P281),SUMIF(A:A,A281,P:P),"")</f>
        <v>0.8431109630472894</v>
      </c>
      <c r="R281" s="3">
        <f t="shared" si="46"/>
        <v>0.15595582585872905</v>
      </c>
      <c r="S281" s="8">
        <f t="shared" si="47"/>
        <v>6.412072101146381</v>
      </c>
    </row>
    <row r="282" spans="1:19" ht="15">
      <c r="A282" s="1">
        <v>24</v>
      </c>
      <c r="B282" s="5">
        <v>0.7097222222222223</v>
      </c>
      <c r="C282" s="1" t="s">
        <v>209</v>
      </c>
      <c r="D282" s="1">
        <v>9</v>
      </c>
      <c r="E282" s="1">
        <v>2</v>
      </c>
      <c r="F282" s="1" t="s">
        <v>250</v>
      </c>
      <c r="G282" s="2">
        <v>59.3434666666666</v>
      </c>
      <c r="H282" s="6">
        <f>1+_xlfn.COUNTIFS(A:A,A282,O:O,"&lt;"&amp;O282)</f>
        <v>2</v>
      </c>
      <c r="I282" s="2">
        <f>_xlfn.AVERAGEIF(A:A,A282,G:G)</f>
        <v>44.534031249999984</v>
      </c>
      <c r="J282" s="2">
        <f t="shared" si="40"/>
        <v>14.809435416666616</v>
      </c>
      <c r="K282" s="2">
        <f t="shared" si="41"/>
        <v>104.80943541666662</v>
      </c>
      <c r="L282" s="2">
        <f t="shared" si="42"/>
        <v>538.3808045890394</v>
      </c>
      <c r="M282" s="2">
        <f>SUMIF(A:A,A282,L:L)</f>
        <v>4654.739865259635</v>
      </c>
      <c r="N282" s="3">
        <f t="shared" si="43"/>
        <v>0.11566291998554236</v>
      </c>
      <c r="O282" s="7">
        <f t="shared" si="44"/>
        <v>8.64581319687414</v>
      </c>
      <c r="P282" s="3">
        <f t="shared" si="45"/>
        <v>0.11566291998554236</v>
      </c>
      <c r="Q282" s="3">
        <f>IF(ISNUMBER(P282),SUMIF(A:A,A282,P:P),"")</f>
        <v>0.8431109630472894</v>
      </c>
      <c r="R282" s="3">
        <f t="shared" si="46"/>
        <v>0.13718588069060006</v>
      </c>
      <c r="S282" s="8">
        <f t="shared" si="47"/>
        <v>7.289379890743521</v>
      </c>
    </row>
    <row r="283" spans="1:19" ht="15">
      <c r="A283" s="1">
        <v>24</v>
      </c>
      <c r="B283" s="5">
        <v>0.7097222222222223</v>
      </c>
      <c r="C283" s="1" t="s">
        <v>209</v>
      </c>
      <c r="D283" s="1">
        <v>9</v>
      </c>
      <c r="E283" s="1">
        <v>6</v>
      </c>
      <c r="F283" s="1" t="s">
        <v>253</v>
      </c>
      <c r="G283" s="2">
        <v>58.602233333333295</v>
      </c>
      <c r="H283" s="6">
        <f>1+_xlfn.COUNTIFS(A:A,A283,O:O,"&lt;"&amp;O283)</f>
        <v>3</v>
      </c>
      <c r="I283" s="2">
        <f>_xlfn.AVERAGEIF(A:A,A283,G:G)</f>
        <v>44.534031249999984</v>
      </c>
      <c r="J283" s="2">
        <f t="shared" si="40"/>
        <v>14.068202083333311</v>
      </c>
      <c r="K283" s="2">
        <f t="shared" si="41"/>
        <v>104.06820208333332</v>
      </c>
      <c r="L283" s="2">
        <f t="shared" si="42"/>
        <v>514.9614919729249</v>
      </c>
      <c r="M283" s="2">
        <f>SUMIF(A:A,A283,L:L)</f>
        <v>4654.739865259635</v>
      </c>
      <c r="N283" s="3">
        <f t="shared" si="43"/>
        <v>0.11063163718692605</v>
      </c>
      <c r="O283" s="7">
        <f t="shared" si="44"/>
        <v>9.03900570783721</v>
      </c>
      <c r="P283" s="3">
        <f t="shared" si="45"/>
        <v>0.11063163718692605</v>
      </c>
      <c r="Q283" s="3">
        <f>IF(ISNUMBER(P283),SUMIF(A:A,A283,P:P),"")</f>
        <v>0.8431109630472894</v>
      </c>
      <c r="R283" s="3">
        <f t="shared" si="46"/>
        <v>0.13121835919090144</v>
      </c>
      <c r="S283" s="8">
        <f t="shared" si="47"/>
        <v>7.620884807324576</v>
      </c>
    </row>
    <row r="284" spans="1:19" ht="15">
      <c r="A284" s="1">
        <v>24</v>
      </c>
      <c r="B284" s="5">
        <v>0.7097222222222223</v>
      </c>
      <c r="C284" s="1" t="s">
        <v>209</v>
      </c>
      <c r="D284" s="1">
        <v>9</v>
      </c>
      <c r="E284" s="1">
        <v>11</v>
      </c>
      <c r="F284" s="1" t="s">
        <v>257</v>
      </c>
      <c r="G284" s="2">
        <v>57.278933333333306</v>
      </c>
      <c r="H284" s="6">
        <f>1+_xlfn.COUNTIFS(A:A,A284,O:O,"&lt;"&amp;O284)</f>
        <v>4</v>
      </c>
      <c r="I284" s="2">
        <f>_xlfn.AVERAGEIF(A:A,A284,G:G)</f>
        <v>44.534031249999984</v>
      </c>
      <c r="J284" s="2">
        <f t="shared" si="40"/>
        <v>12.744902083333322</v>
      </c>
      <c r="K284" s="2">
        <f t="shared" si="41"/>
        <v>102.74490208333333</v>
      </c>
      <c r="L284" s="2">
        <f t="shared" si="42"/>
        <v>475.6556295163679</v>
      </c>
      <c r="M284" s="2">
        <f>SUMIF(A:A,A284,L:L)</f>
        <v>4654.739865259635</v>
      </c>
      <c r="N284" s="3">
        <f t="shared" si="43"/>
        <v>0.10218737099926777</v>
      </c>
      <c r="O284" s="7">
        <f t="shared" si="44"/>
        <v>9.785945075416077</v>
      </c>
      <c r="P284" s="3">
        <f t="shared" si="45"/>
        <v>0.10218737099926777</v>
      </c>
      <c r="Q284" s="3">
        <f>IF(ISNUMBER(P284),SUMIF(A:A,A284,P:P),"")</f>
        <v>0.8431109630472894</v>
      </c>
      <c r="R284" s="3">
        <f t="shared" si="46"/>
        <v>0.12120275441553731</v>
      </c>
      <c r="S284" s="8">
        <f t="shared" si="47"/>
        <v>8.250637576861926</v>
      </c>
    </row>
    <row r="285" spans="1:19" ht="15">
      <c r="A285" s="1">
        <v>24</v>
      </c>
      <c r="B285" s="5">
        <v>0.7097222222222223</v>
      </c>
      <c r="C285" s="1" t="s">
        <v>209</v>
      </c>
      <c r="D285" s="1">
        <v>9</v>
      </c>
      <c r="E285" s="1">
        <v>5</v>
      </c>
      <c r="F285" s="1" t="s">
        <v>252</v>
      </c>
      <c r="G285" s="2">
        <v>56.9080999999999</v>
      </c>
      <c r="H285" s="6">
        <f>1+_xlfn.COUNTIFS(A:A,A285,O:O,"&lt;"&amp;O285)</f>
        <v>5</v>
      </c>
      <c r="I285" s="2">
        <f>_xlfn.AVERAGEIF(A:A,A285,G:G)</f>
        <v>44.534031249999984</v>
      </c>
      <c r="J285" s="2">
        <f t="shared" si="40"/>
        <v>12.374068749999914</v>
      </c>
      <c r="K285" s="2">
        <f t="shared" si="41"/>
        <v>102.3740687499999</v>
      </c>
      <c r="L285" s="2">
        <f t="shared" si="42"/>
        <v>465.18916299239976</v>
      </c>
      <c r="M285" s="2">
        <f>SUMIF(A:A,A285,L:L)</f>
        <v>4654.739865259635</v>
      </c>
      <c r="N285" s="3">
        <f t="shared" si="43"/>
        <v>0.09993880999974038</v>
      </c>
      <c r="O285" s="7">
        <f t="shared" si="44"/>
        <v>10.006122746534583</v>
      </c>
      <c r="P285" s="3">
        <f t="shared" si="45"/>
        <v>0.09993880999974038</v>
      </c>
      <c r="Q285" s="3">
        <f>IF(ISNUMBER(P285),SUMIF(A:A,A285,P:P),"")</f>
        <v>0.8431109630472894</v>
      </c>
      <c r="R285" s="3">
        <f t="shared" si="46"/>
        <v>0.11853577332042699</v>
      </c>
      <c r="S285" s="8">
        <f t="shared" si="47"/>
        <v>8.436271785200159</v>
      </c>
    </row>
    <row r="286" spans="1:19" ht="15">
      <c r="A286" s="1">
        <v>24</v>
      </c>
      <c r="B286" s="5">
        <v>0.7097222222222223</v>
      </c>
      <c r="C286" s="1" t="s">
        <v>209</v>
      </c>
      <c r="D286" s="1">
        <v>9</v>
      </c>
      <c r="E286" s="1">
        <v>3</v>
      </c>
      <c r="F286" s="1" t="s">
        <v>251</v>
      </c>
      <c r="G286" s="2">
        <v>56.549633333333304</v>
      </c>
      <c r="H286" s="6">
        <f>1+_xlfn.COUNTIFS(A:A,A286,O:O,"&lt;"&amp;O286)</f>
        <v>6</v>
      </c>
      <c r="I286" s="2">
        <f>_xlfn.AVERAGEIF(A:A,A286,G:G)</f>
        <v>44.534031249999984</v>
      </c>
      <c r="J286" s="2">
        <f t="shared" si="40"/>
        <v>12.01560208333332</v>
      </c>
      <c r="K286" s="2">
        <f t="shared" si="41"/>
        <v>102.01560208333332</v>
      </c>
      <c r="L286" s="2">
        <f t="shared" si="42"/>
        <v>455.2907040796616</v>
      </c>
      <c r="M286" s="2">
        <f>SUMIF(A:A,A286,L:L)</f>
        <v>4654.739865259635</v>
      </c>
      <c r="N286" s="3">
        <f t="shared" si="43"/>
        <v>0.09781227678859045</v>
      </c>
      <c r="O286" s="7">
        <f t="shared" si="44"/>
        <v>10.223665503271953</v>
      </c>
      <c r="P286" s="3">
        <f t="shared" si="45"/>
        <v>0.09781227678859045</v>
      </c>
      <c r="Q286" s="3">
        <f>IF(ISNUMBER(P286),SUMIF(A:A,A286,P:P),"")</f>
        <v>0.8431109630472894</v>
      </c>
      <c r="R286" s="3">
        <f t="shared" si="46"/>
        <v>0.11601352737137192</v>
      </c>
      <c r="S286" s="8">
        <f t="shared" si="47"/>
        <v>8.619684468336965</v>
      </c>
    </row>
    <row r="287" spans="1:19" ht="15">
      <c r="A287" s="1">
        <v>24</v>
      </c>
      <c r="B287" s="5">
        <v>0.7097222222222223</v>
      </c>
      <c r="C287" s="1" t="s">
        <v>209</v>
      </c>
      <c r="D287" s="1">
        <v>9</v>
      </c>
      <c r="E287" s="1">
        <v>9</v>
      </c>
      <c r="F287" s="1" t="s">
        <v>255</v>
      </c>
      <c r="G287" s="2">
        <v>54.1885</v>
      </c>
      <c r="H287" s="6">
        <f>1+_xlfn.COUNTIFS(A:A,A287,O:O,"&lt;"&amp;O287)</f>
        <v>7</v>
      </c>
      <c r="I287" s="2">
        <f>_xlfn.AVERAGEIF(A:A,A287,G:G)</f>
        <v>44.534031249999984</v>
      </c>
      <c r="J287" s="2">
        <f t="shared" si="40"/>
        <v>9.654468750000014</v>
      </c>
      <c r="K287" s="2">
        <f t="shared" si="41"/>
        <v>99.65446875</v>
      </c>
      <c r="L287" s="2">
        <f t="shared" si="42"/>
        <v>395.15106111708826</v>
      </c>
      <c r="M287" s="2">
        <f>SUMIF(A:A,A287,L:L)</f>
        <v>4654.739865259635</v>
      </c>
      <c r="N287" s="3">
        <f t="shared" si="43"/>
        <v>0.08489219001608961</v>
      </c>
      <c r="O287" s="7">
        <f t="shared" si="44"/>
        <v>11.779646629571815</v>
      </c>
      <c r="P287" s="3">
        <f t="shared" si="45"/>
        <v>0.08489219001608961</v>
      </c>
      <c r="Q287" s="3">
        <f>IF(ISNUMBER(P287),SUMIF(A:A,A287,P:P),"")</f>
        <v>0.8431109630472894</v>
      </c>
      <c r="R287" s="3">
        <f t="shared" si="46"/>
        <v>0.10068922566166191</v>
      </c>
      <c r="S287" s="8">
        <f t="shared" si="47"/>
        <v>9.931549214215048</v>
      </c>
    </row>
    <row r="288" spans="1:19" ht="15">
      <c r="A288" s="1">
        <v>24</v>
      </c>
      <c r="B288" s="5">
        <v>0.7097222222222223</v>
      </c>
      <c r="C288" s="1" t="s">
        <v>209</v>
      </c>
      <c r="D288" s="1">
        <v>9</v>
      </c>
      <c r="E288" s="1">
        <v>7</v>
      </c>
      <c r="F288" s="1" t="s">
        <v>254</v>
      </c>
      <c r="G288" s="2">
        <v>36.432199999999995</v>
      </c>
      <c r="H288" s="6">
        <f>1+_xlfn.COUNTIFS(A:A,A288,O:O,"&lt;"&amp;O288)</f>
        <v>11</v>
      </c>
      <c r="I288" s="2">
        <f>_xlfn.AVERAGEIF(A:A,A288,G:G)</f>
        <v>44.534031249999984</v>
      </c>
      <c r="J288" s="2">
        <f t="shared" si="40"/>
        <v>-8.10183124999999</v>
      </c>
      <c r="K288" s="2">
        <f t="shared" si="41"/>
        <v>81.89816875000001</v>
      </c>
      <c r="L288" s="2">
        <f t="shared" si="42"/>
        <v>136.16809633812187</v>
      </c>
      <c r="M288" s="2">
        <f>SUMIF(A:A,A288,L:L)</f>
        <v>4654.739865259635</v>
      </c>
      <c r="N288" s="3">
        <f t="shared" si="43"/>
        <v>0.02925364258363912</v>
      </c>
      <c r="O288" s="7">
        <f t="shared" si="44"/>
        <v>34.18377718743568</v>
      </c>
      <c r="P288" s="3">
        <f t="shared" si="45"/>
      </c>
      <c r="Q288" s="3">
        <f>IF(ISNUMBER(P288),SUMIF(A:A,A288,P:P),"")</f>
      </c>
      <c r="R288" s="3">
        <f t="shared" si="46"/>
      </c>
      <c r="S288" s="8">
        <f t="shared" si="47"/>
      </c>
    </row>
    <row r="289" spans="1:19" ht="15">
      <c r="A289" s="1">
        <v>24</v>
      </c>
      <c r="B289" s="5">
        <v>0.7097222222222223</v>
      </c>
      <c r="C289" s="1" t="s">
        <v>209</v>
      </c>
      <c r="D289" s="1">
        <v>9</v>
      </c>
      <c r="E289" s="1">
        <v>10</v>
      </c>
      <c r="F289" s="1" t="s">
        <v>256</v>
      </c>
      <c r="G289" s="2">
        <v>46.1972333333333</v>
      </c>
      <c r="H289" s="6">
        <f>1+_xlfn.COUNTIFS(A:A,A289,O:O,"&lt;"&amp;O289)</f>
        <v>8</v>
      </c>
      <c r="I289" s="2">
        <f>_xlfn.AVERAGEIF(A:A,A289,G:G)</f>
        <v>44.534031249999984</v>
      </c>
      <c r="J289" s="2">
        <f t="shared" si="40"/>
        <v>1.6632020833333172</v>
      </c>
      <c r="K289" s="2">
        <f t="shared" si="41"/>
        <v>91.66320208333332</v>
      </c>
      <c r="L289" s="2">
        <f t="shared" si="42"/>
        <v>244.6410722152502</v>
      </c>
      <c r="M289" s="2">
        <f>SUMIF(A:A,A289,L:L)</f>
        <v>4654.739865259635</v>
      </c>
      <c r="N289" s="3">
        <f t="shared" si="43"/>
        <v>0.052557410144681516</v>
      </c>
      <c r="O289" s="7">
        <f t="shared" si="44"/>
        <v>19.026812722452874</v>
      </c>
      <c r="P289" s="3">
        <f t="shared" si="45"/>
        <v>0.052557410144681516</v>
      </c>
      <c r="Q289" s="3">
        <f>IF(ISNUMBER(P289),SUMIF(A:A,A289,P:P),"")</f>
        <v>0.8431109630472894</v>
      </c>
      <c r="R289" s="3">
        <f t="shared" si="46"/>
        <v>0.062337476854435844</v>
      </c>
      <c r="S289" s="8">
        <f t="shared" si="47"/>
        <v>16.04171439814766</v>
      </c>
    </row>
    <row r="290" spans="1:19" ht="15">
      <c r="A290" s="1">
        <v>24</v>
      </c>
      <c r="B290" s="5">
        <v>0.7097222222222223</v>
      </c>
      <c r="C290" s="1" t="s">
        <v>209</v>
      </c>
      <c r="D290" s="1">
        <v>9</v>
      </c>
      <c r="E290" s="1">
        <v>12</v>
      </c>
      <c r="F290" s="1" t="s">
        <v>258</v>
      </c>
      <c r="G290" s="2">
        <v>44.6647333333333</v>
      </c>
      <c r="H290" s="6">
        <f>1+_xlfn.COUNTIFS(A:A,A290,O:O,"&lt;"&amp;O290)</f>
        <v>9</v>
      </c>
      <c r="I290" s="2">
        <f>_xlfn.AVERAGEIF(A:A,A290,G:G)</f>
        <v>44.534031249999984</v>
      </c>
      <c r="J290" s="2">
        <f t="shared" si="40"/>
        <v>0.13070208333331834</v>
      </c>
      <c r="K290" s="2">
        <f t="shared" si="41"/>
        <v>90.13070208333332</v>
      </c>
      <c r="L290" s="2">
        <f t="shared" si="42"/>
        <v>223.14953895577762</v>
      </c>
      <c r="M290" s="2">
        <f>SUMIF(A:A,A290,L:L)</f>
        <v>4654.739865259635</v>
      </c>
      <c r="N290" s="3">
        <f t="shared" si="43"/>
        <v>0.047940281393862735</v>
      </c>
      <c r="O290" s="7">
        <f t="shared" si="44"/>
        <v>20.85928515488478</v>
      </c>
      <c r="P290" s="3">
        <f t="shared" si="45"/>
        <v>0.047940281393862735</v>
      </c>
      <c r="Q290" s="3">
        <f>IF(ISNUMBER(P290),SUMIF(A:A,A290,P:P),"")</f>
        <v>0.8431109630472894</v>
      </c>
      <c r="R290" s="3">
        <f t="shared" si="46"/>
        <v>0.056861176636335366</v>
      </c>
      <c r="S290" s="8">
        <f t="shared" si="47"/>
        <v>17.58669199541293</v>
      </c>
    </row>
    <row r="291" spans="1:19" ht="15">
      <c r="A291" s="1">
        <v>24</v>
      </c>
      <c r="B291" s="5">
        <v>0.7097222222222223</v>
      </c>
      <c r="C291" s="1" t="s">
        <v>209</v>
      </c>
      <c r="D291" s="1">
        <v>9</v>
      </c>
      <c r="E291" s="1">
        <v>13</v>
      </c>
      <c r="F291" s="1" t="s">
        <v>259</v>
      </c>
      <c r="G291" s="2">
        <v>32.5390333333333</v>
      </c>
      <c r="H291" s="6">
        <f>1+_xlfn.COUNTIFS(A:A,A291,O:O,"&lt;"&amp;O291)</f>
        <v>12</v>
      </c>
      <c r="I291" s="2">
        <f>_xlfn.AVERAGEIF(A:A,A291,G:G)</f>
        <v>44.534031249999984</v>
      </c>
      <c r="J291" s="2">
        <f t="shared" si="40"/>
        <v>-11.994997916666684</v>
      </c>
      <c r="K291" s="2">
        <f t="shared" si="41"/>
        <v>78.00500208333332</v>
      </c>
      <c r="L291" s="2">
        <f t="shared" si="42"/>
        <v>107.80242191861203</v>
      </c>
      <c r="M291" s="2">
        <f>SUMIF(A:A,A291,L:L)</f>
        <v>4654.739865259635</v>
      </c>
      <c r="N291" s="3">
        <f t="shared" si="43"/>
        <v>0.023159709251034367</v>
      </c>
      <c r="O291" s="7">
        <f t="shared" si="44"/>
        <v>43.17843497777666</v>
      </c>
      <c r="P291" s="3">
        <f t="shared" si="45"/>
      </c>
      <c r="Q291" s="3">
        <f>IF(ISNUMBER(P291),SUMIF(A:A,A291,P:P),"")</f>
      </c>
      <c r="R291" s="3">
        <f t="shared" si="46"/>
      </c>
      <c r="S291" s="8">
        <f t="shared" si="47"/>
      </c>
    </row>
    <row r="292" spans="1:19" ht="15">
      <c r="A292" s="1">
        <v>24</v>
      </c>
      <c r="B292" s="5">
        <v>0.7097222222222223</v>
      </c>
      <c r="C292" s="1" t="s">
        <v>209</v>
      </c>
      <c r="D292" s="1">
        <v>9</v>
      </c>
      <c r="E292" s="1">
        <v>14</v>
      </c>
      <c r="F292" s="1" t="s">
        <v>260</v>
      </c>
      <c r="G292" s="2">
        <v>23.9162</v>
      </c>
      <c r="H292" s="6">
        <f>1+_xlfn.COUNTIFS(A:A,A292,O:O,"&lt;"&amp;O292)</f>
        <v>15</v>
      </c>
      <c r="I292" s="2">
        <f>_xlfn.AVERAGEIF(A:A,A292,G:G)</f>
        <v>44.534031249999984</v>
      </c>
      <c r="J292" s="2">
        <f t="shared" si="40"/>
        <v>-20.617831249999984</v>
      </c>
      <c r="K292" s="2">
        <f t="shared" si="41"/>
        <v>69.38216875000002</v>
      </c>
      <c r="L292" s="2">
        <f t="shared" si="42"/>
        <v>64.25953548620657</v>
      </c>
      <c r="M292" s="2">
        <f>SUMIF(A:A,A292,L:L)</f>
        <v>4654.739865259635</v>
      </c>
      <c r="N292" s="3">
        <f t="shared" si="43"/>
        <v>0.013805182963242194</v>
      </c>
      <c r="O292" s="7">
        <f t="shared" si="44"/>
        <v>72.43656260569738</v>
      </c>
      <c r="P292" s="3">
        <f t="shared" si="45"/>
      </c>
      <c r="Q292" s="3">
        <f>IF(ISNUMBER(P292),SUMIF(A:A,A292,P:P),"")</f>
      </c>
      <c r="R292" s="3">
        <f t="shared" si="46"/>
      </c>
      <c r="S292" s="8">
        <f t="shared" si="47"/>
      </c>
    </row>
    <row r="293" spans="1:19" ht="15">
      <c r="A293" s="1">
        <v>24</v>
      </c>
      <c r="B293" s="5">
        <v>0.7097222222222223</v>
      </c>
      <c r="C293" s="1" t="s">
        <v>209</v>
      </c>
      <c r="D293" s="1">
        <v>9</v>
      </c>
      <c r="E293" s="1">
        <v>15</v>
      </c>
      <c r="F293" s="1" t="s">
        <v>261</v>
      </c>
      <c r="G293" s="2">
        <v>32.4184666666666</v>
      </c>
      <c r="H293" s="6">
        <f>1+_xlfn.COUNTIFS(A:A,A293,O:O,"&lt;"&amp;O293)</f>
        <v>13</v>
      </c>
      <c r="I293" s="2">
        <f>_xlfn.AVERAGEIF(A:A,A293,G:G)</f>
        <v>44.534031249999984</v>
      </c>
      <c r="J293" s="2">
        <f t="shared" si="40"/>
        <v>-12.11556458333338</v>
      </c>
      <c r="K293" s="2">
        <f t="shared" si="41"/>
        <v>77.88443541666662</v>
      </c>
      <c r="L293" s="2">
        <f t="shared" si="42"/>
        <v>107.02539310022782</v>
      </c>
      <c r="M293" s="2">
        <f>SUMIF(A:A,A293,L:L)</f>
        <v>4654.739865259635</v>
      </c>
      <c r="N293" s="3">
        <f t="shared" si="43"/>
        <v>0.02299277643827215</v>
      </c>
      <c r="O293" s="7">
        <f t="shared" si="44"/>
        <v>43.49192028568897</v>
      </c>
      <c r="P293" s="3">
        <f t="shared" si="45"/>
      </c>
      <c r="Q293" s="3">
        <f>IF(ISNUMBER(P293),SUMIF(A:A,A293,P:P),"")</f>
      </c>
      <c r="R293" s="3">
        <f t="shared" si="46"/>
      </c>
      <c r="S293" s="8">
        <f t="shared" si="47"/>
      </c>
    </row>
    <row r="294" spans="1:19" ht="15">
      <c r="A294" s="1">
        <v>24</v>
      </c>
      <c r="B294" s="5">
        <v>0.7097222222222223</v>
      </c>
      <c r="C294" s="1" t="s">
        <v>209</v>
      </c>
      <c r="D294" s="1">
        <v>9</v>
      </c>
      <c r="E294" s="1">
        <v>16</v>
      </c>
      <c r="F294" s="1" t="s">
        <v>262</v>
      </c>
      <c r="G294" s="2">
        <v>39.7513666666667</v>
      </c>
      <c r="H294" s="6">
        <f>1+_xlfn.COUNTIFS(A:A,A294,O:O,"&lt;"&amp;O294)</f>
        <v>10</v>
      </c>
      <c r="I294" s="2">
        <f>_xlfn.AVERAGEIF(A:A,A294,G:G)</f>
        <v>44.534031249999984</v>
      </c>
      <c r="J294" s="2">
        <f t="shared" si="40"/>
        <v>-4.782664583333286</v>
      </c>
      <c r="K294" s="2">
        <f t="shared" si="41"/>
        <v>85.21733541666671</v>
      </c>
      <c r="L294" s="2">
        <f t="shared" si="42"/>
        <v>166.17477983029485</v>
      </c>
      <c r="M294" s="2">
        <f>SUMIF(A:A,A294,L:L)</f>
        <v>4654.739865259635</v>
      </c>
      <c r="N294" s="3">
        <f t="shared" si="43"/>
        <v>0.0357001217340909</v>
      </c>
      <c r="O294" s="7">
        <f t="shared" si="44"/>
        <v>28.011108966193696</v>
      </c>
      <c r="P294" s="3">
        <f t="shared" si="45"/>
      </c>
      <c r="Q294" s="3">
        <f>IF(ISNUMBER(P294),SUMIF(A:A,A294,P:P),"")</f>
      </c>
      <c r="R294" s="3">
        <f t="shared" si="46"/>
      </c>
      <c r="S294" s="8">
        <f t="shared" si="47"/>
      </c>
    </row>
    <row r="295" spans="1:19" ht="15">
      <c r="A295" s="1">
        <v>24</v>
      </c>
      <c r="B295" s="5">
        <v>0.7097222222222223</v>
      </c>
      <c r="C295" s="1" t="s">
        <v>209</v>
      </c>
      <c r="D295" s="1">
        <v>9</v>
      </c>
      <c r="E295" s="1">
        <v>17</v>
      </c>
      <c r="F295" s="1" t="s">
        <v>263</v>
      </c>
      <c r="G295" s="2">
        <v>23.3812</v>
      </c>
      <c r="H295" s="6">
        <f>1+_xlfn.COUNTIFS(A:A,A295,O:O,"&lt;"&amp;O295)</f>
        <v>16</v>
      </c>
      <c r="I295" s="2">
        <f>_xlfn.AVERAGEIF(A:A,A295,G:G)</f>
        <v>44.534031249999984</v>
      </c>
      <c r="J295" s="2">
        <f t="shared" si="40"/>
        <v>-21.152831249999984</v>
      </c>
      <c r="K295" s="2">
        <f t="shared" si="41"/>
        <v>68.84716875000001</v>
      </c>
      <c r="L295" s="2">
        <f t="shared" si="42"/>
        <v>62.229559812603355</v>
      </c>
      <c r="M295" s="2">
        <f>SUMIF(A:A,A295,L:L)</f>
        <v>4654.739865259635</v>
      </c>
      <c r="N295" s="3">
        <f t="shared" si="43"/>
        <v>0.01336907359250081</v>
      </c>
      <c r="O295" s="7">
        <f t="shared" si="44"/>
        <v>74.79949849037675</v>
      </c>
      <c r="P295" s="3">
        <f t="shared" si="45"/>
      </c>
      <c r="Q295" s="3">
        <f>IF(ISNUMBER(P295),SUMIF(A:A,A295,P:P),"")</f>
      </c>
      <c r="R295" s="3">
        <f t="shared" si="46"/>
      </c>
      <c r="S295" s="8">
        <f t="shared" si="47"/>
      </c>
    </row>
    <row r="296" spans="1:19" ht="15">
      <c r="A296" s="1">
        <v>24</v>
      </c>
      <c r="B296" s="5">
        <v>0.7097222222222223</v>
      </c>
      <c r="C296" s="1" t="s">
        <v>209</v>
      </c>
      <c r="D296" s="1">
        <v>9</v>
      </c>
      <c r="E296" s="1">
        <v>18</v>
      </c>
      <c r="F296" s="1" t="s">
        <v>264</v>
      </c>
      <c r="G296" s="2">
        <v>28.8924666666667</v>
      </c>
      <c r="H296" s="6">
        <f>1+_xlfn.COUNTIFS(A:A,A296,O:O,"&lt;"&amp;O296)</f>
        <v>14</v>
      </c>
      <c r="I296" s="2">
        <f>_xlfn.AVERAGEIF(A:A,A296,G:G)</f>
        <v>44.534031249999984</v>
      </c>
      <c r="J296" s="2">
        <f t="shared" si="40"/>
        <v>-15.641564583333285</v>
      </c>
      <c r="K296" s="2">
        <f t="shared" si="41"/>
        <v>74.35843541666671</v>
      </c>
      <c r="L296" s="2">
        <f t="shared" si="42"/>
        <v>86.61786823990751</v>
      </c>
      <c r="M296" s="2">
        <f>SUMIF(A:A,A296,L:L)</f>
        <v>4654.739865259635</v>
      </c>
      <c r="N296" s="3">
        <f t="shared" si="43"/>
        <v>0.018608530389931058</v>
      </c>
      <c r="O296" s="7">
        <f t="shared" si="44"/>
        <v>53.738795006675694</v>
      </c>
      <c r="P296" s="3">
        <f t="shared" si="45"/>
      </c>
      <c r="Q296" s="3">
        <f>IF(ISNUMBER(P296),SUMIF(A:A,A296,P:P),"")</f>
      </c>
      <c r="R296" s="3">
        <f t="shared" si="46"/>
      </c>
      <c r="S296" s="8">
        <f t="shared" si="47"/>
      </c>
    </row>
    <row r="297" spans="1:19" ht="15">
      <c r="A297" s="1">
        <v>3</v>
      </c>
      <c r="B297" s="5">
        <v>0.7430555555555555</v>
      </c>
      <c r="C297" s="1" t="s">
        <v>20</v>
      </c>
      <c r="D297" s="1">
        <v>6</v>
      </c>
      <c r="E297" s="1">
        <v>1</v>
      </c>
      <c r="F297" s="1" t="s">
        <v>34</v>
      </c>
      <c r="G297" s="2">
        <v>79.5203</v>
      </c>
      <c r="H297" s="6">
        <f>1+_xlfn.COUNTIFS(A:A,A297,O:O,"&lt;"&amp;O297)</f>
        <v>1</v>
      </c>
      <c r="I297" s="2">
        <f>_xlfn.AVERAGEIF(A:A,A297,G:G)</f>
        <v>48.869922222222236</v>
      </c>
      <c r="J297" s="2">
        <f t="shared" si="40"/>
        <v>30.65037777777777</v>
      </c>
      <c r="K297" s="2">
        <f t="shared" si="41"/>
        <v>120.65037777777778</v>
      </c>
      <c r="L297" s="2">
        <f t="shared" si="42"/>
        <v>1392.7321419477264</v>
      </c>
      <c r="M297" s="2">
        <f>SUMIF(A:A,A297,L:L)</f>
        <v>4251.301344319091</v>
      </c>
      <c r="N297" s="3">
        <f t="shared" si="43"/>
        <v>0.32760136935689116</v>
      </c>
      <c r="O297" s="7">
        <f t="shared" si="44"/>
        <v>3.052490293197136</v>
      </c>
      <c r="P297" s="3">
        <f t="shared" si="45"/>
        <v>0.32760136935689116</v>
      </c>
      <c r="Q297" s="3">
        <f>IF(ISNUMBER(P297),SUMIF(A:A,A297,P:P),"")</f>
        <v>0.8407199647694481</v>
      </c>
      <c r="R297" s="3">
        <f t="shared" si="46"/>
        <v>0.3896676456907144</v>
      </c>
      <c r="S297" s="8">
        <f t="shared" si="47"/>
        <v>2.5662895317557783</v>
      </c>
    </row>
    <row r="298" spans="1:19" ht="15">
      <c r="A298" s="1">
        <v>3</v>
      </c>
      <c r="B298" s="5">
        <v>0.7430555555555555</v>
      </c>
      <c r="C298" s="1" t="s">
        <v>20</v>
      </c>
      <c r="D298" s="1">
        <v>6</v>
      </c>
      <c r="E298" s="1">
        <v>5</v>
      </c>
      <c r="F298" s="1" t="s">
        <v>38</v>
      </c>
      <c r="G298" s="2">
        <v>72.08630000000001</v>
      </c>
      <c r="H298" s="6">
        <f>1+_xlfn.COUNTIFS(A:A,A298,O:O,"&lt;"&amp;O298)</f>
        <v>2</v>
      </c>
      <c r="I298" s="2">
        <f>_xlfn.AVERAGEIF(A:A,A298,G:G)</f>
        <v>48.869922222222236</v>
      </c>
      <c r="J298" s="2">
        <f t="shared" si="40"/>
        <v>23.216377777777772</v>
      </c>
      <c r="K298" s="2">
        <f t="shared" si="41"/>
        <v>113.21637777777778</v>
      </c>
      <c r="L298" s="2">
        <f t="shared" si="42"/>
        <v>891.5688526362229</v>
      </c>
      <c r="M298" s="2">
        <f>SUMIF(A:A,A298,L:L)</f>
        <v>4251.301344319091</v>
      </c>
      <c r="N298" s="3">
        <f t="shared" si="43"/>
        <v>0.2097166915320186</v>
      </c>
      <c r="O298" s="7">
        <f t="shared" si="44"/>
        <v>4.768337668760736</v>
      </c>
      <c r="P298" s="3">
        <f t="shared" si="45"/>
        <v>0.2097166915320186</v>
      </c>
      <c r="Q298" s="3">
        <f>IF(ISNUMBER(P298),SUMIF(A:A,A298,P:P),"")</f>
        <v>0.8407199647694481</v>
      </c>
      <c r="R298" s="3">
        <f t="shared" si="46"/>
        <v>0.24944892511209668</v>
      </c>
      <c r="S298" s="8">
        <f t="shared" si="47"/>
        <v>4.008836676889358</v>
      </c>
    </row>
    <row r="299" spans="1:19" ht="15">
      <c r="A299" s="1">
        <v>3</v>
      </c>
      <c r="B299" s="5">
        <v>0.7430555555555555</v>
      </c>
      <c r="C299" s="1" t="s">
        <v>20</v>
      </c>
      <c r="D299" s="1">
        <v>6</v>
      </c>
      <c r="E299" s="1">
        <v>3</v>
      </c>
      <c r="F299" s="1" t="s">
        <v>36</v>
      </c>
      <c r="G299" s="2">
        <v>61.7944</v>
      </c>
      <c r="H299" s="6">
        <f>1+_xlfn.COUNTIFS(A:A,A299,O:O,"&lt;"&amp;O299)</f>
        <v>3</v>
      </c>
      <c r="I299" s="2">
        <f>_xlfn.AVERAGEIF(A:A,A299,G:G)</f>
        <v>48.869922222222236</v>
      </c>
      <c r="J299" s="2">
        <f t="shared" si="40"/>
        <v>12.924477777777767</v>
      </c>
      <c r="K299" s="2">
        <f t="shared" si="41"/>
        <v>102.92447777777777</v>
      </c>
      <c r="L299" s="2">
        <f t="shared" si="42"/>
        <v>480.8083099524891</v>
      </c>
      <c r="M299" s="2">
        <f>SUMIF(A:A,A299,L:L)</f>
        <v>4251.301344319091</v>
      </c>
      <c r="N299" s="3">
        <f t="shared" si="43"/>
        <v>0.11309673697795648</v>
      </c>
      <c r="O299" s="7">
        <f t="shared" si="44"/>
        <v>8.841988077824992</v>
      </c>
      <c r="P299" s="3">
        <f t="shared" si="45"/>
        <v>0.11309673697795648</v>
      </c>
      <c r="Q299" s="3">
        <f>IF(ISNUMBER(P299),SUMIF(A:A,A299,P:P),"")</f>
        <v>0.8407199647694481</v>
      </c>
      <c r="R299" s="3">
        <f t="shared" si="46"/>
        <v>0.13452367223011194</v>
      </c>
      <c r="S299" s="8">
        <f t="shared" si="47"/>
        <v>7.433635905280906</v>
      </c>
    </row>
    <row r="300" spans="1:19" ht="15">
      <c r="A300" s="1">
        <v>3</v>
      </c>
      <c r="B300" s="5">
        <v>0.7430555555555555</v>
      </c>
      <c r="C300" s="1" t="s">
        <v>20</v>
      </c>
      <c r="D300" s="1">
        <v>6</v>
      </c>
      <c r="E300" s="1">
        <v>10</v>
      </c>
      <c r="F300" s="1" t="s">
        <v>43</v>
      </c>
      <c r="G300" s="2">
        <v>54.8989</v>
      </c>
      <c r="H300" s="6">
        <f>1+_xlfn.COUNTIFS(A:A,A300,O:O,"&lt;"&amp;O300)</f>
        <v>4</v>
      </c>
      <c r="I300" s="2">
        <f>_xlfn.AVERAGEIF(A:A,A300,G:G)</f>
        <v>48.869922222222236</v>
      </c>
      <c r="J300" s="2">
        <f t="shared" si="40"/>
        <v>6.028977777777762</v>
      </c>
      <c r="K300" s="2">
        <f t="shared" si="41"/>
        <v>96.02897777777775</v>
      </c>
      <c r="L300" s="2">
        <f t="shared" si="42"/>
        <v>317.9005718231101</v>
      </c>
      <c r="M300" s="2">
        <f>SUMIF(A:A,A300,L:L)</f>
        <v>4251.301344319091</v>
      </c>
      <c r="N300" s="3">
        <f t="shared" si="43"/>
        <v>0.07477723785633611</v>
      </c>
      <c r="O300" s="7">
        <f t="shared" si="44"/>
        <v>13.373053467436506</v>
      </c>
      <c r="P300" s="3">
        <f t="shared" si="45"/>
        <v>0.07477723785633611</v>
      </c>
      <c r="Q300" s="3">
        <f>IF(ISNUMBER(P300),SUMIF(A:A,A300,P:P),"")</f>
        <v>0.8407199647694481</v>
      </c>
      <c r="R300" s="3">
        <f t="shared" si="46"/>
        <v>0.08894428702765776</v>
      </c>
      <c r="S300" s="8">
        <f t="shared" si="47"/>
        <v>11.242993040003165</v>
      </c>
    </row>
    <row r="301" spans="1:19" ht="15">
      <c r="A301" s="1">
        <v>3</v>
      </c>
      <c r="B301" s="5">
        <v>0.7430555555555555</v>
      </c>
      <c r="C301" s="1" t="s">
        <v>20</v>
      </c>
      <c r="D301" s="1">
        <v>6</v>
      </c>
      <c r="E301" s="1">
        <v>8</v>
      </c>
      <c r="F301" s="1" t="s">
        <v>41</v>
      </c>
      <c r="G301" s="2">
        <v>52.176266666666606</v>
      </c>
      <c r="H301" s="6">
        <f>1+_xlfn.COUNTIFS(A:A,A301,O:O,"&lt;"&amp;O301)</f>
        <v>5</v>
      </c>
      <c r="I301" s="2">
        <f>_xlfn.AVERAGEIF(A:A,A301,G:G)</f>
        <v>48.869922222222236</v>
      </c>
      <c r="J301" s="2">
        <f t="shared" si="40"/>
        <v>3.3063444444443704</v>
      </c>
      <c r="K301" s="2">
        <f t="shared" si="41"/>
        <v>93.30634444444436</v>
      </c>
      <c r="L301" s="2">
        <f t="shared" si="42"/>
        <v>269.98885130061706</v>
      </c>
      <c r="M301" s="2">
        <f>SUMIF(A:A,A301,L:L)</f>
        <v>4251.301344319091</v>
      </c>
      <c r="N301" s="3">
        <f t="shared" si="43"/>
        <v>0.06350734267788297</v>
      </c>
      <c r="O301" s="7">
        <f t="shared" si="44"/>
        <v>15.746210718847468</v>
      </c>
      <c r="P301" s="3">
        <f t="shared" si="45"/>
        <v>0.06350734267788297</v>
      </c>
      <c r="Q301" s="3">
        <f>IF(ISNUMBER(P301),SUMIF(A:A,A301,P:P),"")</f>
        <v>0.8407199647694481</v>
      </c>
      <c r="R301" s="3">
        <f t="shared" si="46"/>
        <v>0.075539234631235</v>
      </c>
      <c r="S301" s="8">
        <f t="shared" si="47"/>
        <v>13.23815372080175</v>
      </c>
    </row>
    <row r="302" spans="1:19" ht="15">
      <c r="A302" s="1">
        <v>3</v>
      </c>
      <c r="B302" s="5">
        <v>0.7430555555555555</v>
      </c>
      <c r="C302" s="1" t="s">
        <v>20</v>
      </c>
      <c r="D302" s="1">
        <v>6</v>
      </c>
      <c r="E302" s="1">
        <v>7</v>
      </c>
      <c r="F302" s="1" t="s">
        <v>40</v>
      </c>
      <c r="G302" s="2">
        <v>48.851</v>
      </c>
      <c r="H302" s="6">
        <f>1+_xlfn.COUNTIFS(A:A,A302,O:O,"&lt;"&amp;O302)</f>
        <v>6</v>
      </c>
      <c r="I302" s="2">
        <f>_xlfn.AVERAGEIF(A:A,A302,G:G)</f>
        <v>48.869922222222236</v>
      </c>
      <c r="J302" s="2">
        <f t="shared" si="40"/>
        <v>-0.01892222222223694</v>
      </c>
      <c r="K302" s="2">
        <f t="shared" si="41"/>
        <v>89.98107777777776</v>
      </c>
      <c r="L302" s="2">
        <f t="shared" si="42"/>
        <v>221.15518876008775</v>
      </c>
      <c r="M302" s="2">
        <f>SUMIF(A:A,A302,L:L)</f>
        <v>4251.301344319091</v>
      </c>
      <c r="N302" s="3">
        <f t="shared" si="43"/>
        <v>0.0520205863683627</v>
      </c>
      <c r="O302" s="7">
        <f t="shared" si="44"/>
        <v>19.223158941710214</v>
      </c>
      <c r="P302" s="3">
        <f t="shared" si="45"/>
        <v>0.0520205863683627</v>
      </c>
      <c r="Q302" s="3">
        <f>IF(ISNUMBER(P302),SUMIF(A:A,A302,P:P),"")</f>
        <v>0.8407199647694481</v>
      </c>
      <c r="R302" s="3">
        <f t="shared" si="46"/>
        <v>0.06187623530818421</v>
      </c>
      <c r="S302" s="8">
        <f t="shared" si="47"/>
        <v>16.16129350823211</v>
      </c>
    </row>
    <row r="303" spans="1:19" ht="15">
      <c r="A303" s="1">
        <v>3</v>
      </c>
      <c r="B303" s="5">
        <v>0.7430555555555555</v>
      </c>
      <c r="C303" s="1" t="s">
        <v>20</v>
      </c>
      <c r="D303" s="1">
        <v>6</v>
      </c>
      <c r="E303" s="1">
        <v>2</v>
      </c>
      <c r="F303" s="1" t="s">
        <v>35</v>
      </c>
      <c r="G303" s="2">
        <v>38.9417333333333</v>
      </c>
      <c r="H303" s="6">
        <f>1+_xlfn.COUNTIFS(A:A,A303,O:O,"&lt;"&amp;O303)</f>
        <v>9</v>
      </c>
      <c r="I303" s="2">
        <f>_xlfn.AVERAGEIF(A:A,A303,G:G)</f>
        <v>48.869922222222236</v>
      </c>
      <c r="J303" s="2">
        <f t="shared" si="40"/>
        <v>-9.928188888888933</v>
      </c>
      <c r="K303" s="2">
        <f t="shared" si="41"/>
        <v>80.07181111111106</v>
      </c>
      <c r="L303" s="2">
        <f t="shared" si="42"/>
        <v>122.0350949226684</v>
      </c>
      <c r="M303" s="2">
        <f>SUMIF(A:A,A303,L:L)</f>
        <v>4251.301344319091</v>
      </c>
      <c r="N303" s="3">
        <f t="shared" si="43"/>
        <v>0.028705350441869025</v>
      </c>
      <c r="O303" s="7">
        <f t="shared" si="44"/>
        <v>34.836711087192334</v>
      </c>
      <c r="P303" s="3">
        <f t="shared" si="45"/>
      </c>
      <c r="Q303" s="3">
        <f>IF(ISNUMBER(P303),SUMIF(A:A,A303,P:P),"")</f>
      </c>
      <c r="R303" s="3">
        <f t="shared" si="46"/>
      </c>
      <c r="S303" s="8">
        <f t="shared" si="47"/>
      </c>
    </row>
    <row r="304" spans="1:19" ht="15">
      <c r="A304" s="1">
        <v>3</v>
      </c>
      <c r="B304" s="5">
        <v>0.7430555555555555</v>
      </c>
      <c r="C304" s="1" t="s">
        <v>20</v>
      </c>
      <c r="D304" s="1">
        <v>6</v>
      </c>
      <c r="E304" s="1">
        <v>4</v>
      </c>
      <c r="F304" s="1" t="s">
        <v>37</v>
      </c>
      <c r="G304" s="2">
        <v>47.1509</v>
      </c>
      <c r="H304" s="6">
        <f>1+_xlfn.COUNTIFS(A:A,A304,O:O,"&lt;"&amp;O304)</f>
        <v>7</v>
      </c>
      <c r="I304" s="2">
        <f>_xlfn.AVERAGEIF(A:A,A304,G:G)</f>
        <v>48.869922222222236</v>
      </c>
      <c r="J304" s="2">
        <f t="shared" si="40"/>
        <v>-1.719022222222236</v>
      </c>
      <c r="K304" s="2">
        <f t="shared" si="41"/>
        <v>88.28097777777776</v>
      </c>
      <c r="L304" s="2">
        <f t="shared" si="42"/>
        <v>199.70847270083684</v>
      </c>
      <c r="M304" s="2">
        <f>SUMIF(A:A,A304,L:L)</f>
        <v>4251.301344319091</v>
      </c>
      <c r="N304" s="3">
        <f t="shared" si="43"/>
        <v>0.0469758449298595</v>
      </c>
      <c r="O304" s="7">
        <f t="shared" si="44"/>
        <v>21.287536211283022</v>
      </c>
      <c r="P304" s="3">
        <f t="shared" si="45"/>
      </c>
      <c r="Q304" s="3">
        <f>IF(ISNUMBER(P304),SUMIF(A:A,A304,P:P),"")</f>
      </c>
      <c r="R304" s="3">
        <f t="shared" si="46"/>
      </c>
      <c r="S304" s="8">
        <f t="shared" si="47"/>
      </c>
    </row>
    <row r="305" spans="1:19" ht="15">
      <c r="A305" s="1">
        <v>3</v>
      </c>
      <c r="B305" s="5">
        <v>0.7430555555555555</v>
      </c>
      <c r="C305" s="1" t="s">
        <v>20</v>
      </c>
      <c r="D305" s="1">
        <v>6</v>
      </c>
      <c r="E305" s="1">
        <v>6</v>
      </c>
      <c r="F305" s="1" t="s">
        <v>39</v>
      </c>
      <c r="G305" s="2">
        <v>39.640666666666704</v>
      </c>
      <c r="H305" s="6">
        <f>1+_xlfn.COUNTIFS(A:A,A305,O:O,"&lt;"&amp;O305)</f>
        <v>8</v>
      </c>
      <c r="I305" s="2">
        <f>_xlfn.AVERAGEIF(A:A,A305,G:G)</f>
        <v>48.869922222222236</v>
      </c>
      <c r="J305" s="2">
        <f t="shared" si="40"/>
        <v>-9.229255555555532</v>
      </c>
      <c r="K305" s="2">
        <f t="shared" si="41"/>
        <v>80.77074444444446</v>
      </c>
      <c r="L305" s="2">
        <f t="shared" si="42"/>
        <v>127.26158170681019</v>
      </c>
      <c r="M305" s="2">
        <f>SUMIF(A:A,A305,L:L)</f>
        <v>4251.301344319091</v>
      </c>
      <c r="N305" s="3">
        <f t="shared" si="43"/>
        <v>0.029934735602044935</v>
      </c>
      <c r="O305" s="7">
        <f t="shared" si="44"/>
        <v>33.40600743210462</v>
      </c>
      <c r="P305" s="3">
        <f t="shared" si="45"/>
      </c>
      <c r="Q305" s="3">
        <f>IF(ISNUMBER(P305),SUMIF(A:A,A305,P:P),"")</f>
      </c>
      <c r="R305" s="3">
        <f t="shared" si="46"/>
      </c>
      <c r="S305" s="8">
        <f t="shared" si="47"/>
      </c>
    </row>
    <row r="306" spans="1:19" ht="15">
      <c r="A306" s="1">
        <v>3</v>
      </c>
      <c r="B306" s="5">
        <v>0.7430555555555555</v>
      </c>
      <c r="C306" s="1" t="s">
        <v>20</v>
      </c>
      <c r="D306" s="1">
        <v>6</v>
      </c>
      <c r="E306" s="1">
        <v>9</v>
      </c>
      <c r="F306" s="1" t="s">
        <v>42</v>
      </c>
      <c r="G306" s="2">
        <v>27.7316333333334</v>
      </c>
      <c r="H306" s="6">
        <f>1+_xlfn.COUNTIFS(A:A,A306,O:O,"&lt;"&amp;O306)</f>
        <v>11</v>
      </c>
      <c r="I306" s="2">
        <f>_xlfn.AVERAGEIF(A:A,A306,G:G)</f>
        <v>48.869922222222236</v>
      </c>
      <c r="J306" s="2">
        <f t="shared" si="40"/>
        <v>-21.138288888888837</v>
      </c>
      <c r="K306" s="2">
        <f t="shared" si="41"/>
        <v>68.86171111111116</v>
      </c>
      <c r="L306" s="2">
        <f t="shared" si="42"/>
        <v>62.28388139191262</v>
      </c>
      <c r="M306" s="2">
        <f>SUMIF(A:A,A306,L:L)</f>
        <v>4251.301344319091</v>
      </c>
      <c r="N306" s="3">
        <f t="shared" si="43"/>
        <v>0.014650544938467142</v>
      </c>
      <c r="O306" s="7">
        <f t="shared" si="44"/>
        <v>68.25684670434028</v>
      </c>
      <c r="P306" s="3">
        <f t="shared" si="45"/>
      </c>
      <c r="Q306" s="3">
        <f>IF(ISNUMBER(P306),SUMIF(A:A,A306,P:P),"")</f>
      </c>
      <c r="R306" s="3">
        <f t="shared" si="46"/>
      </c>
      <c r="S306" s="8">
        <f t="shared" si="47"/>
      </c>
    </row>
    <row r="307" spans="1:19" ht="15">
      <c r="A307" s="1">
        <v>3</v>
      </c>
      <c r="B307" s="5">
        <v>0.7430555555555555</v>
      </c>
      <c r="C307" s="1" t="s">
        <v>20</v>
      </c>
      <c r="D307" s="1">
        <v>6</v>
      </c>
      <c r="E307" s="1">
        <v>11</v>
      </c>
      <c r="F307" s="1" t="s">
        <v>44</v>
      </c>
      <c r="G307" s="2">
        <v>36.6153</v>
      </c>
      <c r="H307" s="6">
        <f>1+_xlfn.COUNTIFS(A:A,A307,O:O,"&lt;"&amp;O307)</f>
        <v>10</v>
      </c>
      <c r="I307" s="2">
        <f>_xlfn.AVERAGEIF(A:A,A307,G:G)</f>
        <v>48.869922222222236</v>
      </c>
      <c r="J307" s="2">
        <f t="shared" si="40"/>
        <v>-12.254622222222238</v>
      </c>
      <c r="K307" s="2">
        <f t="shared" si="41"/>
        <v>77.74537777777776</v>
      </c>
      <c r="L307" s="2">
        <f t="shared" si="42"/>
        <v>106.13614604876082</v>
      </c>
      <c r="M307" s="2">
        <f>SUMIF(A:A,A307,L:L)</f>
        <v>4251.301344319091</v>
      </c>
      <c r="N307" s="3">
        <f t="shared" si="43"/>
        <v>0.024965566411938294</v>
      </c>
      <c r="O307" s="7">
        <f t="shared" si="44"/>
        <v>40.05516972856701</v>
      </c>
      <c r="P307" s="3">
        <f t="shared" si="45"/>
      </c>
      <c r="Q307" s="3">
        <f>IF(ISNUMBER(P307),SUMIF(A:A,A307,P:P),"")</f>
      </c>
      <c r="R307" s="3">
        <f t="shared" si="46"/>
      </c>
      <c r="S307" s="8">
        <f t="shared" si="47"/>
      </c>
    </row>
    <row r="308" spans="1:19" ht="15">
      <c r="A308" s="1">
        <v>3</v>
      </c>
      <c r="B308" s="5">
        <v>0.7430555555555555</v>
      </c>
      <c r="C308" s="1" t="s">
        <v>20</v>
      </c>
      <c r="D308" s="1">
        <v>6</v>
      </c>
      <c r="E308" s="1">
        <v>12</v>
      </c>
      <c r="F308" s="1" t="s">
        <v>45</v>
      </c>
      <c r="G308" s="2">
        <v>27.0316666666667</v>
      </c>
      <c r="H308" s="6">
        <f>1+_xlfn.COUNTIFS(A:A,A308,O:O,"&lt;"&amp;O308)</f>
        <v>12</v>
      </c>
      <c r="I308" s="2">
        <f>_xlfn.AVERAGEIF(A:A,A308,G:G)</f>
        <v>48.869922222222236</v>
      </c>
      <c r="J308" s="2">
        <f t="shared" si="40"/>
        <v>-21.838255555555538</v>
      </c>
      <c r="K308" s="2">
        <f t="shared" si="41"/>
        <v>68.16174444444447</v>
      </c>
      <c r="L308" s="2">
        <f t="shared" si="42"/>
        <v>59.72225112784864</v>
      </c>
      <c r="M308" s="2">
        <f>SUMIF(A:A,A308,L:L)</f>
        <v>4251.301344319091</v>
      </c>
      <c r="N308" s="3">
        <f t="shared" si="43"/>
        <v>0.01404799290637301</v>
      </c>
      <c r="O308" s="7">
        <f t="shared" si="44"/>
        <v>71.18454619565904</v>
      </c>
      <c r="P308" s="3">
        <f t="shared" si="45"/>
      </c>
      <c r="Q308" s="3">
        <f>IF(ISNUMBER(P308),SUMIF(A:A,A308,P:P),"")</f>
      </c>
      <c r="R308" s="3">
        <f t="shared" si="46"/>
      </c>
      <c r="S308" s="8">
        <f t="shared" si="47"/>
      </c>
    </row>
    <row r="309" spans="1:19" ht="15">
      <c r="A309" s="1">
        <v>4</v>
      </c>
      <c r="B309" s="5">
        <v>0.7673611111111112</v>
      </c>
      <c r="C309" s="1" t="s">
        <v>20</v>
      </c>
      <c r="D309" s="1">
        <v>7</v>
      </c>
      <c r="E309" s="1">
        <v>2</v>
      </c>
      <c r="F309" s="1" t="s">
        <v>47</v>
      </c>
      <c r="G309" s="2">
        <v>81.22160000000001</v>
      </c>
      <c r="H309" s="6">
        <f>1+_xlfn.COUNTIFS(A:A,A309,O:O,"&lt;"&amp;O309)</f>
        <v>1</v>
      </c>
      <c r="I309" s="2">
        <f>_xlfn.AVERAGEIF(A:A,A309,G:G)</f>
        <v>49.37676923076921</v>
      </c>
      <c r="J309" s="2">
        <f t="shared" si="40"/>
        <v>31.844830769230796</v>
      </c>
      <c r="K309" s="2">
        <f t="shared" si="41"/>
        <v>121.8448307692308</v>
      </c>
      <c r="L309" s="2">
        <f t="shared" si="42"/>
        <v>1496.2089872747872</v>
      </c>
      <c r="M309" s="2">
        <f>SUMIF(A:A,A309,L:L)</f>
        <v>4294.218551957797</v>
      </c>
      <c r="N309" s="3">
        <f t="shared" si="43"/>
        <v>0.3484240425053922</v>
      </c>
      <c r="O309" s="7">
        <f t="shared" si="44"/>
        <v>2.870066005805337</v>
      </c>
      <c r="P309" s="3">
        <f t="shared" si="45"/>
        <v>0.3484240425053922</v>
      </c>
      <c r="Q309" s="3">
        <f>IF(ISNUMBER(P309),SUMIF(A:A,A309,P:P),"")</f>
        <v>0.8446876166179837</v>
      </c>
      <c r="R309" s="3">
        <f t="shared" si="46"/>
        <v>0.41248863562181187</v>
      </c>
      <c r="S309" s="8">
        <f t="shared" si="47"/>
        <v>2.424309213980006</v>
      </c>
    </row>
    <row r="310" spans="1:19" ht="15">
      <c r="A310" s="1">
        <v>4</v>
      </c>
      <c r="B310" s="5">
        <v>0.7673611111111112</v>
      </c>
      <c r="C310" s="1" t="s">
        <v>20</v>
      </c>
      <c r="D310" s="1">
        <v>7</v>
      </c>
      <c r="E310" s="1">
        <v>4</v>
      </c>
      <c r="F310" s="1" t="s">
        <v>49</v>
      </c>
      <c r="G310" s="2">
        <v>62.527933333333294</v>
      </c>
      <c r="H310" s="6">
        <f>1+_xlfn.COUNTIFS(A:A,A310,O:O,"&lt;"&amp;O310)</f>
        <v>2</v>
      </c>
      <c r="I310" s="2">
        <f>_xlfn.AVERAGEIF(A:A,A310,G:G)</f>
        <v>49.37676923076921</v>
      </c>
      <c r="J310" s="2">
        <f t="shared" si="40"/>
        <v>13.151164102564081</v>
      </c>
      <c r="K310" s="2">
        <f t="shared" si="41"/>
        <v>103.15116410256408</v>
      </c>
      <c r="L310" s="2">
        <f t="shared" si="42"/>
        <v>487.39254525584937</v>
      </c>
      <c r="M310" s="2">
        <f>SUMIF(A:A,A310,L:L)</f>
        <v>4294.218551957797</v>
      </c>
      <c r="N310" s="3">
        <f t="shared" si="43"/>
        <v>0.1134997064911007</v>
      </c>
      <c r="O310" s="7">
        <f t="shared" si="44"/>
        <v>8.81059547126149</v>
      </c>
      <c r="P310" s="3">
        <f t="shared" si="45"/>
        <v>0.1134997064911007</v>
      </c>
      <c r="Q310" s="3">
        <f>IF(ISNUMBER(P310),SUMIF(A:A,A310,P:P),"")</f>
        <v>0.8446876166179837</v>
      </c>
      <c r="R310" s="3">
        <f t="shared" si="46"/>
        <v>0.13436885335852128</v>
      </c>
      <c r="S310" s="8">
        <f t="shared" si="47"/>
        <v>7.442200889605068</v>
      </c>
    </row>
    <row r="311" spans="1:19" ht="15">
      <c r="A311" s="1">
        <v>4</v>
      </c>
      <c r="B311" s="5">
        <v>0.7673611111111112</v>
      </c>
      <c r="C311" s="1" t="s">
        <v>20</v>
      </c>
      <c r="D311" s="1">
        <v>7</v>
      </c>
      <c r="E311" s="1">
        <v>5</v>
      </c>
      <c r="F311" s="1" t="s">
        <v>50</v>
      </c>
      <c r="G311" s="2">
        <v>59.9565</v>
      </c>
      <c r="H311" s="6">
        <f>1+_xlfn.COUNTIFS(A:A,A311,O:O,"&lt;"&amp;O311)</f>
        <v>3</v>
      </c>
      <c r="I311" s="2">
        <f>_xlfn.AVERAGEIF(A:A,A311,G:G)</f>
        <v>49.37676923076921</v>
      </c>
      <c r="J311" s="2">
        <f t="shared" si="40"/>
        <v>10.579730769230785</v>
      </c>
      <c r="K311" s="2">
        <f t="shared" si="41"/>
        <v>100.57973076923079</v>
      </c>
      <c r="L311" s="2">
        <f t="shared" si="42"/>
        <v>417.7085105783046</v>
      </c>
      <c r="M311" s="2">
        <f>SUMIF(A:A,A311,L:L)</f>
        <v>4294.218551957797</v>
      </c>
      <c r="N311" s="3">
        <f t="shared" si="43"/>
        <v>0.09727229891172287</v>
      </c>
      <c r="O311" s="7">
        <f t="shared" si="44"/>
        <v>10.280419103773069</v>
      </c>
      <c r="P311" s="3">
        <f t="shared" si="45"/>
        <v>0.09727229891172287</v>
      </c>
      <c r="Q311" s="3">
        <f>IF(ISNUMBER(P311),SUMIF(A:A,A311,P:P),"")</f>
        <v>0.8446876166179837</v>
      </c>
      <c r="R311" s="3">
        <f t="shared" si="46"/>
        <v>0.11515771866194528</v>
      </c>
      <c r="S311" s="8">
        <f t="shared" si="47"/>
        <v>8.683742710600061</v>
      </c>
    </row>
    <row r="312" spans="1:19" ht="15">
      <c r="A312" s="1">
        <v>4</v>
      </c>
      <c r="B312" s="5">
        <v>0.7673611111111112</v>
      </c>
      <c r="C312" s="1" t="s">
        <v>20</v>
      </c>
      <c r="D312" s="1">
        <v>7</v>
      </c>
      <c r="E312" s="1">
        <v>3</v>
      </c>
      <c r="F312" s="1" t="s">
        <v>48</v>
      </c>
      <c r="G312" s="2">
        <v>57.9463333333333</v>
      </c>
      <c r="H312" s="6">
        <f>1+_xlfn.COUNTIFS(A:A,A312,O:O,"&lt;"&amp;O312)</f>
        <v>4</v>
      </c>
      <c r="I312" s="2">
        <f>_xlfn.AVERAGEIF(A:A,A312,G:G)</f>
        <v>49.37676923076921</v>
      </c>
      <c r="J312" s="2">
        <f t="shared" si="40"/>
        <v>8.569564102564087</v>
      </c>
      <c r="K312" s="2">
        <f t="shared" si="41"/>
        <v>98.56956410256409</v>
      </c>
      <c r="L312" s="2">
        <f t="shared" si="42"/>
        <v>370.24829426437714</v>
      </c>
      <c r="M312" s="2">
        <f>SUMIF(A:A,A312,L:L)</f>
        <v>4294.218551957797</v>
      </c>
      <c r="N312" s="3">
        <f t="shared" si="43"/>
        <v>0.08622017947725914</v>
      </c>
      <c r="O312" s="7">
        <f t="shared" si="44"/>
        <v>11.598212924896002</v>
      </c>
      <c r="P312" s="3">
        <f t="shared" si="45"/>
        <v>0.08622017947725914</v>
      </c>
      <c r="Q312" s="3">
        <f>IF(ISNUMBER(P312),SUMIF(A:A,A312,P:P),"")</f>
        <v>0.8446876166179837</v>
      </c>
      <c r="R312" s="3">
        <f t="shared" si="46"/>
        <v>0.10207345032767641</v>
      </c>
      <c r="S312" s="8">
        <f t="shared" si="47"/>
        <v>9.7968668325583</v>
      </c>
    </row>
    <row r="313" spans="1:19" ht="15">
      <c r="A313" s="1">
        <v>4</v>
      </c>
      <c r="B313" s="5">
        <v>0.7673611111111112</v>
      </c>
      <c r="C313" s="1" t="s">
        <v>20</v>
      </c>
      <c r="D313" s="1">
        <v>7</v>
      </c>
      <c r="E313" s="1">
        <v>8</v>
      </c>
      <c r="F313" s="1" t="s">
        <v>53</v>
      </c>
      <c r="G313" s="2">
        <v>57.0354666666666</v>
      </c>
      <c r="H313" s="6">
        <f>1+_xlfn.COUNTIFS(A:A,A313,O:O,"&lt;"&amp;O313)</f>
        <v>5</v>
      </c>
      <c r="I313" s="2">
        <f>_xlfn.AVERAGEIF(A:A,A313,G:G)</f>
        <v>49.37676923076921</v>
      </c>
      <c r="J313" s="2">
        <f t="shared" si="40"/>
        <v>7.658697435897388</v>
      </c>
      <c r="K313" s="2">
        <f t="shared" si="41"/>
        <v>97.65869743589738</v>
      </c>
      <c r="L313" s="2">
        <f t="shared" si="42"/>
        <v>350.5564840083442</v>
      </c>
      <c r="M313" s="2">
        <f>SUMIF(A:A,A313,L:L)</f>
        <v>4294.218551957797</v>
      </c>
      <c r="N313" s="3">
        <f t="shared" si="43"/>
        <v>0.08163452320062294</v>
      </c>
      <c r="O313" s="7">
        <f t="shared" si="44"/>
        <v>12.249719368635564</v>
      </c>
      <c r="P313" s="3">
        <f t="shared" si="45"/>
        <v>0.08163452320062294</v>
      </c>
      <c r="Q313" s="3">
        <f>IF(ISNUMBER(P313),SUMIF(A:A,A313,P:P),"")</f>
        <v>0.8446876166179837</v>
      </c>
      <c r="R313" s="3">
        <f t="shared" si="46"/>
        <v>0.0966446312158294</v>
      </c>
      <c r="S313" s="8">
        <f t="shared" si="47"/>
        <v>10.347186257731927</v>
      </c>
    </row>
    <row r="314" spans="1:19" ht="15">
      <c r="A314" s="1">
        <v>4</v>
      </c>
      <c r="B314" s="5">
        <v>0.7673611111111112</v>
      </c>
      <c r="C314" s="1" t="s">
        <v>20</v>
      </c>
      <c r="D314" s="1">
        <v>7</v>
      </c>
      <c r="E314" s="1">
        <v>1</v>
      </c>
      <c r="F314" s="1" t="s">
        <v>46</v>
      </c>
      <c r="G314" s="2">
        <v>52.6887</v>
      </c>
      <c r="H314" s="6">
        <f>1+_xlfn.COUNTIFS(A:A,A314,O:O,"&lt;"&amp;O314)</f>
        <v>6</v>
      </c>
      <c r="I314" s="2">
        <f>_xlfn.AVERAGEIF(A:A,A314,G:G)</f>
        <v>49.37676923076921</v>
      </c>
      <c r="J314" s="2">
        <f t="shared" si="40"/>
        <v>3.311930769230784</v>
      </c>
      <c r="K314" s="2">
        <f t="shared" si="41"/>
        <v>93.31193076923078</v>
      </c>
      <c r="L314" s="2">
        <f t="shared" si="42"/>
        <v>270.0793611930239</v>
      </c>
      <c r="M314" s="2">
        <f>SUMIF(A:A,A314,L:L)</f>
        <v>4294.218551957797</v>
      </c>
      <c r="N314" s="3">
        <f t="shared" si="43"/>
        <v>0.06289371580072252</v>
      </c>
      <c r="O314" s="7">
        <f t="shared" si="44"/>
        <v>15.89983971003526</v>
      </c>
      <c r="P314" s="3">
        <f t="shared" si="45"/>
        <v>0.06289371580072252</v>
      </c>
      <c r="Q314" s="3">
        <f>IF(ISNUMBER(P314),SUMIF(A:A,A314,P:P),"")</f>
        <v>0.8446876166179837</v>
      </c>
      <c r="R314" s="3">
        <f t="shared" si="46"/>
        <v>0.07445795885174752</v>
      </c>
      <c r="S314" s="8">
        <f t="shared" si="47"/>
        <v>13.430397709277656</v>
      </c>
    </row>
    <row r="315" spans="1:19" ht="15">
      <c r="A315" s="1">
        <v>4</v>
      </c>
      <c r="B315" s="5">
        <v>0.7673611111111112</v>
      </c>
      <c r="C315" s="1" t="s">
        <v>20</v>
      </c>
      <c r="D315" s="1">
        <v>7</v>
      </c>
      <c r="E315" s="1">
        <v>6</v>
      </c>
      <c r="F315" s="1" t="s">
        <v>51</v>
      </c>
      <c r="G315" s="2">
        <v>50.375466666666604</v>
      </c>
      <c r="H315" s="6">
        <f>1+_xlfn.COUNTIFS(A:A,A315,O:O,"&lt;"&amp;O315)</f>
        <v>7</v>
      </c>
      <c r="I315" s="2">
        <f>_xlfn.AVERAGEIF(A:A,A315,G:G)</f>
        <v>49.37676923076921</v>
      </c>
      <c r="J315" s="2">
        <f t="shared" si="40"/>
        <v>0.998697435897391</v>
      </c>
      <c r="K315" s="2">
        <f t="shared" si="41"/>
        <v>90.99869743589738</v>
      </c>
      <c r="L315" s="2">
        <f t="shared" si="42"/>
        <v>235.07905131527434</v>
      </c>
      <c r="M315" s="2">
        <f>SUMIF(A:A,A315,L:L)</f>
        <v>4294.218551957797</v>
      </c>
      <c r="N315" s="3">
        <f t="shared" si="43"/>
        <v>0.05474315023116333</v>
      </c>
      <c r="O315" s="7">
        <f t="shared" si="44"/>
        <v>18.26712558150765</v>
      </c>
      <c r="P315" s="3">
        <f t="shared" si="45"/>
        <v>0.05474315023116333</v>
      </c>
      <c r="Q315" s="3">
        <f>IF(ISNUMBER(P315),SUMIF(A:A,A315,P:P),"")</f>
        <v>0.8446876166179837</v>
      </c>
      <c r="R315" s="3">
        <f t="shared" si="46"/>
        <v>0.06480875196246819</v>
      </c>
      <c r="S315" s="8">
        <f t="shared" si="47"/>
        <v>15.430014769905096</v>
      </c>
    </row>
    <row r="316" spans="1:19" ht="15">
      <c r="A316" s="1">
        <v>4</v>
      </c>
      <c r="B316" s="5">
        <v>0.7673611111111112</v>
      </c>
      <c r="C316" s="1" t="s">
        <v>20</v>
      </c>
      <c r="D316" s="1">
        <v>7</v>
      </c>
      <c r="E316" s="1">
        <v>7</v>
      </c>
      <c r="F316" s="1" t="s">
        <v>52</v>
      </c>
      <c r="G316" s="2">
        <v>46.8769</v>
      </c>
      <c r="H316" s="6">
        <f>1+_xlfn.COUNTIFS(A:A,A316,O:O,"&lt;"&amp;O316)</f>
        <v>8</v>
      </c>
      <c r="I316" s="2">
        <f>_xlfn.AVERAGEIF(A:A,A316,G:G)</f>
        <v>49.37676923076921</v>
      </c>
      <c r="J316" s="2">
        <f t="shared" si="40"/>
        <v>-2.499869230769214</v>
      </c>
      <c r="K316" s="2">
        <f t="shared" si="41"/>
        <v>87.5001307692308</v>
      </c>
      <c r="L316" s="2">
        <f t="shared" si="42"/>
        <v>190.56776367675633</v>
      </c>
      <c r="M316" s="2">
        <f>SUMIF(A:A,A316,L:L)</f>
        <v>4294.218551957797</v>
      </c>
      <c r="N316" s="3">
        <f t="shared" si="43"/>
        <v>0.04437775147468302</v>
      </c>
      <c r="O316" s="7">
        <f t="shared" si="44"/>
        <v>22.533814057039102</v>
      </c>
      <c r="P316" s="3">
        <f t="shared" si="45"/>
      </c>
      <c r="Q316" s="3">
        <f>IF(ISNUMBER(P316),SUMIF(A:A,A316,P:P),"")</f>
      </c>
      <c r="R316" s="3">
        <f t="shared" si="46"/>
      </c>
      <c r="S316" s="8">
        <f t="shared" si="47"/>
      </c>
    </row>
    <row r="317" spans="1:19" ht="15">
      <c r="A317" s="1">
        <v>4</v>
      </c>
      <c r="B317" s="5">
        <v>0.7673611111111112</v>
      </c>
      <c r="C317" s="1" t="s">
        <v>20</v>
      </c>
      <c r="D317" s="1">
        <v>7</v>
      </c>
      <c r="E317" s="1">
        <v>9</v>
      </c>
      <c r="F317" s="1" t="s">
        <v>54</v>
      </c>
      <c r="G317" s="2">
        <v>41.1973666666667</v>
      </c>
      <c r="H317" s="6">
        <f>1+_xlfn.COUNTIFS(A:A,A317,O:O,"&lt;"&amp;O317)</f>
        <v>9</v>
      </c>
      <c r="I317" s="2">
        <f>_xlfn.AVERAGEIF(A:A,A317,G:G)</f>
        <v>49.37676923076921</v>
      </c>
      <c r="J317" s="2">
        <f t="shared" si="40"/>
        <v>-8.17940256410251</v>
      </c>
      <c r="K317" s="2">
        <f t="shared" si="41"/>
        <v>81.8205974358975</v>
      </c>
      <c r="L317" s="2">
        <f t="shared" si="42"/>
        <v>135.53580462020628</v>
      </c>
      <c r="M317" s="2">
        <f>SUMIF(A:A,A317,L:L)</f>
        <v>4294.218551957797</v>
      </c>
      <c r="N317" s="3">
        <f t="shared" si="43"/>
        <v>0.03156239091706535</v>
      </c>
      <c r="O317" s="7">
        <f t="shared" si="44"/>
        <v>31.6832778171857</v>
      </c>
      <c r="P317" s="3">
        <f t="shared" si="45"/>
      </c>
      <c r="Q317" s="3">
        <f>IF(ISNUMBER(P317),SUMIF(A:A,A317,P:P),"")</f>
      </c>
      <c r="R317" s="3">
        <f t="shared" si="46"/>
      </c>
      <c r="S317" s="8">
        <f t="shared" si="47"/>
      </c>
    </row>
    <row r="318" spans="1:19" ht="15">
      <c r="A318" s="1">
        <v>4</v>
      </c>
      <c r="B318" s="5">
        <v>0.7673611111111112</v>
      </c>
      <c r="C318" s="1" t="s">
        <v>20</v>
      </c>
      <c r="D318" s="1">
        <v>7</v>
      </c>
      <c r="E318" s="1">
        <v>10</v>
      </c>
      <c r="F318" s="1" t="s">
        <v>55</v>
      </c>
      <c r="G318" s="2">
        <v>36.3461</v>
      </c>
      <c r="H318" s="6">
        <f>1+_xlfn.COUNTIFS(A:A,A318,O:O,"&lt;"&amp;O318)</f>
        <v>10</v>
      </c>
      <c r="I318" s="2">
        <f>_xlfn.AVERAGEIF(A:A,A318,G:G)</f>
        <v>49.37676923076921</v>
      </c>
      <c r="J318" s="2">
        <f t="shared" si="40"/>
        <v>-13.030669230769213</v>
      </c>
      <c r="K318" s="2">
        <f t="shared" si="41"/>
        <v>76.9693307692308</v>
      </c>
      <c r="L318" s="2">
        <f t="shared" si="42"/>
        <v>101.30743922843614</v>
      </c>
      <c r="M318" s="2">
        <f>SUMIF(A:A,A318,L:L)</f>
        <v>4294.218551957797</v>
      </c>
      <c r="N318" s="3">
        <f t="shared" si="43"/>
        <v>0.023591589017342537</v>
      </c>
      <c r="O318" s="7">
        <f t="shared" si="44"/>
        <v>42.38798833198072</v>
      </c>
      <c r="P318" s="3">
        <f t="shared" si="45"/>
      </c>
      <c r="Q318" s="3">
        <f>IF(ISNUMBER(P318),SUMIF(A:A,A318,P:P),"")</f>
      </c>
      <c r="R318" s="3">
        <f t="shared" si="46"/>
      </c>
      <c r="S318" s="8">
        <f t="shared" si="47"/>
      </c>
    </row>
    <row r="319" spans="1:19" ht="15">
      <c r="A319" s="1">
        <v>4</v>
      </c>
      <c r="B319" s="5">
        <v>0.7673611111111112</v>
      </c>
      <c r="C319" s="1" t="s">
        <v>20</v>
      </c>
      <c r="D319" s="1">
        <v>7</v>
      </c>
      <c r="E319" s="1">
        <v>11</v>
      </c>
      <c r="F319" s="1" t="s">
        <v>56</v>
      </c>
      <c r="G319" s="2">
        <v>36.1614</v>
      </c>
      <c r="H319" s="6">
        <f>1+_xlfn.COUNTIFS(A:A,A319,O:O,"&lt;"&amp;O319)</f>
        <v>11</v>
      </c>
      <c r="I319" s="2">
        <f>_xlfn.AVERAGEIF(A:A,A319,G:G)</f>
        <v>49.37676923076921</v>
      </c>
      <c r="J319" s="2">
        <f t="shared" si="40"/>
        <v>-13.215369230769213</v>
      </c>
      <c r="K319" s="2">
        <f t="shared" si="41"/>
        <v>76.78463076923079</v>
      </c>
      <c r="L319" s="2">
        <f t="shared" si="42"/>
        <v>100.19094809070106</v>
      </c>
      <c r="M319" s="2">
        <f>SUMIF(A:A,A319,L:L)</f>
        <v>4294.218551957797</v>
      </c>
      <c r="N319" s="3">
        <f t="shared" si="43"/>
        <v>0.02333159034139577</v>
      </c>
      <c r="O319" s="7">
        <f t="shared" si="44"/>
        <v>42.860344510068096</v>
      </c>
      <c r="P319" s="3">
        <f t="shared" si="45"/>
      </c>
      <c r="Q319" s="3">
        <f>IF(ISNUMBER(P319),SUMIF(A:A,A319,P:P),"")</f>
      </c>
      <c r="R319" s="3">
        <f t="shared" si="46"/>
      </c>
      <c r="S319" s="8">
        <f t="shared" si="47"/>
      </c>
    </row>
    <row r="320" spans="1:19" ht="15">
      <c r="A320" s="1">
        <v>4</v>
      </c>
      <c r="B320" s="5">
        <v>0.7673611111111112</v>
      </c>
      <c r="C320" s="1" t="s">
        <v>20</v>
      </c>
      <c r="D320" s="1">
        <v>7</v>
      </c>
      <c r="E320" s="1">
        <v>12</v>
      </c>
      <c r="F320" s="1" t="s">
        <v>57</v>
      </c>
      <c r="G320" s="2">
        <v>26.4823</v>
      </c>
      <c r="H320" s="6">
        <f>1+_xlfn.COUNTIFS(A:A,A320,O:O,"&lt;"&amp;O320)</f>
        <v>13</v>
      </c>
      <c r="I320" s="2">
        <f>_xlfn.AVERAGEIF(A:A,A320,G:G)</f>
        <v>49.37676923076921</v>
      </c>
      <c r="J320" s="2">
        <f>G320-I320</f>
        <v>-22.894469230769214</v>
      </c>
      <c r="K320" s="2">
        <f>90+J320</f>
        <v>67.10553076923078</v>
      </c>
      <c r="L320" s="2">
        <f>EXP(0.06*K320)</f>
        <v>56.05491561196789</v>
      </c>
      <c r="M320" s="2">
        <f>SUMIF(A:A,A320,L:L)</f>
        <v>4294.218551957797</v>
      </c>
      <c r="N320" s="3">
        <f>L320/M320</f>
        <v>0.013053577719376121</v>
      </c>
      <c r="O320" s="7">
        <f>1/N320</f>
        <v>76.60735022212697</v>
      </c>
      <c r="P320" s="3">
        <f>IF(O320&gt;21,"",N320)</f>
      </c>
      <c r="Q320" s="3">
        <f>IF(ISNUMBER(P320),SUMIF(A:A,A320,P:P),"")</f>
      </c>
      <c r="R320" s="3">
        <f>_xlfn.IFERROR(P320*(1/Q320),"")</f>
      </c>
      <c r="S320" s="8">
        <f>_xlfn.IFERROR(1/R320,"")</f>
      </c>
    </row>
    <row r="321" spans="1:19" ht="15">
      <c r="A321" s="1">
        <v>4</v>
      </c>
      <c r="B321" s="5">
        <v>0.7673611111111112</v>
      </c>
      <c r="C321" s="1" t="s">
        <v>20</v>
      </c>
      <c r="D321" s="1">
        <v>7</v>
      </c>
      <c r="E321" s="1">
        <v>13</v>
      </c>
      <c r="F321" s="1" t="s">
        <v>58</v>
      </c>
      <c r="G321" s="2">
        <v>33.0819333333333</v>
      </c>
      <c r="H321" s="6">
        <f>1+_xlfn.COUNTIFS(A:A,A321,O:O,"&lt;"&amp;O321)</f>
        <v>12</v>
      </c>
      <c r="I321" s="2">
        <f>_xlfn.AVERAGEIF(A:A,A321,G:G)</f>
        <v>49.37676923076921</v>
      </c>
      <c r="J321" s="2">
        <f>G321-I321</f>
        <v>-16.29483589743591</v>
      </c>
      <c r="K321" s="2">
        <f>90+J321</f>
        <v>73.70516410256408</v>
      </c>
      <c r="L321" s="2">
        <f>EXP(0.06*K321)</f>
        <v>83.28844683976892</v>
      </c>
      <c r="M321" s="2">
        <f>SUMIF(A:A,A321,L:L)</f>
        <v>4294.218551957797</v>
      </c>
      <c r="N321" s="3">
        <f>L321/M321</f>
        <v>0.019395483912153587</v>
      </c>
      <c r="O321" s="7">
        <f>1/N321</f>
        <v>51.55839392970137</v>
      </c>
      <c r="P321" s="3">
        <f>IF(O321&gt;21,"",N321)</f>
      </c>
      <c r="Q321" s="3">
        <f>IF(ISNUMBER(P321),SUMIF(A:A,A321,P:P),"")</f>
      </c>
      <c r="R321" s="3">
        <f>_xlfn.IFERROR(P321*(1/Q321),"")</f>
      </c>
      <c r="S321" s="8">
        <f>_xlfn.IFERROR(1/R321,"")</f>
      </c>
    </row>
    <row r="322" spans="1:19" ht="15">
      <c r="A322" s="1">
        <v>5</v>
      </c>
      <c r="B322" s="5">
        <v>0.7916666666666666</v>
      </c>
      <c r="C322" s="1" t="s">
        <v>20</v>
      </c>
      <c r="D322" s="1">
        <v>8</v>
      </c>
      <c r="E322" s="1">
        <v>7</v>
      </c>
      <c r="F322" s="1" t="s">
        <v>65</v>
      </c>
      <c r="G322" s="2">
        <v>71.1958666666666</v>
      </c>
      <c r="H322" s="6">
        <f>1+_xlfn.COUNTIFS(A:A,A322,O:O,"&lt;"&amp;O322)</f>
        <v>1</v>
      </c>
      <c r="I322" s="2">
        <f>_xlfn.AVERAGEIF(A:A,A322,G:G)</f>
        <v>49.14011538461537</v>
      </c>
      <c r="J322" s="2">
        <f>G322-I322</f>
        <v>22.055751282051233</v>
      </c>
      <c r="K322" s="2">
        <f>90+J322</f>
        <v>112.05575128205123</v>
      </c>
      <c r="L322" s="2">
        <f>EXP(0.06*K322)</f>
        <v>831.5946120305061</v>
      </c>
      <c r="M322" s="2">
        <f>SUMIF(A:A,A322,L:L)</f>
        <v>4120.018287304863</v>
      </c>
      <c r="N322" s="3">
        <f>L322/M322</f>
        <v>0.20184245652329352</v>
      </c>
      <c r="O322" s="7">
        <f>1/N322</f>
        <v>4.9543590443004515</v>
      </c>
      <c r="P322" s="3">
        <f>IF(O322&gt;21,"",N322)</f>
        <v>0.20184245652329352</v>
      </c>
      <c r="Q322" s="3">
        <f>IF(ISNUMBER(P322),SUMIF(A:A,A322,P:P),"")</f>
        <v>0.8354399194389537</v>
      </c>
      <c r="R322" s="3">
        <f>_xlfn.IFERROR(P322*(1/Q322),"")</f>
        <v>0.24160020586380698</v>
      </c>
      <c r="S322" s="8">
        <f>_xlfn.IFERROR(1/R322,"")</f>
        <v>4.139069320842021</v>
      </c>
    </row>
    <row r="323" spans="1:19" ht="15">
      <c r="A323" s="1">
        <v>5</v>
      </c>
      <c r="B323" s="5">
        <v>0.7916666666666666</v>
      </c>
      <c r="C323" s="1" t="s">
        <v>20</v>
      </c>
      <c r="D323" s="1">
        <v>8</v>
      </c>
      <c r="E323" s="1">
        <v>2</v>
      </c>
      <c r="F323" s="1" t="s">
        <v>60</v>
      </c>
      <c r="G323" s="2">
        <v>69.39840000000001</v>
      </c>
      <c r="H323" s="6">
        <f>1+_xlfn.COUNTIFS(A:A,A323,O:O,"&lt;"&amp;O323)</f>
        <v>2</v>
      </c>
      <c r="I323" s="2">
        <f>_xlfn.AVERAGEIF(A:A,A323,G:G)</f>
        <v>49.14011538461537</v>
      </c>
      <c r="J323" s="2">
        <f>G323-I323</f>
        <v>20.25828461538464</v>
      </c>
      <c r="K323" s="2">
        <f>90+J323</f>
        <v>110.25828461538464</v>
      </c>
      <c r="L323" s="2">
        <f>EXP(0.06*K323)</f>
        <v>746.5757436904817</v>
      </c>
      <c r="M323" s="2">
        <f>SUMIF(A:A,A323,L:L)</f>
        <v>4120.018287304863</v>
      </c>
      <c r="N323" s="3">
        <f>L323/M323</f>
        <v>0.18120690046229357</v>
      </c>
      <c r="O323" s="7">
        <f>1/N323</f>
        <v>5.518553639231222</v>
      </c>
      <c r="P323" s="3">
        <f>IF(O323&gt;21,"",N323)</f>
        <v>0.18120690046229357</v>
      </c>
      <c r="Q323" s="3">
        <f>IF(ISNUMBER(P323),SUMIF(A:A,A323,P:P),"")</f>
        <v>0.8354399194389537</v>
      </c>
      <c r="R323" s="3">
        <f>_xlfn.IFERROR(P323*(1/Q323),"")</f>
        <v>0.21689997837784014</v>
      </c>
      <c r="S323" s="8">
        <f>_xlfn.IFERROR(1/R323,"")</f>
        <v>4.610420007778877</v>
      </c>
    </row>
    <row r="324" spans="1:19" ht="15">
      <c r="A324" s="1">
        <v>5</v>
      </c>
      <c r="B324" s="5">
        <v>0.7916666666666666</v>
      </c>
      <c r="C324" s="1" t="s">
        <v>20</v>
      </c>
      <c r="D324" s="1">
        <v>8</v>
      </c>
      <c r="E324" s="1">
        <v>4</v>
      </c>
      <c r="F324" s="1" t="s">
        <v>62</v>
      </c>
      <c r="G324" s="2">
        <v>68.0803666666666</v>
      </c>
      <c r="H324" s="6">
        <f>1+_xlfn.COUNTIFS(A:A,A324,O:O,"&lt;"&amp;O324)</f>
        <v>3</v>
      </c>
      <c r="I324" s="2">
        <f>_xlfn.AVERAGEIF(A:A,A324,G:G)</f>
        <v>49.14011538461537</v>
      </c>
      <c r="J324" s="2">
        <f>G324-I324</f>
        <v>18.940251282051236</v>
      </c>
      <c r="K324" s="2">
        <f>90+J324</f>
        <v>108.94025128205124</v>
      </c>
      <c r="L324" s="2">
        <f>EXP(0.06*K324)</f>
        <v>689.8092271164588</v>
      </c>
      <c r="M324" s="2">
        <f>SUMIF(A:A,A324,L:L)</f>
        <v>4120.018287304863</v>
      </c>
      <c r="N324" s="3">
        <f>L324/M324</f>
        <v>0.16742868089736127</v>
      </c>
      <c r="O324" s="7">
        <f>1/N324</f>
        <v>5.972692340645207</v>
      </c>
      <c r="P324" s="3">
        <f>IF(O324&gt;21,"",N324)</f>
        <v>0.16742868089736127</v>
      </c>
      <c r="Q324" s="3">
        <f>IF(ISNUMBER(P324),SUMIF(A:A,A324,P:P),"")</f>
        <v>0.8354399194389537</v>
      </c>
      <c r="R324" s="3">
        <f>_xlfn.IFERROR(P324*(1/Q324),"")</f>
        <v>0.2004078055185576</v>
      </c>
      <c r="S324" s="8">
        <f>_xlfn.IFERROR(1/R324,"")</f>
        <v>4.9898256079022865</v>
      </c>
    </row>
    <row r="325" spans="1:19" ht="15">
      <c r="A325" s="1">
        <v>5</v>
      </c>
      <c r="B325" s="5">
        <v>0.7916666666666666</v>
      </c>
      <c r="C325" s="1" t="s">
        <v>20</v>
      </c>
      <c r="D325" s="1">
        <v>8</v>
      </c>
      <c r="E325" s="1">
        <v>5</v>
      </c>
      <c r="F325" s="1" t="s">
        <v>63</v>
      </c>
      <c r="G325" s="2">
        <v>57.9496666666666</v>
      </c>
      <c r="H325" s="6">
        <f>1+_xlfn.COUNTIFS(A:A,A325,O:O,"&lt;"&amp;O325)</f>
        <v>4</v>
      </c>
      <c r="I325" s="2">
        <f>_xlfn.AVERAGEIF(A:A,A325,G:G)</f>
        <v>49.14011538461537</v>
      </c>
      <c r="J325" s="2">
        <f>G325-I325</f>
        <v>8.809551282051231</v>
      </c>
      <c r="K325" s="2">
        <f>90+J325</f>
        <v>98.80955128205123</v>
      </c>
      <c r="L325" s="2">
        <f>EXP(0.06*K325)</f>
        <v>375.6181530322762</v>
      </c>
      <c r="M325" s="2">
        <f>SUMIF(A:A,A325,L:L)</f>
        <v>4120.018287304863</v>
      </c>
      <c r="N325" s="3">
        <f>L325/M325</f>
        <v>0.09116904995050137</v>
      </c>
      <c r="O325" s="7">
        <f>1/N325</f>
        <v>10.96863464676809</v>
      </c>
      <c r="P325" s="3">
        <f>IF(O325&gt;21,"",N325)</f>
        <v>0.09116904995050137</v>
      </c>
      <c r="Q325" s="3">
        <f>IF(ISNUMBER(P325),SUMIF(A:A,A325,P:P),"")</f>
        <v>0.8354399194389537</v>
      </c>
      <c r="R325" s="3">
        <f>_xlfn.IFERROR(P325*(1/Q325),"")</f>
        <v>0.10912699744073359</v>
      </c>
      <c r="S325" s="8">
        <f>_xlfn.IFERROR(1/R325,"")</f>
        <v>9.16363524565125</v>
      </c>
    </row>
    <row r="326" spans="1:19" ht="15">
      <c r="A326" s="1">
        <v>5</v>
      </c>
      <c r="B326" s="5">
        <v>0.7916666666666666</v>
      </c>
      <c r="C326" s="1" t="s">
        <v>20</v>
      </c>
      <c r="D326" s="1">
        <v>8</v>
      </c>
      <c r="E326" s="1">
        <v>8</v>
      </c>
      <c r="F326" s="1" t="s">
        <v>66</v>
      </c>
      <c r="G326" s="2">
        <v>53.8351666666667</v>
      </c>
      <c r="H326" s="6">
        <f>1+_xlfn.COUNTIFS(A:A,A326,O:O,"&lt;"&amp;O326)</f>
        <v>5</v>
      </c>
      <c r="I326" s="2">
        <f>_xlfn.AVERAGEIF(A:A,A326,G:G)</f>
        <v>49.14011538461537</v>
      </c>
      <c r="J326" s="2">
        <f>G326-I326</f>
        <v>4.695051282051331</v>
      </c>
      <c r="K326" s="2">
        <f>90+J326</f>
        <v>94.69505128205134</v>
      </c>
      <c r="L326" s="2">
        <f>EXP(0.06*K326)</f>
        <v>293.44877042322923</v>
      </c>
      <c r="M326" s="2">
        <f>SUMIF(A:A,A326,L:L)</f>
        <v>4120.018287304863</v>
      </c>
      <c r="N326" s="3">
        <f>L326/M326</f>
        <v>0.07122511356986977</v>
      </c>
      <c r="O326" s="7">
        <f>1/N326</f>
        <v>14.039991652930523</v>
      </c>
      <c r="P326" s="3">
        <f>IF(O326&gt;21,"",N326)</f>
        <v>0.07122511356986977</v>
      </c>
      <c r="Q326" s="3">
        <f>IF(ISNUMBER(P326),SUMIF(A:A,A326,P:P),"")</f>
        <v>0.8354399194389537</v>
      </c>
      <c r="R326" s="3">
        <f>_xlfn.IFERROR(P326*(1/Q326),"")</f>
        <v>0.08525462084419136</v>
      </c>
      <c r="S326" s="8">
        <f>_xlfn.IFERROR(1/R326,"")</f>
        <v>11.729569495447857</v>
      </c>
    </row>
    <row r="327" spans="1:19" ht="15">
      <c r="A327" s="1">
        <v>5</v>
      </c>
      <c r="B327" s="5">
        <v>0.7916666666666666</v>
      </c>
      <c r="C327" s="1" t="s">
        <v>20</v>
      </c>
      <c r="D327" s="1">
        <v>8</v>
      </c>
      <c r="E327" s="1">
        <v>3</v>
      </c>
      <c r="F327" s="1" t="s">
        <v>61</v>
      </c>
      <c r="G327" s="2">
        <v>53.3753</v>
      </c>
      <c r="H327" s="6">
        <f>1+_xlfn.COUNTIFS(A:A,A327,O:O,"&lt;"&amp;O327)</f>
        <v>6</v>
      </c>
      <c r="I327" s="2">
        <f>_xlfn.AVERAGEIF(A:A,A327,G:G)</f>
        <v>49.14011538461537</v>
      </c>
      <c r="J327" s="2">
        <f>G327-I327</f>
        <v>4.235184615384632</v>
      </c>
      <c r="K327" s="2">
        <f>90+J327</f>
        <v>94.23518461538464</v>
      </c>
      <c r="L327" s="2">
        <f>EXP(0.06*K327)</f>
        <v>285.4626156024497</v>
      </c>
      <c r="M327" s="2">
        <f>SUMIF(A:A,A327,L:L)</f>
        <v>4120.018287304863</v>
      </c>
      <c r="N327" s="3">
        <f>L327/M327</f>
        <v>0.0692867350812627</v>
      </c>
      <c r="O327" s="7">
        <f>1/N327</f>
        <v>14.432777050717625</v>
      </c>
      <c r="P327" s="3">
        <f>IF(O327&gt;21,"",N327)</f>
        <v>0.0692867350812627</v>
      </c>
      <c r="Q327" s="3">
        <f>IF(ISNUMBER(P327),SUMIF(A:A,A327,P:P),"")</f>
        <v>0.8354399194389537</v>
      </c>
      <c r="R327" s="3">
        <f>_xlfn.IFERROR(P327*(1/Q327),"")</f>
        <v>0.08293443187128614</v>
      </c>
      <c r="S327" s="8">
        <f>_xlfn.IFERROR(1/R327,"")</f>
        <v>12.057718096531913</v>
      </c>
    </row>
    <row r="328" spans="1:19" ht="15">
      <c r="A328" s="1">
        <v>5</v>
      </c>
      <c r="B328" s="5">
        <v>0.7916666666666666</v>
      </c>
      <c r="C328" s="1" t="s">
        <v>20</v>
      </c>
      <c r="D328" s="1">
        <v>8</v>
      </c>
      <c r="E328" s="1">
        <v>11</v>
      </c>
      <c r="F328" s="1" t="s">
        <v>69</v>
      </c>
      <c r="G328" s="2">
        <v>48.9974</v>
      </c>
      <c r="H328" s="6">
        <f>1+_xlfn.COUNTIFS(A:A,A328,O:O,"&lt;"&amp;O328)</f>
        <v>7</v>
      </c>
      <c r="I328" s="2">
        <f>_xlfn.AVERAGEIF(A:A,A328,G:G)</f>
        <v>49.14011538461537</v>
      </c>
      <c r="J328" s="2">
        <f>G328-I328</f>
        <v>-0.14271538461537148</v>
      </c>
      <c r="K328" s="2">
        <f>90+J328</f>
        <v>89.85728461538463</v>
      </c>
      <c r="L328" s="2">
        <f>EXP(0.06*K328)</f>
        <v>219.5186241375892</v>
      </c>
      <c r="M328" s="2">
        <f>SUMIF(A:A,A328,L:L)</f>
        <v>4120.018287304863</v>
      </c>
      <c r="N328" s="3">
        <f>L328/M328</f>
        <v>0.053280982954371475</v>
      </c>
      <c r="O328" s="7">
        <f>1/N328</f>
        <v>18.768422513082676</v>
      </c>
      <c r="P328" s="3">
        <f>IF(O328&gt;21,"",N328)</f>
        <v>0.053280982954371475</v>
      </c>
      <c r="Q328" s="3">
        <f>IF(ISNUMBER(P328),SUMIF(A:A,A328,P:P),"")</f>
        <v>0.8354399194389537</v>
      </c>
      <c r="R328" s="3">
        <f>_xlfn.IFERROR(P328*(1/Q328),"")</f>
        <v>0.06377596008358416</v>
      </c>
      <c r="S328" s="8">
        <f>_xlfn.IFERROR(1/R328,"")</f>
        <v>15.679889392326036</v>
      </c>
    </row>
    <row r="329" spans="1:19" ht="15">
      <c r="A329" s="1">
        <v>5</v>
      </c>
      <c r="B329" s="5">
        <v>0.7916666666666666</v>
      </c>
      <c r="C329" s="1" t="s">
        <v>20</v>
      </c>
      <c r="D329" s="1">
        <v>8</v>
      </c>
      <c r="E329" s="1">
        <v>1</v>
      </c>
      <c r="F329" s="1" t="s">
        <v>59</v>
      </c>
      <c r="G329" s="2">
        <v>38.0929666666667</v>
      </c>
      <c r="H329" s="6">
        <f>1+_xlfn.COUNTIFS(A:A,A329,O:O,"&lt;"&amp;O329)</f>
        <v>11</v>
      </c>
      <c r="I329" s="2">
        <f>_xlfn.AVERAGEIF(A:A,A329,G:G)</f>
        <v>49.14011538461537</v>
      </c>
      <c r="J329" s="2">
        <f>G329-I329</f>
        <v>-11.047148717948673</v>
      </c>
      <c r="K329" s="2">
        <f>90+J329</f>
        <v>78.95285128205133</v>
      </c>
      <c r="L329" s="2">
        <f>EXP(0.06*K329)</f>
        <v>114.11093359210149</v>
      </c>
      <c r="M329" s="2">
        <f>SUMIF(A:A,A329,L:L)</f>
        <v>4120.018287304863</v>
      </c>
      <c r="N329" s="3">
        <f>L329/M329</f>
        <v>0.02769670560534038</v>
      </c>
      <c r="O329" s="7">
        <f>1/N329</f>
        <v>36.10537708886156</v>
      </c>
      <c r="P329" s="3">
        <f>IF(O329&gt;21,"",N329)</f>
      </c>
      <c r="Q329" s="3">
        <f>IF(ISNUMBER(P329),SUMIF(A:A,A329,P:P),"")</f>
      </c>
      <c r="R329" s="3">
        <f>_xlfn.IFERROR(P329*(1/Q329),"")</f>
      </c>
      <c r="S329" s="8">
        <f>_xlfn.IFERROR(1/R329,"")</f>
      </c>
    </row>
    <row r="330" spans="1:19" ht="15">
      <c r="A330" s="1">
        <v>5</v>
      </c>
      <c r="B330" s="5">
        <v>0.7916666666666666</v>
      </c>
      <c r="C330" s="1" t="s">
        <v>20</v>
      </c>
      <c r="D330" s="1">
        <v>8</v>
      </c>
      <c r="E330" s="1">
        <v>6</v>
      </c>
      <c r="F330" s="1" t="s">
        <v>64</v>
      </c>
      <c r="G330" s="2">
        <v>44.2577333333334</v>
      </c>
      <c r="H330" s="6">
        <f>1+_xlfn.COUNTIFS(A:A,A330,O:O,"&lt;"&amp;O330)</f>
        <v>9</v>
      </c>
      <c r="I330" s="2">
        <f>_xlfn.AVERAGEIF(A:A,A330,G:G)</f>
        <v>49.14011538461537</v>
      </c>
      <c r="J330" s="2">
        <f>G330-I330</f>
        <v>-4.882382051281972</v>
      </c>
      <c r="K330" s="2">
        <f>90+J330</f>
        <v>85.11761794871802</v>
      </c>
      <c r="L330" s="2">
        <f>EXP(0.06*K330)</f>
        <v>165.18351647855172</v>
      </c>
      <c r="M330" s="2">
        <f>SUMIF(A:A,A330,L:L)</f>
        <v>4120.018287304863</v>
      </c>
      <c r="N330" s="3">
        <f>L330/M330</f>
        <v>0.040092908564881055</v>
      </c>
      <c r="O330" s="7">
        <f>1/N330</f>
        <v>24.942066709421503</v>
      </c>
      <c r="P330" s="3">
        <f>IF(O330&gt;21,"",N330)</f>
      </c>
      <c r="Q330" s="3">
        <f>IF(ISNUMBER(P330),SUMIF(A:A,A330,P:P),"")</f>
      </c>
      <c r="R330" s="3">
        <f>_xlfn.IFERROR(P330*(1/Q330),"")</f>
      </c>
      <c r="S330" s="8">
        <f>_xlfn.IFERROR(1/R330,"")</f>
      </c>
    </row>
    <row r="331" spans="1:19" ht="15">
      <c r="A331" s="1">
        <v>5</v>
      </c>
      <c r="B331" s="5">
        <v>0.7916666666666666</v>
      </c>
      <c r="C331" s="1" t="s">
        <v>20</v>
      </c>
      <c r="D331" s="1">
        <v>8</v>
      </c>
      <c r="E331" s="1">
        <v>9</v>
      </c>
      <c r="F331" s="1" t="s">
        <v>67</v>
      </c>
      <c r="G331" s="2">
        <v>39.7375666666666</v>
      </c>
      <c r="H331" s="6">
        <f>1+_xlfn.COUNTIFS(A:A,A331,O:O,"&lt;"&amp;O331)</f>
        <v>10</v>
      </c>
      <c r="I331" s="2">
        <f>_xlfn.AVERAGEIF(A:A,A331,G:G)</f>
        <v>49.14011538461537</v>
      </c>
      <c r="J331" s="2">
        <f>G331-I331</f>
        <v>-9.402548717948768</v>
      </c>
      <c r="K331" s="2">
        <f>90+J331</f>
        <v>80.59745128205122</v>
      </c>
      <c r="L331" s="2">
        <f>EXP(0.06*K331)</f>
        <v>125.94522332655535</v>
      </c>
      <c r="M331" s="2">
        <f>SUMIF(A:A,A331,L:L)</f>
        <v>4120.018287304863</v>
      </c>
      <c r="N331" s="3">
        <f>L331/M331</f>
        <v>0.030569093276754174</v>
      </c>
      <c r="O331" s="7">
        <f>1/N331</f>
        <v>32.71277924230862</v>
      </c>
      <c r="P331" s="3">
        <f>IF(O331&gt;21,"",N331)</f>
      </c>
      <c r="Q331" s="3">
        <f>IF(ISNUMBER(P331),SUMIF(A:A,A331,P:P),"")</f>
      </c>
      <c r="R331" s="3">
        <f>_xlfn.IFERROR(P331*(1/Q331),"")</f>
      </c>
      <c r="S331" s="8">
        <f>_xlfn.IFERROR(1/R331,"")</f>
      </c>
    </row>
    <row r="332" spans="1:19" ht="15">
      <c r="A332" s="1">
        <v>5</v>
      </c>
      <c r="B332" s="5">
        <v>0.7916666666666666</v>
      </c>
      <c r="C332" s="1" t="s">
        <v>20</v>
      </c>
      <c r="D332" s="1">
        <v>8</v>
      </c>
      <c r="E332" s="1">
        <v>10</v>
      </c>
      <c r="F332" s="1" t="s">
        <v>68</v>
      </c>
      <c r="G332" s="2">
        <v>44.9151333333333</v>
      </c>
      <c r="H332" s="6">
        <f>1+_xlfn.COUNTIFS(A:A,A332,O:O,"&lt;"&amp;O332)</f>
        <v>8</v>
      </c>
      <c r="I332" s="2">
        <f>_xlfn.AVERAGEIF(A:A,A332,G:G)</f>
        <v>49.14011538461537</v>
      </c>
      <c r="J332" s="2">
        <f>G332-I332</f>
        <v>-4.224982051282069</v>
      </c>
      <c r="K332" s="2">
        <f>90+J332</f>
        <v>85.77501794871793</v>
      </c>
      <c r="L332" s="2">
        <f>EXP(0.06*K332)</f>
        <v>171.8292200592867</v>
      </c>
      <c r="M332" s="2">
        <f>SUMIF(A:A,A332,L:L)</f>
        <v>4120.018287304863</v>
      </c>
      <c r="N332" s="3">
        <f>L332/M332</f>
        <v>0.041705936254882475</v>
      </c>
      <c r="O332" s="7">
        <f>1/N332</f>
        <v>23.97740201511316</v>
      </c>
      <c r="P332" s="3">
        <f>IF(O332&gt;21,"",N332)</f>
      </c>
      <c r="Q332" s="3">
        <f>IF(ISNUMBER(P332),SUMIF(A:A,A332,P:P),"")</f>
      </c>
      <c r="R332" s="3">
        <f>_xlfn.IFERROR(P332*(1/Q332),"")</f>
      </c>
      <c r="S332" s="8">
        <f>_xlfn.IFERROR(1/R332,"")</f>
      </c>
    </row>
    <row r="333" spans="1:19" ht="15">
      <c r="A333" s="1">
        <v>5</v>
      </c>
      <c r="B333" s="5">
        <v>0.7916666666666666</v>
      </c>
      <c r="C333" s="1" t="s">
        <v>20</v>
      </c>
      <c r="D333" s="1">
        <v>8</v>
      </c>
      <c r="E333" s="1">
        <v>12</v>
      </c>
      <c r="F333" s="1" t="s">
        <v>70</v>
      </c>
      <c r="G333" s="2">
        <v>24.372333333333298</v>
      </c>
      <c r="H333" s="6">
        <f>1+_xlfn.COUNTIFS(A:A,A333,O:O,"&lt;"&amp;O333)</f>
        <v>13</v>
      </c>
      <c r="I333" s="2">
        <f>_xlfn.AVERAGEIF(A:A,A333,G:G)</f>
        <v>49.14011538461537</v>
      </c>
      <c r="J333" s="2">
        <f>G333-I333</f>
        <v>-24.767782051282072</v>
      </c>
      <c r="K333" s="2">
        <f>90+J333</f>
        <v>65.23221794871793</v>
      </c>
      <c r="L333" s="2">
        <f>EXP(0.06*K333)</f>
        <v>50.09559484217422</v>
      </c>
      <c r="M333" s="2">
        <f>SUMIF(A:A,A333,L:L)</f>
        <v>4120.018287304863</v>
      </c>
      <c r="N333" s="3">
        <f>L333/M333</f>
        <v>0.012159070991634985</v>
      </c>
      <c r="O333" s="7">
        <f>1/N333</f>
        <v>82.24312537429586</v>
      </c>
      <c r="P333" s="3">
        <f>IF(O333&gt;21,"",N333)</f>
      </c>
      <c r="Q333" s="3">
        <f>IF(ISNUMBER(P333),SUMIF(A:A,A333,P:P),"")</f>
      </c>
      <c r="R333" s="3">
        <f>_xlfn.IFERROR(P333*(1/Q333),"")</f>
      </c>
      <c r="S333" s="8">
        <f>_xlfn.IFERROR(1/R333,"")</f>
      </c>
    </row>
    <row r="334" spans="1:19" ht="15">
      <c r="A334" s="1">
        <v>5</v>
      </c>
      <c r="B334" s="5">
        <v>0.7916666666666666</v>
      </c>
      <c r="C334" s="1" t="s">
        <v>20</v>
      </c>
      <c r="D334" s="1">
        <v>8</v>
      </c>
      <c r="E334" s="1">
        <v>13</v>
      </c>
      <c r="F334" s="1" t="s">
        <v>71</v>
      </c>
      <c r="G334" s="2">
        <v>24.613599999999998</v>
      </c>
      <c r="H334" s="6">
        <f>1+_xlfn.COUNTIFS(A:A,A334,O:O,"&lt;"&amp;O334)</f>
        <v>12</v>
      </c>
      <c r="I334" s="2">
        <f>_xlfn.AVERAGEIF(A:A,A334,G:G)</f>
        <v>49.14011538461537</v>
      </c>
      <c r="J334" s="2">
        <f>G334-I334</f>
        <v>-24.526515384615372</v>
      </c>
      <c r="K334" s="2">
        <f>90+J334</f>
        <v>65.47348461538462</v>
      </c>
      <c r="L334" s="2">
        <f>EXP(0.06*K334)</f>
        <v>50.826052973202884</v>
      </c>
      <c r="M334" s="2">
        <f>SUMIF(A:A,A334,L:L)</f>
        <v>4120.018287304863</v>
      </c>
      <c r="N334" s="3">
        <f>L334/M334</f>
        <v>0.012336365867553243</v>
      </c>
      <c r="O334" s="7">
        <f>1/N334</f>
        <v>81.06114967213898</v>
      </c>
      <c r="P334" s="3">
        <f>IF(O334&gt;21,"",N334)</f>
      </c>
      <c r="Q334" s="3">
        <f>IF(ISNUMBER(P334),SUMIF(A:A,A334,P:P),"")</f>
      </c>
      <c r="R334" s="3">
        <f>_xlfn.IFERROR(P334*(1/Q334),"")</f>
      </c>
      <c r="S334" s="8">
        <f>_xlfn.IFERROR(1/R334,"")</f>
      </c>
    </row>
  </sheetData>
  <sheetProtection/>
  <autoFilter ref="A1:S67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2016-03-11T05:58:01Z</dcterms:created>
  <dcterms:modified xsi:type="dcterms:W3CDTF">2017-05-09T23:05:32Z</dcterms:modified>
  <cp:category/>
  <cp:version/>
  <cp:contentType/>
  <cp:contentStatus/>
</cp:coreProperties>
</file>