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70" activeTab="0"/>
  </bookViews>
  <sheets>
    <sheet name="PRICES" sheetId="1" r:id="rId1"/>
  </sheets>
  <definedNames>
    <definedName name="_xlnm._FilterDatabase" localSheetId="0" hidden="1">'PRICES'!$A$1:$S$65</definedName>
    <definedName name="_xlfn.AVERAGEIF" hidden="1">#NAME?</definedName>
    <definedName name="_xlfn.COUNTIFS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<sst xmlns="http://schemas.openxmlformats.org/spreadsheetml/2006/main" count="699" uniqueCount="364">
  <si>
    <t>Time</t>
  </si>
  <si>
    <t>Track</t>
  </si>
  <si>
    <t>RN</t>
  </si>
  <si>
    <t>TN</t>
  </si>
  <si>
    <t>Horse</t>
  </si>
  <si>
    <t>Rating</t>
  </si>
  <si>
    <t>EXP</t>
  </si>
  <si>
    <t>SUM</t>
  </si>
  <si>
    <t>RaceID</t>
  </si>
  <si>
    <t>PROB</t>
  </si>
  <si>
    <t>PRICE</t>
  </si>
  <si>
    <t>PROB_TRANS</t>
  </si>
  <si>
    <t>MODEL_SUM</t>
  </si>
  <si>
    <t>RAW_PROB</t>
  </si>
  <si>
    <t>Rank</t>
  </si>
  <si>
    <t>Margin</t>
  </si>
  <si>
    <t>Average</t>
  </si>
  <si>
    <t>NormRating</t>
  </si>
  <si>
    <t>Price</t>
  </si>
  <si>
    <t xml:space="preserve">Littlesnitz         </t>
  </si>
  <si>
    <t xml:space="preserve">Justasaga           </t>
  </si>
  <si>
    <t xml:space="preserve">Roses Of Joy        </t>
  </si>
  <si>
    <t>Alice Springs</t>
  </si>
  <si>
    <t xml:space="preserve">Lake Jackson        </t>
  </si>
  <si>
    <t xml:space="preserve">Engine Fifty Five   </t>
  </si>
  <si>
    <t xml:space="preserve">Bon Jet             </t>
  </si>
  <si>
    <t xml:space="preserve">Senior Council      </t>
  </si>
  <si>
    <t xml:space="preserve">Ribera Del Duero    </t>
  </si>
  <si>
    <t xml:space="preserve">Bonstar Express     </t>
  </si>
  <si>
    <t xml:space="preserve">Snowtrooper         </t>
  </si>
  <si>
    <t xml:space="preserve">Malibu Rain         </t>
  </si>
  <si>
    <t xml:space="preserve">Girl Happy          </t>
  </si>
  <si>
    <t xml:space="preserve">Salamaat            </t>
  </si>
  <si>
    <t xml:space="preserve">King Kev            </t>
  </si>
  <si>
    <t xml:space="preserve">Moon Devil          </t>
  </si>
  <si>
    <t xml:space="preserve">Hammered Art        </t>
  </si>
  <si>
    <t xml:space="preserve">Aussie Jack         </t>
  </si>
  <si>
    <t xml:space="preserve">Shinsky             </t>
  </si>
  <si>
    <t xml:space="preserve">Iwauna              </t>
  </si>
  <si>
    <t xml:space="preserve">Thats Justified     </t>
  </si>
  <si>
    <t xml:space="preserve">Le Eithne           </t>
  </si>
  <si>
    <t xml:space="preserve">Palace Snip         </t>
  </si>
  <si>
    <t xml:space="preserve">Razor Cut           </t>
  </si>
  <si>
    <t xml:space="preserve">Razor Racing        </t>
  </si>
  <si>
    <t xml:space="preserve">Sorry I Am Razor    </t>
  </si>
  <si>
    <t xml:space="preserve">Iron Lotus          </t>
  </si>
  <si>
    <t xml:space="preserve">Rhythm Of Cuba      </t>
  </si>
  <si>
    <t xml:space="preserve">Dancing Poetess     </t>
  </si>
  <si>
    <t xml:space="preserve">Seafta              </t>
  </si>
  <si>
    <t xml:space="preserve">Empress Oreilly     </t>
  </si>
  <si>
    <t xml:space="preserve">I Wrote The Book    </t>
  </si>
  <si>
    <t xml:space="preserve">Flying Tormenta     </t>
  </si>
  <si>
    <t xml:space="preserve">Pyxis               </t>
  </si>
  <si>
    <t xml:space="preserve">Just Too Hard       </t>
  </si>
  <si>
    <t xml:space="preserve">Penny Face          </t>
  </si>
  <si>
    <t xml:space="preserve">Yulara Drive        </t>
  </si>
  <si>
    <t xml:space="preserve">Clever Tommy        </t>
  </si>
  <si>
    <t xml:space="preserve">Impulse Buy         </t>
  </si>
  <si>
    <t xml:space="preserve">Luna Meteor         </t>
  </si>
  <si>
    <t xml:space="preserve">Mitigate            </t>
  </si>
  <si>
    <t xml:space="preserve">Via Mazzini         </t>
  </si>
  <si>
    <t xml:space="preserve">Wingards Mark       </t>
  </si>
  <si>
    <t xml:space="preserve">Right Here          </t>
  </si>
  <si>
    <t xml:space="preserve">Wild Run            </t>
  </si>
  <si>
    <t xml:space="preserve">Zoom Lad            </t>
  </si>
  <si>
    <t xml:space="preserve">Gamora              </t>
  </si>
  <si>
    <t xml:space="preserve">Maska               </t>
  </si>
  <si>
    <t xml:space="preserve">Craiglea Cruz       </t>
  </si>
  <si>
    <t xml:space="preserve">Your Excellency     </t>
  </si>
  <si>
    <t xml:space="preserve">Super Bryan         </t>
  </si>
  <si>
    <t xml:space="preserve">Rembrandt           </t>
  </si>
  <si>
    <t xml:space="preserve">Hook Me Up          </t>
  </si>
  <si>
    <t xml:space="preserve">Lady Phromily       </t>
  </si>
  <si>
    <t xml:space="preserve">Cadman              </t>
  </si>
  <si>
    <t xml:space="preserve">Short Shift         </t>
  </si>
  <si>
    <t xml:space="preserve">Quantum Dot         </t>
  </si>
  <si>
    <t xml:space="preserve">Renas Lad           </t>
  </si>
  <si>
    <t xml:space="preserve">Grab For Power      </t>
  </si>
  <si>
    <t xml:space="preserve">Henry Lad           </t>
  </si>
  <si>
    <t xml:space="preserve">Shoguns Reign       </t>
  </si>
  <si>
    <t xml:space="preserve">Gday Blue           </t>
  </si>
  <si>
    <t xml:space="preserve">The Wild Side       </t>
  </si>
  <si>
    <t xml:space="preserve">Party Set           </t>
  </si>
  <si>
    <t xml:space="preserve">Hantuchova          </t>
  </si>
  <si>
    <t xml:space="preserve">Olivares            </t>
  </si>
  <si>
    <t xml:space="preserve">Simbelation         </t>
  </si>
  <si>
    <t xml:space="preserve">Swivet              </t>
  </si>
  <si>
    <t xml:space="preserve">Best Case           </t>
  </si>
  <si>
    <t xml:space="preserve">Adjuster            </t>
  </si>
  <si>
    <t xml:space="preserve">Peressini           </t>
  </si>
  <si>
    <t xml:space="preserve">Brewery             </t>
  </si>
  <si>
    <t xml:space="preserve">Pretty Blonde       </t>
  </si>
  <si>
    <t xml:space="preserve">Chestnut Road       </t>
  </si>
  <si>
    <t xml:space="preserve">Hillbilly Rich      </t>
  </si>
  <si>
    <t xml:space="preserve">Kayno               </t>
  </si>
  <si>
    <t xml:space="preserve">More Than Frank     </t>
  </si>
  <si>
    <t xml:space="preserve">St Cajetan          </t>
  </si>
  <si>
    <t>Dubbo</t>
  </si>
  <si>
    <t xml:space="preserve">A Magic Zariz       </t>
  </si>
  <si>
    <t xml:space="preserve">Mr Bonjove          </t>
  </si>
  <si>
    <t xml:space="preserve">Strathaird          </t>
  </si>
  <si>
    <t xml:space="preserve">Felicette           </t>
  </si>
  <si>
    <t xml:space="preserve">Pencita             </t>
  </si>
  <si>
    <t xml:space="preserve">Malibu Stacy        </t>
  </si>
  <si>
    <t xml:space="preserve">Worthy Rival        </t>
  </si>
  <si>
    <t xml:space="preserve">Zupaflirt           </t>
  </si>
  <si>
    <t xml:space="preserve">Kingtantes          </t>
  </si>
  <si>
    <t xml:space="preserve">Grass Cutter        </t>
  </si>
  <si>
    <t xml:space="preserve">Kyrgios             </t>
  </si>
  <si>
    <t xml:space="preserve">Shadow Affair       </t>
  </si>
  <si>
    <t xml:space="preserve">Laugharne           </t>
  </si>
  <si>
    <t xml:space="preserve">Buck Rogers         </t>
  </si>
  <si>
    <t xml:space="preserve">Elriz               </t>
  </si>
  <si>
    <t xml:space="preserve">Not For Export      </t>
  </si>
  <si>
    <t xml:space="preserve">Dalmatia Prince     </t>
  </si>
  <si>
    <t xml:space="preserve">Foursome            </t>
  </si>
  <si>
    <t xml:space="preserve">Austin              </t>
  </si>
  <si>
    <t xml:space="preserve">More Ransom         </t>
  </si>
  <si>
    <t xml:space="preserve">Full Revs           </t>
  </si>
  <si>
    <t xml:space="preserve">Tia                 </t>
  </si>
  <si>
    <t xml:space="preserve">Dapperized          </t>
  </si>
  <si>
    <t xml:space="preserve">Down Under Gal      </t>
  </si>
  <si>
    <t xml:space="preserve">Iona Nicconi        </t>
  </si>
  <si>
    <t xml:space="preserve">Didyahearme         </t>
  </si>
  <si>
    <t xml:space="preserve">Mosshappen          </t>
  </si>
  <si>
    <t xml:space="preserve">A Good Yank         </t>
  </si>
  <si>
    <t xml:space="preserve">Northern Conqueror  </t>
  </si>
  <si>
    <t xml:space="preserve">Its Business Time   </t>
  </si>
  <si>
    <t xml:space="preserve">Montanah Lass       </t>
  </si>
  <si>
    <t xml:space="preserve">Golden Twist        </t>
  </si>
  <si>
    <t xml:space="preserve">Taking Liberties    </t>
  </si>
  <si>
    <t xml:space="preserve">Shilopath           </t>
  </si>
  <si>
    <t xml:space="preserve">Coop N Demp         </t>
  </si>
  <si>
    <t xml:space="preserve">Talk Is Cheap       </t>
  </si>
  <si>
    <t xml:space="preserve">Tully Ho            </t>
  </si>
  <si>
    <t xml:space="preserve">Poets Spirit        </t>
  </si>
  <si>
    <t xml:space="preserve">Edies Delight       </t>
  </si>
  <si>
    <t xml:space="preserve">Sugar Lane          </t>
  </si>
  <si>
    <t xml:space="preserve">Sinnendor           </t>
  </si>
  <si>
    <t xml:space="preserve">Blinkin Rockin      </t>
  </si>
  <si>
    <t xml:space="preserve">Kenny Succeed       </t>
  </si>
  <si>
    <t xml:space="preserve">Dont Move           </t>
  </si>
  <si>
    <t xml:space="preserve">Sarona Downs        </t>
  </si>
  <si>
    <t xml:space="preserve">Yours Mine Ours     </t>
  </si>
  <si>
    <t xml:space="preserve">Tom And Me          </t>
  </si>
  <si>
    <t xml:space="preserve">Wide Eyed           </t>
  </si>
  <si>
    <t xml:space="preserve">Faithncourage       </t>
  </si>
  <si>
    <t xml:space="preserve">Banksia             </t>
  </si>
  <si>
    <t xml:space="preserve">Minamahal           </t>
  </si>
  <si>
    <t xml:space="preserve">Our Girl Charlie    </t>
  </si>
  <si>
    <t xml:space="preserve">Hungerford Wonder   </t>
  </si>
  <si>
    <t xml:space="preserve">Venus Amoris        </t>
  </si>
  <si>
    <t xml:space="preserve">Cool Dragon         </t>
  </si>
  <si>
    <t>Grafton</t>
  </si>
  <si>
    <t xml:space="preserve">Chippawa            </t>
  </si>
  <si>
    <t xml:space="preserve">Funky Monkey        </t>
  </si>
  <si>
    <t xml:space="preserve">Lonhie Rocks        </t>
  </si>
  <si>
    <t xml:space="preserve">Marvel              </t>
  </si>
  <si>
    <t xml:space="preserve">Raucous             </t>
  </si>
  <si>
    <t xml:space="preserve">Arlington Heights   </t>
  </si>
  <si>
    <t xml:space="preserve">Bold Chloe          </t>
  </si>
  <si>
    <t xml:space="preserve">Darkening           </t>
  </si>
  <si>
    <t xml:space="preserve">Maybe The One       </t>
  </si>
  <si>
    <t xml:space="preserve">Malt N Fury         </t>
  </si>
  <si>
    <t xml:space="preserve">Legal Loophole      </t>
  </si>
  <si>
    <t xml:space="preserve">Nothingforthepress  </t>
  </si>
  <si>
    <t xml:space="preserve">Sound Of The Pound  </t>
  </si>
  <si>
    <t xml:space="preserve">Written Guarantee   </t>
  </si>
  <si>
    <t xml:space="preserve">Zanzarock           </t>
  </si>
  <si>
    <t xml:space="preserve">Gallant Girl        </t>
  </si>
  <si>
    <t xml:space="preserve">Jane Of Steel       </t>
  </si>
  <si>
    <t xml:space="preserve">Queen Cora          </t>
  </si>
  <si>
    <t xml:space="preserve">Rocking Horse       </t>
  </si>
  <si>
    <t xml:space="preserve">Shadow Of Dreams    </t>
  </si>
  <si>
    <t xml:space="preserve">Defence Witness     </t>
  </si>
  <si>
    <t xml:space="preserve">Big Bamboo          </t>
  </si>
  <si>
    <t xml:space="preserve">Heroism             </t>
  </si>
  <si>
    <t xml:space="preserve">Spun Dry            </t>
  </si>
  <si>
    <t xml:space="preserve">Bringit             </t>
  </si>
  <si>
    <t xml:space="preserve">Behest              </t>
  </si>
  <si>
    <t xml:space="preserve">Thermal Unit        </t>
  </si>
  <si>
    <t xml:space="preserve">Push The Sky Away   </t>
  </si>
  <si>
    <t xml:space="preserve">Ramatuelle          </t>
  </si>
  <si>
    <t xml:space="preserve">Teo Torriate        </t>
  </si>
  <si>
    <t xml:space="preserve">My Cousin Rhett     </t>
  </si>
  <si>
    <t xml:space="preserve">Shannonbrook Miss   </t>
  </si>
  <si>
    <t xml:space="preserve">Alatora             </t>
  </si>
  <si>
    <t xml:space="preserve">Leap Of Legend      </t>
  </si>
  <si>
    <t xml:space="preserve">Devlann             </t>
  </si>
  <si>
    <t xml:space="preserve">Diggler             </t>
  </si>
  <si>
    <t xml:space="preserve">Ramaway             </t>
  </si>
  <si>
    <t xml:space="preserve">Collins Creek       </t>
  </si>
  <si>
    <t xml:space="preserve">Dagga Boy           </t>
  </si>
  <si>
    <t xml:space="preserve">Pat Kash            </t>
  </si>
  <si>
    <t xml:space="preserve">Brandy Balloon      </t>
  </si>
  <si>
    <t xml:space="preserve">Fabry               </t>
  </si>
  <si>
    <t xml:space="preserve">Hydrazine           </t>
  </si>
  <si>
    <t xml:space="preserve">Dantga              </t>
  </si>
  <si>
    <t xml:space="preserve">Steves Surprise     </t>
  </si>
  <si>
    <t xml:space="preserve">My Cousin Bossy     </t>
  </si>
  <si>
    <t xml:space="preserve">Curley Mac          </t>
  </si>
  <si>
    <t xml:space="preserve">Not Wanted          </t>
  </si>
  <si>
    <t xml:space="preserve">Hesco Gold          </t>
  </si>
  <si>
    <t xml:space="preserve">Zombie Queen        </t>
  </si>
  <si>
    <t xml:space="preserve">Knight Templar      </t>
  </si>
  <si>
    <t xml:space="preserve">Tyrannize           </t>
  </si>
  <si>
    <t xml:space="preserve">Immortal Miss       </t>
  </si>
  <si>
    <t xml:space="preserve">Licitra             </t>
  </si>
  <si>
    <t xml:space="preserve">Fighting Belle      </t>
  </si>
  <si>
    <t xml:space="preserve">Lowanna Lass        </t>
  </si>
  <si>
    <t xml:space="preserve">Madam Kate          </t>
  </si>
  <si>
    <t xml:space="preserve">Miss Zodiac         </t>
  </si>
  <si>
    <t xml:space="preserve">Ruby Two Shoes      </t>
  </si>
  <si>
    <t xml:space="preserve">One More Tisha      </t>
  </si>
  <si>
    <t xml:space="preserve">Moringas Tootsie    </t>
  </si>
  <si>
    <t xml:space="preserve">Defrost             </t>
  </si>
  <si>
    <t xml:space="preserve">Miss Tristy         </t>
  </si>
  <si>
    <t>Ipswich</t>
  </si>
  <si>
    <t xml:space="preserve">Brigadier Sam       </t>
  </si>
  <si>
    <t xml:space="preserve">Laser Sight         </t>
  </si>
  <si>
    <t xml:space="preserve">San Andreas         </t>
  </si>
  <si>
    <t xml:space="preserve">Greenbank Road      </t>
  </si>
  <si>
    <t xml:space="preserve">Primal Touch        </t>
  </si>
  <si>
    <t xml:space="preserve">Roman Senator       </t>
  </si>
  <si>
    <t xml:space="preserve">Trusted Magic       </t>
  </si>
  <si>
    <t xml:space="preserve">Little Miss Monaco  </t>
  </si>
  <si>
    <t xml:space="preserve">Podium Princess     </t>
  </si>
  <si>
    <t xml:space="preserve">Any Lass Will Do    </t>
  </si>
  <si>
    <t xml:space="preserve">Maldita             </t>
  </si>
  <si>
    <t xml:space="preserve">Galiano             </t>
  </si>
  <si>
    <t xml:space="preserve">Lakota Sioux        </t>
  </si>
  <si>
    <t xml:space="preserve">Qabla               </t>
  </si>
  <si>
    <t xml:space="preserve">The Barracuda       </t>
  </si>
  <si>
    <t xml:space="preserve">Annihilation        </t>
  </si>
  <si>
    <t xml:space="preserve">Get On              </t>
  </si>
  <si>
    <t xml:space="preserve">Musgrey Hill        </t>
  </si>
  <si>
    <t xml:space="preserve">Rhiatenn Road       </t>
  </si>
  <si>
    <t xml:space="preserve">Yours Truthfully    </t>
  </si>
  <si>
    <t xml:space="preserve">Empress Zhao        </t>
  </si>
  <si>
    <t xml:space="preserve">Scarlett Hussie     </t>
  </si>
  <si>
    <t xml:space="preserve">Call Us Primi       </t>
  </si>
  <si>
    <t xml:space="preserve">Citrus Wish         </t>
  </si>
  <si>
    <t xml:space="preserve">Strombo             </t>
  </si>
  <si>
    <t xml:space="preserve">Lord Marmaduke      </t>
  </si>
  <si>
    <t xml:space="preserve">Agree To            </t>
  </si>
  <si>
    <t xml:space="preserve">More Patasi         </t>
  </si>
  <si>
    <t xml:space="preserve">Pinch Mountain      </t>
  </si>
  <si>
    <t xml:space="preserve">Social Conquest     </t>
  </si>
  <si>
    <t xml:space="preserve">Our Kingsman        </t>
  </si>
  <si>
    <t xml:space="preserve">Major Consul        </t>
  </si>
  <si>
    <t xml:space="preserve">Little Dutchy       </t>
  </si>
  <si>
    <t xml:space="preserve">Runway Ready        </t>
  </si>
  <si>
    <t xml:space="preserve">Guadalupe           </t>
  </si>
  <si>
    <t xml:space="preserve">Zilitor             </t>
  </si>
  <si>
    <t xml:space="preserve">Soft Top            </t>
  </si>
  <si>
    <t xml:space="preserve">Enlightened         </t>
  </si>
  <si>
    <t xml:space="preserve">Jillies Jet         </t>
  </si>
  <si>
    <t xml:space="preserve">Send Us A Sign      </t>
  </si>
  <si>
    <t xml:space="preserve">Stella Gris         </t>
  </si>
  <si>
    <t xml:space="preserve">Raise Your Spirits  </t>
  </si>
  <si>
    <t xml:space="preserve">Last Sight          </t>
  </si>
  <si>
    <t xml:space="preserve">Speed Gonzales      </t>
  </si>
  <si>
    <t xml:space="preserve">Surface Tension     </t>
  </si>
  <si>
    <t xml:space="preserve">Rock Vantage        </t>
  </si>
  <si>
    <t xml:space="preserve">War Baby            </t>
  </si>
  <si>
    <t xml:space="preserve">Outstrip            </t>
  </si>
  <si>
    <t xml:space="preserve">Real Sting          </t>
  </si>
  <si>
    <t xml:space="preserve">Really Sure         </t>
  </si>
  <si>
    <t xml:space="preserve">Lupo Nero           </t>
  </si>
  <si>
    <t xml:space="preserve">Nelumbo             </t>
  </si>
  <si>
    <t xml:space="preserve">Splendid Stryker    </t>
  </si>
  <si>
    <t xml:space="preserve">Kid Cruize          </t>
  </si>
  <si>
    <t xml:space="preserve">Fashion Saga        </t>
  </si>
  <si>
    <t xml:space="preserve">Slalom              </t>
  </si>
  <si>
    <t xml:space="preserve">Bourbon Road        </t>
  </si>
  <si>
    <t xml:space="preserve">Steamin             </t>
  </si>
  <si>
    <t xml:space="preserve">Far North           </t>
  </si>
  <si>
    <t xml:space="preserve">Rich Reward         </t>
  </si>
  <si>
    <t xml:space="preserve">Subsolar            </t>
  </si>
  <si>
    <t xml:space="preserve">Trois Choix         </t>
  </si>
  <si>
    <t xml:space="preserve">Raggle Varr         </t>
  </si>
  <si>
    <t xml:space="preserve">Shocking Luck       </t>
  </si>
  <si>
    <t xml:space="preserve">Wicked Trilogy      </t>
  </si>
  <si>
    <t xml:space="preserve">Agora               </t>
  </si>
  <si>
    <t>Mornington</t>
  </si>
  <si>
    <t xml:space="preserve">England Dan         </t>
  </si>
  <si>
    <t xml:space="preserve">Grangemouth         </t>
  </si>
  <si>
    <t xml:space="preserve">Heres Ya Hat        </t>
  </si>
  <si>
    <t xml:space="preserve">Hint Of Moonlight   </t>
  </si>
  <si>
    <t xml:space="preserve">La Padrina          </t>
  </si>
  <si>
    <t xml:space="preserve">Sweet Margaret      </t>
  </si>
  <si>
    <t xml:space="preserve">Best Man            </t>
  </si>
  <si>
    <t xml:space="preserve">Keyboard Magic      </t>
  </si>
  <si>
    <t xml:space="preserve">Stat Man            </t>
  </si>
  <si>
    <t xml:space="preserve">Brave Maddie        </t>
  </si>
  <si>
    <t xml:space="preserve">Cuban Belle         </t>
  </si>
  <si>
    <t xml:space="preserve">Dazzle Street       </t>
  </si>
  <si>
    <t xml:space="preserve">Duaneos Sister      </t>
  </si>
  <si>
    <t xml:space="preserve">Istrani             </t>
  </si>
  <si>
    <t xml:space="preserve">Zenzile             </t>
  </si>
  <si>
    <t xml:space="preserve">Hot As A Pistol     </t>
  </si>
  <si>
    <t xml:space="preserve">Shes Tidy           </t>
  </si>
  <si>
    <t xml:space="preserve">Moshway             </t>
  </si>
  <si>
    <t xml:space="preserve">Snitzel Music       </t>
  </si>
  <si>
    <t xml:space="preserve">A Sterling Dash     </t>
  </si>
  <si>
    <t xml:space="preserve">For A Song          </t>
  </si>
  <si>
    <t xml:space="preserve">Midnight Warrior    </t>
  </si>
  <si>
    <t xml:space="preserve">Raheen Lady         </t>
  </si>
  <si>
    <t xml:space="preserve">Tupelo Boy          </t>
  </si>
  <si>
    <t xml:space="preserve">Crafty Eva          </t>
  </si>
  <si>
    <t xml:space="preserve">Mr Optimistic       </t>
  </si>
  <si>
    <t xml:space="preserve">Parcel              </t>
  </si>
  <si>
    <t xml:space="preserve">Tricky Glen         </t>
  </si>
  <si>
    <t xml:space="preserve">Bels Impact         </t>
  </si>
  <si>
    <t xml:space="preserve">Last One Laughing   </t>
  </si>
  <si>
    <t xml:space="preserve">Biseau              </t>
  </si>
  <si>
    <t xml:space="preserve">Slithering Suzie    </t>
  </si>
  <si>
    <t xml:space="preserve">Waterford Sound     </t>
  </si>
  <si>
    <t xml:space="preserve">Bicondova           </t>
  </si>
  <si>
    <t xml:space="preserve">Volontiers          </t>
  </si>
  <si>
    <t xml:space="preserve">Rapid Asset         </t>
  </si>
  <si>
    <t xml:space="preserve">Coronation Trouble  </t>
  </si>
  <si>
    <t xml:space="preserve">Statton             </t>
  </si>
  <si>
    <t xml:space="preserve">At Your Command     </t>
  </si>
  <si>
    <t xml:space="preserve">Sol Brillante       </t>
  </si>
  <si>
    <t xml:space="preserve">Elegant Queen       </t>
  </si>
  <si>
    <t xml:space="preserve">Invincible Me       </t>
  </si>
  <si>
    <t xml:space="preserve">Allisam             </t>
  </si>
  <si>
    <t xml:space="preserve">Atunnah Courage     </t>
  </si>
  <si>
    <t xml:space="preserve">Praguematist        </t>
  </si>
  <si>
    <t xml:space="preserve">Sadia               </t>
  </si>
  <si>
    <t xml:space="preserve">Tall Tale           </t>
  </si>
  <si>
    <t xml:space="preserve">Where To Next       </t>
  </si>
  <si>
    <t xml:space="preserve">Amiees Choice       </t>
  </si>
  <si>
    <t xml:space="preserve">Ballistic Missile   </t>
  </si>
  <si>
    <t xml:space="preserve">Apocalypto          </t>
  </si>
  <si>
    <t xml:space="preserve">River Goddess       </t>
  </si>
  <si>
    <t xml:space="preserve">Kilts               </t>
  </si>
  <si>
    <t xml:space="preserve">Rossatin            </t>
  </si>
  <si>
    <t xml:space="preserve">True Ladys Man      </t>
  </si>
  <si>
    <t xml:space="preserve">Midas Man           </t>
  </si>
  <si>
    <t xml:space="preserve">Young Hostess       </t>
  </si>
  <si>
    <t xml:space="preserve">Bouffon             </t>
  </si>
  <si>
    <t xml:space="preserve">Eye Contact         </t>
  </si>
  <si>
    <t xml:space="preserve">Black Tie           </t>
  </si>
  <si>
    <t xml:space="preserve">Trissies Choice     </t>
  </si>
  <si>
    <t xml:space="preserve">Geante Rouge        </t>
  </si>
  <si>
    <t xml:space="preserve">Shandaara           </t>
  </si>
  <si>
    <t xml:space="preserve">Starlight Sun       </t>
  </si>
  <si>
    <t xml:space="preserve">Treicheln           </t>
  </si>
  <si>
    <t xml:space="preserve">Defiable            </t>
  </si>
  <si>
    <t xml:space="preserve">Amour Of A Lady     </t>
  </si>
  <si>
    <t xml:space="preserve">Kifaah              </t>
  </si>
  <si>
    <t xml:space="preserve">Darcionic           </t>
  </si>
  <si>
    <t xml:space="preserve">Charcol             </t>
  </si>
  <si>
    <t xml:space="preserve">Ambassador Lad      </t>
  </si>
  <si>
    <t xml:space="preserve">Magmellou           </t>
  </si>
  <si>
    <t xml:space="preserve">So Belle            </t>
  </si>
  <si>
    <t xml:space="preserve">Rosaleen Dubh       </t>
  </si>
  <si>
    <t xml:space="preserve">Elektra Lass        </t>
  </si>
  <si>
    <t xml:space="preserve">Sommernachtstraum   </t>
  </si>
  <si>
    <t xml:space="preserve">Hoagy               </t>
  </si>
  <si>
    <t xml:space="preserve">Redial              </t>
  </si>
  <si>
    <t xml:space="preserve">Taqneen         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</si>
</sst>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10" xfId="58" applyNumberFormat="1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0" fontId="36" fillId="0" borderId="10" xfId="0" applyNumberFormat="1" applyFont="1" applyBorder="1" applyAlignment="1">
      <alignment horizontal="center"/>
    </xf>
    <xf numFmtId="0" fontId="36" fillId="0" borderId="10" xfId="0" applyNumberFormat="1" applyFont="1" applyBorder="1" applyAlignment="1">
      <alignment horizontal="center"/>
    </xf>
    <xf numFmtId="2" fontId="36" fillId="0" borderId="10" xfId="44" applyNumberFormat="1" applyFont="1" applyBorder="1" applyAlignment="1">
      <alignment horizontal="center"/>
    </xf>
    <xf numFmtId="164" fontId="36" fillId="0" borderId="10" xfId="44" applyFont="1" applyBorder="1" applyAlignment="1">
      <alignment horizontal="center"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4" fillId="0" borderId="0" xfId="58" applyNumberFormat="1" applyFont="1" applyAlignment="1">
      <alignment horizontal="center"/>
    </xf>
    <xf numFmtId="0" fontId="34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363636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1"/>
  <sheetViews>
    <sheetView tabSelected="1" zoomScalePageLayoutView="0" workbookViewId="0" topLeftCell="B1">
      <pane ySplit="1" topLeftCell="A2" activePane="bottomLeft" state="frozen"/>
      <selection pane="topLeft" activeCell="B1" sqref="B1"/>
      <selection pane="bottomLeft" activeCell="C337" sqref="C337"/>
    </sheetView>
  </sheetViews>
  <sheetFormatPr defaultColWidth="9.140625" defaultRowHeight="15"/>
  <cols>
    <col min="1" max="1" width="9.7109375" style="10" hidden="1" customWidth="1"/>
    <col min="2" max="2" width="7.8515625" style="10" bestFit="1" customWidth="1"/>
    <col min="3" max="3" width="15.140625" style="10" bestFit="1" customWidth="1"/>
    <col min="4" max="4" width="5.8515625" style="10" bestFit="1" customWidth="1"/>
    <col min="5" max="5" width="5.7109375" style="10" bestFit="1" customWidth="1"/>
    <col min="6" max="6" width="22.140625" style="10" bestFit="1" customWidth="1"/>
    <col min="7" max="7" width="9.140625" style="11" bestFit="1" customWidth="1"/>
    <col min="8" max="8" width="7.8515625" style="11" bestFit="1" customWidth="1"/>
    <col min="9" max="9" width="10.8515625" style="11" hidden="1" customWidth="1"/>
    <col min="10" max="10" width="9.57421875" style="11" hidden="1" customWidth="1"/>
    <col min="11" max="11" width="14.00390625" style="11" hidden="1" customWidth="1"/>
    <col min="12" max="13" width="7.57421875" style="11" hidden="1" customWidth="1"/>
    <col min="14" max="14" width="8.57421875" style="12" hidden="1" customWidth="1"/>
    <col min="15" max="15" width="8.8515625" style="11" hidden="1" customWidth="1"/>
    <col min="16" max="16" width="16.00390625" style="11" hidden="1" customWidth="1"/>
    <col min="17" max="17" width="15.00390625" style="11" hidden="1" customWidth="1"/>
    <col min="18" max="18" width="14.00390625" style="11" hidden="1" customWidth="1"/>
    <col min="19" max="19" width="8.00390625" style="13" bestFit="1" customWidth="1"/>
    <col min="20" max="16384" width="9.140625" style="9" customWidth="1"/>
  </cols>
  <sheetData>
    <row r="1" spans="1:19" s="4" customFormat="1" ht="15">
      <c r="A1" s="1" t="s">
        <v>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2" t="s">
        <v>14</v>
      </c>
      <c r="I1" s="2" t="s">
        <v>16</v>
      </c>
      <c r="J1" s="2" t="s">
        <v>15</v>
      </c>
      <c r="K1" s="2" t="s">
        <v>17</v>
      </c>
      <c r="L1" s="2" t="s">
        <v>6</v>
      </c>
      <c r="M1" s="2" t="s">
        <v>7</v>
      </c>
      <c r="N1" s="3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1" t="s">
        <v>18</v>
      </c>
    </row>
    <row r="2" spans="1:19" ht="15">
      <c r="A2" s="1">
        <v>26</v>
      </c>
      <c r="B2" s="5">
        <v>0.5</v>
      </c>
      <c r="C2" s="1" t="s">
        <v>284</v>
      </c>
      <c r="D2" s="1">
        <v>1</v>
      </c>
      <c r="E2" s="1">
        <v>2</v>
      </c>
      <c r="F2" s="1" t="s">
        <v>286</v>
      </c>
      <c r="G2" s="2">
        <v>76.5139666666667</v>
      </c>
      <c r="H2" s="6">
        <f>1+_xlfn.COUNTIFS(A:A,A2,O:O,"&lt;"&amp;O2)</f>
        <v>1</v>
      </c>
      <c r="I2" s="2">
        <f>_xlfn.AVERAGEIF(A:A,A2,G:G)</f>
        <v>45.54363333333331</v>
      </c>
      <c r="J2" s="2">
        <f aca="true" t="shared" si="0" ref="J2:J56">G2-I2</f>
        <v>30.970333333333393</v>
      </c>
      <c r="K2" s="2">
        <f aca="true" t="shared" si="1" ref="K2:K56">90+J2</f>
        <v>120.9703333333334</v>
      </c>
      <c r="L2" s="2">
        <f aca="true" t="shared" si="2" ref="L2:L56">EXP(0.06*K2)</f>
        <v>1419.7271723675062</v>
      </c>
      <c r="M2" s="2">
        <f>SUMIF(A:A,A2,L:L)</f>
        <v>2457.358770980946</v>
      </c>
      <c r="N2" s="3">
        <f aca="true" t="shared" si="3" ref="N2:N56">L2/M2</f>
        <v>0.5777451746701071</v>
      </c>
      <c r="O2" s="7">
        <f aca="true" t="shared" si="4" ref="O2:O56">1/N2</f>
        <v>1.7308669009152706</v>
      </c>
      <c r="P2" s="3">
        <f aca="true" t="shared" si="5" ref="P2:P56">IF(O2&gt;21,"",N2)</f>
        <v>0.5777451746701071</v>
      </c>
      <c r="Q2" s="3">
        <f>IF(ISNUMBER(P2),SUMIF(A:A,A2,P:P),"")</f>
        <v>0.9441802482781453</v>
      </c>
      <c r="R2" s="3">
        <f aca="true" t="shared" si="6" ref="R2:R56">_xlfn.IFERROR(P2*(1/Q2),"")</f>
        <v>0.6119013564663234</v>
      </c>
      <c r="S2" s="8">
        <f aca="true" t="shared" si="7" ref="S2:S56">_xlfn.IFERROR(1/R2,"")</f>
        <v>1.634250340242604</v>
      </c>
    </row>
    <row r="3" spans="1:19" ht="15">
      <c r="A3" s="1">
        <v>26</v>
      </c>
      <c r="B3" s="5">
        <v>0.5</v>
      </c>
      <c r="C3" s="1" t="s">
        <v>284</v>
      </c>
      <c r="D3" s="1">
        <v>1</v>
      </c>
      <c r="E3" s="1">
        <v>7</v>
      </c>
      <c r="F3" s="1" t="s">
        <v>289</v>
      </c>
      <c r="G3" s="2">
        <v>58.6389333333333</v>
      </c>
      <c r="H3" s="6">
        <f>1+_xlfn.COUNTIFS(A:A,A3,O:O,"&lt;"&amp;O3)</f>
        <v>2</v>
      </c>
      <c r="I3" s="2">
        <f>_xlfn.AVERAGEIF(A:A,A3,G:G)</f>
        <v>45.54363333333331</v>
      </c>
      <c r="J3" s="2">
        <f t="shared" si="0"/>
        <v>13.095299999999988</v>
      </c>
      <c r="K3" s="2">
        <f t="shared" si="1"/>
        <v>103.09529999999998</v>
      </c>
      <c r="L3" s="2">
        <f t="shared" si="2"/>
        <v>485.7616152677648</v>
      </c>
      <c r="M3" s="2">
        <f>SUMIF(A:A,A3,L:L)</f>
        <v>2457.358770980946</v>
      </c>
      <c r="N3" s="3">
        <f t="shared" si="3"/>
        <v>0.19767631043710196</v>
      </c>
      <c r="O3" s="7">
        <f t="shared" si="4"/>
        <v>5.058775114675094</v>
      </c>
      <c r="P3" s="3">
        <f t="shared" si="5"/>
        <v>0.19767631043710196</v>
      </c>
      <c r="Q3" s="3">
        <f>IF(ISNUMBER(P3),SUMIF(A:A,A3,P:P),"")</f>
        <v>0.9441802482781453</v>
      </c>
      <c r="R3" s="3">
        <f t="shared" si="6"/>
        <v>0.2093628952708918</v>
      </c>
      <c r="S3" s="8">
        <f t="shared" si="7"/>
        <v>4.776395543757234</v>
      </c>
    </row>
    <row r="4" spans="1:19" ht="15">
      <c r="A4" s="1">
        <v>26</v>
      </c>
      <c r="B4" s="5">
        <v>0.5</v>
      </c>
      <c r="C4" s="1" t="s">
        <v>284</v>
      </c>
      <c r="D4" s="1">
        <v>1</v>
      </c>
      <c r="E4" s="1">
        <v>6</v>
      </c>
      <c r="F4" s="1" t="s">
        <v>288</v>
      </c>
      <c r="G4" s="2">
        <v>48.8085</v>
      </c>
      <c r="H4" s="6">
        <f>1+_xlfn.COUNTIFS(A:A,A4,O:O,"&lt;"&amp;O4)</f>
        <v>3</v>
      </c>
      <c r="I4" s="2">
        <f>_xlfn.AVERAGEIF(A:A,A4,G:G)</f>
        <v>45.54363333333331</v>
      </c>
      <c r="J4" s="2">
        <f t="shared" si="0"/>
        <v>3.2648666666666912</v>
      </c>
      <c r="K4" s="2">
        <f t="shared" si="1"/>
        <v>93.26486666666669</v>
      </c>
      <c r="L4" s="2">
        <f t="shared" si="2"/>
        <v>269.3177744356847</v>
      </c>
      <c r="M4" s="2">
        <f>SUMIF(A:A,A4,L:L)</f>
        <v>2457.358770980946</v>
      </c>
      <c r="N4" s="3">
        <f t="shared" si="3"/>
        <v>0.10959644054261419</v>
      </c>
      <c r="O4" s="7">
        <f t="shared" si="4"/>
        <v>9.124383922041444</v>
      </c>
      <c r="P4" s="3">
        <f t="shared" si="5"/>
        <v>0.10959644054261419</v>
      </c>
      <c r="Q4" s="3">
        <f>IF(ISNUMBER(P4),SUMIF(A:A,A4,P:P),"")</f>
        <v>0.9441802482781453</v>
      </c>
      <c r="R4" s="3">
        <f t="shared" si="6"/>
        <v>0.11607576068497492</v>
      </c>
      <c r="S4" s="8">
        <f t="shared" si="7"/>
        <v>8.615063076898206</v>
      </c>
    </row>
    <row r="5" spans="1:19" ht="15">
      <c r="A5" s="1">
        <v>26</v>
      </c>
      <c r="B5" s="5">
        <v>0.5</v>
      </c>
      <c r="C5" s="1" t="s">
        <v>284</v>
      </c>
      <c r="D5" s="1">
        <v>1</v>
      </c>
      <c r="E5" s="1">
        <v>1</v>
      </c>
      <c r="F5" s="1" t="s">
        <v>285</v>
      </c>
      <c r="G5" s="2">
        <v>29.987000000000002</v>
      </c>
      <c r="H5" s="6">
        <f>1+_xlfn.COUNTIFS(A:A,A5,O:O,"&lt;"&amp;O5)</f>
        <v>5</v>
      </c>
      <c r="I5" s="2">
        <f>_xlfn.AVERAGEIF(A:A,A5,G:G)</f>
        <v>45.54363333333331</v>
      </c>
      <c r="J5" s="2">
        <f t="shared" si="0"/>
        <v>-15.556633333333309</v>
      </c>
      <c r="K5" s="2">
        <f t="shared" si="1"/>
        <v>74.44336666666669</v>
      </c>
      <c r="L5" s="2">
        <f t="shared" si="2"/>
        <v>87.06038862589884</v>
      </c>
      <c r="M5" s="2">
        <f>SUMIF(A:A,A5,L:L)</f>
        <v>2457.358770980946</v>
      </c>
      <c r="N5" s="3">
        <f t="shared" si="3"/>
        <v>0.035428440345788605</v>
      </c>
      <c r="O5" s="7">
        <f t="shared" si="4"/>
        <v>28.225910885147684</v>
      </c>
      <c r="P5" s="3">
        <f t="shared" si="5"/>
      </c>
      <c r="Q5" s="3">
        <f>IF(ISNUMBER(P5),SUMIF(A:A,A5,P:P),"")</f>
      </c>
      <c r="R5" s="3">
        <f t="shared" si="6"/>
      </c>
      <c r="S5" s="8">
        <f t="shared" si="7"/>
      </c>
    </row>
    <row r="6" spans="1:19" ht="15">
      <c r="A6" s="1">
        <v>26</v>
      </c>
      <c r="B6" s="5">
        <v>0.5</v>
      </c>
      <c r="C6" s="1" t="s">
        <v>284</v>
      </c>
      <c r="D6" s="1">
        <v>1</v>
      </c>
      <c r="E6" s="1">
        <v>3</v>
      </c>
      <c r="F6" s="1" t="s">
        <v>287</v>
      </c>
      <c r="G6" s="2">
        <v>38.5331666666666</v>
      </c>
      <c r="H6" s="6">
        <f>1+_xlfn.COUNTIFS(A:A,A6,O:O,"&lt;"&amp;O6)</f>
        <v>4</v>
      </c>
      <c r="I6" s="2">
        <f>_xlfn.AVERAGEIF(A:A,A6,G:G)</f>
        <v>45.54363333333331</v>
      </c>
      <c r="J6" s="2">
        <f t="shared" si="0"/>
        <v>-7.010466666666709</v>
      </c>
      <c r="K6" s="2">
        <f t="shared" si="1"/>
        <v>82.9895333333333</v>
      </c>
      <c r="L6" s="2">
        <f t="shared" si="2"/>
        <v>145.3830524223114</v>
      </c>
      <c r="M6" s="2">
        <f>SUMIF(A:A,A6,L:L)</f>
        <v>2457.358770980946</v>
      </c>
      <c r="N6" s="3">
        <f t="shared" si="3"/>
        <v>0.059162322628321946</v>
      </c>
      <c r="O6" s="7">
        <f t="shared" si="4"/>
        <v>16.90264944941976</v>
      </c>
      <c r="P6" s="3">
        <f t="shared" si="5"/>
        <v>0.059162322628321946</v>
      </c>
      <c r="Q6" s="3">
        <f>IF(ISNUMBER(P6),SUMIF(A:A,A6,P:P),"")</f>
        <v>0.9441802482781453</v>
      </c>
      <c r="R6" s="3">
        <f t="shared" si="6"/>
        <v>0.06265998757780979</v>
      </c>
      <c r="S6" s="8">
        <f t="shared" si="7"/>
        <v>15.959147753711603</v>
      </c>
    </row>
    <row r="7" spans="1:19" ht="15">
      <c r="A7" s="1">
        <v>26</v>
      </c>
      <c r="B7" s="5">
        <v>0.5</v>
      </c>
      <c r="C7" s="1" t="s">
        <v>284</v>
      </c>
      <c r="D7" s="1">
        <v>1</v>
      </c>
      <c r="E7" s="1">
        <v>8</v>
      </c>
      <c r="F7" s="1" t="s">
        <v>290</v>
      </c>
      <c r="G7" s="2">
        <v>20.7802333333333</v>
      </c>
      <c r="H7" s="6">
        <f>1+_xlfn.COUNTIFS(A:A,A7,O:O,"&lt;"&amp;O7)</f>
        <v>6</v>
      </c>
      <c r="I7" s="2">
        <f>_xlfn.AVERAGEIF(A:A,A7,G:G)</f>
        <v>45.54363333333331</v>
      </c>
      <c r="J7" s="2">
        <f t="shared" si="0"/>
        <v>-24.76340000000001</v>
      </c>
      <c r="K7" s="2">
        <f t="shared" si="1"/>
        <v>65.23659999999998</v>
      </c>
      <c r="L7" s="2">
        <f t="shared" si="2"/>
        <v>50.10876786177996</v>
      </c>
      <c r="M7" s="2">
        <f>SUMIF(A:A,A7,L:L)</f>
        <v>2457.358770980946</v>
      </c>
      <c r="N7" s="3">
        <f t="shared" si="3"/>
        <v>0.02039131137606626</v>
      </c>
      <c r="O7" s="7">
        <f t="shared" si="4"/>
        <v>49.04049482436536</v>
      </c>
      <c r="P7" s="3">
        <f t="shared" si="5"/>
      </c>
      <c r="Q7" s="3">
        <f>IF(ISNUMBER(P7),SUMIF(A:A,A7,P:P),"")</f>
      </c>
      <c r="R7" s="3">
        <f t="shared" si="6"/>
      </c>
      <c r="S7" s="8">
        <f t="shared" si="7"/>
      </c>
    </row>
    <row r="8" spans="1:19" ht="15">
      <c r="A8" s="1">
        <v>14</v>
      </c>
      <c r="B8" s="5">
        <v>0.53125</v>
      </c>
      <c r="C8" s="1" t="s">
        <v>153</v>
      </c>
      <c r="D8" s="1">
        <v>1</v>
      </c>
      <c r="E8" s="1">
        <v>8</v>
      </c>
      <c r="F8" s="1" t="s">
        <v>161</v>
      </c>
      <c r="G8" s="2">
        <v>71.2533</v>
      </c>
      <c r="H8" s="6">
        <f>1+_xlfn.COUNTIFS(A:A,A8,O:O,"&lt;"&amp;O8)</f>
        <v>1</v>
      </c>
      <c r="I8" s="2">
        <f>_xlfn.AVERAGEIF(A:A,A8,G:G)</f>
        <v>48.430696666666655</v>
      </c>
      <c r="J8" s="2">
        <f t="shared" si="0"/>
        <v>22.82260333333334</v>
      </c>
      <c r="K8" s="2">
        <f t="shared" si="1"/>
        <v>112.82260333333335</v>
      </c>
      <c r="L8" s="2">
        <f t="shared" si="2"/>
        <v>870.7511239246752</v>
      </c>
      <c r="M8" s="2">
        <f>SUMIF(A:A,A8,L:L)</f>
        <v>3087.5577075294705</v>
      </c>
      <c r="N8" s="3">
        <f t="shared" si="3"/>
        <v>0.28201938438307356</v>
      </c>
      <c r="O8" s="7">
        <f t="shared" si="4"/>
        <v>3.5458555524030095</v>
      </c>
      <c r="P8" s="3">
        <f t="shared" si="5"/>
        <v>0.28201938438307356</v>
      </c>
      <c r="Q8" s="3">
        <f>IF(ISNUMBER(P8),SUMIF(A:A,A8,P:P),"")</f>
        <v>0.9110326328856505</v>
      </c>
      <c r="R8" s="3">
        <f t="shared" si="6"/>
        <v>0.309560134514382</v>
      </c>
      <c r="S8" s="8">
        <f t="shared" si="7"/>
        <v>3.2303901197379163</v>
      </c>
    </row>
    <row r="9" spans="1:19" ht="15">
      <c r="A9" s="1">
        <v>14</v>
      </c>
      <c r="B9" s="5">
        <v>0.53125</v>
      </c>
      <c r="C9" s="1" t="s">
        <v>153</v>
      </c>
      <c r="D9" s="1">
        <v>1</v>
      </c>
      <c r="E9" s="1">
        <v>6</v>
      </c>
      <c r="F9" s="1" t="s">
        <v>159</v>
      </c>
      <c r="G9" s="2">
        <v>68.41786666666671</v>
      </c>
      <c r="H9" s="6">
        <f>1+_xlfn.COUNTIFS(A:A,A9,O:O,"&lt;"&amp;O9)</f>
        <v>2</v>
      </c>
      <c r="I9" s="2">
        <f>_xlfn.AVERAGEIF(A:A,A9,G:G)</f>
        <v>48.430696666666655</v>
      </c>
      <c r="J9" s="2">
        <f t="shared" si="0"/>
        <v>19.987170000000056</v>
      </c>
      <c r="K9" s="2">
        <f t="shared" si="1"/>
        <v>109.98717000000005</v>
      </c>
      <c r="L9" s="2">
        <f t="shared" si="2"/>
        <v>734.5295307151971</v>
      </c>
      <c r="M9" s="2">
        <f>SUMIF(A:A,A9,L:L)</f>
        <v>3087.5577075294705</v>
      </c>
      <c r="N9" s="3">
        <f t="shared" si="3"/>
        <v>0.23789985493192148</v>
      </c>
      <c r="O9" s="7">
        <f t="shared" si="4"/>
        <v>4.203449389602043</v>
      </c>
      <c r="P9" s="3">
        <f t="shared" si="5"/>
        <v>0.23789985493192148</v>
      </c>
      <c r="Q9" s="3">
        <f>IF(ISNUMBER(P9),SUMIF(A:A,A9,P:P),"")</f>
        <v>0.9110326328856505</v>
      </c>
      <c r="R9" s="3">
        <f t="shared" si="6"/>
        <v>0.2611320893944112</v>
      </c>
      <c r="S9" s="8">
        <f t="shared" si="7"/>
        <v>3.8294795646107302</v>
      </c>
    </row>
    <row r="10" spans="1:19" ht="15">
      <c r="A10" s="1">
        <v>14</v>
      </c>
      <c r="B10" s="5">
        <v>0.53125</v>
      </c>
      <c r="C10" s="1" t="s">
        <v>153</v>
      </c>
      <c r="D10" s="1">
        <v>1</v>
      </c>
      <c r="E10" s="1">
        <v>7</v>
      </c>
      <c r="F10" s="1" t="s">
        <v>160</v>
      </c>
      <c r="G10" s="2">
        <v>56.496100000000006</v>
      </c>
      <c r="H10" s="6">
        <f>1+_xlfn.COUNTIFS(A:A,A10,O:O,"&lt;"&amp;O10)</f>
        <v>3</v>
      </c>
      <c r="I10" s="2">
        <f>_xlfn.AVERAGEIF(A:A,A10,G:G)</f>
        <v>48.430696666666655</v>
      </c>
      <c r="J10" s="2">
        <f t="shared" si="0"/>
        <v>8.06540333333335</v>
      </c>
      <c r="K10" s="2">
        <f t="shared" si="1"/>
        <v>98.06540333333335</v>
      </c>
      <c r="L10" s="2">
        <f t="shared" si="2"/>
        <v>359.2161153565403</v>
      </c>
      <c r="M10" s="2">
        <f>SUMIF(A:A,A10,L:L)</f>
        <v>3087.5577075294705</v>
      </c>
      <c r="N10" s="3">
        <f t="shared" si="3"/>
        <v>0.11634312598612753</v>
      </c>
      <c r="O10" s="7">
        <f t="shared" si="4"/>
        <v>8.595265010493508</v>
      </c>
      <c r="P10" s="3">
        <f t="shared" si="5"/>
        <v>0.11634312598612753</v>
      </c>
      <c r="Q10" s="3">
        <f>IF(ISNUMBER(P10),SUMIF(A:A,A10,P:P),"")</f>
        <v>0.9110326328856505</v>
      </c>
      <c r="R10" s="3">
        <f t="shared" si="6"/>
        <v>0.12770467465870733</v>
      </c>
      <c r="S10" s="8">
        <f t="shared" si="7"/>
        <v>7.830566912859808</v>
      </c>
    </row>
    <row r="11" spans="1:19" ht="15">
      <c r="A11" s="1">
        <v>14</v>
      </c>
      <c r="B11" s="5">
        <v>0.53125</v>
      </c>
      <c r="C11" s="1" t="s">
        <v>153</v>
      </c>
      <c r="D11" s="1">
        <v>1</v>
      </c>
      <c r="E11" s="1">
        <v>5</v>
      </c>
      <c r="F11" s="1" t="s">
        <v>158</v>
      </c>
      <c r="G11" s="2">
        <v>51.7521666666666</v>
      </c>
      <c r="H11" s="6">
        <f>1+_xlfn.COUNTIFS(A:A,A11,O:O,"&lt;"&amp;O11)</f>
        <v>4</v>
      </c>
      <c r="I11" s="2">
        <f>_xlfn.AVERAGEIF(A:A,A11,G:G)</f>
        <v>48.430696666666655</v>
      </c>
      <c r="J11" s="2">
        <f t="shared" si="0"/>
        <v>3.321469999999941</v>
      </c>
      <c r="K11" s="2">
        <f t="shared" si="1"/>
        <v>93.32146999999995</v>
      </c>
      <c r="L11" s="2">
        <f t="shared" si="2"/>
        <v>270.2339864001133</v>
      </c>
      <c r="M11" s="2">
        <f>SUMIF(A:A,A11,L:L)</f>
        <v>3087.5577075294705</v>
      </c>
      <c r="N11" s="3">
        <f t="shared" si="3"/>
        <v>0.0875235419053407</v>
      </c>
      <c r="O11" s="7">
        <f t="shared" si="4"/>
        <v>11.425497394535627</v>
      </c>
      <c r="P11" s="3">
        <f t="shared" si="5"/>
        <v>0.0875235419053407</v>
      </c>
      <c r="Q11" s="3">
        <f>IF(ISNUMBER(P11),SUMIF(A:A,A11,P:P),"")</f>
        <v>0.9110326328856505</v>
      </c>
      <c r="R11" s="3">
        <f t="shared" si="6"/>
        <v>0.09607069905730407</v>
      </c>
      <c r="S11" s="8">
        <f t="shared" si="7"/>
        <v>10.409000973371931</v>
      </c>
    </row>
    <row r="12" spans="1:19" ht="15">
      <c r="A12" s="1">
        <v>14</v>
      </c>
      <c r="B12" s="5">
        <v>0.53125</v>
      </c>
      <c r="C12" s="1" t="s">
        <v>153</v>
      </c>
      <c r="D12" s="1">
        <v>1</v>
      </c>
      <c r="E12" s="1">
        <v>9</v>
      </c>
      <c r="F12" s="1" t="s">
        <v>162</v>
      </c>
      <c r="G12" s="2">
        <v>47.4281333333333</v>
      </c>
      <c r="H12" s="6">
        <f>1+_xlfn.COUNTIFS(A:A,A12,O:O,"&lt;"&amp;O12)</f>
        <v>5</v>
      </c>
      <c r="I12" s="2">
        <f>_xlfn.AVERAGEIF(A:A,A12,G:G)</f>
        <v>48.430696666666655</v>
      </c>
      <c r="J12" s="2">
        <f t="shared" si="0"/>
        <v>-1.002563333333356</v>
      </c>
      <c r="K12" s="2">
        <f t="shared" si="1"/>
        <v>88.99743666666664</v>
      </c>
      <c r="L12" s="2">
        <f t="shared" si="2"/>
        <v>208.48064350025277</v>
      </c>
      <c r="M12" s="2">
        <f>SUMIF(A:A,A12,L:L)</f>
        <v>3087.5577075294705</v>
      </c>
      <c r="N12" s="3">
        <f t="shared" si="3"/>
        <v>0.06752283301194391</v>
      </c>
      <c r="O12" s="7">
        <f t="shared" si="4"/>
        <v>14.80980514877261</v>
      </c>
      <c r="P12" s="3">
        <f t="shared" si="5"/>
        <v>0.06752283301194391</v>
      </c>
      <c r="Q12" s="3">
        <f>IF(ISNUMBER(P12),SUMIF(A:A,A12,P:P),"")</f>
        <v>0.9110326328856505</v>
      </c>
      <c r="R12" s="3">
        <f t="shared" si="6"/>
        <v>0.07411681050114385</v>
      </c>
      <c r="S12" s="8">
        <f t="shared" si="7"/>
        <v>13.492215777209772</v>
      </c>
    </row>
    <row r="13" spans="1:19" ht="15">
      <c r="A13" s="1">
        <v>14</v>
      </c>
      <c r="B13" s="5">
        <v>0.53125</v>
      </c>
      <c r="C13" s="1" t="s">
        <v>153</v>
      </c>
      <c r="D13" s="1">
        <v>1</v>
      </c>
      <c r="E13" s="1">
        <v>10</v>
      </c>
      <c r="F13" s="1" t="s">
        <v>163</v>
      </c>
      <c r="G13" s="2">
        <v>45.977766666666696</v>
      </c>
      <c r="H13" s="6">
        <f>1+_xlfn.COUNTIFS(A:A,A13,O:O,"&lt;"&amp;O13)</f>
        <v>6</v>
      </c>
      <c r="I13" s="2">
        <f>_xlfn.AVERAGEIF(A:A,A13,G:G)</f>
        <v>48.430696666666655</v>
      </c>
      <c r="J13" s="2">
        <f t="shared" si="0"/>
        <v>-2.4529299999999594</v>
      </c>
      <c r="K13" s="2">
        <f t="shared" si="1"/>
        <v>87.54707000000005</v>
      </c>
      <c r="L13" s="2">
        <f t="shared" si="2"/>
        <v>191.10522641831417</v>
      </c>
      <c r="M13" s="2">
        <f>SUMIF(A:A,A13,L:L)</f>
        <v>3087.5577075294705</v>
      </c>
      <c r="N13" s="3">
        <f t="shared" si="3"/>
        <v>0.06189527274333223</v>
      </c>
      <c r="O13" s="7">
        <f t="shared" si="4"/>
        <v>16.156322699260205</v>
      </c>
      <c r="P13" s="3">
        <f t="shared" si="5"/>
        <v>0.06189527274333223</v>
      </c>
      <c r="Q13" s="3">
        <f>IF(ISNUMBER(P13),SUMIF(A:A,A13,P:P),"")</f>
        <v>0.9110326328856505</v>
      </c>
      <c r="R13" s="3">
        <f t="shared" si="6"/>
        <v>0.06793968789820629</v>
      </c>
      <c r="S13" s="8">
        <f t="shared" si="7"/>
        <v>14.718937206457223</v>
      </c>
    </row>
    <row r="14" spans="1:19" ht="15">
      <c r="A14" s="1">
        <v>14</v>
      </c>
      <c r="B14" s="5">
        <v>0.53125</v>
      </c>
      <c r="C14" s="1" t="s">
        <v>153</v>
      </c>
      <c r="D14" s="1">
        <v>1</v>
      </c>
      <c r="E14" s="1">
        <v>3</v>
      </c>
      <c r="F14" s="1" t="s">
        <v>156</v>
      </c>
      <c r="G14" s="2">
        <v>44.8451</v>
      </c>
      <c r="H14" s="6">
        <f>1+_xlfn.COUNTIFS(A:A,A14,O:O,"&lt;"&amp;O14)</f>
        <v>7</v>
      </c>
      <c r="I14" s="2">
        <f>_xlfn.AVERAGEIF(A:A,A14,G:G)</f>
        <v>48.430696666666655</v>
      </c>
      <c r="J14" s="2">
        <f t="shared" si="0"/>
        <v>-3.585596666666653</v>
      </c>
      <c r="K14" s="2">
        <f t="shared" si="1"/>
        <v>86.41440333333335</v>
      </c>
      <c r="L14" s="2">
        <f t="shared" si="2"/>
        <v>178.54920116186346</v>
      </c>
      <c r="M14" s="2">
        <f>SUMIF(A:A,A14,L:L)</f>
        <v>3087.5577075294705</v>
      </c>
      <c r="N14" s="3">
        <f t="shared" si="3"/>
        <v>0.057828619923910925</v>
      </c>
      <c r="O14" s="7">
        <f t="shared" si="4"/>
        <v>17.292475617017466</v>
      </c>
      <c r="P14" s="3">
        <f t="shared" si="5"/>
        <v>0.057828619923910925</v>
      </c>
      <c r="Q14" s="3">
        <f>IF(ISNUMBER(P14),SUMIF(A:A,A14,P:P),"")</f>
        <v>0.9110326328856505</v>
      </c>
      <c r="R14" s="3">
        <f t="shared" si="6"/>
        <v>0.06347590397584514</v>
      </c>
      <c r="S14" s="8">
        <f t="shared" si="7"/>
        <v>15.754009590482333</v>
      </c>
    </row>
    <row r="15" spans="1:19" ht="15">
      <c r="A15" s="1">
        <v>14</v>
      </c>
      <c r="B15" s="5">
        <v>0.53125</v>
      </c>
      <c r="C15" s="1" t="s">
        <v>153</v>
      </c>
      <c r="D15" s="1">
        <v>1</v>
      </c>
      <c r="E15" s="1">
        <v>1</v>
      </c>
      <c r="F15" s="1" t="s">
        <v>154</v>
      </c>
      <c r="G15" s="2">
        <v>34.5091</v>
      </c>
      <c r="H15" s="6">
        <f>1+_xlfn.COUNTIFS(A:A,A15,O:O,"&lt;"&amp;O15)</f>
        <v>9</v>
      </c>
      <c r="I15" s="2">
        <f>_xlfn.AVERAGEIF(A:A,A15,G:G)</f>
        <v>48.430696666666655</v>
      </c>
      <c r="J15" s="2">
        <f t="shared" si="0"/>
        <v>-13.921596666666659</v>
      </c>
      <c r="K15" s="2">
        <f t="shared" si="1"/>
        <v>76.07840333333334</v>
      </c>
      <c r="L15" s="2">
        <f t="shared" si="2"/>
        <v>96.03418290342937</v>
      </c>
      <c r="M15" s="2">
        <f>SUMIF(A:A,A15,L:L)</f>
        <v>3087.5577075294705</v>
      </c>
      <c r="N15" s="3">
        <f t="shared" si="3"/>
        <v>0.03110360744650559</v>
      </c>
      <c r="O15" s="7">
        <f t="shared" si="4"/>
        <v>32.15061152375582</v>
      </c>
      <c r="P15" s="3">
        <f t="shared" si="5"/>
      </c>
      <c r="Q15" s="3">
        <f>IF(ISNUMBER(P15),SUMIF(A:A,A15,P:P),"")</f>
      </c>
      <c r="R15" s="3">
        <f t="shared" si="6"/>
      </c>
      <c r="S15" s="8">
        <f t="shared" si="7"/>
      </c>
    </row>
    <row r="16" spans="1:19" ht="15">
      <c r="A16" s="1">
        <v>14</v>
      </c>
      <c r="B16" s="5">
        <v>0.53125</v>
      </c>
      <c r="C16" s="1" t="s">
        <v>153</v>
      </c>
      <c r="D16" s="1">
        <v>1</v>
      </c>
      <c r="E16" s="1">
        <v>2</v>
      </c>
      <c r="F16" s="1" t="s">
        <v>155</v>
      </c>
      <c r="G16" s="2">
        <v>24.663133333333302</v>
      </c>
      <c r="H16" s="6">
        <f>1+_xlfn.COUNTIFS(A:A,A16,O:O,"&lt;"&amp;O16)</f>
        <v>10</v>
      </c>
      <c r="I16" s="2">
        <f>_xlfn.AVERAGEIF(A:A,A16,G:G)</f>
        <v>48.430696666666655</v>
      </c>
      <c r="J16" s="2">
        <f t="shared" si="0"/>
        <v>-23.767563333333353</v>
      </c>
      <c r="K16" s="2">
        <f t="shared" si="1"/>
        <v>66.23243666666664</v>
      </c>
      <c r="L16" s="2">
        <f t="shared" si="2"/>
        <v>53.19403148913649</v>
      </c>
      <c r="M16" s="2">
        <f>SUMIF(A:A,A16,L:L)</f>
        <v>3087.5577075294705</v>
      </c>
      <c r="N16" s="3">
        <f t="shared" si="3"/>
        <v>0.01722851409689118</v>
      </c>
      <c r="O16" s="7">
        <f t="shared" si="4"/>
        <v>58.043310895885455</v>
      </c>
      <c r="P16" s="3">
        <f t="shared" si="5"/>
      </c>
      <c r="Q16" s="3">
        <f>IF(ISNUMBER(P16),SUMIF(A:A,A16,P:P),"")</f>
      </c>
      <c r="R16" s="3">
        <f t="shared" si="6"/>
      </c>
      <c r="S16" s="8">
        <f t="shared" si="7"/>
      </c>
    </row>
    <row r="17" spans="1:19" ht="15">
      <c r="A17" s="1">
        <v>14</v>
      </c>
      <c r="B17" s="5">
        <v>0.53125</v>
      </c>
      <c r="C17" s="1" t="s">
        <v>153</v>
      </c>
      <c r="D17" s="1">
        <v>1</v>
      </c>
      <c r="E17" s="1">
        <v>4</v>
      </c>
      <c r="F17" s="1" t="s">
        <v>157</v>
      </c>
      <c r="G17" s="2">
        <v>38.9643</v>
      </c>
      <c r="H17" s="6">
        <f>1+_xlfn.COUNTIFS(A:A,A17,O:O,"&lt;"&amp;O17)</f>
        <v>8</v>
      </c>
      <c r="I17" s="2">
        <f>_xlfn.AVERAGEIF(A:A,A17,G:G)</f>
        <v>48.430696666666655</v>
      </c>
      <c r="J17" s="2">
        <f t="shared" si="0"/>
        <v>-9.466396666666654</v>
      </c>
      <c r="K17" s="2">
        <f t="shared" si="1"/>
        <v>80.53360333333335</v>
      </c>
      <c r="L17" s="2">
        <f t="shared" si="2"/>
        <v>125.46366565994805</v>
      </c>
      <c r="M17" s="2">
        <f>SUMIF(A:A,A17,L:L)</f>
        <v>3087.5577075294705</v>
      </c>
      <c r="N17" s="3">
        <f t="shared" si="3"/>
        <v>0.040635245570952785</v>
      </c>
      <c r="O17" s="7">
        <f t="shared" si="4"/>
        <v>24.609178213379078</v>
      </c>
      <c r="P17" s="3">
        <f t="shared" si="5"/>
      </c>
      <c r="Q17" s="3">
        <f>IF(ISNUMBER(P17),SUMIF(A:A,A17,P:P),"")</f>
      </c>
      <c r="R17" s="3">
        <f t="shared" si="6"/>
      </c>
      <c r="S17" s="8">
        <f t="shared" si="7"/>
      </c>
    </row>
    <row r="18" spans="1:19" ht="15">
      <c r="A18" s="1">
        <v>20</v>
      </c>
      <c r="B18" s="5">
        <v>0.5368055555555555</v>
      </c>
      <c r="C18" s="1" t="s">
        <v>217</v>
      </c>
      <c r="D18" s="1">
        <v>3</v>
      </c>
      <c r="E18" s="1">
        <v>2</v>
      </c>
      <c r="F18" s="1" t="s">
        <v>219</v>
      </c>
      <c r="G18" s="2">
        <v>73.9744</v>
      </c>
      <c r="H18" s="6">
        <f>1+_xlfn.COUNTIFS(A:A,A18,O:O,"&lt;"&amp;O18)</f>
        <v>1</v>
      </c>
      <c r="I18" s="2">
        <f>_xlfn.AVERAGEIF(A:A,A18,G:G)</f>
        <v>49.261312121212114</v>
      </c>
      <c r="J18" s="2">
        <f t="shared" si="0"/>
        <v>24.71308787878789</v>
      </c>
      <c r="K18" s="2">
        <f t="shared" si="1"/>
        <v>114.71308787878789</v>
      </c>
      <c r="L18" s="2">
        <f t="shared" si="2"/>
        <v>975.3391656639734</v>
      </c>
      <c r="M18" s="2">
        <f>SUMIF(A:A,A18,L:L)</f>
        <v>3366.7046449350396</v>
      </c>
      <c r="N18" s="3">
        <f t="shared" si="3"/>
        <v>0.28970143464509124</v>
      </c>
      <c r="O18" s="7">
        <f t="shared" si="4"/>
        <v>3.45182964394044</v>
      </c>
      <c r="P18" s="3">
        <f t="shared" si="5"/>
        <v>0.28970143464509124</v>
      </c>
      <c r="Q18" s="3">
        <f>IF(ISNUMBER(P18),SUMIF(A:A,A18,P:P),"")</f>
        <v>0.8719477437692521</v>
      </c>
      <c r="R18" s="3">
        <f t="shared" si="6"/>
        <v>0.332246326359847</v>
      </c>
      <c r="S18" s="8">
        <f t="shared" si="7"/>
        <v>3.009815069909688</v>
      </c>
    </row>
    <row r="19" spans="1:19" ht="15">
      <c r="A19" s="1">
        <v>20</v>
      </c>
      <c r="B19" s="5">
        <v>0.5368055555555555</v>
      </c>
      <c r="C19" s="1" t="s">
        <v>217</v>
      </c>
      <c r="D19" s="1">
        <v>3</v>
      </c>
      <c r="E19" s="1">
        <v>6</v>
      </c>
      <c r="F19" s="1" t="s">
        <v>222</v>
      </c>
      <c r="G19" s="2">
        <v>68.75489999999999</v>
      </c>
      <c r="H19" s="6">
        <f>1+_xlfn.COUNTIFS(A:A,A19,O:O,"&lt;"&amp;O19)</f>
        <v>2</v>
      </c>
      <c r="I19" s="2">
        <f>_xlfn.AVERAGEIF(A:A,A19,G:G)</f>
        <v>49.261312121212114</v>
      </c>
      <c r="J19" s="2">
        <f t="shared" si="0"/>
        <v>19.493587878787878</v>
      </c>
      <c r="K19" s="2">
        <f t="shared" si="1"/>
        <v>109.49358787878788</v>
      </c>
      <c r="L19" s="2">
        <f t="shared" si="2"/>
        <v>713.0954430866487</v>
      </c>
      <c r="M19" s="2">
        <f>SUMIF(A:A,A19,L:L)</f>
        <v>3366.7046449350396</v>
      </c>
      <c r="N19" s="3">
        <f t="shared" si="3"/>
        <v>0.21180813831098863</v>
      </c>
      <c r="O19" s="7">
        <f t="shared" si="4"/>
        <v>4.721253904473414</v>
      </c>
      <c r="P19" s="3">
        <f t="shared" si="5"/>
        <v>0.21180813831098863</v>
      </c>
      <c r="Q19" s="3">
        <f>IF(ISNUMBER(P19),SUMIF(A:A,A19,P:P),"")</f>
        <v>0.8719477437692521</v>
      </c>
      <c r="R19" s="3">
        <f t="shared" si="6"/>
        <v>0.24291379824596515</v>
      </c>
      <c r="S19" s="8">
        <f t="shared" si="7"/>
        <v>4.1166866897673655</v>
      </c>
    </row>
    <row r="20" spans="1:19" ht="15">
      <c r="A20" s="1">
        <v>20</v>
      </c>
      <c r="B20" s="5">
        <v>0.5368055555555555</v>
      </c>
      <c r="C20" s="1" t="s">
        <v>217</v>
      </c>
      <c r="D20" s="1">
        <v>3</v>
      </c>
      <c r="E20" s="1">
        <v>5</v>
      </c>
      <c r="F20" s="1" t="s">
        <v>221</v>
      </c>
      <c r="G20" s="2">
        <v>57.6477</v>
      </c>
      <c r="H20" s="6">
        <f>1+_xlfn.COUNTIFS(A:A,A20,O:O,"&lt;"&amp;O20)</f>
        <v>3</v>
      </c>
      <c r="I20" s="2">
        <f>_xlfn.AVERAGEIF(A:A,A20,G:G)</f>
        <v>49.261312121212114</v>
      </c>
      <c r="J20" s="2">
        <f t="shared" si="0"/>
        <v>8.386387878787886</v>
      </c>
      <c r="K20" s="2">
        <f t="shared" si="1"/>
        <v>98.38638787878789</v>
      </c>
      <c r="L20" s="2">
        <f t="shared" si="2"/>
        <v>366.2013331487158</v>
      </c>
      <c r="M20" s="2">
        <f>SUMIF(A:A,A20,L:L)</f>
        <v>3366.7046449350396</v>
      </c>
      <c r="N20" s="3">
        <f t="shared" si="3"/>
        <v>0.10877144619728935</v>
      </c>
      <c r="O20" s="7">
        <f t="shared" si="4"/>
        <v>9.193589264099723</v>
      </c>
      <c r="P20" s="3">
        <f t="shared" si="5"/>
        <v>0.10877144619728935</v>
      </c>
      <c r="Q20" s="3">
        <f>IF(ISNUMBER(P20),SUMIF(A:A,A20,P:P),"")</f>
        <v>0.8719477437692521</v>
      </c>
      <c r="R20" s="3">
        <f t="shared" si="6"/>
        <v>0.12474537261498331</v>
      </c>
      <c r="S20" s="8">
        <f t="shared" si="7"/>
        <v>8.016329415972972</v>
      </c>
    </row>
    <row r="21" spans="1:19" ht="15">
      <c r="A21" s="1">
        <v>20</v>
      </c>
      <c r="B21" s="5">
        <v>0.5368055555555555</v>
      </c>
      <c r="C21" s="1" t="s">
        <v>217</v>
      </c>
      <c r="D21" s="1">
        <v>3</v>
      </c>
      <c r="E21" s="1">
        <v>7</v>
      </c>
      <c r="F21" s="1" t="s">
        <v>223</v>
      </c>
      <c r="G21" s="2">
        <v>52.4745</v>
      </c>
      <c r="H21" s="6">
        <f>1+_xlfn.COUNTIFS(A:A,A21,O:O,"&lt;"&amp;O21)</f>
        <v>4</v>
      </c>
      <c r="I21" s="2">
        <f>_xlfn.AVERAGEIF(A:A,A21,G:G)</f>
        <v>49.261312121212114</v>
      </c>
      <c r="J21" s="2">
        <f t="shared" si="0"/>
        <v>3.2131878787878847</v>
      </c>
      <c r="K21" s="2">
        <f t="shared" si="1"/>
        <v>93.21318787878789</v>
      </c>
      <c r="L21" s="2">
        <f t="shared" si="2"/>
        <v>268.483986809516</v>
      </c>
      <c r="M21" s="2">
        <f>SUMIF(A:A,A21,L:L)</f>
        <v>3366.7046449350396</v>
      </c>
      <c r="N21" s="3">
        <f t="shared" si="3"/>
        <v>0.07974681925645913</v>
      </c>
      <c r="O21" s="7">
        <f t="shared" si="4"/>
        <v>12.539685084919604</v>
      </c>
      <c r="P21" s="3">
        <f t="shared" si="5"/>
        <v>0.07974681925645913</v>
      </c>
      <c r="Q21" s="3">
        <f>IF(ISNUMBER(P21),SUMIF(A:A,A21,P:P),"")</f>
        <v>0.8719477437692521</v>
      </c>
      <c r="R21" s="3">
        <f t="shared" si="6"/>
        <v>0.09145825518365344</v>
      </c>
      <c r="S21" s="8">
        <f t="shared" si="7"/>
        <v>10.933950117372591</v>
      </c>
    </row>
    <row r="22" spans="1:19" ht="15">
      <c r="A22" s="1">
        <v>20</v>
      </c>
      <c r="B22" s="5">
        <v>0.5368055555555555</v>
      </c>
      <c r="C22" s="1" t="s">
        <v>217</v>
      </c>
      <c r="D22" s="1">
        <v>3</v>
      </c>
      <c r="E22" s="1">
        <v>13</v>
      </c>
      <c r="F22" s="1" t="s">
        <v>228</v>
      </c>
      <c r="G22" s="2">
        <v>49.8125333333333</v>
      </c>
      <c r="H22" s="6">
        <f>1+_xlfn.COUNTIFS(A:A,A22,O:O,"&lt;"&amp;O22)</f>
        <v>5</v>
      </c>
      <c r="I22" s="2">
        <f>_xlfn.AVERAGEIF(A:A,A22,G:G)</f>
        <v>49.261312121212114</v>
      </c>
      <c r="J22" s="2">
        <f t="shared" si="0"/>
        <v>0.5512212121211846</v>
      </c>
      <c r="K22" s="2">
        <f t="shared" si="1"/>
        <v>90.55122121212119</v>
      </c>
      <c r="L22" s="2">
        <f t="shared" si="2"/>
        <v>228.85148881772372</v>
      </c>
      <c r="M22" s="2">
        <f>SUMIF(A:A,A22,L:L)</f>
        <v>3366.7046449350396</v>
      </c>
      <c r="N22" s="3">
        <f t="shared" si="3"/>
        <v>0.06797492294490816</v>
      </c>
      <c r="O22" s="7">
        <f t="shared" si="4"/>
        <v>14.711307592220045</v>
      </c>
      <c r="P22" s="3">
        <f t="shared" si="5"/>
        <v>0.06797492294490816</v>
      </c>
      <c r="Q22" s="3">
        <f>IF(ISNUMBER(P22),SUMIF(A:A,A22,P:P),"")</f>
        <v>0.8719477437692521</v>
      </c>
      <c r="R22" s="3">
        <f t="shared" si="6"/>
        <v>0.07795756503832034</v>
      </c>
      <c r="S22" s="8">
        <f t="shared" si="7"/>
        <v>12.82749146293174</v>
      </c>
    </row>
    <row r="23" spans="1:19" ht="15">
      <c r="A23" s="1">
        <v>20</v>
      </c>
      <c r="B23" s="5">
        <v>0.5368055555555555</v>
      </c>
      <c r="C23" s="1" t="s">
        <v>217</v>
      </c>
      <c r="D23" s="1">
        <v>3</v>
      </c>
      <c r="E23" s="1">
        <v>1</v>
      </c>
      <c r="F23" s="1" t="s">
        <v>218</v>
      </c>
      <c r="G23" s="2">
        <v>48.678933333333305</v>
      </c>
      <c r="H23" s="6">
        <f>1+_xlfn.COUNTIFS(A:A,A23,O:O,"&lt;"&amp;O23)</f>
        <v>6</v>
      </c>
      <c r="I23" s="2">
        <f>_xlfn.AVERAGEIF(A:A,A23,G:G)</f>
        <v>49.261312121212114</v>
      </c>
      <c r="J23" s="2">
        <f t="shared" si="0"/>
        <v>-0.5823787878788096</v>
      </c>
      <c r="K23" s="2">
        <f t="shared" si="1"/>
        <v>89.41762121212119</v>
      </c>
      <c r="L23" s="2">
        <f t="shared" si="2"/>
        <v>213.8034794386589</v>
      </c>
      <c r="M23" s="2">
        <f>SUMIF(A:A,A23,L:L)</f>
        <v>3366.7046449350396</v>
      </c>
      <c r="N23" s="3">
        <f t="shared" si="3"/>
        <v>0.06350526760947402</v>
      </c>
      <c r="O23" s="7">
        <f t="shared" si="4"/>
        <v>15.746725234660932</v>
      </c>
      <c r="P23" s="3">
        <f t="shared" si="5"/>
        <v>0.06350526760947402</v>
      </c>
      <c r="Q23" s="3">
        <f>IF(ISNUMBER(P23),SUMIF(A:A,A23,P:P),"")</f>
        <v>0.8719477437692521</v>
      </c>
      <c r="R23" s="3">
        <f t="shared" si="6"/>
        <v>0.07283150631820401</v>
      </c>
      <c r="S23" s="8">
        <f t="shared" si="7"/>
        <v>13.730321540116947</v>
      </c>
    </row>
    <row r="24" spans="1:19" ht="15">
      <c r="A24" s="1">
        <v>20</v>
      </c>
      <c r="B24" s="5">
        <v>0.5368055555555555</v>
      </c>
      <c r="C24" s="1" t="s">
        <v>217</v>
      </c>
      <c r="D24" s="1">
        <v>3</v>
      </c>
      <c r="E24" s="1">
        <v>3</v>
      </c>
      <c r="F24" s="1" t="s">
        <v>220</v>
      </c>
      <c r="G24" s="2">
        <v>41.0848333333333</v>
      </c>
      <c r="H24" s="6">
        <f>1+_xlfn.COUNTIFS(A:A,A24,O:O,"&lt;"&amp;O24)</f>
        <v>8</v>
      </c>
      <c r="I24" s="2">
        <f>_xlfn.AVERAGEIF(A:A,A24,G:G)</f>
        <v>49.261312121212114</v>
      </c>
      <c r="J24" s="2">
        <f t="shared" si="0"/>
        <v>-8.176478787878814</v>
      </c>
      <c r="K24" s="2">
        <f t="shared" si="1"/>
        <v>81.8235212121212</v>
      </c>
      <c r="L24" s="2">
        <f t="shared" si="2"/>
        <v>135.55958328763083</v>
      </c>
      <c r="M24" s="2">
        <f>SUMIF(A:A,A24,L:L)</f>
        <v>3366.7046449350396</v>
      </c>
      <c r="N24" s="3">
        <f t="shared" si="3"/>
        <v>0.04026476854498368</v>
      </c>
      <c r="O24" s="7">
        <f t="shared" si="4"/>
        <v>24.835607806432638</v>
      </c>
      <c r="P24" s="3">
        <f t="shared" si="5"/>
      </c>
      <c r="Q24" s="3">
        <f>IF(ISNUMBER(P24),SUMIF(A:A,A24,P:P),"")</f>
      </c>
      <c r="R24" s="3">
        <f t="shared" si="6"/>
      </c>
      <c r="S24" s="8">
        <f t="shared" si="7"/>
      </c>
    </row>
    <row r="25" spans="1:19" ht="15">
      <c r="A25" s="1">
        <v>20</v>
      </c>
      <c r="B25" s="5">
        <v>0.5368055555555555</v>
      </c>
      <c r="C25" s="1" t="s">
        <v>217</v>
      </c>
      <c r="D25" s="1">
        <v>3</v>
      </c>
      <c r="E25" s="1">
        <v>8</v>
      </c>
      <c r="F25" s="1" t="s">
        <v>224</v>
      </c>
      <c r="G25" s="2">
        <v>40.0179666666667</v>
      </c>
      <c r="H25" s="6">
        <f>1+_xlfn.COUNTIFS(A:A,A25,O:O,"&lt;"&amp;O25)</f>
        <v>9</v>
      </c>
      <c r="I25" s="2">
        <f>_xlfn.AVERAGEIF(A:A,A25,G:G)</f>
        <v>49.261312121212114</v>
      </c>
      <c r="J25" s="2">
        <f t="shared" si="0"/>
        <v>-9.243345454545413</v>
      </c>
      <c r="K25" s="2">
        <f t="shared" si="1"/>
        <v>80.75665454545458</v>
      </c>
      <c r="L25" s="2">
        <f t="shared" si="2"/>
        <v>127.15404100045335</v>
      </c>
      <c r="M25" s="2">
        <f>SUMIF(A:A,A25,L:L)</f>
        <v>3366.7046449350396</v>
      </c>
      <c r="N25" s="3">
        <f t="shared" si="3"/>
        <v>0.037768100980211404</v>
      </c>
      <c r="O25" s="7">
        <f t="shared" si="4"/>
        <v>26.477370427598412</v>
      </c>
      <c r="P25" s="3">
        <f t="shared" si="5"/>
      </c>
      <c r="Q25" s="3">
        <f>IF(ISNUMBER(P25),SUMIF(A:A,A25,P:P),"")</f>
      </c>
      <c r="R25" s="3">
        <f t="shared" si="6"/>
      </c>
      <c r="S25" s="8">
        <f t="shared" si="7"/>
      </c>
    </row>
    <row r="26" spans="1:19" ht="15">
      <c r="A26" s="1">
        <v>20</v>
      </c>
      <c r="B26" s="5">
        <v>0.5368055555555555</v>
      </c>
      <c r="C26" s="1" t="s">
        <v>217</v>
      </c>
      <c r="D26" s="1">
        <v>3</v>
      </c>
      <c r="E26" s="1">
        <v>10</v>
      </c>
      <c r="F26" s="1" t="s">
        <v>225</v>
      </c>
      <c r="G26" s="2">
        <v>44.8398666666667</v>
      </c>
      <c r="H26" s="6">
        <f>1+_xlfn.COUNTIFS(A:A,A26,O:O,"&lt;"&amp;O26)</f>
        <v>7</v>
      </c>
      <c r="I26" s="2">
        <f>_xlfn.AVERAGEIF(A:A,A26,G:G)</f>
        <v>49.261312121212114</v>
      </c>
      <c r="J26" s="2">
        <f t="shared" si="0"/>
        <v>-4.421445454545413</v>
      </c>
      <c r="K26" s="2">
        <f t="shared" si="1"/>
        <v>85.57855454545458</v>
      </c>
      <c r="L26" s="2">
        <f t="shared" si="2"/>
        <v>169.8156221233323</v>
      </c>
      <c r="M26" s="2">
        <f>SUMIF(A:A,A26,L:L)</f>
        <v>3366.7046449350396</v>
      </c>
      <c r="N26" s="3">
        <f t="shared" si="3"/>
        <v>0.05043971480504162</v>
      </c>
      <c r="O26" s="7">
        <f t="shared" si="4"/>
        <v>19.82564738649249</v>
      </c>
      <c r="P26" s="3">
        <f t="shared" si="5"/>
        <v>0.05043971480504162</v>
      </c>
      <c r="Q26" s="3">
        <f>IF(ISNUMBER(P26),SUMIF(A:A,A26,P:P),"")</f>
        <v>0.8719477437692521</v>
      </c>
      <c r="R26" s="3">
        <f t="shared" si="6"/>
        <v>0.057847176239026694</v>
      </c>
      <c r="S26" s="8">
        <f t="shared" si="7"/>
        <v>17.2869285074169</v>
      </c>
    </row>
    <row r="27" spans="1:19" ht="15">
      <c r="A27" s="1">
        <v>20</v>
      </c>
      <c r="B27" s="5">
        <v>0.5368055555555555</v>
      </c>
      <c r="C27" s="1" t="s">
        <v>217</v>
      </c>
      <c r="D27" s="1">
        <v>3</v>
      </c>
      <c r="E27" s="1">
        <v>11</v>
      </c>
      <c r="F27" s="1" t="s">
        <v>226</v>
      </c>
      <c r="G27" s="2">
        <v>37.6740333333334</v>
      </c>
      <c r="H27" s="6">
        <f>1+_xlfn.COUNTIFS(A:A,A27,O:O,"&lt;"&amp;O27)</f>
        <v>10</v>
      </c>
      <c r="I27" s="2">
        <f>_xlfn.AVERAGEIF(A:A,A27,G:G)</f>
        <v>49.261312121212114</v>
      </c>
      <c r="J27" s="2">
        <f t="shared" si="0"/>
        <v>-11.587278787878716</v>
      </c>
      <c r="K27" s="2">
        <f t="shared" si="1"/>
        <v>78.41272121212128</v>
      </c>
      <c r="L27" s="2">
        <f t="shared" si="2"/>
        <v>110.47213008574244</v>
      </c>
      <c r="M27" s="2">
        <f>SUMIF(A:A,A27,L:L)</f>
        <v>3366.7046449350396</v>
      </c>
      <c r="N27" s="3">
        <f t="shared" si="3"/>
        <v>0.03281313383160583</v>
      </c>
      <c r="O27" s="7">
        <f t="shared" si="4"/>
        <v>30.47560178591639</v>
      </c>
      <c r="P27" s="3">
        <f t="shared" si="5"/>
      </c>
      <c r="Q27" s="3">
        <f>IF(ISNUMBER(P27),SUMIF(A:A,A27,P:P),"")</f>
      </c>
      <c r="R27" s="3">
        <f t="shared" si="6"/>
      </c>
      <c r="S27" s="8">
        <f t="shared" si="7"/>
      </c>
    </row>
    <row r="28" spans="1:19" ht="15">
      <c r="A28" s="1">
        <v>20</v>
      </c>
      <c r="B28" s="5">
        <v>0.5368055555555555</v>
      </c>
      <c r="C28" s="1" t="s">
        <v>217</v>
      </c>
      <c r="D28" s="1">
        <v>3</v>
      </c>
      <c r="E28" s="1">
        <v>12</v>
      </c>
      <c r="F28" s="1" t="s">
        <v>227</v>
      </c>
      <c r="G28" s="2">
        <v>26.9147666666667</v>
      </c>
      <c r="H28" s="6">
        <f>1+_xlfn.COUNTIFS(A:A,A28,O:O,"&lt;"&amp;O28)</f>
        <v>11</v>
      </c>
      <c r="I28" s="2">
        <f>_xlfn.AVERAGEIF(A:A,A28,G:G)</f>
        <v>49.261312121212114</v>
      </c>
      <c r="J28" s="2">
        <f t="shared" si="0"/>
        <v>-22.346545454545414</v>
      </c>
      <c r="K28" s="2">
        <f t="shared" si="1"/>
        <v>67.6534545454546</v>
      </c>
      <c r="L28" s="2">
        <f t="shared" si="2"/>
        <v>57.92837147264475</v>
      </c>
      <c r="M28" s="2">
        <f>SUMIF(A:A,A28,L:L)</f>
        <v>3366.7046449350396</v>
      </c>
      <c r="N28" s="3">
        <f t="shared" si="3"/>
        <v>0.017206252873947152</v>
      </c>
      <c r="O28" s="7">
        <f t="shared" si="4"/>
        <v>58.11840656568229</v>
      </c>
      <c r="P28" s="3">
        <f t="shared" si="5"/>
      </c>
      <c r="Q28" s="3">
        <f>IF(ISNUMBER(P28),SUMIF(A:A,A28,P:P),"")</f>
      </c>
      <c r="R28" s="3">
        <f t="shared" si="6"/>
      </c>
      <c r="S28" s="8">
        <f t="shared" si="7"/>
      </c>
    </row>
    <row r="29" spans="1:19" ht="15">
      <c r="A29" s="1">
        <v>9</v>
      </c>
      <c r="B29" s="5">
        <v>0.545138888888889</v>
      </c>
      <c r="C29" s="1" t="s">
        <v>97</v>
      </c>
      <c r="D29" s="1">
        <v>1</v>
      </c>
      <c r="E29" s="1">
        <v>3</v>
      </c>
      <c r="F29" s="1" t="s">
        <v>100</v>
      </c>
      <c r="G29" s="2">
        <v>80.2768666666667</v>
      </c>
      <c r="H29" s="6">
        <f>1+_xlfn.COUNTIFS(A:A,A29,O:O,"&lt;"&amp;O29)</f>
        <v>1</v>
      </c>
      <c r="I29" s="2">
        <f>_xlfn.AVERAGEIF(A:A,A29,G:G)</f>
        <v>53.0562625</v>
      </c>
      <c r="J29" s="2">
        <f t="shared" si="0"/>
        <v>27.220604166666703</v>
      </c>
      <c r="K29" s="2">
        <f t="shared" si="1"/>
        <v>117.2206041666667</v>
      </c>
      <c r="L29" s="2">
        <f t="shared" si="2"/>
        <v>1133.6935957200888</v>
      </c>
      <c r="M29" s="2">
        <f>SUMIF(A:A,A29,L:L)</f>
        <v>2640.243667688365</v>
      </c>
      <c r="N29" s="3">
        <f t="shared" si="3"/>
        <v>0.4293897603446129</v>
      </c>
      <c r="O29" s="7">
        <f t="shared" si="4"/>
        <v>2.328886462493739</v>
      </c>
      <c r="P29" s="3">
        <f t="shared" si="5"/>
        <v>0.4293897603446129</v>
      </c>
      <c r="Q29" s="3">
        <f>IF(ISNUMBER(P29),SUMIF(A:A,A29,P:P),"")</f>
        <v>0.9006559912669385</v>
      </c>
      <c r="R29" s="3">
        <f t="shared" si="6"/>
        <v>0.47675223893264407</v>
      </c>
      <c r="S29" s="8">
        <f t="shared" si="7"/>
        <v>2.097525545425453</v>
      </c>
    </row>
    <row r="30" spans="1:19" ht="15">
      <c r="A30" s="1">
        <v>9</v>
      </c>
      <c r="B30" s="5">
        <v>0.545138888888889</v>
      </c>
      <c r="C30" s="1" t="s">
        <v>97</v>
      </c>
      <c r="D30" s="1">
        <v>1</v>
      </c>
      <c r="E30" s="1">
        <v>1</v>
      </c>
      <c r="F30" s="1" t="s">
        <v>98</v>
      </c>
      <c r="G30" s="2">
        <v>64.7852</v>
      </c>
      <c r="H30" s="6">
        <f>1+_xlfn.COUNTIFS(A:A,A30,O:O,"&lt;"&amp;O30)</f>
        <v>2</v>
      </c>
      <c r="I30" s="2">
        <f>_xlfn.AVERAGEIF(A:A,A30,G:G)</f>
        <v>53.0562625</v>
      </c>
      <c r="J30" s="2">
        <f t="shared" si="0"/>
        <v>11.7289375</v>
      </c>
      <c r="K30" s="2">
        <f t="shared" si="1"/>
        <v>101.7289375</v>
      </c>
      <c r="L30" s="2">
        <f t="shared" si="2"/>
        <v>447.5267220453869</v>
      </c>
      <c r="M30" s="2">
        <f>SUMIF(A:A,A30,L:L)</f>
        <v>2640.243667688365</v>
      </c>
      <c r="N30" s="3">
        <f t="shared" si="3"/>
        <v>0.16950205298180446</v>
      </c>
      <c r="O30" s="7">
        <f t="shared" si="4"/>
        <v>5.8996335584640205</v>
      </c>
      <c r="P30" s="3">
        <f t="shared" si="5"/>
        <v>0.16950205298180446</v>
      </c>
      <c r="Q30" s="3">
        <f>IF(ISNUMBER(P30),SUMIF(A:A,A30,P:P),"")</f>
        <v>0.9006559912669385</v>
      </c>
      <c r="R30" s="3">
        <f t="shared" si="6"/>
        <v>0.18819844049820686</v>
      </c>
      <c r="S30" s="8">
        <f t="shared" si="7"/>
        <v>5.313540310710109</v>
      </c>
    </row>
    <row r="31" spans="1:19" ht="15">
      <c r="A31" s="1">
        <v>9</v>
      </c>
      <c r="B31" s="5">
        <v>0.545138888888889</v>
      </c>
      <c r="C31" s="1" t="s">
        <v>97</v>
      </c>
      <c r="D31" s="1">
        <v>1</v>
      </c>
      <c r="E31" s="1">
        <v>5</v>
      </c>
      <c r="F31" s="1" t="s">
        <v>102</v>
      </c>
      <c r="G31" s="2">
        <v>60.1179333333333</v>
      </c>
      <c r="H31" s="6">
        <f>1+_xlfn.COUNTIFS(A:A,A31,O:O,"&lt;"&amp;O31)</f>
        <v>3</v>
      </c>
      <c r="I31" s="2">
        <f>_xlfn.AVERAGEIF(A:A,A31,G:G)</f>
        <v>53.0562625</v>
      </c>
      <c r="J31" s="2">
        <f t="shared" si="0"/>
        <v>7.061670833333295</v>
      </c>
      <c r="K31" s="2">
        <f t="shared" si="1"/>
        <v>97.0616708333333</v>
      </c>
      <c r="L31" s="2">
        <f t="shared" si="2"/>
        <v>338.2212442049168</v>
      </c>
      <c r="M31" s="2">
        <f>SUMIF(A:A,A31,L:L)</f>
        <v>2640.243667688365</v>
      </c>
      <c r="N31" s="3">
        <f t="shared" si="3"/>
        <v>0.1281022840217784</v>
      </c>
      <c r="O31" s="7">
        <f t="shared" si="4"/>
        <v>7.806262063446051</v>
      </c>
      <c r="P31" s="3">
        <f t="shared" si="5"/>
        <v>0.1281022840217784</v>
      </c>
      <c r="Q31" s="3">
        <f>IF(ISNUMBER(P31),SUMIF(A:A,A31,P:P),"")</f>
        <v>0.9006559912669385</v>
      </c>
      <c r="R31" s="3">
        <f t="shared" si="6"/>
        <v>0.14223220104446196</v>
      </c>
      <c r="S31" s="8">
        <f t="shared" si="7"/>
        <v>7.030756696842501</v>
      </c>
    </row>
    <row r="32" spans="1:19" ht="15">
      <c r="A32" s="1">
        <v>9</v>
      </c>
      <c r="B32" s="5">
        <v>0.545138888888889</v>
      </c>
      <c r="C32" s="1" t="s">
        <v>97</v>
      </c>
      <c r="D32" s="1">
        <v>1</v>
      </c>
      <c r="E32" s="1">
        <v>2</v>
      </c>
      <c r="F32" s="1" t="s">
        <v>99</v>
      </c>
      <c r="G32" s="2">
        <v>56.5622</v>
      </c>
      <c r="H32" s="6">
        <f>1+_xlfn.COUNTIFS(A:A,A32,O:O,"&lt;"&amp;O32)</f>
        <v>4</v>
      </c>
      <c r="I32" s="2">
        <f>_xlfn.AVERAGEIF(A:A,A32,G:G)</f>
        <v>53.0562625</v>
      </c>
      <c r="J32" s="2">
        <f t="shared" si="0"/>
        <v>3.5059374999999946</v>
      </c>
      <c r="K32" s="2">
        <f t="shared" si="1"/>
        <v>93.50593749999999</v>
      </c>
      <c r="L32" s="2">
        <f t="shared" si="2"/>
        <v>273.2415629745266</v>
      </c>
      <c r="M32" s="2">
        <f>SUMIF(A:A,A32,L:L)</f>
        <v>2640.243667688365</v>
      </c>
      <c r="N32" s="3">
        <f t="shared" si="3"/>
        <v>0.10349103998183626</v>
      </c>
      <c r="O32" s="7">
        <f t="shared" si="4"/>
        <v>9.66267224849137</v>
      </c>
      <c r="P32" s="3">
        <f t="shared" si="5"/>
        <v>0.10349103998183626</v>
      </c>
      <c r="Q32" s="3">
        <f>IF(ISNUMBER(P32),SUMIF(A:A,A32,P:P),"")</f>
        <v>0.9006559912669385</v>
      </c>
      <c r="R32" s="3">
        <f t="shared" si="6"/>
        <v>0.11490629162001914</v>
      </c>
      <c r="S32" s="8">
        <f t="shared" si="7"/>
        <v>8.702743652252533</v>
      </c>
    </row>
    <row r="33" spans="1:19" ht="15">
      <c r="A33" s="1">
        <v>9</v>
      </c>
      <c r="B33" s="5">
        <v>0.545138888888889</v>
      </c>
      <c r="C33" s="1" t="s">
        <v>97</v>
      </c>
      <c r="D33" s="1">
        <v>1</v>
      </c>
      <c r="E33" s="1">
        <v>4</v>
      </c>
      <c r="F33" s="1" t="s">
        <v>101</v>
      </c>
      <c r="G33" s="2">
        <v>50.0863333333334</v>
      </c>
      <c r="H33" s="6">
        <f>1+_xlfn.COUNTIFS(A:A,A33,O:O,"&lt;"&amp;O33)</f>
        <v>5</v>
      </c>
      <c r="I33" s="2">
        <f>_xlfn.AVERAGEIF(A:A,A33,G:G)</f>
        <v>53.0562625</v>
      </c>
      <c r="J33" s="2">
        <f t="shared" si="0"/>
        <v>-2.969929166666603</v>
      </c>
      <c r="K33" s="2">
        <f t="shared" si="1"/>
        <v>87.0300708333334</v>
      </c>
      <c r="L33" s="2">
        <f t="shared" si="2"/>
        <v>185.2681527632025</v>
      </c>
      <c r="M33" s="2">
        <f>SUMIF(A:A,A33,L:L)</f>
        <v>2640.243667688365</v>
      </c>
      <c r="N33" s="3">
        <f t="shared" si="3"/>
        <v>0.07017085393690647</v>
      </c>
      <c r="O33" s="7">
        <f t="shared" si="4"/>
        <v>14.250931033262635</v>
      </c>
      <c r="P33" s="3">
        <f t="shared" si="5"/>
        <v>0.07017085393690647</v>
      </c>
      <c r="Q33" s="3">
        <f>IF(ISNUMBER(P33),SUMIF(A:A,A33,P:P),"")</f>
        <v>0.9006559912669385</v>
      </c>
      <c r="R33" s="3">
        <f t="shared" si="6"/>
        <v>0.07791082790466784</v>
      </c>
      <c r="S33" s="8">
        <f t="shared" si="7"/>
        <v>12.835186416239935</v>
      </c>
    </row>
    <row r="34" spans="1:19" ht="15">
      <c r="A34" s="1">
        <v>9</v>
      </c>
      <c r="B34" s="5">
        <v>0.545138888888889</v>
      </c>
      <c r="C34" s="1" t="s">
        <v>97</v>
      </c>
      <c r="D34" s="1">
        <v>1</v>
      </c>
      <c r="E34" s="1">
        <v>6</v>
      </c>
      <c r="F34" s="1" t="s">
        <v>103</v>
      </c>
      <c r="G34" s="2">
        <v>36.1221333333333</v>
      </c>
      <c r="H34" s="6">
        <f>1+_xlfn.COUNTIFS(A:A,A34,O:O,"&lt;"&amp;O34)</f>
        <v>8</v>
      </c>
      <c r="I34" s="2">
        <f>_xlfn.AVERAGEIF(A:A,A34,G:G)</f>
        <v>53.0562625</v>
      </c>
      <c r="J34" s="2">
        <f t="shared" si="0"/>
        <v>-16.9341291666667</v>
      </c>
      <c r="K34" s="2">
        <f t="shared" si="1"/>
        <v>73.06587083333329</v>
      </c>
      <c r="L34" s="2">
        <f t="shared" si="2"/>
        <v>80.15419764111276</v>
      </c>
      <c r="M34" s="2">
        <f>SUMIF(A:A,A34,L:L)</f>
        <v>2640.243667688365</v>
      </c>
      <c r="N34" s="3">
        <f t="shared" si="3"/>
        <v>0.03035863644785894</v>
      </c>
      <c r="O34" s="7">
        <f t="shared" si="4"/>
        <v>32.939555823513466</v>
      </c>
      <c r="P34" s="3">
        <f t="shared" si="5"/>
      </c>
      <c r="Q34" s="3">
        <f>IF(ISNUMBER(P34),SUMIF(A:A,A34,P:P),"")</f>
      </c>
      <c r="R34" s="3">
        <f t="shared" si="6"/>
      </c>
      <c r="S34" s="8">
        <f t="shared" si="7"/>
      </c>
    </row>
    <row r="35" spans="1:19" ht="15">
      <c r="A35" s="1">
        <v>9</v>
      </c>
      <c r="B35" s="5">
        <v>0.545138888888889</v>
      </c>
      <c r="C35" s="1" t="s">
        <v>97</v>
      </c>
      <c r="D35" s="1">
        <v>1</v>
      </c>
      <c r="E35" s="1">
        <v>7</v>
      </c>
      <c r="F35" s="1" t="s">
        <v>104</v>
      </c>
      <c r="G35" s="2">
        <v>38.1706</v>
      </c>
      <c r="H35" s="6">
        <f>1+_xlfn.COUNTIFS(A:A,A35,O:O,"&lt;"&amp;O35)</f>
        <v>7</v>
      </c>
      <c r="I35" s="2">
        <f>_xlfn.AVERAGEIF(A:A,A35,G:G)</f>
        <v>53.0562625</v>
      </c>
      <c r="J35" s="2">
        <f t="shared" si="0"/>
        <v>-14.885662500000002</v>
      </c>
      <c r="K35" s="2">
        <f t="shared" si="1"/>
        <v>75.1143375</v>
      </c>
      <c r="L35" s="2">
        <f t="shared" si="2"/>
        <v>90.63679441720758</v>
      </c>
      <c r="M35" s="2">
        <f>SUMIF(A:A,A35,L:L)</f>
        <v>2640.243667688365</v>
      </c>
      <c r="N35" s="3">
        <f t="shared" si="3"/>
        <v>0.03432895059135341</v>
      </c>
      <c r="O35" s="7">
        <f t="shared" si="4"/>
        <v>29.129932106106228</v>
      </c>
      <c r="P35" s="3">
        <f t="shared" si="5"/>
      </c>
      <c r="Q35" s="3">
        <f>IF(ISNUMBER(P35),SUMIF(A:A,A35,P:P),"")</f>
      </c>
      <c r="R35" s="3">
        <f t="shared" si="6"/>
      </c>
      <c r="S35" s="8">
        <f t="shared" si="7"/>
      </c>
    </row>
    <row r="36" spans="1:19" ht="15">
      <c r="A36" s="1">
        <v>9</v>
      </c>
      <c r="B36" s="5">
        <v>0.545138888888889</v>
      </c>
      <c r="C36" s="1" t="s">
        <v>97</v>
      </c>
      <c r="D36" s="1">
        <v>1</v>
      </c>
      <c r="E36" s="1">
        <v>8</v>
      </c>
      <c r="F36" s="1" t="s">
        <v>105</v>
      </c>
      <c r="G36" s="2">
        <v>38.3288333333333</v>
      </c>
      <c r="H36" s="6">
        <f>1+_xlfn.COUNTIFS(A:A,A36,O:O,"&lt;"&amp;O36)</f>
        <v>6</v>
      </c>
      <c r="I36" s="2">
        <f>_xlfn.AVERAGEIF(A:A,A36,G:G)</f>
        <v>53.0562625</v>
      </c>
      <c r="J36" s="2">
        <f t="shared" si="0"/>
        <v>-14.727429166666703</v>
      </c>
      <c r="K36" s="2">
        <f t="shared" si="1"/>
        <v>75.2725708333333</v>
      </c>
      <c r="L36" s="2">
        <f t="shared" si="2"/>
        <v>91.50139792192331</v>
      </c>
      <c r="M36" s="2">
        <f>SUMIF(A:A,A36,L:L)</f>
        <v>2640.243667688365</v>
      </c>
      <c r="N36" s="3">
        <f t="shared" si="3"/>
        <v>0.03465642169384931</v>
      </c>
      <c r="O36" s="7">
        <f t="shared" si="4"/>
        <v>28.854681214173826</v>
      </c>
      <c r="P36" s="3">
        <f t="shared" si="5"/>
      </c>
      <c r="Q36" s="3">
        <f>IF(ISNUMBER(P36),SUMIF(A:A,A36,P:P),"")</f>
      </c>
      <c r="R36" s="3">
        <f t="shared" si="6"/>
      </c>
      <c r="S36" s="8">
        <f t="shared" si="7"/>
      </c>
    </row>
    <row r="37" spans="1:19" ht="15">
      <c r="A37" s="1">
        <v>1</v>
      </c>
      <c r="B37" s="5">
        <v>0.5506944444444445</v>
      </c>
      <c r="C37" s="1" t="s">
        <v>22</v>
      </c>
      <c r="D37" s="1">
        <v>1</v>
      </c>
      <c r="E37" s="1">
        <v>1</v>
      </c>
      <c r="F37" s="1" t="s">
        <v>23</v>
      </c>
      <c r="G37" s="2">
        <v>73.8313</v>
      </c>
      <c r="H37" s="6">
        <f>1+_xlfn.COUNTIFS(A:A,A37,O:O,"&lt;"&amp;O37)</f>
        <v>1</v>
      </c>
      <c r="I37" s="2">
        <f>_xlfn.AVERAGEIF(A:A,A37,G:G)</f>
        <v>49.887846666666654</v>
      </c>
      <c r="J37" s="2">
        <f t="shared" si="0"/>
        <v>23.943453333333345</v>
      </c>
      <c r="K37" s="2">
        <f t="shared" si="1"/>
        <v>113.94345333333334</v>
      </c>
      <c r="L37" s="2">
        <f t="shared" si="2"/>
        <v>931.3239724104645</v>
      </c>
      <c r="M37" s="2">
        <f>SUMIF(A:A,A37,L:L)</f>
        <v>3119.7276398663207</v>
      </c>
      <c r="N37" s="3">
        <f t="shared" si="3"/>
        <v>0.29852733312654545</v>
      </c>
      <c r="O37" s="7">
        <f t="shared" si="4"/>
        <v>3.3497770188303027</v>
      </c>
      <c r="P37" s="3">
        <f t="shared" si="5"/>
        <v>0.29852733312654545</v>
      </c>
      <c r="Q37" s="3">
        <f>IF(ISNUMBER(P37),SUMIF(A:A,A37,P:P),"")</f>
        <v>0.9184067195155113</v>
      </c>
      <c r="R37" s="3">
        <f t="shared" si="6"/>
        <v>0.32504916044606913</v>
      </c>
      <c r="S37" s="8">
        <f t="shared" si="7"/>
        <v>3.0764577229723873</v>
      </c>
    </row>
    <row r="38" spans="1:19" ht="15">
      <c r="A38" s="1">
        <v>1</v>
      </c>
      <c r="B38" s="5">
        <v>0.5506944444444445</v>
      </c>
      <c r="C38" s="1" t="s">
        <v>22</v>
      </c>
      <c r="D38" s="1">
        <v>1</v>
      </c>
      <c r="E38" s="1">
        <v>3</v>
      </c>
      <c r="F38" s="1" t="s">
        <v>25</v>
      </c>
      <c r="G38" s="2">
        <v>66.62503333333329</v>
      </c>
      <c r="H38" s="6">
        <f>1+_xlfn.COUNTIFS(A:A,A38,O:O,"&lt;"&amp;O38)</f>
        <v>2</v>
      </c>
      <c r="I38" s="2">
        <f>_xlfn.AVERAGEIF(A:A,A38,G:G)</f>
        <v>49.887846666666654</v>
      </c>
      <c r="J38" s="2">
        <f t="shared" si="0"/>
        <v>16.737186666666638</v>
      </c>
      <c r="K38" s="2">
        <f t="shared" si="1"/>
        <v>106.73718666666664</v>
      </c>
      <c r="L38" s="2">
        <f t="shared" si="2"/>
        <v>604.3969596347415</v>
      </c>
      <c r="M38" s="2">
        <f>SUMIF(A:A,A38,L:L)</f>
        <v>3119.7276398663207</v>
      </c>
      <c r="N38" s="3">
        <f t="shared" si="3"/>
        <v>0.19373388622496537</v>
      </c>
      <c r="O38" s="7">
        <f t="shared" si="4"/>
        <v>5.161719611812215</v>
      </c>
      <c r="P38" s="3">
        <f t="shared" si="5"/>
        <v>0.19373388622496537</v>
      </c>
      <c r="Q38" s="3">
        <f>IF(ISNUMBER(P38),SUMIF(A:A,A38,P:P),"")</f>
        <v>0.9184067195155113</v>
      </c>
      <c r="R38" s="3">
        <f t="shared" si="6"/>
        <v>0.21094563237425587</v>
      </c>
      <c r="S38" s="8">
        <f t="shared" si="7"/>
        <v>4.740557975743334</v>
      </c>
    </row>
    <row r="39" spans="1:19" ht="15">
      <c r="A39" s="1">
        <v>1</v>
      </c>
      <c r="B39" s="5">
        <v>0.5506944444444445</v>
      </c>
      <c r="C39" s="1" t="s">
        <v>22</v>
      </c>
      <c r="D39" s="1">
        <v>1</v>
      </c>
      <c r="E39" s="1">
        <v>2</v>
      </c>
      <c r="F39" s="1" t="s">
        <v>24</v>
      </c>
      <c r="G39" s="2">
        <v>60.37836666666661</v>
      </c>
      <c r="H39" s="6">
        <f>1+_xlfn.COUNTIFS(A:A,A39,O:O,"&lt;"&amp;O39)</f>
        <v>3</v>
      </c>
      <c r="I39" s="2">
        <f>_xlfn.AVERAGEIF(A:A,A39,G:G)</f>
        <v>49.887846666666654</v>
      </c>
      <c r="J39" s="2">
        <f t="shared" si="0"/>
        <v>10.490519999999954</v>
      </c>
      <c r="K39" s="2">
        <f t="shared" si="1"/>
        <v>100.49051999999995</v>
      </c>
      <c r="L39" s="2">
        <f t="shared" si="2"/>
        <v>415.4786379093803</v>
      </c>
      <c r="M39" s="2">
        <f>SUMIF(A:A,A39,L:L)</f>
        <v>3119.7276398663207</v>
      </c>
      <c r="N39" s="3">
        <f t="shared" si="3"/>
        <v>0.13317785584871872</v>
      </c>
      <c r="O39" s="7">
        <f t="shared" si="4"/>
        <v>7.508755818504348</v>
      </c>
      <c r="P39" s="3">
        <f t="shared" si="5"/>
        <v>0.13317785584871872</v>
      </c>
      <c r="Q39" s="3">
        <f>IF(ISNUMBER(P39),SUMIF(A:A,A39,P:P),"")</f>
        <v>0.9184067195155113</v>
      </c>
      <c r="R39" s="3">
        <f t="shared" si="6"/>
        <v>0.14500967057272213</v>
      </c>
      <c r="S39" s="8">
        <f t="shared" si="7"/>
        <v>6.896091798915587</v>
      </c>
    </row>
    <row r="40" spans="1:19" ht="15">
      <c r="A40" s="1">
        <v>1</v>
      </c>
      <c r="B40" s="5">
        <v>0.5506944444444445</v>
      </c>
      <c r="C40" s="1" t="s">
        <v>22</v>
      </c>
      <c r="D40" s="1">
        <v>1</v>
      </c>
      <c r="E40" s="1">
        <v>4</v>
      </c>
      <c r="F40" s="1" t="s">
        <v>26</v>
      </c>
      <c r="G40" s="2">
        <v>55.375833333333304</v>
      </c>
      <c r="H40" s="6">
        <f>1+_xlfn.COUNTIFS(A:A,A40,O:O,"&lt;"&amp;O40)</f>
        <v>4</v>
      </c>
      <c r="I40" s="2">
        <f>_xlfn.AVERAGEIF(A:A,A40,G:G)</f>
        <v>49.887846666666654</v>
      </c>
      <c r="J40" s="2">
        <f t="shared" si="0"/>
        <v>5.48798666666665</v>
      </c>
      <c r="K40" s="2">
        <f t="shared" si="1"/>
        <v>95.48798666666664</v>
      </c>
      <c r="L40" s="2">
        <f t="shared" si="2"/>
        <v>307.74736411266866</v>
      </c>
      <c r="M40" s="2">
        <f>SUMIF(A:A,A40,L:L)</f>
        <v>3119.7276398663207</v>
      </c>
      <c r="N40" s="3">
        <f t="shared" si="3"/>
        <v>0.0986455869352286</v>
      </c>
      <c r="O40" s="7">
        <f t="shared" si="4"/>
        <v>10.137300928186551</v>
      </c>
      <c r="P40" s="3">
        <f t="shared" si="5"/>
        <v>0.0986455869352286</v>
      </c>
      <c r="Q40" s="3">
        <f>IF(ISNUMBER(P40),SUMIF(A:A,A40,P:P),"")</f>
        <v>0.9184067195155113</v>
      </c>
      <c r="R40" s="3">
        <f t="shared" si="6"/>
        <v>0.10740947865371377</v>
      </c>
      <c r="S40" s="8">
        <f t="shared" si="7"/>
        <v>9.310165290197359</v>
      </c>
    </row>
    <row r="41" spans="1:19" ht="15">
      <c r="A41" s="1">
        <v>1</v>
      </c>
      <c r="B41" s="5">
        <v>0.5506944444444445</v>
      </c>
      <c r="C41" s="1" t="s">
        <v>22</v>
      </c>
      <c r="D41" s="1">
        <v>1</v>
      </c>
      <c r="E41" s="1">
        <v>6</v>
      </c>
      <c r="F41" s="1" t="s">
        <v>27</v>
      </c>
      <c r="G41" s="2">
        <v>51.7799333333333</v>
      </c>
      <c r="H41" s="6">
        <f>1+_xlfn.COUNTIFS(A:A,A41,O:O,"&lt;"&amp;O41)</f>
        <v>5</v>
      </c>
      <c r="I41" s="2">
        <f>_xlfn.AVERAGEIF(A:A,A41,G:G)</f>
        <v>49.887846666666654</v>
      </c>
      <c r="J41" s="2">
        <f t="shared" si="0"/>
        <v>1.8920866666666427</v>
      </c>
      <c r="K41" s="2">
        <f t="shared" si="1"/>
        <v>91.89208666666664</v>
      </c>
      <c r="L41" s="2">
        <f t="shared" si="2"/>
        <v>248.02392170473556</v>
      </c>
      <c r="M41" s="2">
        <f>SUMIF(A:A,A41,L:L)</f>
        <v>3119.7276398663207</v>
      </c>
      <c r="N41" s="3">
        <f t="shared" si="3"/>
        <v>0.07950178680192842</v>
      </c>
      <c r="O41" s="7">
        <f t="shared" si="4"/>
        <v>12.578333647914235</v>
      </c>
      <c r="P41" s="3">
        <f t="shared" si="5"/>
        <v>0.07950178680192842</v>
      </c>
      <c r="Q41" s="3">
        <f>IF(ISNUMBER(P41),SUMIF(A:A,A41,P:P),"")</f>
        <v>0.9184067195155113</v>
      </c>
      <c r="R41" s="3">
        <f t="shared" si="6"/>
        <v>0.0865649010537163</v>
      </c>
      <c r="S41" s="8">
        <f t="shared" si="7"/>
        <v>11.552026142552487</v>
      </c>
    </row>
    <row r="42" spans="1:19" ht="15">
      <c r="A42" s="1">
        <v>1</v>
      </c>
      <c r="B42" s="5">
        <v>0.5506944444444445</v>
      </c>
      <c r="C42" s="1" t="s">
        <v>22</v>
      </c>
      <c r="D42" s="1">
        <v>1</v>
      </c>
      <c r="E42" s="1">
        <v>9</v>
      </c>
      <c r="F42" s="1" t="s">
        <v>29</v>
      </c>
      <c r="G42" s="2">
        <v>47.7734333333334</v>
      </c>
      <c r="H42" s="6">
        <f>1+_xlfn.COUNTIFS(A:A,A42,O:O,"&lt;"&amp;O42)</f>
        <v>6</v>
      </c>
      <c r="I42" s="2">
        <f>_xlfn.AVERAGEIF(A:A,A42,G:G)</f>
        <v>49.887846666666654</v>
      </c>
      <c r="J42" s="2">
        <f t="shared" si="0"/>
        <v>-2.1144133333332533</v>
      </c>
      <c r="K42" s="2">
        <f t="shared" si="1"/>
        <v>87.88558666666674</v>
      </c>
      <c r="L42" s="2">
        <f t="shared" si="2"/>
        <v>195.0264518740147</v>
      </c>
      <c r="M42" s="2">
        <f>SUMIF(A:A,A42,L:L)</f>
        <v>3119.7276398663207</v>
      </c>
      <c r="N42" s="3">
        <f t="shared" si="3"/>
        <v>0.06251393531339534</v>
      </c>
      <c r="O42" s="7">
        <f t="shared" si="4"/>
        <v>15.996433355007843</v>
      </c>
      <c r="P42" s="3">
        <f t="shared" si="5"/>
        <v>0.06251393531339534</v>
      </c>
      <c r="Q42" s="3">
        <f>IF(ISNUMBER(P42),SUMIF(A:A,A42,P:P),"")</f>
        <v>0.9184067195155113</v>
      </c>
      <c r="R42" s="3">
        <f t="shared" si="6"/>
        <v>0.0680678113356721</v>
      </c>
      <c r="S42" s="8">
        <f t="shared" si="7"/>
        <v>14.69123188152126</v>
      </c>
    </row>
    <row r="43" spans="1:19" ht="15">
      <c r="A43" s="1">
        <v>1</v>
      </c>
      <c r="B43" s="5">
        <v>0.5506944444444445</v>
      </c>
      <c r="C43" s="1" t="s">
        <v>22</v>
      </c>
      <c r="D43" s="1">
        <v>1</v>
      </c>
      <c r="E43" s="1">
        <v>7</v>
      </c>
      <c r="F43" s="1" t="s">
        <v>28</v>
      </c>
      <c r="G43" s="2">
        <v>34.2888333333333</v>
      </c>
      <c r="H43" s="6">
        <f>1+_xlfn.COUNTIFS(A:A,A43,O:O,"&lt;"&amp;O43)</f>
        <v>9</v>
      </c>
      <c r="I43" s="2">
        <f>_xlfn.AVERAGEIF(A:A,A43,G:G)</f>
        <v>49.887846666666654</v>
      </c>
      <c r="J43" s="2">
        <f t="shared" si="0"/>
        <v>-15.599013333333353</v>
      </c>
      <c r="K43" s="2">
        <f t="shared" si="1"/>
        <v>74.40098666666665</v>
      </c>
      <c r="L43" s="2">
        <f t="shared" si="2"/>
        <v>86.83929269020418</v>
      </c>
      <c r="M43" s="2">
        <f>SUMIF(A:A,A43,L:L)</f>
        <v>3119.7276398663207</v>
      </c>
      <c r="N43" s="3">
        <f t="shared" si="3"/>
        <v>0.02783553653226126</v>
      </c>
      <c r="O43" s="7">
        <f t="shared" si="4"/>
        <v>35.925299979075476</v>
      </c>
      <c r="P43" s="3">
        <f t="shared" si="5"/>
      </c>
      <c r="Q43" s="3">
        <f>IF(ISNUMBER(P43),SUMIF(A:A,A43,P:P),"")</f>
      </c>
      <c r="R43" s="3">
        <f t="shared" si="6"/>
      </c>
      <c r="S43" s="8">
        <f t="shared" si="7"/>
      </c>
    </row>
    <row r="44" spans="1:19" ht="15">
      <c r="A44" s="1">
        <v>1</v>
      </c>
      <c r="B44" s="5">
        <v>0.5506944444444445</v>
      </c>
      <c r="C44" s="1" t="s">
        <v>22</v>
      </c>
      <c r="D44" s="1">
        <v>1</v>
      </c>
      <c r="E44" s="1">
        <v>10</v>
      </c>
      <c r="F44" s="1" t="s">
        <v>30</v>
      </c>
      <c r="G44" s="2">
        <v>44.802233333333305</v>
      </c>
      <c r="H44" s="6">
        <f>1+_xlfn.COUNTIFS(A:A,A44,O:O,"&lt;"&amp;O44)</f>
        <v>7</v>
      </c>
      <c r="I44" s="2">
        <f>_xlfn.AVERAGEIF(A:A,A44,G:G)</f>
        <v>49.887846666666654</v>
      </c>
      <c r="J44" s="2">
        <f t="shared" si="0"/>
        <v>-5.085613333333349</v>
      </c>
      <c r="K44" s="2">
        <f t="shared" si="1"/>
        <v>84.91438666666664</v>
      </c>
      <c r="L44" s="2">
        <f t="shared" si="2"/>
        <v>163.18151986549094</v>
      </c>
      <c r="M44" s="2">
        <f>SUMIF(A:A,A44,L:L)</f>
        <v>3119.7276398663207</v>
      </c>
      <c r="N44" s="3">
        <f t="shared" si="3"/>
        <v>0.05230633526472946</v>
      </c>
      <c r="O44" s="7">
        <f t="shared" si="4"/>
        <v>19.11814304976375</v>
      </c>
      <c r="P44" s="3">
        <f t="shared" si="5"/>
        <v>0.05230633526472946</v>
      </c>
      <c r="Q44" s="3">
        <f>IF(ISNUMBER(P44),SUMIF(A:A,A44,P:P),"")</f>
        <v>0.9184067195155113</v>
      </c>
      <c r="R44" s="3">
        <f t="shared" si="6"/>
        <v>0.056953345563850746</v>
      </c>
      <c r="S44" s="8">
        <f t="shared" si="7"/>
        <v>17.558231041561797</v>
      </c>
    </row>
    <row r="45" spans="1:19" ht="15">
      <c r="A45" s="1">
        <v>1</v>
      </c>
      <c r="B45" s="5">
        <v>0.5506944444444445</v>
      </c>
      <c r="C45" s="1" t="s">
        <v>22</v>
      </c>
      <c r="D45" s="1">
        <v>1</v>
      </c>
      <c r="E45" s="1">
        <v>11</v>
      </c>
      <c r="F45" s="1" t="s">
        <v>31</v>
      </c>
      <c r="G45" s="2">
        <v>39.6545666666667</v>
      </c>
      <c r="H45" s="6">
        <f>1+_xlfn.COUNTIFS(A:A,A45,O:O,"&lt;"&amp;O45)</f>
        <v>8</v>
      </c>
      <c r="I45" s="2">
        <f>_xlfn.AVERAGEIF(A:A,A45,G:G)</f>
        <v>49.887846666666654</v>
      </c>
      <c r="J45" s="2">
        <f t="shared" si="0"/>
        <v>-10.23327999999995</v>
      </c>
      <c r="K45" s="2">
        <f t="shared" si="1"/>
        <v>79.76672000000005</v>
      </c>
      <c r="L45" s="2">
        <f t="shared" si="2"/>
        <v>119.82150774579108</v>
      </c>
      <c r="M45" s="2">
        <f>SUMIF(A:A,A45,L:L)</f>
        <v>3119.7276398663207</v>
      </c>
      <c r="N45" s="3">
        <f t="shared" si="3"/>
        <v>0.03840768220104156</v>
      </c>
      <c r="O45" s="7">
        <f t="shared" si="4"/>
        <v>26.036457882711847</v>
      </c>
      <c r="P45" s="3">
        <f t="shared" si="5"/>
      </c>
      <c r="Q45" s="3">
        <f>IF(ISNUMBER(P45),SUMIF(A:A,A45,P:P),"")</f>
      </c>
      <c r="R45" s="3">
        <f t="shared" si="6"/>
      </c>
      <c r="S45" s="8">
        <f t="shared" si="7"/>
      </c>
    </row>
    <row r="46" spans="1:19" ht="15">
      <c r="A46" s="1">
        <v>1</v>
      </c>
      <c r="B46" s="5">
        <v>0.5506944444444445</v>
      </c>
      <c r="C46" s="1" t="s">
        <v>22</v>
      </c>
      <c r="D46" s="1">
        <v>1</v>
      </c>
      <c r="E46" s="1">
        <v>12</v>
      </c>
      <c r="F46" s="1" t="s">
        <v>32</v>
      </c>
      <c r="G46" s="2">
        <v>24.368933333333302</v>
      </c>
      <c r="H46" s="6">
        <f>1+_xlfn.COUNTIFS(A:A,A46,O:O,"&lt;"&amp;O46)</f>
        <v>10</v>
      </c>
      <c r="I46" s="2">
        <f>_xlfn.AVERAGEIF(A:A,A46,G:G)</f>
        <v>49.887846666666654</v>
      </c>
      <c r="J46" s="2">
        <f t="shared" si="0"/>
        <v>-25.51891333333335</v>
      </c>
      <c r="K46" s="2">
        <f t="shared" si="1"/>
        <v>64.48108666666664</v>
      </c>
      <c r="L46" s="2">
        <f t="shared" si="2"/>
        <v>47.88801191882929</v>
      </c>
      <c r="M46" s="2">
        <f>SUMIF(A:A,A46,L:L)</f>
        <v>3119.7276398663207</v>
      </c>
      <c r="N46" s="3">
        <f t="shared" si="3"/>
        <v>0.015350061751185843</v>
      </c>
      <c r="O46" s="7">
        <f t="shared" si="4"/>
        <v>65.14631772883563</v>
      </c>
      <c r="P46" s="3">
        <f t="shared" si="5"/>
      </c>
      <c r="Q46" s="3">
        <f>IF(ISNUMBER(P46),SUMIF(A:A,A46,P:P),"")</f>
      </c>
      <c r="R46" s="3">
        <f t="shared" si="6"/>
      </c>
      <c r="S46" s="8">
        <f t="shared" si="7"/>
      </c>
    </row>
    <row r="47" spans="1:19" ht="15">
      <c r="A47" s="1">
        <v>27</v>
      </c>
      <c r="B47" s="5">
        <v>0.5625</v>
      </c>
      <c r="C47" s="1" t="s">
        <v>284</v>
      </c>
      <c r="D47" s="1">
        <v>4</v>
      </c>
      <c r="E47" s="1">
        <v>14</v>
      </c>
      <c r="F47" s="1" t="s">
        <v>301</v>
      </c>
      <c r="G47" s="2">
        <v>63.0165333333333</v>
      </c>
      <c r="H47" s="6">
        <f>1+_xlfn.COUNTIFS(A:A,A47,O:O,"&lt;"&amp;O47)</f>
        <v>1</v>
      </c>
      <c r="I47" s="2">
        <f>_xlfn.AVERAGEIF(A:A,A47,G:G)</f>
        <v>44.70237878787879</v>
      </c>
      <c r="J47" s="2">
        <f t="shared" si="0"/>
        <v>18.314154545454507</v>
      </c>
      <c r="K47" s="2">
        <f t="shared" si="1"/>
        <v>108.3141545454545</v>
      </c>
      <c r="L47" s="2">
        <f t="shared" si="2"/>
        <v>664.3766766394995</v>
      </c>
      <c r="M47" s="2">
        <f>SUMIF(A:A,A47,L:L)</f>
        <v>3167.47789083864</v>
      </c>
      <c r="N47" s="3">
        <f t="shared" si="3"/>
        <v>0.20974942826312679</v>
      </c>
      <c r="O47" s="7">
        <f t="shared" si="4"/>
        <v>4.767593448433711</v>
      </c>
      <c r="P47" s="3">
        <f t="shared" si="5"/>
        <v>0.20974942826312679</v>
      </c>
      <c r="Q47" s="3">
        <f>IF(ISNUMBER(P47),SUMIF(A:A,A47,P:P),"")</f>
        <v>0.8750291335250586</v>
      </c>
      <c r="R47" s="3">
        <f t="shared" si="6"/>
        <v>0.23970565119146414</v>
      </c>
      <c r="S47" s="8">
        <f t="shared" si="7"/>
        <v>4.171783164182696</v>
      </c>
    </row>
    <row r="48" spans="1:19" ht="15">
      <c r="A48" s="1">
        <v>27</v>
      </c>
      <c r="B48" s="5">
        <v>0.5625</v>
      </c>
      <c r="C48" s="1" t="s">
        <v>284</v>
      </c>
      <c r="D48" s="1">
        <v>4</v>
      </c>
      <c r="E48" s="1">
        <v>3</v>
      </c>
      <c r="F48" s="1" t="s">
        <v>292</v>
      </c>
      <c r="G48" s="2">
        <v>58.53993333333341</v>
      </c>
      <c r="H48" s="6">
        <f>1+_xlfn.COUNTIFS(A:A,A48,O:O,"&lt;"&amp;O48)</f>
        <v>2</v>
      </c>
      <c r="I48" s="2">
        <f>_xlfn.AVERAGEIF(A:A,A48,G:G)</f>
        <v>44.70237878787879</v>
      </c>
      <c r="J48" s="2">
        <f t="shared" si="0"/>
        <v>13.837554545454616</v>
      </c>
      <c r="K48" s="2">
        <f t="shared" si="1"/>
        <v>103.83755454545462</v>
      </c>
      <c r="L48" s="2">
        <f t="shared" si="2"/>
        <v>507.8841003987781</v>
      </c>
      <c r="M48" s="2">
        <f>SUMIF(A:A,A48,L:L)</f>
        <v>3167.47789083864</v>
      </c>
      <c r="N48" s="3">
        <f t="shared" si="3"/>
        <v>0.16034337662395104</v>
      </c>
      <c r="O48" s="7">
        <f t="shared" si="4"/>
        <v>6.236615574993614</v>
      </c>
      <c r="P48" s="3">
        <f t="shared" si="5"/>
        <v>0.16034337662395104</v>
      </c>
      <c r="Q48" s="3">
        <f>IF(ISNUMBER(P48),SUMIF(A:A,A48,P:P),"")</f>
        <v>0.8750291335250586</v>
      </c>
      <c r="R48" s="3">
        <f t="shared" si="6"/>
        <v>0.18324347210933087</v>
      </c>
      <c r="S48" s="8">
        <f t="shared" si="7"/>
        <v>5.457220322715547</v>
      </c>
    </row>
    <row r="49" spans="1:19" ht="15">
      <c r="A49" s="1">
        <v>27</v>
      </c>
      <c r="B49" s="5">
        <v>0.5625</v>
      </c>
      <c r="C49" s="1" t="s">
        <v>284</v>
      </c>
      <c r="D49" s="1">
        <v>4</v>
      </c>
      <c r="E49" s="1">
        <v>1</v>
      </c>
      <c r="F49" s="1" t="s">
        <v>291</v>
      </c>
      <c r="G49" s="2">
        <v>58.1517333333334</v>
      </c>
      <c r="H49" s="6">
        <f>1+_xlfn.COUNTIFS(A:A,A49,O:O,"&lt;"&amp;O49)</f>
        <v>3</v>
      </c>
      <c r="I49" s="2">
        <f>_xlfn.AVERAGEIF(A:A,A49,G:G)</f>
        <v>44.70237878787879</v>
      </c>
      <c r="J49" s="2">
        <f t="shared" si="0"/>
        <v>13.449354545454604</v>
      </c>
      <c r="K49" s="2">
        <f t="shared" si="1"/>
        <v>103.44935454545461</v>
      </c>
      <c r="L49" s="2">
        <f t="shared" si="2"/>
        <v>496.1911684477979</v>
      </c>
      <c r="M49" s="2">
        <f>SUMIF(A:A,A49,L:L)</f>
        <v>3167.47789083864</v>
      </c>
      <c r="N49" s="3">
        <f t="shared" si="3"/>
        <v>0.1566518174863798</v>
      </c>
      <c r="O49" s="7">
        <f t="shared" si="4"/>
        <v>6.383583772253046</v>
      </c>
      <c r="P49" s="3">
        <f t="shared" si="5"/>
        <v>0.1566518174863798</v>
      </c>
      <c r="Q49" s="3">
        <f>IF(ISNUMBER(P49),SUMIF(A:A,A49,P:P),"")</f>
        <v>0.8750291335250586</v>
      </c>
      <c r="R49" s="3">
        <f t="shared" si="6"/>
        <v>0.1790246878470289</v>
      </c>
      <c r="S49" s="8">
        <f t="shared" si="7"/>
        <v>5.585821777019208</v>
      </c>
    </row>
    <row r="50" spans="1:19" ht="15">
      <c r="A50" s="1">
        <v>27</v>
      </c>
      <c r="B50" s="5">
        <v>0.5625</v>
      </c>
      <c r="C50" s="1" t="s">
        <v>284</v>
      </c>
      <c r="D50" s="1">
        <v>4</v>
      </c>
      <c r="E50" s="1">
        <v>8</v>
      </c>
      <c r="F50" s="1" t="s">
        <v>297</v>
      </c>
      <c r="G50" s="2">
        <v>53.360433333333305</v>
      </c>
      <c r="H50" s="6">
        <f>1+_xlfn.COUNTIFS(A:A,A50,O:O,"&lt;"&amp;O50)</f>
        <v>4</v>
      </c>
      <c r="I50" s="2">
        <f>_xlfn.AVERAGEIF(A:A,A50,G:G)</f>
        <v>44.70237878787879</v>
      </c>
      <c r="J50" s="2">
        <f t="shared" si="0"/>
        <v>8.658054545454512</v>
      </c>
      <c r="K50" s="2">
        <f t="shared" si="1"/>
        <v>98.65805454545452</v>
      </c>
      <c r="L50" s="2">
        <f t="shared" si="2"/>
        <v>372.2193282966571</v>
      </c>
      <c r="M50" s="2">
        <f>SUMIF(A:A,A50,L:L)</f>
        <v>3167.47789083864</v>
      </c>
      <c r="N50" s="3">
        <f t="shared" si="3"/>
        <v>0.1175128418017485</v>
      </c>
      <c r="O50" s="7">
        <f t="shared" si="4"/>
        <v>8.509708255435287</v>
      </c>
      <c r="P50" s="3">
        <f t="shared" si="5"/>
        <v>0.1175128418017485</v>
      </c>
      <c r="Q50" s="3">
        <f>IF(ISNUMBER(P50),SUMIF(A:A,A50,P:P),"")</f>
        <v>0.8750291335250586</v>
      </c>
      <c r="R50" s="3">
        <f t="shared" si="6"/>
        <v>0.134295919186539</v>
      </c>
      <c r="S50" s="8">
        <f t="shared" si="7"/>
        <v>7.446242641304576</v>
      </c>
    </row>
    <row r="51" spans="1:19" ht="15">
      <c r="A51" s="1">
        <v>27</v>
      </c>
      <c r="B51" s="5">
        <v>0.5625</v>
      </c>
      <c r="C51" s="1" t="s">
        <v>284</v>
      </c>
      <c r="D51" s="1">
        <v>4</v>
      </c>
      <c r="E51" s="1">
        <v>4</v>
      </c>
      <c r="F51" s="1" t="s">
        <v>293</v>
      </c>
      <c r="G51" s="2">
        <v>50.287566666666706</v>
      </c>
      <c r="H51" s="6">
        <f>1+_xlfn.COUNTIFS(A:A,A51,O:O,"&lt;"&amp;O51)</f>
        <v>5</v>
      </c>
      <c r="I51" s="2">
        <f>_xlfn.AVERAGEIF(A:A,A51,G:G)</f>
        <v>44.70237878787879</v>
      </c>
      <c r="J51" s="2">
        <f t="shared" si="0"/>
        <v>5.585187878787913</v>
      </c>
      <c r="K51" s="2">
        <f t="shared" si="1"/>
        <v>95.5851878787879</v>
      </c>
      <c r="L51" s="2">
        <f t="shared" si="2"/>
        <v>309.5474130277974</v>
      </c>
      <c r="M51" s="2">
        <f>SUMIF(A:A,A51,L:L)</f>
        <v>3167.47789083864</v>
      </c>
      <c r="N51" s="3">
        <f t="shared" si="3"/>
        <v>0.09772677937961544</v>
      </c>
      <c r="O51" s="7">
        <f t="shared" si="4"/>
        <v>10.232609795883516</v>
      </c>
      <c r="P51" s="3">
        <f t="shared" si="5"/>
        <v>0.09772677937961544</v>
      </c>
      <c r="Q51" s="3">
        <f>IF(ISNUMBER(P51),SUMIF(A:A,A51,P:P),"")</f>
        <v>0.8750291335250586</v>
      </c>
      <c r="R51" s="3">
        <f t="shared" si="6"/>
        <v>0.11168402929159935</v>
      </c>
      <c r="S51" s="8">
        <f t="shared" si="7"/>
        <v>8.953831683391979</v>
      </c>
    </row>
    <row r="52" spans="1:19" ht="15">
      <c r="A52" s="1">
        <v>27</v>
      </c>
      <c r="B52" s="5">
        <v>0.5625</v>
      </c>
      <c r="C52" s="1" t="s">
        <v>284</v>
      </c>
      <c r="D52" s="1">
        <v>4</v>
      </c>
      <c r="E52" s="1">
        <v>5</v>
      </c>
      <c r="F52" s="1" t="s">
        <v>294</v>
      </c>
      <c r="G52" s="2">
        <v>46.0869333333333</v>
      </c>
      <c r="H52" s="6">
        <f>1+_xlfn.COUNTIFS(A:A,A52,O:O,"&lt;"&amp;O52)</f>
        <v>6</v>
      </c>
      <c r="I52" s="2">
        <f>_xlfn.AVERAGEIF(A:A,A52,G:G)</f>
        <v>44.70237878787879</v>
      </c>
      <c r="J52" s="2">
        <f t="shared" si="0"/>
        <v>1.384554545454506</v>
      </c>
      <c r="K52" s="2">
        <f t="shared" si="1"/>
        <v>91.3845545454545</v>
      </c>
      <c r="L52" s="2">
        <f t="shared" si="2"/>
        <v>240.58495555669356</v>
      </c>
      <c r="M52" s="2">
        <f>SUMIF(A:A,A52,L:L)</f>
        <v>3167.47789083864</v>
      </c>
      <c r="N52" s="3">
        <f t="shared" si="3"/>
        <v>0.0759547387063197</v>
      </c>
      <c r="O52" s="7">
        <f t="shared" si="4"/>
        <v>13.165735502909397</v>
      </c>
      <c r="P52" s="3">
        <f t="shared" si="5"/>
        <v>0.0759547387063197</v>
      </c>
      <c r="Q52" s="3">
        <f>IF(ISNUMBER(P52),SUMIF(A:A,A52,P:P),"")</f>
        <v>0.8750291335250586</v>
      </c>
      <c r="R52" s="3">
        <f t="shared" si="6"/>
        <v>0.08680252553459074</v>
      </c>
      <c r="S52" s="8">
        <f t="shared" si="7"/>
        <v>11.520402129330911</v>
      </c>
    </row>
    <row r="53" spans="1:19" ht="15">
      <c r="A53" s="1">
        <v>27</v>
      </c>
      <c r="B53" s="5">
        <v>0.5625</v>
      </c>
      <c r="C53" s="1" t="s">
        <v>284</v>
      </c>
      <c r="D53" s="1">
        <v>4</v>
      </c>
      <c r="E53" s="1">
        <v>6</v>
      </c>
      <c r="F53" s="1" t="s">
        <v>295</v>
      </c>
      <c r="G53" s="2">
        <v>41.3285</v>
      </c>
      <c r="H53" s="6">
        <f>1+_xlfn.COUNTIFS(A:A,A53,O:O,"&lt;"&amp;O53)</f>
        <v>7</v>
      </c>
      <c r="I53" s="2">
        <f>_xlfn.AVERAGEIF(A:A,A53,G:G)</f>
        <v>44.70237878787879</v>
      </c>
      <c r="J53" s="2">
        <f t="shared" si="0"/>
        <v>-3.3738787878787946</v>
      </c>
      <c r="K53" s="2">
        <f t="shared" si="1"/>
        <v>86.6261212121212</v>
      </c>
      <c r="L53" s="2">
        <f t="shared" si="2"/>
        <v>180.83179191309162</v>
      </c>
      <c r="M53" s="2">
        <f>SUMIF(A:A,A53,L:L)</f>
        <v>3167.47789083864</v>
      </c>
      <c r="N53" s="3">
        <f t="shared" si="3"/>
        <v>0.057090151263917276</v>
      </c>
      <c r="O53" s="7">
        <f t="shared" si="4"/>
        <v>17.516156077029535</v>
      </c>
      <c r="P53" s="3">
        <f t="shared" si="5"/>
        <v>0.057090151263917276</v>
      </c>
      <c r="Q53" s="3">
        <f>IF(ISNUMBER(P53),SUMIF(A:A,A53,P:P),"")</f>
        <v>0.8750291335250586</v>
      </c>
      <c r="R53" s="3">
        <f t="shared" si="6"/>
        <v>0.06524371483944695</v>
      </c>
      <c r="S53" s="8">
        <f t="shared" si="7"/>
        <v>15.327146874772845</v>
      </c>
    </row>
    <row r="54" spans="1:19" ht="15">
      <c r="A54" s="1">
        <v>27</v>
      </c>
      <c r="B54" s="5">
        <v>0.5625</v>
      </c>
      <c r="C54" s="1" t="s">
        <v>284</v>
      </c>
      <c r="D54" s="1">
        <v>4</v>
      </c>
      <c r="E54" s="1">
        <v>7</v>
      </c>
      <c r="F54" s="1" t="s">
        <v>296</v>
      </c>
      <c r="G54" s="2">
        <v>33.968866666666706</v>
      </c>
      <c r="H54" s="6">
        <f>1+_xlfn.COUNTIFS(A:A,A54,O:O,"&lt;"&amp;O54)</f>
        <v>9</v>
      </c>
      <c r="I54" s="2">
        <f>_xlfn.AVERAGEIF(A:A,A54,G:G)</f>
        <v>44.70237878787879</v>
      </c>
      <c r="J54" s="2">
        <f t="shared" si="0"/>
        <v>-10.733512121212087</v>
      </c>
      <c r="K54" s="2">
        <f t="shared" si="1"/>
        <v>79.26648787878791</v>
      </c>
      <c r="L54" s="2">
        <f t="shared" si="2"/>
        <v>116.27862755951527</v>
      </c>
      <c r="M54" s="2">
        <f>SUMIF(A:A,A54,L:L)</f>
        <v>3167.47789083864</v>
      </c>
      <c r="N54" s="3">
        <f t="shared" si="3"/>
        <v>0.03671016233320216</v>
      </c>
      <c r="O54" s="7">
        <f t="shared" si="4"/>
        <v>27.24041345618239</v>
      </c>
      <c r="P54" s="3">
        <f t="shared" si="5"/>
      </c>
      <c r="Q54" s="3">
        <f>IF(ISNUMBER(P54),SUMIF(A:A,A54,P:P),"")</f>
      </c>
      <c r="R54" s="3">
        <f t="shared" si="6"/>
      </c>
      <c r="S54" s="8">
        <f t="shared" si="7"/>
      </c>
    </row>
    <row r="55" spans="1:19" ht="15">
      <c r="A55" s="1">
        <v>27</v>
      </c>
      <c r="B55" s="5">
        <v>0.5625</v>
      </c>
      <c r="C55" s="1" t="s">
        <v>284</v>
      </c>
      <c r="D55" s="1">
        <v>4</v>
      </c>
      <c r="E55" s="1">
        <v>9</v>
      </c>
      <c r="F55" s="1" t="s">
        <v>298</v>
      </c>
      <c r="G55" s="2">
        <v>27.596833333333297</v>
      </c>
      <c r="H55" s="6">
        <f>1+_xlfn.COUNTIFS(A:A,A55,O:O,"&lt;"&amp;O55)</f>
        <v>10</v>
      </c>
      <c r="I55" s="2">
        <f>_xlfn.AVERAGEIF(A:A,A55,G:G)</f>
        <v>44.70237878787879</v>
      </c>
      <c r="J55" s="2">
        <f t="shared" si="0"/>
        <v>-17.105545454545496</v>
      </c>
      <c r="K55" s="2">
        <f t="shared" si="1"/>
        <v>72.89445454545451</v>
      </c>
      <c r="L55" s="2">
        <f t="shared" si="2"/>
        <v>79.33403842922984</v>
      </c>
      <c r="M55" s="2">
        <f>SUMIF(A:A,A55,L:L)</f>
        <v>3167.47789083864</v>
      </c>
      <c r="N55" s="3">
        <f t="shared" si="3"/>
        <v>0.025046437943162688</v>
      </c>
      <c r="O55" s="7">
        <f t="shared" si="4"/>
        <v>39.925837049934096</v>
      </c>
      <c r="P55" s="3">
        <f t="shared" si="5"/>
      </c>
      <c r="Q55" s="3">
        <f>IF(ISNUMBER(P55),SUMIF(A:A,A55,P:P),"")</f>
      </c>
      <c r="R55" s="3">
        <f t="shared" si="6"/>
      </c>
      <c r="S55" s="8">
        <f t="shared" si="7"/>
      </c>
    </row>
    <row r="56" spans="1:19" ht="15">
      <c r="A56" s="1">
        <v>27</v>
      </c>
      <c r="B56" s="5">
        <v>0.5625</v>
      </c>
      <c r="C56" s="1" t="s">
        <v>284</v>
      </c>
      <c r="D56" s="1">
        <v>4</v>
      </c>
      <c r="E56" s="1">
        <v>12</v>
      </c>
      <c r="F56" s="1" t="s">
        <v>299</v>
      </c>
      <c r="G56" s="2">
        <v>37.5349</v>
      </c>
      <c r="H56" s="6">
        <f>1+_xlfn.COUNTIFS(A:A,A56,O:O,"&lt;"&amp;O56)</f>
        <v>8</v>
      </c>
      <c r="I56" s="2">
        <f>_xlfn.AVERAGEIF(A:A,A56,G:G)</f>
        <v>44.70237878787879</v>
      </c>
      <c r="J56" s="2">
        <f t="shared" si="0"/>
        <v>-7.1674787878787924</v>
      </c>
      <c r="K56" s="2">
        <f t="shared" si="1"/>
        <v>82.83252121212121</v>
      </c>
      <c r="L56" s="2">
        <f t="shared" si="2"/>
        <v>144.01986950448062</v>
      </c>
      <c r="M56" s="2">
        <f>SUMIF(A:A,A56,L:L)</f>
        <v>3167.47789083864</v>
      </c>
      <c r="N56" s="3">
        <f t="shared" si="3"/>
        <v>0.04546831089840664</v>
      </c>
      <c r="O56" s="7">
        <f t="shared" si="4"/>
        <v>21.993339542222653</v>
      </c>
      <c r="P56" s="3">
        <f t="shared" si="5"/>
      </c>
      <c r="Q56" s="3">
        <f>IF(ISNUMBER(P56),SUMIF(A:A,A56,P:P),"")</f>
      </c>
      <c r="R56" s="3">
        <f t="shared" si="6"/>
      </c>
      <c r="S56" s="8">
        <f t="shared" si="7"/>
      </c>
    </row>
    <row r="57" spans="1:19" ht="15">
      <c r="A57" s="1">
        <v>27</v>
      </c>
      <c r="B57" s="5">
        <v>0.5625</v>
      </c>
      <c r="C57" s="1" t="s">
        <v>284</v>
      </c>
      <c r="D57" s="1">
        <v>4</v>
      </c>
      <c r="E57" s="1">
        <v>13</v>
      </c>
      <c r="F57" s="1" t="s">
        <v>300</v>
      </c>
      <c r="G57" s="2">
        <v>21.853933333333302</v>
      </c>
      <c r="H57" s="6">
        <f>1+_xlfn.COUNTIFS(A:A,A57,O:O,"&lt;"&amp;O57)</f>
        <v>11</v>
      </c>
      <c r="I57" s="2">
        <f>_xlfn.AVERAGEIF(A:A,A57,G:G)</f>
        <v>44.70237878787879</v>
      </c>
      <c r="J57" s="2">
        <f aca="true" t="shared" si="8" ref="J57:J109">G57-I57</f>
        <v>-22.84844545454549</v>
      </c>
      <c r="K57" s="2">
        <f aca="true" t="shared" si="9" ref="K57:K109">90+J57</f>
        <v>67.1515545454545</v>
      </c>
      <c r="L57" s="2">
        <f aca="true" t="shared" si="10" ref="L57:L109">EXP(0.06*K57)</f>
        <v>56.20992106509924</v>
      </c>
      <c r="M57" s="2">
        <f>SUMIF(A:A,A57,L:L)</f>
        <v>3167.47789083864</v>
      </c>
      <c r="N57" s="3">
        <f aca="true" t="shared" si="11" ref="N57:N109">L57/M57</f>
        <v>0.017745955300169994</v>
      </c>
      <c r="O57" s="7">
        <f aca="true" t="shared" si="12" ref="O57:O109">1/N57</f>
        <v>56.35086886477285</v>
      </c>
      <c r="P57" s="3">
        <f aca="true" t="shared" si="13" ref="P57:P109">IF(O57&gt;21,"",N57)</f>
      </c>
      <c r="Q57" s="3">
        <f>IF(ISNUMBER(P57),SUMIF(A:A,A57,P:P),"")</f>
      </c>
      <c r="R57" s="3">
        <f aca="true" t="shared" si="14" ref="R57:R109">_xlfn.IFERROR(P57*(1/Q57),"")</f>
      </c>
      <c r="S57" s="8">
        <f aca="true" t="shared" si="15" ref="S57:S109">_xlfn.IFERROR(1/R57,"")</f>
      </c>
    </row>
    <row r="58" spans="1:19" ht="15">
      <c r="A58" s="1">
        <v>2</v>
      </c>
      <c r="B58" s="5">
        <v>0.5750000000000001</v>
      </c>
      <c r="C58" s="1" t="s">
        <v>22</v>
      </c>
      <c r="D58" s="1">
        <v>2</v>
      </c>
      <c r="E58" s="1">
        <v>1</v>
      </c>
      <c r="F58" s="1" t="s">
        <v>33</v>
      </c>
      <c r="G58" s="2">
        <v>64.48933333333329</v>
      </c>
      <c r="H58" s="6">
        <f>1+_xlfn.COUNTIFS(A:A,A58,O:O,"&lt;"&amp;O58)</f>
        <v>1</v>
      </c>
      <c r="I58" s="2">
        <f>_xlfn.AVERAGEIF(A:A,A58,G:G)</f>
        <v>52.41938666666664</v>
      </c>
      <c r="J58" s="2">
        <f t="shared" si="8"/>
        <v>12.069946666666652</v>
      </c>
      <c r="K58" s="2">
        <f t="shared" si="9"/>
        <v>102.06994666666665</v>
      </c>
      <c r="L58" s="2">
        <f t="shared" si="10"/>
        <v>456.7776820546785</v>
      </c>
      <c r="M58" s="2">
        <f>SUMIF(A:A,A58,L:L)</f>
        <v>1266.6138406459816</v>
      </c>
      <c r="N58" s="3">
        <f t="shared" si="11"/>
        <v>0.3606289994602608</v>
      </c>
      <c r="O58" s="7">
        <f t="shared" si="12"/>
        <v>2.772932852035362</v>
      </c>
      <c r="P58" s="3">
        <f t="shared" si="13"/>
        <v>0.3606289994602608</v>
      </c>
      <c r="Q58" s="3">
        <f>IF(ISNUMBER(P58),SUMIF(A:A,A58,P:P),"")</f>
        <v>1.0000000000000002</v>
      </c>
      <c r="R58" s="3">
        <f t="shared" si="14"/>
        <v>0.3606289994602607</v>
      </c>
      <c r="S58" s="8">
        <f t="shared" si="15"/>
        <v>2.7729328520353627</v>
      </c>
    </row>
    <row r="59" spans="1:19" ht="15">
      <c r="A59" s="1">
        <v>2</v>
      </c>
      <c r="B59" s="5">
        <v>0.5750000000000001</v>
      </c>
      <c r="C59" s="1" t="s">
        <v>22</v>
      </c>
      <c r="D59" s="1">
        <v>2</v>
      </c>
      <c r="E59" s="1">
        <v>3</v>
      </c>
      <c r="F59" s="1" t="s">
        <v>35</v>
      </c>
      <c r="G59" s="2">
        <v>56.6309666666666</v>
      </c>
      <c r="H59" s="6">
        <f>1+_xlfn.COUNTIFS(A:A,A59,O:O,"&lt;"&amp;O59)</f>
        <v>2</v>
      </c>
      <c r="I59" s="2">
        <f>_xlfn.AVERAGEIF(A:A,A59,G:G)</f>
        <v>52.41938666666664</v>
      </c>
      <c r="J59" s="2">
        <f t="shared" si="8"/>
        <v>4.211579999999962</v>
      </c>
      <c r="K59" s="2">
        <f t="shared" si="9"/>
        <v>94.21157999999997</v>
      </c>
      <c r="L59" s="2">
        <f t="shared" si="10"/>
        <v>285.0586076486721</v>
      </c>
      <c r="M59" s="2">
        <f>SUMIF(A:A,A59,L:L)</f>
        <v>1266.6138406459816</v>
      </c>
      <c r="N59" s="3">
        <f t="shared" si="11"/>
        <v>0.22505565508686554</v>
      </c>
      <c r="O59" s="7">
        <f t="shared" si="12"/>
        <v>4.4433453565698064</v>
      </c>
      <c r="P59" s="3">
        <f t="shared" si="13"/>
        <v>0.22505565508686554</v>
      </c>
      <c r="Q59" s="3">
        <f>IF(ISNUMBER(P59),SUMIF(A:A,A59,P:P),"")</f>
        <v>1.0000000000000002</v>
      </c>
      <c r="R59" s="3">
        <f t="shared" si="14"/>
        <v>0.22505565508686548</v>
      </c>
      <c r="S59" s="8">
        <f t="shared" si="15"/>
        <v>4.443345356569808</v>
      </c>
    </row>
    <row r="60" spans="1:19" ht="15">
      <c r="A60" s="1">
        <v>2</v>
      </c>
      <c r="B60" s="5">
        <v>0.5750000000000001</v>
      </c>
      <c r="C60" s="1" t="s">
        <v>22</v>
      </c>
      <c r="D60" s="1">
        <v>2</v>
      </c>
      <c r="E60" s="1">
        <v>2</v>
      </c>
      <c r="F60" s="1" t="s">
        <v>34</v>
      </c>
      <c r="G60" s="2">
        <v>55.575066666666594</v>
      </c>
      <c r="H60" s="6">
        <f>1+_xlfn.COUNTIFS(A:A,A60,O:O,"&lt;"&amp;O60)</f>
        <v>3</v>
      </c>
      <c r="I60" s="2">
        <f>_xlfn.AVERAGEIF(A:A,A60,G:G)</f>
        <v>52.41938666666664</v>
      </c>
      <c r="J60" s="2">
        <f t="shared" si="8"/>
        <v>3.155679999999954</v>
      </c>
      <c r="K60" s="2">
        <f t="shared" si="9"/>
        <v>93.15567999999996</v>
      </c>
      <c r="L60" s="2">
        <f t="shared" si="10"/>
        <v>267.5591865518905</v>
      </c>
      <c r="M60" s="2">
        <f>SUMIF(A:A,A60,L:L)</f>
        <v>1266.6138406459816</v>
      </c>
      <c r="N60" s="3">
        <f t="shared" si="11"/>
        <v>0.21123974645297852</v>
      </c>
      <c r="O60" s="7">
        <f t="shared" si="12"/>
        <v>4.733957585120458</v>
      </c>
      <c r="P60" s="3">
        <f t="shared" si="13"/>
        <v>0.21123974645297852</v>
      </c>
      <c r="Q60" s="3">
        <f>IF(ISNUMBER(P60),SUMIF(A:A,A60,P:P),"")</f>
        <v>1.0000000000000002</v>
      </c>
      <c r="R60" s="3">
        <f t="shared" si="14"/>
        <v>0.21123974645297847</v>
      </c>
      <c r="S60" s="8">
        <f t="shared" si="15"/>
        <v>4.733957585120459</v>
      </c>
    </row>
    <row r="61" spans="1:19" ht="15">
      <c r="A61" s="1">
        <v>2</v>
      </c>
      <c r="B61" s="5">
        <v>0.5750000000000001</v>
      </c>
      <c r="C61" s="1" t="s">
        <v>22</v>
      </c>
      <c r="D61" s="1">
        <v>2</v>
      </c>
      <c r="E61" s="1">
        <v>4</v>
      </c>
      <c r="F61" s="1" t="s">
        <v>36</v>
      </c>
      <c r="G61" s="2">
        <v>47.4399666666667</v>
      </c>
      <c r="H61" s="6">
        <f>1+_xlfn.COUNTIFS(A:A,A61,O:O,"&lt;"&amp;O61)</f>
        <v>4</v>
      </c>
      <c r="I61" s="2">
        <f>_xlfn.AVERAGEIF(A:A,A61,G:G)</f>
        <v>52.41938666666664</v>
      </c>
      <c r="J61" s="2">
        <f t="shared" si="8"/>
        <v>-4.979419999999941</v>
      </c>
      <c r="K61" s="2">
        <f t="shared" si="9"/>
        <v>85.02058000000005</v>
      </c>
      <c r="L61" s="2">
        <f t="shared" si="10"/>
        <v>164.22456664716708</v>
      </c>
      <c r="M61" s="2">
        <f>SUMIF(A:A,A61,L:L)</f>
        <v>1266.6138406459816</v>
      </c>
      <c r="N61" s="3">
        <f t="shared" si="11"/>
        <v>0.12965638095618112</v>
      </c>
      <c r="O61" s="7">
        <f t="shared" si="12"/>
        <v>7.712694065847493</v>
      </c>
      <c r="P61" s="3">
        <f t="shared" si="13"/>
        <v>0.12965638095618112</v>
      </c>
      <c r="Q61" s="3">
        <f>IF(ISNUMBER(P61),SUMIF(A:A,A61,P:P),"")</f>
        <v>1.0000000000000002</v>
      </c>
      <c r="R61" s="3">
        <f t="shared" si="14"/>
        <v>0.1296563809561811</v>
      </c>
      <c r="S61" s="8">
        <f t="shared" si="15"/>
        <v>7.7126940658474945</v>
      </c>
    </row>
    <row r="62" spans="1:19" ht="15">
      <c r="A62" s="1">
        <v>2</v>
      </c>
      <c r="B62" s="5">
        <v>0.5750000000000001</v>
      </c>
      <c r="C62" s="1" t="s">
        <v>22</v>
      </c>
      <c r="D62" s="1">
        <v>2</v>
      </c>
      <c r="E62" s="1">
        <v>6</v>
      </c>
      <c r="F62" s="1" t="s">
        <v>37</v>
      </c>
      <c r="G62" s="2">
        <v>37.961600000000004</v>
      </c>
      <c r="H62" s="6">
        <f>1+_xlfn.COUNTIFS(A:A,A62,O:O,"&lt;"&amp;O62)</f>
        <v>5</v>
      </c>
      <c r="I62" s="2">
        <f>_xlfn.AVERAGEIF(A:A,A62,G:G)</f>
        <v>52.41938666666664</v>
      </c>
      <c r="J62" s="2">
        <f t="shared" si="8"/>
        <v>-14.457786666666635</v>
      </c>
      <c r="K62" s="2">
        <f t="shared" si="9"/>
        <v>75.54221333333336</v>
      </c>
      <c r="L62" s="2">
        <f t="shared" si="10"/>
        <v>92.99379774357371</v>
      </c>
      <c r="M62" s="2">
        <f>SUMIF(A:A,A62,L:L)</f>
        <v>1266.6138406459816</v>
      </c>
      <c r="N62" s="3">
        <f t="shared" si="11"/>
        <v>0.07341921804371429</v>
      </c>
      <c r="O62" s="7">
        <f t="shared" si="12"/>
        <v>13.620412020795337</v>
      </c>
      <c r="P62" s="3">
        <f t="shared" si="13"/>
        <v>0.07341921804371429</v>
      </c>
      <c r="Q62" s="3">
        <f>IF(ISNUMBER(P62),SUMIF(A:A,A62,P:P),"")</f>
        <v>1.0000000000000002</v>
      </c>
      <c r="R62" s="3">
        <f t="shared" si="14"/>
        <v>0.07341921804371428</v>
      </c>
      <c r="S62" s="8">
        <f t="shared" si="15"/>
        <v>13.620412020795339</v>
      </c>
    </row>
    <row r="63" spans="1:19" ht="15">
      <c r="A63" s="1">
        <v>15</v>
      </c>
      <c r="B63" s="5">
        <v>0.579861111111111</v>
      </c>
      <c r="C63" s="1" t="s">
        <v>153</v>
      </c>
      <c r="D63" s="1">
        <v>3</v>
      </c>
      <c r="E63" s="1">
        <v>9</v>
      </c>
      <c r="F63" s="1" t="s">
        <v>170</v>
      </c>
      <c r="G63" s="2">
        <v>60.583866666666694</v>
      </c>
      <c r="H63" s="6">
        <f>1+_xlfn.COUNTIFS(A:A,A63,O:O,"&lt;"&amp;O63)</f>
        <v>1</v>
      </c>
      <c r="I63" s="2">
        <f>_xlfn.AVERAGEIF(A:A,A63,G:G)</f>
        <v>45.56044000000001</v>
      </c>
      <c r="J63" s="2">
        <f t="shared" si="8"/>
        <v>15.023426666666687</v>
      </c>
      <c r="K63" s="2">
        <f t="shared" si="9"/>
        <v>105.0234266666667</v>
      </c>
      <c r="L63" s="2">
        <f t="shared" si="10"/>
        <v>545.3378986133976</v>
      </c>
      <c r="M63" s="2">
        <f>SUMIF(A:A,A63,L:L)</f>
        <v>2763.1570501011006</v>
      </c>
      <c r="N63" s="3">
        <f t="shared" si="11"/>
        <v>0.1973604426840104</v>
      </c>
      <c r="O63" s="7">
        <f t="shared" si="12"/>
        <v>5.066871488533691</v>
      </c>
      <c r="P63" s="3">
        <f t="shared" si="13"/>
        <v>0.1973604426840104</v>
      </c>
      <c r="Q63" s="3">
        <f>IF(ISNUMBER(P63),SUMIF(A:A,A63,P:P),"")</f>
        <v>0.8987153083811084</v>
      </c>
      <c r="R63" s="3">
        <f t="shared" si="14"/>
        <v>0.21960284958261547</v>
      </c>
      <c r="S63" s="8">
        <f t="shared" si="15"/>
        <v>4.553674972345001</v>
      </c>
    </row>
    <row r="64" spans="1:19" ht="15">
      <c r="A64" s="1">
        <v>15</v>
      </c>
      <c r="B64" s="5">
        <v>0.579861111111111</v>
      </c>
      <c r="C64" s="1" t="s">
        <v>153</v>
      </c>
      <c r="D64" s="1">
        <v>3</v>
      </c>
      <c r="E64" s="1">
        <v>10</v>
      </c>
      <c r="F64" s="1" t="s">
        <v>171</v>
      </c>
      <c r="G64" s="2">
        <v>58.3885666666666</v>
      </c>
      <c r="H64" s="6">
        <f>1+_xlfn.COUNTIFS(A:A,A64,O:O,"&lt;"&amp;O64)</f>
        <v>2</v>
      </c>
      <c r="I64" s="2">
        <f>_xlfn.AVERAGEIF(A:A,A64,G:G)</f>
        <v>45.56044000000001</v>
      </c>
      <c r="J64" s="2">
        <f t="shared" si="8"/>
        <v>12.828126666666591</v>
      </c>
      <c r="K64" s="2">
        <f t="shared" si="9"/>
        <v>102.82812666666659</v>
      </c>
      <c r="L64" s="2">
        <f t="shared" si="10"/>
        <v>478.03674408127665</v>
      </c>
      <c r="M64" s="2">
        <f>SUMIF(A:A,A64,L:L)</f>
        <v>2763.1570501011006</v>
      </c>
      <c r="N64" s="3">
        <f t="shared" si="11"/>
        <v>0.1730038269318734</v>
      </c>
      <c r="O64" s="7">
        <f t="shared" si="12"/>
        <v>5.78021895662335</v>
      </c>
      <c r="P64" s="3">
        <f t="shared" si="13"/>
        <v>0.1730038269318734</v>
      </c>
      <c r="Q64" s="3">
        <f>IF(ISNUMBER(P64),SUMIF(A:A,A64,P:P),"")</f>
        <v>0.8987153083811084</v>
      </c>
      <c r="R64" s="3">
        <f t="shared" si="14"/>
        <v>0.1925012574265727</v>
      </c>
      <c r="S64" s="8">
        <f t="shared" si="15"/>
        <v>5.1947712621120825</v>
      </c>
    </row>
    <row r="65" spans="1:19" ht="15">
      <c r="A65" s="1">
        <v>15</v>
      </c>
      <c r="B65" s="5">
        <v>0.579861111111111</v>
      </c>
      <c r="C65" s="1" t="s">
        <v>153</v>
      </c>
      <c r="D65" s="1">
        <v>3</v>
      </c>
      <c r="E65" s="1">
        <v>8</v>
      </c>
      <c r="F65" s="1" t="s">
        <v>169</v>
      </c>
      <c r="G65" s="2">
        <v>55.9141</v>
      </c>
      <c r="H65" s="6">
        <f>1+_xlfn.COUNTIFS(A:A,A65,O:O,"&lt;"&amp;O65)</f>
        <v>3</v>
      </c>
      <c r="I65" s="2">
        <f>_xlfn.AVERAGEIF(A:A,A65,G:G)</f>
        <v>45.56044000000001</v>
      </c>
      <c r="J65" s="2">
        <f t="shared" si="8"/>
        <v>10.35365999999999</v>
      </c>
      <c r="K65" s="2">
        <f t="shared" si="9"/>
        <v>100.35365999999999</v>
      </c>
      <c r="L65" s="2">
        <f t="shared" si="10"/>
        <v>412.0808632024634</v>
      </c>
      <c r="M65" s="2">
        <f>SUMIF(A:A,A65,L:L)</f>
        <v>2763.1570501011006</v>
      </c>
      <c r="N65" s="3">
        <f t="shared" si="11"/>
        <v>0.149134072269756</v>
      </c>
      <c r="O65" s="7">
        <f t="shared" si="12"/>
        <v>6.705375805678964</v>
      </c>
      <c r="P65" s="3">
        <f t="shared" si="13"/>
        <v>0.149134072269756</v>
      </c>
      <c r="Q65" s="3">
        <f>IF(ISNUMBER(P65),SUMIF(A:A,A65,P:P),"")</f>
        <v>0.8987153083811084</v>
      </c>
      <c r="R65" s="3">
        <f t="shared" si="14"/>
        <v>0.16594139532172555</v>
      </c>
      <c r="S65" s="8">
        <f t="shared" si="15"/>
        <v>6.026223885011993</v>
      </c>
    </row>
    <row r="66" spans="1:19" ht="15">
      <c r="A66" s="1">
        <v>15</v>
      </c>
      <c r="B66" s="5">
        <v>0.579861111111111</v>
      </c>
      <c r="C66" s="1" t="s">
        <v>153</v>
      </c>
      <c r="D66" s="1">
        <v>3</v>
      </c>
      <c r="E66" s="1">
        <v>7</v>
      </c>
      <c r="F66" s="1" t="s">
        <v>168</v>
      </c>
      <c r="G66" s="2">
        <v>54.1089666666667</v>
      </c>
      <c r="H66" s="6">
        <f>1+_xlfn.COUNTIFS(A:A,A66,O:O,"&lt;"&amp;O66)</f>
        <v>4</v>
      </c>
      <c r="I66" s="2">
        <f>_xlfn.AVERAGEIF(A:A,A66,G:G)</f>
        <v>45.56044000000001</v>
      </c>
      <c r="J66" s="2">
        <f t="shared" si="8"/>
        <v>8.548526666666696</v>
      </c>
      <c r="K66" s="2">
        <f t="shared" si="9"/>
        <v>98.5485266666667</v>
      </c>
      <c r="L66" s="2">
        <f t="shared" si="10"/>
        <v>369.7812446068032</v>
      </c>
      <c r="M66" s="2">
        <f>SUMIF(A:A,A66,L:L)</f>
        <v>2763.1570501011006</v>
      </c>
      <c r="N66" s="3">
        <f t="shared" si="11"/>
        <v>0.1338256341937833</v>
      </c>
      <c r="O66" s="7">
        <f t="shared" si="12"/>
        <v>7.472409946154051</v>
      </c>
      <c r="P66" s="3">
        <f t="shared" si="13"/>
        <v>0.1338256341937833</v>
      </c>
      <c r="Q66" s="3">
        <f>IF(ISNUMBER(P66),SUMIF(A:A,A66,P:P),"")</f>
        <v>0.8987153083811084</v>
      </c>
      <c r="R66" s="3">
        <f t="shared" si="14"/>
        <v>0.1489077051940383</v>
      </c>
      <c r="S66" s="8">
        <f t="shared" si="15"/>
        <v>6.7155692091079</v>
      </c>
    </row>
    <row r="67" spans="1:19" ht="15">
      <c r="A67" s="1">
        <v>15</v>
      </c>
      <c r="B67" s="5">
        <v>0.579861111111111</v>
      </c>
      <c r="C67" s="1" t="s">
        <v>153</v>
      </c>
      <c r="D67" s="1">
        <v>3</v>
      </c>
      <c r="E67" s="1">
        <v>3</v>
      </c>
      <c r="F67" s="1" t="s">
        <v>165</v>
      </c>
      <c r="G67" s="2">
        <v>49.5068</v>
      </c>
      <c r="H67" s="6">
        <f>1+_xlfn.COUNTIFS(A:A,A67,O:O,"&lt;"&amp;O67)</f>
        <v>5</v>
      </c>
      <c r="I67" s="2">
        <f>_xlfn.AVERAGEIF(A:A,A67,G:G)</f>
        <v>45.56044000000001</v>
      </c>
      <c r="J67" s="2">
        <f t="shared" si="8"/>
        <v>3.9463599999999914</v>
      </c>
      <c r="K67" s="2">
        <f t="shared" si="9"/>
        <v>93.94636</v>
      </c>
      <c r="L67" s="2">
        <f t="shared" si="10"/>
        <v>280.55831500885563</v>
      </c>
      <c r="M67" s="2">
        <f>SUMIF(A:A,A67,L:L)</f>
        <v>2763.1570501011006</v>
      </c>
      <c r="N67" s="3">
        <f t="shared" si="11"/>
        <v>0.1015354212307948</v>
      </c>
      <c r="O67" s="7">
        <f t="shared" si="12"/>
        <v>9.848779744823759</v>
      </c>
      <c r="P67" s="3">
        <f t="shared" si="13"/>
        <v>0.1015354212307948</v>
      </c>
      <c r="Q67" s="3">
        <f>IF(ISNUMBER(P67),SUMIF(A:A,A67,P:P),"")</f>
        <v>0.8987153083811084</v>
      </c>
      <c r="R67" s="3">
        <f t="shared" si="14"/>
        <v>0.11297840404398429</v>
      </c>
      <c r="S67" s="8">
        <f t="shared" si="15"/>
        <v>8.851249125546897</v>
      </c>
    </row>
    <row r="68" spans="1:19" ht="15">
      <c r="A68" s="1">
        <v>15</v>
      </c>
      <c r="B68" s="5">
        <v>0.579861111111111</v>
      </c>
      <c r="C68" s="1" t="s">
        <v>153</v>
      </c>
      <c r="D68" s="1">
        <v>3</v>
      </c>
      <c r="E68" s="1">
        <v>6</v>
      </c>
      <c r="F68" s="1" t="s">
        <v>167</v>
      </c>
      <c r="G68" s="2">
        <v>46.1062333333334</v>
      </c>
      <c r="H68" s="6">
        <f>1+_xlfn.COUNTIFS(A:A,A68,O:O,"&lt;"&amp;O68)</f>
        <v>6</v>
      </c>
      <c r="I68" s="2">
        <f>_xlfn.AVERAGEIF(A:A,A68,G:G)</f>
        <v>45.56044000000001</v>
      </c>
      <c r="J68" s="2">
        <f t="shared" si="8"/>
        <v>0.5457933333333926</v>
      </c>
      <c r="K68" s="2">
        <f t="shared" si="9"/>
        <v>90.54579333333339</v>
      </c>
      <c r="L68" s="2">
        <f t="shared" si="10"/>
        <v>228.77697026421006</v>
      </c>
      <c r="M68" s="2">
        <f>SUMIF(A:A,A68,L:L)</f>
        <v>2763.1570501011006</v>
      </c>
      <c r="N68" s="3">
        <f t="shared" si="11"/>
        <v>0.08279550026149958</v>
      </c>
      <c r="O68" s="7">
        <f t="shared" si="12"/>
        <v>12.077951058229262</v>
      </c>
      <c r="P68" s="3">
        <f t="shared" si="13"/>
        <v>0.08279550026149958</v>
      </c>
      <c r="Q68" s="3">
        <f>IF(ISNUMBER(P68),SUMIF(A:A,A68,P:P),"")</f>
        <v>0.8987153083811084</v>
      </c>
      <c r="R68" s="3">
        <f t="shared" si="14"/>
        <v>0.09212650490024746</v>
      </c>
      <c r="S68" s="8">
        <f t="shared" si="15"/>
        <v>10.854639509908445</v>
      </c>
    </row>
    <row r="69" spans="1:19" ht="15">
      <c r="A69" s="1">
        <v>15</v>
      </c>
      <c r="B69" s="5">
        <v>0.579861111111111</v>
      </c>
      <c r="C69" s="1" t="s">
        <v>153</v>
      </c>
      <c r="D69" s="1">
        <v>3</v>
      </c>
      <c r="E69" s="1">
        <v>2</v>
      </c>
      <c r="F69" s="1" t="s">
        <v>164</v>
      </c>
      <c r="G69" s="2">
        <v>34.8398</v>
      </c>
      <c r="H69" s="6">
        <f>1+_xlfn.COUNTIFS(A:A,A69,O:O,"&lt;"&amp;O69)</f>
        <v>8</v>
      </c>
      <c r="I69" s="2">
        <f>_xlfn.AVERAGEIF(A:A,A69,G:G)</f>
        <v>45.56044000000001</v>
      </c>
      <c r="J69" s="2">
        <f t="shared" si="8"/>
        <v>-10.72064000000001</v>
      </c>
      <c r="K69" s="2">
        <f t="shared" si="9"/>
        <v>79.27936</v>
      </c>
      <c r="L69" s="2">
        <f t="shared" si="10"/>
        <v>116.36846740322954</v>
      </c>
      <c r="M69" s="2">
        <f>SUMIF(A:A,A69,L:L)</f>
        <v>2763.1570501011006</v>
      </c>
      <c r="N69" s="3">
        <f t="shared" si="11"/>
        <v>0.04211431536219476</v>
      </c>
      <c r="O69" s="7">
        <f t="shared" si="12"/>
        <v>23.744895088516184</v>
      </c>
      <c r="P69" s="3">
        <f t="shared" si="13"/>
      </c>
      <c r="Q69" s="3">
        <f>IF(ISNUMBER(P69),SUMIF(A:A,A69,P:P),"")</f>
      </c>
      <c r="R69" s="3">
        <f t="shared" si="14"/>
      </c>
      <c r="S69" s="8">
        <f t="shared" si="15"/>
      </c>
    </row>
    <row r="70" spans="1:19" ht="15">
      <c r="A70" s="1">
        <v>15</v>
      </c>
      <c r="B70" s="5">
        <v>0.579861111111111</v>
      </c>
      <c r="C70" s="1" t="s">
        <v>153</v>
      </c>
      <c r="D70" s="1">
        <v>3</v>
      </c>
      <c r="E70" s="1">
        <v>5</v>
      </c>
      <c r="F70" s="1" t="s">
        <v>166</v>
      </c>
      <c r="G70" s="2">
        <v>34.4696333333333</v>
      </c>
      <c r="H70" s="6">
        <f>1+_xlfn.COUNTIFS(A:A,A70,O:O,"&lt;"&amp;O70)</f>
        <v>9</v>
      </c>
      <c r="I70" s="2">
        <f>_xlfn.AVERAGEIF(A:A,A70,G:G)</f>
        <v>45.56044000000001</v>
      </c>
      <c r="J70" s="2">
        <f t="shared" si="8"/>
        <v>-11.090806666666708</v>
      </c>
      <c r="K70" s="2">
        <f t="shared" si="9"/>
        <v>78.90919333333329</v>
      </c>
      <c r="L70" s="2">
        <f t="shared" si="10"/>
        <v>113.81241378844904</v>
      </c>
      <c r="M70" s="2">
        <f>SUMIF(A:A,A70,L:L)</f>
        <v>2763.1570501011006</v>
      </c>
      <c r="N70" s="3">
        <f t="shared" si="11"/>
        <v>0.04118926710455519</v>
      </c>
      <c r="O70" s="7">
        <f t="shared" si="12"/>
        <v>24.278169297394665</v>
      </c>
      <c r="P70" s="3">
        <f t="shared" si="13"/>
      </c>
      <c r="Q70" s="3">
        <f>IF(ISNUMBER(P70),SUMIF(A:A,A70,P:P),"")</f>
      </c>
      <c r="R70" s="3">
        <f t="shared" si="14"/>
      </c>
      <c r="S70" s="8">
        <f t="shared" si="15"/>
      </c>
    </row>
    <row r="71" spans="1:19" ht="15">
      <c r="A71" s="1">
        <v>15</v>
      </c>
      <c r="B71" s="5">
        <v>0.579861111111111</v>
      </c>
      <c r="C71" s="1" t="s">
        <v>153</v>
      </c>
      <c r="D71" s="1">
        <v>3</v>
      </c>
      <c r="E71" s="1">
        <v>11</v>
      </c>
      <c r="F71" s="1" t="s">
        <v>172</v>
      </c>
      <c r="G71" s="2">
        <v>41.031066666666696</v>
      </c>
      <c r="H71" s="6">
        <f>1+_xlfn.COUNTIFS(A:A,A71,O:O,"&lt;"&amp;O71)</f>
        <v>7</v>
      </c>
      <c r="I71" s="2">
        <f>_xlfn.AVERAGEIF(A:A,A71,G:G)</f>
        <v>45.56044000000001</v>
      </c>
      <c r="J71" s="2">
        <f t="shared" si="8"/>
        <v>-4.529373333333311</v>
      </c>
      <c r="K71" s="2">
        <f t="shared" si="9"/>
        <v>85.47062666666669</v>
      </c>
      <c r="L71" s="2">
        <f t="shared" si="10"/>
        <v>168.7195046100375</v>
      </c>
      <c r="M71" s="2">
        <f>SUMIF(A:A,A71,L:L)</f>
        <v>2763.1570501011006</v>
      </c>
      <c r="N71" s="3">
        <f t="shared" si="11"/>
        <v>0.061060410809390744</v>
      </c>
      <c r="O71" s="7">
        <f t="shared" si="12"/>
        <v>16.37722358471597</v>
      </c>
      <c r="P71" s="3">
        <f t="shared" si="13"/>
        <v>0.061060410809390744</v>
      </c>
      <c r="Q71" s="3">
        <f>IF(ISNUMBER(P71),SUMIF(A:A,A71,P:P),"")</f>
        <v>0.8987153083811084</v>
      </c>
      <c r="R71" s="3">
        <f t="shared" si="14"/>
        <v>0.06794188353081611</v>
      </c>
      <c r="S71" s="8">
        <f t="shared" si="15"/>
        <v>14.718461544364374</v>
      </c>
    </row>
    <row r="72" spans="1:19" ht="15">
      <c r="A72" s="1">
        <v>15</v>
      </c>
      <c r="B72" s="5">
        <v>0.579861111111111</v>
      </c>
      <c r="C72" s="1" t="s">
        <v>153</v>
      </c>
      <c r="D72" s="1">
        <v>3</v>
      </c>
      <c r="E72" s="1">
        <v>13</v>
      </c>
      <c r="F72" s="1" t="s">
        <v>173</v>
      </c>
      <c r="G72" s="2">
        <v>20.6553666666667</v>
      </c>
      <c r="H72" s="6">
        <f>1+_xlfn.COUNTIFS(A:A,A72,O:O,"&lt;"&amp;O72)</f>
        <v>10</v>
      </c>
      <c r="I72" s="2">
        <f>_xlfn.AVERAGEIF(A:A,A72,G:G)</f>
        <v>45.56044000000001</v>
      </c>
      <c r="J72" s="2">
        <f t="shared" si="8"/>
        <v>-24.905073333333306</v>
      </c>
      <c r="K72" s="2">
        <f t="shared" si="9"/>
        <v>65.0949266666667</v>
      </c>
      <c r="L72" s="2">
        <f t="shared" si="10"/>
        <v>49.68462852237769</v>
      </c>
      <c r="M72" s="2">
        <f>SUMIF(A:A,A72,L:L)</f>
        <v>2763.1570501011006</v>
      </c>
      <c r="N72" s="3">
        <f t="shared" si="11"/>
        <v>0.017981109152141676</v>
      </c>
      <c r="O72" s="7">
        <f t="shared" si="12"/>
        <v>55.61392189651955</v>
      </c>
      <c r="P72" s="3">
        <f t="shared" si="13"/>
      </c>
      <c r="Q72" s="3">
        <f>IF(ISNUMBER(P72),SUMIF(A:A,A72,P:P),"")</f>
      </c>
      <c r="R72" s="3">
        <f t="shared" si="14"/>
      </c>
      <c r="S72" s="8">
        <f t="shared" si="15"/>
      </c>
    </row>
    <row r="73" spans="1:19" ht="15">
      <c r="A73" s="1">
        <v>28</v>
      </c>
      <c r="B73" s="5">
        <v>0.5833333333333334</v>
      </c>
      <c r="C73" s="1" t="s">
        <v>284</v>
      </c>
      <c r="D73" s="1">
        <v>5</v>
      </c>
      <c r="E73" s="1">
        <v>3</v>
      </c>
      <c r="F73" s="1" t="s">
        <v>304</v>
      </c>
      <c r="G73" s="2">
        <v>71.41936666666659</v>
      </c>
      <c r="H73" s="6">
        <f>1+_xlfn.COUNTIFS(A:A,A73,O:O,"&lt;"&amp;O73)</f>
        <v>1</v>
      </c>
      <c r="I73" s="2">
        <f>_xlfn.AVERAGEIF(A:A,A73,G:G)</f>
        <v>52.714999999999975</v>
      </c>
      <c r="J73" s="2">
        <f t="shared" si="8"/>
        <v>18.704366666666616</v>
      </c>
      <c r="K73" s="2">
        <f t="shared" si="9"/>
        <v>108.70436666666662</v>
      </c>
      <c r="L73" s="2">
        <f t="shared" si="10"/>
        <v>680.1150669787914</v>
      </c>
      <c r="M73" s="2">
        <f>SUMIF(A:A,A73,L:L)</f>
        <v>2299.656162401509</v>
      </c>
      <c r="N73" s="3">
        <f t="shared" si="11"/>
        <v>0.2957464155287257</v>
      </c>
      <c r="O73" s="7">
        <f t="shared" si="12"/>
        <v>3.381275131305422</v>
      </c>
      <c r="P73" s="3">
        <f t="shared" si="13"/>
        <v>0.2957464155287257</v>
      </c>
      <c r="Q73" s="3">
        <f>IF(ISNUMBER(P73),SUMIF(A:A,A73,P:P),"")</f>
        <v>0.9306192475551806</v>
      </c>
      <c r="R73" s="3">
        <f t="shared" si="14"/>
        <v>0.3177952920119349</v>
      </c>
      <c r="S73" s="8">
        <f t="shared" si="15"/>
        <v>3.146679718472496</v>
      </c>
    </row>
    <row r="74" spans="1:19" ht="15">
      <c r="A74" s="1">
        <v>28</v>
      </c>
      <c r="B74" s="5">
        <v>0.5833333333333334</v>
      </c>
      <c r="C74" s="1" t="s">
        <v>284</v>
      </c>
      <c r="D74" s="1">
        <v>5</v>
      </c>
      <c r="E74" s="1">
        <v>1</v>
      </c>
      <c r="F74" s="1" t="s">
        <v>302</v>
      </c>
      <c r="G74" s="2">
        <v>64.4595666666667</v>
      </c>
      <c r="H74" s="6">
        <f>1+_xlfn.COUNTIFS(A:A,A74,O:O,"&lt;"&amp;O74)</f>
        <v>2</v>
      </c>
      <c r="I74" s="2">
        <f>_xlfn.AVERAGEIF(A:A,A74,G:G)</f>
        <v>52.714999999999975</v>
      </c>
      <c r="J74" s="2">
        <f t="shared" si="8"/>
        <v>11.744566666666728</v>
      </c>
      <c r="K74" s="2">
        <f t="shared" si="9"/>
        <v>101.74456666666673</v>
      </c>
      <c r="L74" s="2">
        <f t="shared" si="10"/>
        <v>447.94658706242836</v>
      </c>
      <c r="M74" s="2">
        <f>SUMIF(A:A,A74,L:L)</f>
        <v>2299.656162401509</v>
      </c>
      <c r="N74" s="3">
        <f t="shared" si="11"/>
        <v>0.1947885055105986</v>
      </c>
      <c r="O74" s="7">
        <f t="shared" si="12"/>
        <v>5.133773152469662</v>
      </c>
      <c r="P74" s="3">
        <f t="shared" si="13"/>
        <v>0.1947885055105986</v>
      </c>
      <c r="Q74" s="3">
        <f>IF(ISNUMBER(P74),SUMIF(A:A,A74,P:P),"")</f>
        <v>0.9306192475551806</v>
      </c>
      <c r="R74" s="3">
        <f t="shared" si="14"/>
        <v>0.20931063485128348</v>
      </c>
      <c r="S74" s="8">
        <f t="shared" si="15"/>
        <v>4.7775881082703044</v>
      </c>
    </row>
    <row r="75" spans="1:19" ht="15">
      <c r="A75" s="1">
        <v>28</v>
      </c>
      <c r="B75" s="5">
        <v>0.5833333333333334</v>
      </c>
      <c r="C75" s="1" t="s">
        <v>284</v>
      </c>
      <c r="D75" s="1">
        <v>5</v>
      </c>
      <c r="E75" s="1">
        <v>2</v>
      </c>
      <c r="F75" s="1" t="s">
        <v>303</v>
      </c>
      <c r="G75" s="2">
        <v>62.07096666666661</v>
      </c>
      <c r="H75" s="6">
        <f>1+_xlfn.COUNTIFS(A:A,A75,O:O,"&lt;"&amp;O75)</f>
        <v>3</v>
      </c>
      <c r="I75" s="2">
        <f>_xlfn.AVERAGEIF(A:A,A75,G:G)</f>
        <v>52.714999999999975</v>
      </c>
      <c r="J75" s="2">
        <f t="shared" si="8"/>
        <v>9.355966666666632</v>
      </c>
      <c r="K75" s="2">
        <f t="shared" si="9"/>
        <v>99.35596666666663</v>
      </c>
      <c r="L75" s="2">
        <f t="shared" si="10"/>
        <v>388.13685635665786</v>
      </c>
      <c r="M75" s="2">
        <f>SUMIF(A:A,A75,L:L)</f>
        <v>2299.656162401509</v>
      </c>
      <c r="N75" s="3">
        <f t="shared" si="11"/>
        <v>0.16878038669543113</v>
      </c>
      <c r="O75" s="7">
        <f t="shared" si="12"/>
        <v>5.924859040668792</v>
      </c>
      <c r="P75" s="3">
        <f t="shared" si="13"/>
        <v>0.16878038669543113</v>
      </c>
      <c r="Q75" s="3">
        <f>IF(ISNUMBER(P75),SUMIF(A:A,A75,P:P),"")</f>
        <v>0.9306192475551806</v>
      </c>
      <c r="R75" s="3">
        <f t="shared" si="14"/>
        <v>0.1813635244906359</v>
      </c>
      <c r="S75" s="8">
        <f t="shared" si="15"/>
        <v>5.513787862297701</v>
      </c>
    </row>
    <row r="76" spans="1:19" ht="15">
      <c r="A76" s="1">
        <v>28</v>
      </c>
      <c r="B76" s="5">
        <v>0.5833333333333334</v>
      </c>
      <c r="C76" s="1" t="s">
        <v>284</v>
      </c>
      <c r="D76" s="1">
        <v>5</v>
      </c>
      <c r="E76" s="1">
        <v>7</v>
      </c>
      <c r="F76" s="1" t="s">
        <v>308</v>
      </c>
      <c r="G76" s="2">
        <v>54.5730333333333</v>
      </c>
      <c r="H76" s="6">
        <f>1+_xlfn.COUNTIFS(A:A,A76,O:O,"&lt;"&amp;O76)</f>
        <v>4</v>
      </c>
      <c r="I76" s="2">
        <f>_xlfn.AVERAGEIF(A:A,A76,G:G)</f>
        <v>52.714999999999975</v>
      </c>
      <c r="J76" s="2">
        <f t="shared" si="8"/>
        <v>1.8580333333333243</v>
      </c>
      <c r="K76" s="2">
        <f t="shared" si="9"/>
        <v>91.85803333333332</v>
      </c>
      <c r="L76" s="2">
        <f t="shared" si="10"/>
        <v>247.51767658404094</v>
      </c>
      <c r="M76" s="2">
        <f>SUMIF(A:A,A76,L:L)</f>
        <v>2299.656162401509</v>
      </c>
      <c r="N76" s="3">
        <f t="shared" si="11"/>
        <v>0.10763247159764988</v>
      </c>
      <c r="O76" s="7">
        <f t="shared" si="12"/>
        <v>9.290876490676395</v>
      </c>
      <c r="P76" s="3">
        <f t="shared" si="13"/>
        <v>0.10763247159764988</v>
      </c>
      <c r="Q76" s="3">
        <f>IF(ISNUMBER(P76),SUMIF(A:A,A76,P:P),"")</f>
        <v>0.9306192475551806</v>
      </c>
      <c r="R76" s="3">
        <f t="shared" si="14"/>
        <v>0.11565682945029339</v>
      </c>
      <c r="S76" s="8">
        <f t="shared" si="15"/>
        <v>8.646268488881383</v>
      </c>
    </row>
    <row r="77" spans="1:19" ht="15">
      <c r="A77" s="1">
        <v>28</v>
      </c>
      <c r="B77" s="5">
        <v>0.5833333333333334</v>
      </c>
      <c r="C77" s="1" t="s">
        <v>284</v>
      </c>
      <c r="D77" s="1">
        <v>5</v>
      </c>
      <c r="E77" s="1">
        <v>4</v>
      </c>
      <c r="F77" s="1" t="s">
        <v>305</v>
      </c>
      <c r="G77" s="2">
        <v>51.0847666666666</v>
      </c>
      <c r="H77" s="6">
        <f>1+_xlfn.COUNTIFS(A:A,A77,O:O,"&lt;"&amp;O77)</f>
        <v>5</v>
      </c>
      <c r="I77" s="2">
        <f>_xlfn.AVERAGEIF(A:A,A77,G:G)</f>
        <v>52.714999999999975</v>
      </c>
      <c r="J77" s="2">
        <f t="shared" si="8"/>
        <v>-1.630233333333372</v>
      </c>
      <c r="K77" s="2">
        <f t="shared" si="9"/>
        <v>88.36976666666664</v>
      </c>
      <c r="L77" s="2">
        <f t="shared" si="10"/>
        <v>200.77522525471304</v>
      </c>
      <c r="M77" s="2">
        <f>SUMIF(A:A,A77,L:L)</f>
        <v>2299.656162401509</v>
      </c>
      <c r="N77" s="3">
        <f t="shared" si="11"/>
        <v>0.08730662806784358</v>
      </c>
      <c r="O77" s="7">
        <f t="shared" si="12"/>
        <v>11.453884110871028</v>
      </c>
      <c r="P77" s="3">
        <f t="shared" si="13"/>
        <v>0.08730662806784358</v>
      </c>
      <c r="Q77" s="3">
        <f>IF(ISNUMBER(P77),SUMIF(A:A,A77,P:P),"")</f>
        <v>0.9306192475551806</v>
      </c>
      <c r="R77" s="3">
        <f t="shared" si="14"/>
        <v>0.09381562684976251</v>
      </c>
      <c r="S77" s="8">
        <f t="shared" si="15"/>
        <v>10.659205012843033</v>
      </c>
    </row>
    <row r="78" spans="1:19" ht="15">
      <c r="A78" s="1">
        <v>28</v>
      </c>
      <c r="B78" s="5">
        <v>0.5833333333333334</v>
      </c>
      <c r="C78" s="1" t="s">
        <v>284</v>
      </c>
      <c r="D78" s="1">
        <v>5</v>
      </c>
      <c r="E78" s="1">
        <v>5</v>
      </c>
      <c r="F78" s="1" t="s">
        <v>306</v>
      </c>
      <c r="G78" s="2">
        <v>48.8530333333333</v>
      </c>
      <c r="H78" s="6">
        <f>1+_xlfn.COUNTIFS(A:A,A78,O:O,"&lt;"&amp;O78)</f>
        <v>6</v>
      </c>
      <c r="I78" s="2">
        <f>_xlfn.AVERAGEIF(A:A,A78,G:G)</f>
        <v>52.714999999999975</v>
      </c>
      <c r="J78" s="2">
        <f t="shared" si="8"/>
        <v>-3.8619666666666745</v>
      </c>
      <c r="K78" s="2">
        <f t="shared" si="9"/>
        <v>86.13803333333333</v>
      </c>
      <c r="L78" s="2">
        <f t="shared" si="10"/>
        <v>175.61287525309476</v>
      </c>
      <c r="M78" s="2">
        <f>SUMIF(A:A,A78,L:L)</f>
        <v>2299.656162401509</v>
      </c>
      <c r="N78" s="3">
        <f t="shared" si="11"/>
        <v>0.07636484015493164</v>
      </c>
      <c r="O78" s="7">
        <f t="shared" si="12"/>
        <v>13.095031666028047</v>
      </c>
      <c r="P78" s="3">
        <f t="shared" si="13"/>
        <v>0.07636484015493164</v>
      </c>
      <c r="Q78" s="3">
        <f>IF(ISNUMBER(P78),SUMIF(A:A,A78,P:P),"")</f>
        <v>0.9306192475551806</v>
      </c>
      <c r="R78" s="3">
        <f t="shared" si="14"/>
        <v>0.08205809234608984</v>
      </c>
      <c r="S78" s="8">
        <f t="shared" si="15"/>
        <v>12.186488515750282</v>
      </c>
    </row>
    <row r="79" spans="1:19" ht="15">
      <c r="A79" s="1">
        <v>28</v>
      </c>
      <c r="B79" s="5">
        <v>0.5833333333333334</v>
      </c>
      <c r="C79" s="1" t="s">
        <v>284</v>
      </c>
      <c r="D79" s="1">
        <v>5</v>
      </c>
      <c r="E79" s="1">
        <v>6</v>
      </c>
      <c r="F79" s="1" t="s">
        <v>307</v>
      </c>
      <c r="G79" s="2">
        <v>40.672799999999995</v>
      </c>
      <c r="H79" s="6">
        <f>1+_xlfn.COUNTIFS(A:A,A79,O:O,"&lt;"&amp;O79)</f>
        <v>7</v>
      </c>
      <c r="I79" s="2">
        <f>_xlfn.AVERAGEIF(A:A,A79,G:G)</f>
        <v>52.714999999999975</v>
      </c>
      <c r="J79" s="2">
        <f t="shared" si="8"/>
        <v>-12.04219999999998</v>
      </c>
      <c r="K79" s="2">
        <f t="shared" si="9"/>
        <v>77.95780000000002</v>
      </c>
      <c r="L79" s="2">
        <f t="shared" si="10"/>
        <v>107.49754391452838</v>
      </c>
      <c r="M79" s="2">
        <f>SUMIF(A:A,A79,L:L)</f>
        <v>2299.656162401509</v>
      </c>
      <c r="N79" s="3">
        <f t="shared" si="11"/>
        <v>0.04674505070456695</v>
      </c>
      <c r="O79" s="7">
        <f t="shared" si="12"/>
        <v>21.392639112108203</v>
      </c>
      <c r="P79" s="3">
        <f t="shared" si="13"/>
      </c>
      <c r="Q79" s="3">
        <f>IF(ISNUMBER(P79),SUMIF(A:A,A79,P:P),"")</f>
      </c>
      <c r="R79" s="3">
        <f t="shared" si="14"/>
      </c>
      <c r="S79" s="8">
        <f t="shared" si="15"/>
      </c>
    </row>
    <row r="80" spans="1:19" ht="15">
      <c r="A80" s="1">
        <v>28</v>
      </c>
      <c r="B80" s="5">
        <v>0.5833333333333334</v>
      </c>
      <c r="C80" s="1" t="s">
        <v>284</v>
      </c>
      <c r="D80" s="1">
        <v>5</v>
      </c>
      <c r="E80" s="1">
        <v>9</v>
      </c>
      <c r="F80" s="1" t="s">
        <v>309</v>
      </c>
      <c r="G80" s="2">
        <v>28.5864666666667</v>
      </c>
      <c r="H80" s="6">
        <f>1+_xlfn.COUNTIFS(A:A,A80,O:O,"&lt;"&amp;O80)</f>
        <v>8</v>
      </c>
      <c r="I80" s="2">
        <f>_xlfn.AVERAGEIF(A:A,A80,G:G)</f>
        <v>52.714999999999975</v>
      </c>
      <c r="J80" s="2">
        <f t="shared" si="8"/>
        <v>-24.128533333333277</v>
      </c>
      <c r="K80" s="2">
        <f t="shared" si="9"/>
        <v>65.87146666666672</v>
      </c>
      <c r="L80" s="2">
        <f t="shared" si="10"/>
        <v>52.054330997253935</v>
      </c>
      <c r="M80" s="2">
        <f>SUMIF(A:A,A80,L:L)</f>
        <v>2299.656162401509</v>
      </c>
      <c r="N80" s="3">
        <f t="shared" si="11"/>
        <v>0.022635701740252374</v>
      </c>
      <c r="O80" s="7">
        <f t="shared" si="12"/>
        <v>44.177998609238195</v>
      </c>
      <c r="P80" s="3">
        <f t="shared" si="13"/>
      </c>
      <c r="Q80" s="3">
        <f>IF(ISNUMBER(P80),SUMIF(A:A,A80,P:P),"")</f>
      </c>
      <c r="R80" s="3">
        <f t="shared" si="14"/>
      </c>
      <c r="S80" s="8">
        <f t="shared" si="15"/>
      </c>
    </row>
    <row r="81" spans="1:19" ht="15">
      <c r="A81" s="1">
        <v>21</v>
      </c>
      <c r="B81" s="5">
        <v>0.5888888888888889</v>
      </c>
      <c r="C81" s="1" t="s">
        <v>217</v>
      </c>
      <c r="D81" s="1">
        <v>5</v>
      </c>
      <c r="E81" s="1">
        <v>2</v>
      </c>
      <c r="F81" s="1" t="s">
        <v>230</v>
      </c>
      <c r="G81" s="2">
        <v>71.2657333333333</v>
      </c>
      <c r="H81" s="6">
        <f>1+_xlfn.COUNTIFS(A:A,A81,O:O,"&lt;"&amp;O81)</f>
        <v>1</v>
      </c>
      <c r="I81" s="2">
        <f>_xlfn.AVERAGEIF(A:A,A81,G:G)</f>
        <v>50.410376190476164</v>
      </c>
      <c r="J81" s="2">
        <f t="shared" si="8"/>
        <v>20.855357142857137</v>
      </c>
      <c r="K81" s="2">
        <f t="shared" si="9"/>
        <v>110.85535714285714</v>
      </c>
      <c r="L81" s="2">
        <f t="shared" si="10"/>
        <v>773.8061798274982</v>
      </c>
      <c r="M81" s="2">
        <f>SUMIF(A:A,A81,L:L)</f>
        <v>3646.7408221153128</v>
      </c>
      <c r="N81" s="3">
        <f t="shared" si="11"/>
        <v>0.21219116399356497</v>
      </c>
      <c r="O81" s="7">
        <f t="shared" si="12"/>
        <v>4.7127315821234035</v>
      </c>
      <c r="P81" s="3">
        <f t="shared" si="13"/>
        <v>0.21219116399356497</v>
      </c>
      <c r="Q81" s="3">
        <f>IF(ISNUMBER(P81),SUMIF(A:A,A81,P:P),"")</f>
        <v>0.873541211878934</v>
      </c>
      <c r="R81" s="3">
        <f t="shared" si="14"/>
        <v>0.24290916227885195</v>
      </c>
      <c r="S81" s="8">
        <f t="shared" si="15"/>
        <v>4.116765257508204</v>
      </c>
    </row>
    <row r="82" spans="1:19" ht="15">
      <c r="A82" s="1">
        <v>21</v>
      </c>
      <c r="B82" s="5">
        <v>0.5888888888888889</v>
      </c>
      <c r="C82" s="1" t="s">
        <v>217</v>
      </c>
      <c r="D82" s="1">
        <v>5</v>
      </c>
      <c r="E82" s="1">
        <v>5</v>
      </c>
      <c r="F82" s="1" t="s">
        <v>233</v>
      </c>
      <c r="G82" s="2">
        <v>60.0883666666666</v>
      </c>
      <c r="H82" s="6">
        <f>1+_xlfn.COUNTIFS(A:A,A82,O:O,"&lt;"&amp;O82)</f>
        <v>2</v>
      </c>
      <c r="I82" s="2">
        <f>_xlfn.AVERAGEIF(A:A,A82,G:G)</f>
        <v>50.410376190476164</v>
      </c>
      <c r="J82" s="2">
        <f t="shared" si="8"/>
        <v>9.677990476190438</v>
      </c>
      <c r="K82" s="2">
        <f t="shared" si="9"/>
        <v>99.67799047619044</v>
      </c>
      <c r="L82" s="2">
        <f t="shared" si="10"/>
        <v>395.7091329326395</v>
      </c>
      <c r="M82" s="2">
        <f>SUMIF(A:A,A82,L:L)</f>
        <v>3646.7408221153128</v>
      </c>
      <c r="N82" s="3">
        <f t="shared" si="11"/>
        <v>0.10851035273274676</v>
      </c>
      <c r="O82" s="7">
        <f t="shared" si="12"/>
        <v>9.215710527298059</v>
      </c>
      <c r="P82" s="3">
        <f t="shared" si="13"/>
        <v>0.10851035273274676</v>
      </c>
      <c r="Q82" s="3">
        <f>IF(ISNUMBER(P82),SUMIF(A:A,A82,P:P),"")</f>
        <v>0.873541211878934</v>
      </c>
      <c r="R82" s="3">
        <f t="shared" si="14"/>
        <v>0.1242189278046168</v>
      </c>
      <c r="S82" s="8">
        <f t="shared" si="15"/>
        <v>8.050302942341396</v>
      </c>
    </row>
    <row r="83" spans="1:19" ht="15">
      <c r="A83" s="1">
        <v>21</v>
      </c>
      <c r="B83" s="5">
        <v>0.5888888888888889</v>
      </c>
      <c r="C83" s="1" t="s">
        <v>217</v>
      </c>
      <c r="D83" s="1">
        <v>5</v>
      </c>
      <c r="E83" s="1">
        <v>3</v>
      </c>
      <c r="F83" s="1" t="s">
        <v>231</v>
      </c>
      <c r="G83" s="2">
        <v>57.936133333333395</v>
      </c>
      <c r="H83" s="6">
        <f>1+_xlfn.COUNTIFS(A:A,A83,O:O,"&lt;"&amp;O83)</f>
        <v>3</v>
      </c>
      <c r="I83" s="2">
        <f>_xlfn.AVERAGEIF(A:A,A83,G:G)</f>
        <v>50.410376190476164</v>
      </c>
      <c r="J83" s="2">
        <f t="shared" si="8"/>
        <v>7.5257571428572305</v>
      </c>
      <c r="K83" s="2">
        <f t="shared" si="9"/>
        <v>97.52575714285723</v>
      </c>
      <c r="L83" s="2">
        <f t="shared" si="10"/>
        <v>347.77142128352546</v>
      </c>
      <c r="M83" s="2">
        <f>SUMIF(A:A,A83,L:L)</f>
        <v>3646.7408221153128</v>
      </c>
      <c r="N83" s="3">
        <f t="shared" si="11"/>
        <v>0.09536499527866053</v>
      </c>
      <c r="O83" s="7">
        <f t="shared" si="12"/>
        <v>10.486027887674695</v>
      </c>
      <c r="P83" s="3">
        <f t="shared" si="13"/>
        <v>0.09536499527866053</v>
      </c>
      <c r="Q83" s="3">
        <f>IF(ISNUMBER(P83),SUMIF(A:A,A83,P:P),"")</f>
        <v>0.873541211878934</v>
      </c>
      <c r="R83" s="3">
        <f t="shared" si="14"/>
        <v>0.10917057373118806</v>
      </c>
      <c r="S83" s="8">
        <f t="shared" si="15"/>
        <v>9.15997750879565</v>
      </c>
    </row>
    <row r="84" spans="1:19" ht="15">
      <c r="A84" s="1">
        <v>21</v>
      </c>
      <c r="B84" s="5">
        <v>0.5888888888888889</v>
      </c>
      <c r="C84" s="1" t="s">
        <v>217</v>
      </c>
      <c r="D84" s="1">
        <v>5</v>
      </c>
      <c r="E84" s="1">
        <v>4</v>
      </c>
      <c r="F84" s="1" t="s">
        <v>232</v>
      </c>
      <c r="G84" s="2">
        <v>55.5659666666666</v>
      </c>
      <c r="H84" s="6">
        <f>1+_xlfn.COUNTIFS(A:A,A84,O:O,"&lt;"&amp;O84)</f>
        <v>4</v>
      </c>
      <c r="I84" s="2">
        <f>_xlfn.AVERAGEIF(A:A,A84,G:G)</f>
        <v>50.410376190476164</v>
      </c>
      <c r="J84" s="2">
        <f t="shared" si="8"/>
        <v>5.155590476190433</v>
      </c>
      <c r="K84" s="2">
        <f t="shared" si="9"/>
        <v>95.15559047619044</v>
      </c>
      <c r="L84" s="2">
        <f t="shared" si="10"/>
        <v>301.670520042393</v>
      </c>
      <c r="M84" s="2">
        <f>SUMIF(A:A,A84,L:L)</f>
        <v>3646.7408221153128</v>
      </c>
      <c r="N84" s="3">
        <f t="shared" si="11"/>
        <v>0.08272332330637286</v>
      </c>
      <c r="O84" s="7">
        <f t="shared" si="12"/>
        <v>12.088489195440262</v>
      </c>
      <c r="P84" s="3">
        <f t="shared" si="13"/>
        <v>0.08272332330637286</v>
      </c>
      <c r="Q84" s="3">
        <f>IF(ISNUMBER(P84),SUMIF(A:A,A84,P:P),"")</f>
        <v>0.873541211878934</v>
      </c>
      <c r="R84" s="3">
        <f t="shared" si="14"/>
        <v>0.09469882151116835</v>
      </c>
      <c r="S84" s="8">
        <f t="shared" si="15"/>
        <v>10.559793501570287</v>
      </c>
    </row>
    <row r="85" spans="1:19" ht="15">
      <c r="A85" s="1">
        <v>21</v>
      </c>
      <c r="B85" s="5">
        <v>0.5888888888888889</v>
      </c>
      <c r="C85" s="1" t="s">
        <v>217</v>
      </c>
      <c r="D85" s="1">
        <v>5</v>
      </c>
      <c r="E85" s="1">
        <v>1</v>
      </c>
      <c r="F85" s="1" t="s">
        <v>229</v>
      </c>
      <c r="G85" s="2">
        <v>54.726200000000006</v>
      </c>
      <c r="H85" s="6">
        <f>1+_xlfn.COUNTIFS(A:A,A85,O:O,"&lt;"&amp;O85)</f>
        <v>5</v>
      </c>
      <c r="I85" s="2">
        <f>_xlfn.AVERAGEIF(A:A,A85,G:G)</f>
        <v>50.410376190476164</v>
      </c>
      <c r="J85" s="2">
        <f t="shared" si="8"/>
        <v>4.315823809523842</v>
      </c>
      <c r="K85" s="2">
        <f t="shared" si="9"/>
        <v>94.31582380952383</v>
      </c>
      <c r="L85" s="2">
        <f t="shared" si="10"/>
        <v>286.8471308039798</v>
      </c>
      <c r="M85" s="2">
        <f>SUMIF(A:A,A85,L:L)</f>
        <v>3646.7408221153128</v>
      </c>
      <c r="N85" s="3">
        <f t="shared" si="11"/>
        <v>0.07865849118325674</v>
      </c>
      <c r="O85" s="7">
        <f t="shared" si="12"/>
        <v>12.713185632689331</v>
      </c>
      <c r="P85" s="3">
        <f t="shared" si="13"/>
        <v>0.07865849118325674</v>
      </c>
      <c r="Q85" s="3">
        <f>IF(ISNUMBER(P85),SUMIF(A:A,A85,P:P),"")</f>
        <v>0.873541211878934</v>
      </c>
      <c r="R85" s="3">
        <f t="shared" si="14"/>
        <v>0.09004554119898604</v>
      </c>
      <c r="S85" s="8">
        <f t="shared" si="15"/>
        <v>11.105491584421289</v>
      </c>
    </row>
    <row r="86" spans="1:19" ht="15">
      <c r="A86" s="1">
        <v>21</v>
      </c>
      <c r="B86" s="5">
        <v>0.5888888888888889</v>
      </c>
      <c r="C86" s="1" t="s">
        <v>217</v>
      </c>
      <c r="D86" s="1">
        <v>5</v>
      </c>
      <c r="E86" s="1">
        <v>7</v>
      </c>
      <c r="F86" s="1" t="s">
        <v>235</v>
      </c>
      <c r="G86" s="2">
        <v>52.5887</v>
      </c>
      <c r="H86" s="6">
        <f>1+_xlfn.COUNTIFS(A:A,A86,O:O,"&lt;"&amp;O86)</f>
        <v>6</v>
      </c>
      <c r="I86" s="2">
        <f>_xlfn.AVERAGEIF(A:A,A86,G:G)</f>
        <v>50.410376190476164</v>
      </c>
      <c r="J86" s="2">
        <f t="shared" si="8"/>
        <v>2.178323809523839</v>
      </c>
      <c r="K86" s="2">
        <f t="shared" si="9"/>
        <v>92.17832380952385</v>
      </c>
      <c r="L86" s="2">
        <f t="shared" si="10"/>
        <v>252.320329367818</v>
      </c>
      <c r="M86" s="2">
        <f>SUMIF(A:A,A86,L:L)</f>
        <v>3646.7408221153128</v>
      </c>
      <c r="N86" s="3">
        <f t="shared" si="11"/>
        <v>0.06919063944375903</v>
      </c>
      <c r="O86" s="7">
        <f t="shared" si="12"/>
        <v>14.45282205857977</v>
      </c>
      <c r="P86" s="3">
        <f t="shared" si="13"/>
        <v>0.06919063944375903</v>
      </c>
      <c r="Q86" s="3">
        <f>IF(ISNUMBER(P86),SUMIF(A:A,A86,P:P),"")</f>
        <v>0.873541211878934</v>
      </c>
      <c r="R86" s="3">
        <f t="shared" si="14"/>
        <v>0.07920706945804443</v>
      </c>
      <c r="S86" s="8">
        <f t="shared" si="15"/>
        <v>12.625135696122362</v>
      </c>
    </row>
    <row r="87" spans="1:19" ht="15">
      <c r="A87" s="1">
        <v>21</v>
      </c>
      <c r="B87" s="5">
        <v>0.5888888888888889</v>
      </c>
      <c r="C87" s="1" t="s">
        <v>217</v>
      </c>
      <c r="D87" s="1">
        <v>5</v>
      </c>
      <c r="E87" s="1">
        <v>8</v>
      </c>
      <c r="F87" s="1" t="s">
        <v>236</v>
      </c>
      <c r="G87" s="2">
        <v>51.4236333333333</v>
      </c>
      <c r="H87" s="6">
        <f>1+_xlfn.COUNTIFS(A:A,A87,O:O,"&lt;"&amp;O87)</f>
        <v>7</v>
      </c>
      <c r="I87" s="2">
        <f>_xlfn.AVERAGEIF(A:A,A87,G:G)</f>
        <v>50.410376190476164</v>
      </c>
      <c r="J87" s="2">
        <f t="shared" si="8"/>
        <v>1.0132571428571353</v>
      </c>
      <c r="K87" s="2">
        <f t="shared" si="9"/>
        <v>91.01325714285713</v>
      </c>
      <c r="L87" s="2">
        <f t="shared" si="10"/>
        <v>235.28450196721872</v>
      </c>
      <c r="M87" s="2">
        <f>SUMIF(A:A,A87,L:L)</f>
        <v>3646.7408221153128</v>
      </c>
      <c r="N87" s="3">
        <f t="shared" si="11"/>
        <v>0.06451911815074936</v>
      </c>
      <c r="O87" s="7">
        <f t="shared" si="12"/>
        <v>15.499281897553113</v>
      </c>
      <c r="P87" s="3">
        <f t="shared" si="13"/>
        <v>0.06451911815074936</v>
      </c>
      <c r="Q87" s="3">
        <f>IF(ISNUMBER(P87),SUMIF(A:A,A87,P:P),"")</f>
        <v>0.873541211878934</v>
      </c>
      <c r="R87" s="3">
        <f t="shared" si="14"/>
        <v>0.07385927220534068</v>
      </c>
      <c r="S87" s="8">
        <f t="shared" si="15"/>
        <v>13.539261492041769</v>
      </c>
    </row>
    <row r="88" spans="1:19" ht="15">
      <c r="A88" s="1">
        <v>21</v>
      </c>
      <c r="B88" s="5">
        <v>0.5888888888888889</v>
      </c>
      <c r="C88" s="1" t="s">
        <v>217</v>
      </c>
      <c r="D88" s="1">
        <v>5</v>
      </c>
      <c r="E88" s="1">
        <v>10</v>
      </c>
      <c r="F88" s="1" t="s">
        <v>238</v>
      </c>
      <c r="G88" s="2">
        <v>49.4780666666666</v>
      </c>
      <c r="H88" s="6">
        <f>1+_xlfn.COUNTIFS(A:A,A88,O:O,"&lt;"&amp;O88)</f>
        <v>8</v>
      </c>
      <c r="I88" s="2">
        <f>_xlfn.AVERAGEIF(A:A,A88,G:G)</f>
        <v>50.410376190476164</v>
      </c>
      <c r="J88" s="2">
        <f t="shared" si="8"/>
        <v>-0.9323095238095647</v>
      </c>
      <c r="K88" s="2">
        <f t="shared" si="9"/>
        <v>89.06769047619044</v>
      </c>
      <c r="L88" s="2">
        <f t="shared" si="10"/>
        <v>209.36129182836436</v>
      </c>
      <c r="M88" s="2">
        <f>SUMIF(A:A,A88,L:L)</f>
        <v>3646.7408221153128</v>
      </c>
      <c r="N88" s="3">
        <f t="shared" si="11"/>
        <v>0.057410521350657204</v>
      </c>
      <c r="O88" s="7">
        <f t="shared" si="12"/>
        <v>17.418410013943422</v>
      </c>
      <c r="P88" s="3">
        <f t="shared" si="13"/>
        <v>0.057410521350657204</v>
      </c>
      <c r="Q88" s="3">
        <f>IF(ISNUMBER(P88),SUMIF(A:A,A88,P:P),"")</f>
        <v>0.873541211878934</v>
      </c>
      <c r="R88" s="3">
        <f t="shared" si="14"/>
        <v>0.06572159455095504</v>
      </c>
      <c r="S88" s="8">
        <f t="shared" si="15"/>
        <v>15.215698992584294</v>
      </c>
    </row>
    <row r="89" spans="1:19" ht="15">
      <c r="A89" s="1">
        <v>21</v>
      </c>
      <c r="B89" s="5">
        <v>0.5888888888888889</v>
      </c>
      <c r="C89" s="1" t="s">
        <v>217</v>
      </c>
      <c r="D89" s="1">
        <v>5</v>
      </c>
      <c r="E89" s="1">
        <v>6</v>
      </c>
      <c r="F89" s="1" t="s">
        <v>234</v>
      </c>
      <c r="G89" s="2">
        <v>48.3353333333333</v>
      </c>
      <c r="H89" s="6">
        <f>1+_xlfn.COUNTIFS(A:A,A89,O:O,"&lt;"&amp;O89)</f>
        <v>9</v>
      </c>
      <c r="I89" s="2">
        <f>_xlfn.AVERAGEIF(A:A,A89,G:G)</f>
        <v>50.410376190476164</v>
      </c>
      <c r="J89" s="2">
        <f t="shared" si="8"/>
        <v>-2.0750428571428614</v>
      </c>
      <c r="K89" s="2">
        <f t="shared" si="9"/>
        <v>87.92495714285714</v>
      </c>
      <c r="L89" s="2">
        <f t="shared" si="10"/>
        <v>195.48769349540098</v>
      </c>
      <c r="M89" s="2">
        <f>SUMIF(A:A,A89,L:L)</f>
        <v>3646.7408221153128</v>
      </c>
      <c r="N89" s="3">
        <f t="shared" si="11"/>
        <v>0.053606138475727275</v>
      </c>
      <c r="O89" s="7">
        <f t="shared" si="12"/>
        <v>18.654580024502184</v>
      </c>
      <c r="P89" s="3">
        <f t="shared" si="13"/>
        <v>0.053606138475727275</v>
      </c>
      <c r="Q89" s="3">
        <f>IF(ISNUMBER(P89),SUMIF(A:A,A89,P:P),"")</f>
        <v>0.873541211878934</v>
      </c>
      <c r="R89" s="3">
        <f t="shared" si="14"/>
        <v>0.06136646759964963</v>
      </c>
      <c r="S89" s="8">
        <f t="shared" si="15"/>
        <v>16.295544441696194</v>
      </c>
    </row>
    <row r="90" spans="1:19" ht="15">
      <c r="A90" s="1">
        <v>21</v>
      </c>
      <c r="B90" s="5">
        <v>0.5888888888888889</v>
      </c>
      <c r="C90" s="1" t="s">
        <v>217</v>
      </c>
      <c r="D90" s="1">
        <v>5</v>
      </c>
      <c r="E90" s="1">
        <v>11</v>
      </c>
      <c r="F90" s="1" t="s">
        <v>239</v>
      </c>
      <c r="G90" s="2">
        <v>47.6240333333333</v>
      </c>
      <c r="H90" s="6">
        <f>1+_xlfn.COUNTIFS(A:A,A90,O:O,"&lt;"&amp;O90)</f>
        <v>10</v>
      </c>
      <c r="I90" s="2">
        <f>_xlfn.AVERAGEIF(A:A,A90,G:G)</f>
        <v>50.410376190476164</v>
      </c>
      <c r="J90" s="2">
        <f t="shared" si="8"/>
        <v>-2.786342857142863</v>
      </c>
      <c r="K90" s="2">
        <f t="shared" si="9"/>
        <v>87.21365714285713</v>
      </c>
      <c r="L90" s="2">
        <f t="shared" si="10"/>
        <v>187.32019561015224</v>
      </c>
      <c r="M90" s="2">
        <f>SUMIF(A:A,A90,L:L)</f>
        <v>3646.7408221153128</v>
      </c>
      <c r="N90" s="3">
        <f t="shared" si="11"/>
        <v>0.05136646796343922</v>
      </c>
      <c r="O90" s="7">
        <f t="shared" si="12"/>
        <v>19.467953309769392</v>
      </c>
      <c r="P90" s="3">
        <f t="shared" si="13"/>
        <v>0.05136646796343922</v>
      </c>
      <c r="Q90" s="3">
        <f>IF(ISNUMBER(P90),SUMIF(A:A,A90,P:P),"")</f>
        <v>0.873541211878934</v>
      </c>
      <c r="R90" s="3">
        <f t="shared" si="14"/>
        <v>0.05880256966119902</v>
      </c>
      <c r="S90" s="8">
        <f t="shared" si="15"/>
        <v>17.006059527018458</v>
      </c>
    </row>
    <row r="91" spans="1:19" ht="15">
      <c r="A91" s="1">
        <v>21</v>
      </c>
      <c r="B91" s="5">
        <v>0.5888888888888889</v>
      </c>
      <c r="C91" s="1" t="s">
        <v>217</v>
      </c>
      <c r="D91" s="1">
        <v>5</v>
      </c>
      <c r="E91" s="1">
        <v>9</v>
      </c>
      <c r="F91" s="1" t="s">
        <v>237</v>
      </c>
      <c r="G91" s="2">
        <v>38.7869</v>
      </c>
      <c r="H91" s="6">
        <f>1+_xlfn.COUNTIFS(A:A,A91,O:O,"&lt;"&amp;O91)</f>
        <v>13</v>
      </c>
      <c r="I91" s="2">
        <f>_xlfn.AVERAGEIF(A:A,A91,G:G)</f>
        <v>50.410376190476164</v>
      </c>
      <c r="J91" s="2">
        <f t="shared" si="8"/>
        <v>-11.623476190476161</v>
      </c>
      <c r="K91" s="2">
        <f t="shared" si="9"/>
        <v>78.37652380952383</v>
      </c>
      <c r="L91" s="2">
        <f t="shared" si="10"/>
        <v>110.23246219049814</v>
      </c>
      <c r="M91" s="2">
        <f>SUMIF(A:A,A91,L:L)</f>
        <v>3646.7408221153128</v>
      </c>
      <c r="N91" s="3">
        <f t="shared" si="11"/>
        <v>0.030227665624604813</v>
      </c>
      <c r="O91" s="7">
        <f t="shared" si="12"/>
        <v>33.082276759936654</v>
      </c>
      <c r="P91" s="3">
        <f t="shared" si="13"/>
      </c>
      <c r="Q91" s="3">
        <f>IF(ISNUMBER(P91),SUMIF(A:A,A91,P:P),"")</f>
      </c>
      <c r="R91" s="3">
        <f t="shared" si="14"/>
      </c>
      <c r="S91" s="8">
        <f t="shared" si="15"/>
      </c>
    </row>
    <row r="92" spans="1:19" ht="15">
      <c r="A92" s="1">
        <v>21</v>
      </c>
      <c r="B92" s="5">
        <v>0.5888888888888889</v>
      </c>
      <c r="C92" s="1" t="s">
        <v>217</v>
      </c>
      <c r="D92" s="1">
        <v>5</v>
      </c>
      <c r="E92" s="1">
        <v>12</v>
      </c>
      <c r="F92" s="1" t="s">
        <v>240</v>
      </c>
      <c r="G92" s="2">
        <v>41.7179</v>
      </c>
      <c r="H92" s="6">
        <f>1+_xlfn.COUNTIFS(A:A,A92,O:O,"&lt;"&amp;O92)</f>
        <v>12</v>
      </c>
      <c r="I92" s="2">
        <f>_xlfn.AVERAGEIF(A:A,A92,G:G)</f>
        <v>50.410376190476164</v>
      </c>
      <c r="J92" s="2">
        <f t="shared" si="8"/>
        <v>-8.692476190476164</v>
      </c>
      <c r="K92" s="2">
        <f t="shared" si="9"/>
        <v>81.30752380952384</v>
      </c>
      <c r="L92" s="2">
        <f t="shared" si="10"/>
        <v>131.42698214917553</v>
      </c>
      <c r="M92" s="2">
        <f>SUMIF(A:A,A92,L:L)</f>
        <v>3646.7408221153128</v>
      </c>
      <c r="N92" s="3">
        <f t="shared" si="11"/>
        <v>0.036039573021518036</v>
      </c>
      <c r="O92" s="7">
        <f t="shared" si="12"/>
        <v>27.747276567425843</v>
      </c>
      <c r="P92" s="3">
        <f t="shared" si="13"/>
      </c>
      <c r="Q92" s="3">
        <f>IF(ISNUMBER(P92),SUMIF(A:A,A92,P:P),"")</f>
      </c>
      <c r="R92" s="3">
        <f t="shared" si="14"/>
      </c>
      <c r="S92" s="8">
        <f t="shared" si="15"/>
      </c>
    </row>
    <row r="93" spans="1:19" ht="15">
      <c r="A93" s="1">
        <v>21</v>
      </c>
      <c r="B93" s="5">
        <v>0.5888888888888889</v>
      </c>
      <c r="C93" s="1" t="s">
        <v>217</v>
      </c>
      <c r="D93" s="1">
        <v>5</v>
      </c>
      <c r="E93" s="1">
        <v>13</v>
      </c>
      <c r="F93" s="1" t="s">
        <v>241</v>
      </c>
      <c r="G93" s="2">
        <v>33.567833333333304</v>
      </c>
      <c r="H93" s="6">
        <f>1+_xlfn.COUNTIFS(A:A,A93,O:O,"&lt;"&amp;O93)</f>
        <v>14</v>
      </c>
      <c r="I93" s="2">
        <f>_xlfn.AVERAGEIF(A:A,A93,G:G)</f>
        <v>50.410376190476164</v>
      </c>
      <c r="J93" s="2">
        <f t="shared" si="8"/>
        <v>-16.84254285714286</v>
      </c>
      <c r="K93" s="2">
        <f t="shared" si="9"/>
        <v>73.15745714285714</v>
      </c>
      <c r="L93" s="2">
        <f t="shared" si="10"/>
        <v>80.59587169787166</v>
      </c>
      <c r="M93" s="2">
        <f>SUMIF(A:A,A93,L:L)</f>
        <v>3646.7408221153128</v>
      </c>
      <c r="N93" s="3">
        <f t="shared" si="11"/>
        <v>0.022100795101506983</v>
      </c>
      <c r="O93" s="7">
        <f t="shared" si="12"/>
        <v>45.24724089821606</v>
      </c>
      <c r="P93" s="3">
        <f t="shared" si="13"/>
      </c>
      <c r="Q93" s="3">
        <f>IF(ISNUMBER(P93),SUMIF(A:A,A93,P:P),"")</f>
      </c>
      <c r="R93" s="3">
        <f t="shared" si="14"/>
      </c>
      <c r="S93" s="8">
        <f t="shared" si="15"/>
      </c>
    </row>
    <row r="94" spans="1:19" ht="15">
      <c r="A94" s="1">
        <v>21</v>
      </c>
      <c r="B94" s="5">
        <v>0.5888888888888889</v>
      </c>
      <c r="C94" s="1" t="s">
        <v>217</v>
      </c>
      <c r="D94" s="1">
        <v>5</v>
      </c>
      <c r="E94" s="1">
        <v>14</v>
      </c>
      <c r="F94" s="1" t="s">
        <v>242</v>
      </c>
      <c r="G94" s="2">
        <v>42.6404666666666</v>
      </c>
      <c r="H94" s="6">
        <f>1+_xlfn.COUNTIFS(A:A,A94,O:O,"&lt;"&amp;O94)</f>
        <v>11</v>
      </c>
      <c r="I94" s="2">
        <f>_xlfn.AVERAGEIF(A:A,A94,G:G)</f>
        <v>50.410376190476164</v>
      </c>
      <c r="J94" s="2">
        <f t="shared" si="8"/>
        <v>-7.769909523809567</v>
      </c>
      <c r="K94" s="2">
        <f t="shared" si="9"/>
        <v>82.23009047619044</v>
      </c>
      <c r="L94" s="2">
        <f t="shared" si="10"/>
        <v>138.9071089187771</v>
      </c>
      <c r="M94" s="2">
        <f>SUMIF(A:A,A94,L:L)</f>
        <v>3646.7408221153128</v>
      </c>
      <c r="N94" s="3">
        <f t="shared" si="11"/>
        <v>0.03809075437343618</v>
      </c>
      <c r="O94" s="7">
        <f t="shared" si="12"/>
        <v>26.253089928231567</v>
      </c>
      <c r="P94" s="3">
        <f t="shared" si="13"/>
      </c>
      <c r="Q94" s="3">
        <f>IF(ISNUMBER(P94),SUMIF(A:A,A94,P:P),"")</f>
      </c>
      <c r="R94" s="3">
        <f t="shared" si="14"/>
      </c>
      <c r="S94" s="8">
        <f t="shared" si="15"/>
      </c>
    </row>
    <row r="95" spans="1:19" ht="15">
      <c r="A95" s="1">
        <v>10</v>
      </c>
      <c r="B95" s="5">
        <v>0.5972222222222222</v>
      </c>
      <c r="C95" s="1" t="s">
        <v>97</v>
      </c>
      <c r="D95" s="1">
        <v>3</v>
      </c>
      <c r="E95" s="1">
        <v>4</v>
      </c>
      <c r="F95" s="1" t="s">
        <v>108</v>
      </c>
      <c r="G95" s="2">
        <v>69.23326666666671</v>
      </c>
      <c r="H95" s="6">
        <f>1+_xlfn.COUNTIFS(A:A,A95,O:O,"&lt;"&amp;O95)</f>
        <v>1</v>
      </c>
      <c r="I95" s="2">
        <f>_xlfn.AVERAGEIF(A:A,A95,G:G)</f>
        <v>48.33050476190472</v>
      </c>
      <c r="J95" s="2">
        <f t="shared" si="8"/>
        <v>20.902761904761988</v>
      </c>
      <c r="K95" s="2">
        <f t="shared" si="9"/>
        <v>110.90276190476199</v>
      </c>
      <c r="L95" s="2">
        <f t="shared" si="10"/>
        <v>776.0102386910855</v>
      </c>
      <c r="M95" s="2">
        <f>SUMIF(A:A,A95,L:L)</f>
        <v>2099.3666460039713</v>
      </c>
      <c r="N95" s="3">
        <f t="shared" si="11"/>
        <v>0.36964016750869993</v>
      </c>
      <c r="O95" s="7">
        <f t="shared" si="12"/>
        <v>2.7053336944948327</v>
      </c>
      <c r="P95" s="3">
        <f t="shared" si="13"/>
        <v>0.36964016750869993</v>
      </c>
      <c r="Q95" s="3">
        <f>IF(ISNUMBER(P95),SUMIF(A:A,A95,P:P),"")</f>
        <v>0.9650361030922988</v>
      </c>
      <c r="R95" s="3">
        <f t="shared" si="14"/>
        <v>0.38303247549418007</v>
      </c>
      <c r="S95" s="8">
        <f t="shared" si="15"/>
        <v>2.6107446860995847</v>
      </c>
    </row>
    <row r="96" spans="1:19" ht="15">
      <c r="A96" s="1">
        <v>10</v>
      </c>
      <c r="B96" s="5">
        <v>0.5972222222222222</v>
      </c>
      <c r="C96" s="1" t="s">
        <v>97</v>
      </c>
      <c r="D96" s="1">
        <v>3</v>
      </c>
      <c r="E96" s="1">
        <v>1</v>
      </c>
      <c r="F96" s="1" t="s">
        <v>106</v>
      </c>
      <c r="G96" s="2">
        <v>60.910966666666596</v>
      </c>
      <c r="H96" s="6">
        <f>1+_xlfn.COUNTIFS(A:A,A96,O:O,"&lt;"&amp;O96)</f>
        <v>2</v>
      </c>
      <c r="I96" s="2">
        <f>_xlfn.AVERAGEIF(A:A,A96,G:G)</f>
        <v>48.33050476190472</v>
      </c>
      <c r="J96" s="2">
        <f t="shared" si="8"/>
        <v>12.580461904761876</v>
      </c>
      <c r="K96" s="2">
        <f t="shared" si="9"/>
        <v>102.58046190476188</v>
      </c>
      <c r="L96" s="2">
        <f t="shared" si="10"/>
        <v>470.98569136418513</v>
      </c>
      <c r="M96" s="2">
        <f>SUMIF(A:A,A96,L:L)</f>
        <v>2099.3666460039713</v>
      </c>
      <c r="N96" s="3">
        <f t="shared" si="11"/>
        <v>0.2243465629315777</v>
      </c>
      <c r="O96" s="7">
        <f t="shared" si="12"/>
        <v>4.457389437720002</v>
      </c>
      <c r="P96" s="3">
        <f t="shared" si="13"/>
        <v>0.2243465629315777</v>
      </c>
      <c r="Q96" s="3">
        <f>IF(ISNUMBER(P96),SUMIF(A:A,A96,P:P),"")</f>
        <v>0.9650361030922988</v>
      </c>
      <c r="R96" s="3">
        <f t="shared" si="14"/>
        <v>0.23247478743302577</v>
      </c>
      <c r="S96" s="8">
        <f t="shared" si="15"/>
        <v>4.301541732942082</v>
      </c>
    </row>
    <row r="97" spans="1:19" ht="15">
      <c r="A97" s="1">
        <v>10</v>
      </c>
      <c r="B97" s="5">
        <v>0.5972222222222222</v>
      </c>
      <c r="C97" s="1" t="s">
        <v>97</v>
      </c>
      <c r="D97" s="1">
        <v>3</v>
      </c>
      <c r="E97" s="1">
        <v>5</v>
      </c>
      <c r="F97" s="1" t="s">
        <v>109</v>
      </c>
      <c r="G97" s="2">
        <v>55.3854999999999</v>
      </c>
      <c r="H97" s="6">
        <f>1+_xlfn.COUNTIFS(A:A,A97,O:O,"&lt;"&amp;O97)</f>
        <v>3</v>
      </c>
      <c r="I97" s="2">
        <f>_xlfn.AVERAGEIF(A:A,A97,G:G)</f>
        <v>48.33050476190472</v>
      </c>
      <c r="J97" s="2">
        <f t="shared" si="8"/>
        <v>7.054995238095181</v>
      </c>
      <c r="K97" s="2">
        <f t="shared" si="9"/>
        <v>97.05499523809519</v>
      </c>
      <c r="L97" s="2">
        <f t="shared" si="10"/>
        <v>338.0858016438846</v>
      </c>
      <c r="M97" s="2">
        <f>SUMIF(A:A,A97,L:L)</f>
        <v>2099.3666460039713</v>
      </c>
      <c r="N97" s="3">
        <f t="shared" si="11"/>
        <v>0.16104180862709824</v>
      </c>
      <c r="O97" s="7">
        <f t="shared" si="12"/>
        <v>6.209567618031158</v>
      </c>
      <c r="P97" s="3">
        <f t="shared" si="13"/>
        <v>0.16104180862709824</v>
      </c>
      <c r="Q97" s="3">
        <f>IF(ISNUMBER(P97),SUMIF(A:A,A97,P:P),"")</f>
        <v>0.9650361030922988</v>
      </c>
      <c r="R97" s="3">
        <f t="shared" si="14"/>
        <v>0.16687645996980463</v>
      </c>
      <c r="S97" s="8">
        <f t="shared" si="15"/>
        <v>5.992456935992916</v>
      </c>
    </row>
    <row r="98" spans="1:19" ht="15">
      <c r="A98" s="1">
        <v>10</v>
      </c>
      <c r="B98" s="5">
        <v>0.5972222222222222</v>
      </c>
      <c r="C98" s="1" t="s">
        <v>97</v>
      </c>
      <c r="D98" s="1">
        <v>3</v>
      </c>
      <c r="E98" s="1">
        <v>7</v>
      </c>
      <c r="F98" s="1" t="s">
        <v>110</v>
      </c>
      <c r="G98" s="2">
        <v>46.6316333333333</v>
      </c>
      <c r="H98" s="6">
        <f>1+_xlfn.COUNTIFS(A:A,A98,O:O,"&lt;"&amp;O98)</f>
        <v>4</v>
      </c>
      <c r="I98" s="2">
        <f>_xlfn.AVERAGEIF(A:A,A98,G:G)</f>
        <v>48.33050476190472</v>
      </c>
      <c r="J98" s="2">
        <f t="shared" si="8"/>
        <v>-1.6988714285714224</v>
      </c>
      <c r="K98" s="2">
        <f t="shared" si="9"/>
        <v>88.30112857142858</v>
      </c>
      <c r="L98" s="2">
        <f t="shared" si="10"/>
        <v>199.95007577964216</v>
      </c>
      <c r="M98" s="2">
        <f>SUMIF(A:A,A98,L:L)</f>
        <v>2099.3666460039713</v>
      </c>
      <c r="N98" s="3">
        <f t="shared" si="11"/>
        <v>0.09524304683045057</v>
      </c>
      <c r="O98" s="7">
        <f t="shared" si="12"/>
        <v>10.499454115324308</v>
      </c>
      <c r="P98" s="3">
        <f t="shared" si="13"/>
        <v>0.09524304683045057</v>
      </c>
      <c r="Q98" s="3">
        <f>IF(ISNUMBER(P98),SUMIF(A:A,A98,P:P),"")</f>
        <v>0.9650361030922988</v>
      </c>
      <c r="R98" s="3">
        <f t="shared" si="14"/>
        <v>0.09869376547184086</v>
      </c>
      <c r="S98" s="8">
        <f t="shared" si="15"/>
        <v>10.132352284048968</v>
      </c>
    </row>
    <row r="99" spans="1:19" ht="15">
      <c r="A99" s="1">
        <v>10</v>
      </c>
      <c r="B99" s="5">
        <v>0.5972222222222222</v>
      </c>
      <c r="C99" s="1" t="s">
        <v>97</v>
      </c>
      <c r="D99" s="1">
        <v>3</v>
      </c>
      <c r="E99" s="1">
        <v>2</v>
      </c>
      <c r="F99" s="1" t="s">
        <v>107</v>
      </c>
      <c r="G99" s="2">
        <v>39.6983333333333</v>
      </c>
      <c r="H99" s="6">
        <f>1+_xlfn.COUNTIFS(A:A,A99,O:O,"&lt;"&amp;O99)</f>
        <v>5</v>
      </c>
      <c r="I99" s="2">
        <f>_xlfn.AVERAGEIF(A:A,A99,G:G)</f>
        <v>48.33050476190472</v>
      </c>
      <c r="J99" s="2">
        <f t="shared" si="8"/>
        <v>-8.632171428571418</v>
      </c>
      <c r="K99" s="2">
        <f t="shared" si="9"/>
        <v>81.36782857142859</v>
      </c>
      <c r="L99" s="2">
        <f t="shared" si="10"/>
        <v>131.9033838801925</v>
      </c>
      <c r="M99" s="2">
        <f>SUMIF(A:A,A99,L:L)</f>
        <v>2099.3666460039713</v>
      </c>
      <c r="N99" s="3">
        <f t="shared" si="11"/>
        <v>0.06283008455491247</v>
      </c>
      <c r="O99" s="7">
        <f t="shared" si="12"/>
        <v>15.915942292358627</v>
      </c>
      <c r="P99" s="3">
        <f t="shared" si="13"/>
        <v>0.06283008455491247</v>
      </c>
      <c r="Q99" s="3">
        <f>IF(ISNUMBER(P99),SUMIF(A:A,A99,P:P),"")</f>
        <v>0.9650361030922988</v>
      </c>
      <c r="R99" s="3">
        <f t="shared" si="14"/>
        <v>0.0651064601143769</v>
      </c>
      <c r="S99" s="8">
        <f t="shared" si="15"/>
        <v>15.35945892685968</v>
      </c>
    </row>
    <row r="100" spans="1:19" ht="15">
      <c r="A100" s="1">
        <v>10</v>
      </c>
      <c r="B100" s="5">
        <v>0.5972222222222222</v>
      </c>
      <c r="C100" s="1" t="s">
        <v>97</v>
      </c>
      <c r="D100" s="1">
        <v>3</v>
      </c>
      <c r="E100" s="1">
        <v>8</v>
      </c>
      <c r="F100" s="1" t="s">
        <v>111</v>
      </c>
      <c r="G100" s="2">
        <v>29.929699999999997</v>
      </c>
      <c r="H100" s="6">
        <f>1+_xlfn.COUNTIFS(A:A,A100,O:O,"&lt;"&amp;O100)</f>
        <v>7</v>
      </c>
      <c r="I100" s="2">
        <f>_xlfn.AVERAGEIF(A:A,A100,G:G)</f>
        <v>48.33050476190472</v>
      </c>
      <c r="J100" s="2">
        <f t="shared" si="8"/>
        <v>-18.400804761904723</v>
      </c>
      <c r="K100" s="2">
        <f t="shared" si="9"/>
        <v>71.59919523809528</v>
      </c>
      <c r="L100" s="2">
        <f t="shared" si="10"/>
        <v>73.40203898234907</v>
      </c>
      <c r="M100" s="2">
        <f>SUMIF(A:A,A100,L:L)</f>
        <v>2099.3666460039713</v>
      </c>
      <c r="N100" s="3">
        <f t="shared" si="11"/>
        <v>0.034963896907701096</v>
      </c>
      <c r="O100" s="7">
        <f t="shared" si="12"/>
        <v>28.600930915676663</v>
      </c>
      <c r="P100" s="3">
        <f t="shared" si="13"/>
      </c>
      <c r="Q100" s="3">
        <f>IF(ISNUMBER(P100),SUMIF(A:A,A100,P:P),"")</f>
      </c>
      <c r="R100" s="3">
        <f t="shared" si="14"/>
      </c>
      <c r="S100" s="8">
        <f t="shared" si="15"/>
      </c>
    </row>
    <row r="101" spans="1:19" ht="15">
      <c r="A101" s="1">
        <v>10</v>
      </c>
      <c r="B101" s="5">
        <v>0.5972222222222222</v>
      </c>
      <c r="C101" s="1" t="s">
        <v>97</v>
      </c>
      <c r="D101" s="1">
        <v>3</v>
      </c>
      <c r="E101" s="1">
        <v>9</v>
      </c>
      <c r="F101" s="1" t="s">
        <v>112</v>
      </c>
      <c r="G101" s="2">
        <v>36.524133333333296</v>
      </c>
      <c r="H101" s="6">
        <f>1+_xlfn.COUNTIFS(A:A,A101,O:O,"&lt;"&amp;O101)</f>
        <v>6</v>
      </c>
      <c r="I101" s="2">
        <f>_xlfn.AVERAGEIF(A:A,A101,G:G)</f>
        <v>48.33050476190472</v>
      </c>
      <c r="J101" s="2">
        <f t="shared" si="8"/>
        <v>-11.806371428571424</v>
      </c>
      <c r="K101" s="2">
        <f t="shared" si="9"/>
        <v>78.19362857142858</v>
      </c>
      <c r="L101" s="2">
        <f t="shared" si="10"/>
        <v>109.02941566263206</v>
      </c>
      <c r="M101" s="2">
        <f>SUMIF(A:A,A101,L:L)</f>
        <v>2099.3666460039713</v>
      </c>
      <c r="N101" s="3">
        <f t="shared" si="11"/>
        <v>0.05193443263955991</v>
      </c>
      <c r="O101" s="7">
        <f t="shared" si="12"/>
        <v>19.255048128479448</v>
      </c>
      <c r="P101" s="3">
        <f t="shared" si="13"/>
        <v>0.05193443263955991</v>
      </c>
      <c r="Q101" s="3">
        <f>IF(ISNUMBER(P101),SUMIF(A:A,A101,P:P),"")</f>
        <v>0.9650361030922988</v>
      </c>
      <c r="R101" s="3">
        <f t="shared" si="14"/>
        <v>0.05381605151677186</v>
      </c>
      <c r="S101" s="8">
        <f t="shared" si="15"/>
        <v>18.581816610762466</v>
      </c>
    </row>
    <row r="102" spans="1:19" ht="15">
      <c r="A102" s="1">
        <v>3</v>
      </c>
      <c r="B102" s="5">
        <v>0.6020833333333333</v>
      </c>
      <c r="C102" s="1" t="s">
        <v>22</v>
      </c>
      <c r="D102" s="1">
        <v>3</v>
      </c>
      <c r="E102" s="1">
        <v>1</v>
      </c>
      <c r="F102" s="1" t="s">
        <v>39</v>
      </c>
      <c r="G102" s="2">
        <v>67.7616666666667</v>
      </c>
      <c r="H102" s="6">
        <f>1+_xlfn.COUNTIFS(A:A,A102,O:O,"&lt;"&amp;O102)</f>
        <v>1</v>
      </c>
      <c r="I102" s="2">
        <f>_xlfn.AVERAGEIF(A:A,A102,G:G)</f>
        <v>51.19673333333333</v>
      </c>
      <c r="J102" s="2">
        <f t="shared" si="8"/>
        <v>16.56493333333337</v>
      </c>
      <c r="K102" s="2">
        <f t="shared" si="9"/>
        <v>106.56493333333337</v>
      </c>
      <c r="L102" s="2">
        <f t="shared" si="10"/>
        <v>598.1825649997286</v>
      </c>
      <c r="M102" s="2">
        <f>SUMIF(A:A,A102,L:L)</f>
        <v>1893.731588243</v>
      </c>
      <c r="N102" s="3">
        <f t="shared" si="11"/>
        <v>0.3158750525752813</v>
      </c>
      <c r="O102" s="7">
        <f t="shared" si="12"/>
        <v>3.1658087330643934</v>
      </c>
      <c r="P102" s="3">
        <f t="shared" si="13"/>
        <v>0.3158750525752813</v>
      </c>
      <c r="Q102" s="3">
        <f>IF(ISNUMBER(P102),SUMIF(A:A,A102,P:P),"")</f>
        <v>0.9696224839196351</v>
      </c>
      <c r="R102" s="3">
        <f t="shared" si="14"/>
        <v>0.32577117157842417</v>
      </c>
      <c r="S102" s="8">
        <f t="shared" si="15"/>
        <v>3.0696393273683706</v>
      </c>
    </row>
    <row r="103" spans="1:19" ht="15">
      <c r="A103" s="1">
        <v>3</v>
      </c>
      <c r="B103" s="5">
        <v>0.6020833333333333</v>
      </c>
      <c r="C103" s="1" t="s">
        <v>22</v>
      </c>
      <c r="D103" s="1">
        <v>3</v>
      </c>
      <c r="E103" s="1">
        <v>7</v>
      </c>
      <c r="F103" s="1" t="s">
        <v>45</v>
      </c>
      <c r="G103" s="2">
        <v>58.962366666666696</v>
      </c>
      <c r="H103" s="6">
        <f>1+_xlfn.COUNTIFS(A:A,A103,O:O,"&lt;"&amp;O103)</f>
        <v>2</v>
      </c>
      <c r="I103" s="2">
        <f>_xlfn.AVERAGEIF(A:A,A103,G:G)</f>
        <v>51.19673333333333</v>
      </c>
      <c r="J103" s="2">
        <f t="shared" si="8"/>
        <v>7.765633333333369</v>
      </c>
      <c r="K103" s="2">
        <f t="shared" si="9"/>
        <v>97.76563333333337</v>
      </c>
      <c r="L103" s="2">
        <f t="shared" si="10"/>
        <v>352.81293948328846</v>
      </c>
      <c r="M103" s="2">
        <f>SUMIF(A:A,A103,L:L)</f>
        <v>1893.731588243</v>
      </c>
      <c r="N103" s="3">
        <f t="shared" si="11"/>
        <v>0.18630567376796386</v>
      </c>
      <c r="O103" s="7">
        <f t="shared" si="12"/>
        <v>5.367523059149875</v>
      </c>
      <c r="P103" s="3">
        <f t="shared" si="13"/>
        <v>0.18630567376796386</v>
      </c>
      <c r="Q103" s="3">
        <f>IF(ISNUMBER(P103),SUMIF(A:A,A103,P:P),"")</f>
        <v>0.9696224839196351</v>
      </c>
      <c r="R103" s="3">
        <f t="shared" si="14"/>
        <v>0.19214248520190602</v>
      </c>
      <c r="S103" s="8">
        <f t="shared" si="15"/>
        <v>5.204471041108821</v>
      </c>
    </row>
    <row r="104" spans="1:19" ht="15">
      <c r="A104" s="1">
        <v>3</v>
      </c>
      <c r="B104" s="5">
        <v>0.6020833333333333</v>
      </c>
      <c r="C104" s="1" t="s">
        <v>22</v>
      </c>
      <c r="D104" s="1">
        <v>3</v>
      </c>
      <c r="E104" s="1">
        <v>6</v>
      </c>
      <c r="F104" s="1" t="s">
        <v>44</v>
      </c>
      <c r="G104" s="2">
        <v>56.3180333333333</v>
      </c>
      <c r="H104" s="6">
        <f>1+_xlfn.COUNTIFS(A:A,A104,O:O,"&lt;"&amp;O104)</f>
        <v>3</v>
      </c>
      <c r="I104" s="2">
        <f>_xlfn.AVERAGEIF(A:A,A104,G:G)</f>
        <v>51.19673333333333</v>
      </c>
      <c r="J104" s="2">
        <f t="shared" si="8"/>
        <v>5.1212999999999695</v>
      </c>
      <c r="K104" s="2">
        <f t="shared" si="9"/>
        <v>95.12129999999996</v>
      </c>
      <c r="L104" s="2">
        <f t="shared" si="10"/>
        <v>301.0504925451593</v>
      </c>
      <c r="M104" s="2">
        <f>SUMIF(A:A,A104,L:L)</f>
        <v>1893.731588243</v>
      </c>
      <c r="N104" s="3">
        <f t="shared" si="11"/>
        <v>0.15897210270673748</v>
      </c>
      <c r="O104" s="7">
        <f t="shared" si="12"/>
        <v>6.290411858266365</v>
      </c>
      <c r="P104" s="3">
        <f t="shared" si="13"/>
        <v>0.15897210270673748</v>
      </c>
      <c r="Q104" s="3">
        <f>IF(ISNUMBER(P104),SUMIF(A:A,A104,P:P),"")</f>
        <v>0.9696224839196351</v>
      </c>
      <c r="R104" s="3">
        <f t="shared" si="14"/>
        <v>0.16395257468051194</v>
      </c>
      <c r="S104" s="8">
        <f t="shared" si="15"/>
        <v>6.099324770889761</v>
      </c>
    </row>
    <row r="105" spans="1:19" ht="15">
      <c r="A105" s="1">
        <v>3</v>
      </c>
      <c r="B105" s="5">
        <v>0.6020833333333333</v>
      </c>
      <c r="C105" s="1" t="s">
        <v>22</v>
      </c>
      <c r="D105" s="1">
        <v>3</v>
      </c>
      <c r="E105" s="1">
        <v>4</v>
      </c>
      <c r="F105" s="1" t="s">
        <v>42</v>
      </c>
      <c r="G105" s="2">
        <v>51.2585</v>
      </c>
      <c r="H105" s="6">
        <f>1+_xlfn.COUNTIFS(A:A,A105,O:O,"&lt;"&amp;O105)</f>
        <v>4</v>
      </c>
      <c r="I105" s="2">
        <f>_xlfn.AVERAGEIF(A:A,A105,G:G)</f>
        <v>51.19673333333333</v>
      </c>
      <c r="J105" s="2">
        <f t="shared" si="8"/>
        <v>0.061766666666670744</v>
      </c>
      <c r="K105" s="2">
        <f t="shared" si="9"/>
        <v>90.06176666666667</v>
      </c>
      <c r="L105" s="2">
        <f t="shared" si="10"/>
        <v>222.22847070876568</v>
      </c>
      <c r="M105" s="2">
        <f>SUMIF(A:A,A105,L:L)</f>
        <v>1893.731588243</v>
      </c>
      <c r="N105" s="3">
        <f t="shared" si="11"/>
        <v>0.11734950828747001</v>
      </c>
      <c r="O105" s="7">
        <f t="shared" si="12"/>
        <v>8.52155253646491</v>
      </c>
      <c r="P105" s="3">
        <f t="shared" si="13"/>
        <v>0.11734950828747001</v>
      </c>
      <c r="Q105" s="3">
        <f>IF(ISNUMBER(P105),SUMIF(A:A,A105,P:P),"")</f>
        <v>0.9696224839196351</v>
      </c>
      <c r="R105" s="3">
        <f t="shared" si="14"/>
        <v>0.12102597684522777</v>
      </c>
      <c r="S105" s="8">
        <f t="shared" si="15"/>
        <v>8.262688937258774</v>
      </c>
    </row>
    <row r="106" spans="1:19" ht="15">
      <c r="A106" s="1">
        <v>3</v>
      </c>
      <c r="B106" s="5">
        <v>0.6020833333333333</v>
      </c>
      <c r="C106" s="1" t="s">
        <v>22</v>
      </c>
      <c r="D106" s="1">
        <v>3</v>
      </c>
      <c r="E106" s="1">
        <v>2</v>
      </c>
      <c r="F106" s="1" t="s">
        <v>40</v>
      </c>
      <c r="G106" s="2">
        <v>50.013</v>
      </c>
      <c r="H106" s="6">
        <f>1+_xlfn.COUNTIFS(A:A,A106,O:O,"&lt;"&amp;O106)</f>
        <v>5</v>
      </c>
      <c r="I106" s="2">
        <f>_xlfn.AVERAGEIF(A:A,A106,G:G)</f>
        <v>51.19673333333333</v>
      </c>
      <c r="J106" s="2">
        <f t="shared" si="8"/>
        <v>-1.183733333333329</v>
      </c>
      <c r="K106" s="2">
        <f t="shared" si="9"/>
        <v>88.81626666666668</v>
      </c>
      <c r="L106" s="2">
        <f t="shared" si="10"/>
        <v>206.22668986679088</v>
      </c>
      <c r="M106" s="2">
        <f>SUMIF(A:A,A106,L:L)</f>
        <v>1893.731588243</v>
      </c>
      <c r="N106" s="3">
        <f t="shared" si="11"/>
        <v>0.1088996408715596</v>
      </c>
      <c r="O106" s="7">
        <f t="shared" si="12"/>
        <v>9.182766738224952</v>
      </c>
      <c r="P106" s="3">
        <f t="shared" si="13"/>
        <v>0.1088996408715596</v>
      </c>
      <c r="Q106" s="3">
        <f>IF(ISNUMBER(P106),SUMIF(A:A,A106,P:P),"")</f>
        <v>0.9696224839196351</v>
      </c>
      <c r="R106" s="3">
        <f t="shared" si="14"/>
        <v>0.1123113816743811</v>
      </c>
      <c r="S106" s="8">
        <f t="shared" si="15"/>
        <v>8.903817093972284</v>
      </c>
    </row>
    <row r="107" spans="1:19" ht="15">
      <c r="A107" s="1">
        <v>3</v>
      </c>
      <c r="B107" s="5">
        <v>0.6020833333333333</v>
      </c>
      <c r="C107" s="1" t="s">
        <v>22</v>
      </c>
      <c r="D107" s="1">
        <v>3</v>
      </c>
      <c r="E107" s="1">
        <v>5</v>
      </c>
      <c r="F107" s="1" t="s">
        <v>43</v>
      </c>
      <c r="G107" s="2">
        <v>45.3293</v>
      </c>
      <c r="H107" s="6">
        <f>1+_xlfn.COUNTIFS(A:A,A107,O:O,"&lt;"&amp;O107)</f>
        <v>6</v>
      </c>
      <c r="I107" s="2">
        <f>_xlfn.AVERAGEIF(A:A,A107,G:G)</f>
        <v>51.19673333333333</v>
      </c>
      <c r="J107" s="2">
        <f t="shared" si="8"/>
        <v>-5.867433333333324</v>
      </c>
      <c r="K107" s="2">
        <f t="shared" si="9"/>
        <v>84.13256666666668</v>
      </c>
      <c r="L107" s="2">
        <f t="shared" si="10"/>
        <v>155.7035688655206</v>
      </c>
      <c r="M107" s="2">
        <f>SUMIF(A:A,A107,L:L)</f>
        <v>1893.731588243</v>
      </c>
      <c r="N107" s="3">
        <f t="shared" si="11"/>
        <v>0.08222050571062292</v>
      </c>
      <c r="O107" s="7">
        <f t="shared" si="12"/>
        <v>12.16241607074912</v>
      </c>
      <c r="P107" s="3">
        <f t="shared" si="13"/>
        <v>0.08222050571062292</v>
      </c>
      <c r="Q107" s="3">
        <f>IF(ISNUMBER(P107),SUMIF(A:A,A107,P:P),"")</f>
        <v>0.9696224839196351</v>
      </c>
      <c r="R107" s="3">
        <f t="shared" si="14"/>
        <v>0.08479641001954898</v>
      </c>
      <c r="S107" s="8">
        <f t="shared" si="15"/>
        <v>11.792952080983852</v>
      </c>
    </row>
    <row r="108" spans="1:19" ht="15">
      <c r="A108" s="1">
        <v>3</v>
      </c>
      <c r="B108" s="5">
        <v>0.6020833333333333</v>
      </c>
      <c r="C108" s="1" t="s">
        <v>22</v>
      </c>
      <c r="D108" s="1">
        <v>3</v>
      </c>
      <c r="E108" s="1">
        <v>3</v>
      </c>
      <c r="F108" s="1" t="s">
        <v>41</v>
      </c>
      <c r="G108" s="2">
        <v>28.734266666666603</v>
      </c>
      <c r="H108" s="6">
        <f>1+_xlfn.COUNTIFS(A:A,A108,O:O,"&lt;"&amp;O108)</f>
        <v>7</v>
      </c>
      <c r="I108" s="2">
        <f>_xlfn.AVERAGEIF(A:A,A108,G:G)</f>
        <v>51.19673333333333</v>
      </c>
      <c r="J108" s="2">
        <f t="shared" si="8"/>
        <v>-22.462466666666725</v>
      </c>
      <c r="K108" s="2">
        <f t="shared" si="9"/>
        <v>67.53753333333327</v>
      </c>
      <c r="L108" s="2">
        <f t="shared" si="10"/>
        <v>57.52686177374665</v>
      </c>
      <c r="M108" s="2">
        <f>SUMIF(A:A,A108,L:L)</f>
        <v>1893.731588243</v>
      </c>
      <c r="N108" s="3">
        <f t="shared" si="11"/>
        <v>0.030377516080364878</v>
      </c>
      <c r="O108" s="7">
        <f t="shared" si="12"/>
        <v>32.91908388277902</v>
      </c>
      <c r="P108" s="3">
        <f t="shared" si="13"/>
      </c>
      <c r="Q108" s="3">
        <f>IF(ISNUMBER(P108),SUMIF(A:A,A108,P:P),"")</f>
      </c>
      <c r="R108" s="3">
        <f t="shared" si="14"/>
      </c>
      <c r="S108" s="8">
        <f t="shared" si="15"/>
      </c>
    </row>
    <row r="109" spans="1:19" ht="15">
      <c r="A109" s="1">
        <v>29</v>
      </c>
      <c r="B109" s="5">
        <v>0.6041666666666666</v>
      </c>
      <c r="C109" s="1" t="s">
        <v>284</v>
      </c>
      <c r="D109" s="1">
        <v>6</v>
      </c>
      <c r="E109" s="1">
        <v>3</v>
      </c>
      <c r="F109" s="1" t="s">
        <v>312</v>
      </c>
      <c r="G109" s="2">
        <v>61.2849</v>
      </c>
      <c r="H109" s="6">
        <f>1+_xlfn.COUNTIFS(A:A,A109,O:O,"&lt;"&amp;O109)</f>
        <v>1</v>
      </c>
      <c r="I109" s="2">
        <f>_xlfn.AVERAGEIF(A:A,A109,G:G)</f>
        <v>50.62518518518519</v>
      </c>
      <c r="J109" s="2">
        <f t="shared" si="8"/>
        <v>10.659714814814812</v>
      </c>
      <c r="K109" s="2">
        <f t="shared" si="9"/>
        <v>100.6597148148148</v>
      </c>
      <c r="L109" s="2">
        <f t="shared" si="10"/>
        <v>419.7179293581146</v>
      </c>
      <c r="M109" s="2">
        <f>SUMIF(A:A,A109,L:L)</f>
        <v>2220.7979150938877</v>
      </c>
      <c r="N109" s="3">
        <f t="shared" si="11"/>
        <v>0.18899420181613885</v>
      </c>
      <c r="O109" s="7">
        <f t="shared" si="12"/>
        <v>5.2911676146173</v>
      </c>
      <c r="P109" s="3">
        <f t="shared" si="13"/>
        <v>0.18899420181613885</v>
      </c>
      <c r="Q109" s="3">
        <f>IF(ISNUMBER(P109),SUMIF(A:A,A109,P:P),"")</f>
        <v>0.9535572516209379</v>
      </c>
      <c r="R109" s="3">
        <f t="shared" si="14"/>
        <v>0.19819911336720517</v>
      </c>
      <c r="S109" s="8">
        <f t="shared" si="15"/>
        <v>5.045431248460186</v>
      </c>
    </row>
    <row r="110" spans="1:19" ht="15">
      <c r="A110" s="1">
        <v>29</v>
      </c>
      <c r="B110" s="5">
        <v>0.6041666666666666</v>
      </c>
      <c r="C110" s="1" t="s">
        <v>284</v>
      </c>
      <c r="D110" s="1">
        <v>6</v>
      </c>
      <c r="E110" s="1">
        <v>4</v>
      </c>
      <c r="F110" s="1" t="s">
        <v>313</v>
      </c>
      <c r="G110" s="2">
        <v>59.7248666666667</v>
      </c>
      <c r="H110" s="6">
        <f>1+_xlfn.COUNTIFS(A:A,A110,O:O,"&lt;"&amp;O110)</f>
        <v>2</v>
      </c>
      <c r="I110" s="2">
        <f>_xlfn.AVERAGEIF(A:A,A110,G:G)</f>
        <v>50.62518518518519</v>
      </c>
      <c r="J110" s="2">
        <f aca="true" t="shared" si="16" ref="J110:J160">G110-I110</f>
        <v>9.099681481481511</v>
      </c>
      <c r="K110" s="2">
        <f aca="true" t="shared" si="17" ref="K110:K160">90+J110</f>
        <v>99.09968148148151</v>
      </c>
      <c r="L110" s="2">
        <f aca="true" t="shared" si="18" ref="L110:L160">EXP(0.06*K110)</f>
        <v>382.21408703661655</v>
      </c>
      <c r="M110" s="2">
        <f>SUMIF(A:A,A110,L:L)</f>
        <v>2220.7979150938877</v>
      </c>
      <c r="N110" s="3">
        <f aca="true" t="shared" si="19" ref="N110:N160">L110/M110</f>
        <v>0.17210664889356123</v>
      </c>
      <c r="O110" s="7">
        <f aca="true" t="shared" si="20" ref="O110:O160">1/N110</f>
        <v>5.810350770460046</v>
      </c>
      <c r="P110" s="3">
        <f aca="true" t="shared" si="21" ref="P110:P160">IF(O110&gt;21,"",N110)</f>
        <v>0.17210664889356123</v>
      </c>
      <c r="Q110" s="3">
        <f>IF(ISNUMBER(P110),SUMIF(A:A,A110,P:P),"")</f>
        <v>0.9535572516209379</v>
      </c>
      <c r="R110" s="3">
        <f aca="true" t="shared" si="22" ref="R110:R160">_xlfn.IFERROR(P110*(1/Q110),"")</f>
        <v>0.1804890567409557</v>
      </c>
      <c r="S110" s="8">
        <f aca="true" t="shared" si="23" ref="S110:S160">_xlfn.IFERROR(1/R110,"")</f>
        <v>5.54050211163348</v>
      </c>
    </row>
    <row r="111" spans="1:19" ht="15">
      <c r="A111" s="1">
        <v>29</v>
      </c>
      <c r="B111" s="5">
        <v>0.6041666666666666</v>
      </c>
      <c r="C111" s="1" t="s">
        <v>284</v>
      </c>
      <c r="D111" s="1">
        <v>6</v>
      </c>
      <c r="E111" s="1">
        <v>8</v>
      </c>
      <c r="F111" s="1" t="s">
        <v>317</v>
      </c>
      <c r="G111" s="2">
        <v>58.7676333333333</v>
      </c>
      <c r="H111" s="6">
        <f>1+_xlfn.COUNTIFS(A:A,A111,O:O,"&lt;"&amp;O111)</f>
        <v>3</v>
      </c>
      <c r="I111" s="2">
        <f>_xlfn.AVERAGEIF(A:A,A111,G:G)</f>
        <v>50.62518518518519</v>
      </c>
      <c r="J111" s="2">
        <f t="shared" si="16"/>
        <v>8.142448148148112</v>
      </c>
      <c r="K111" s="2">
        <f t="shared" si="17"/>
        <v>98.1424481481481</v>
      </c>
      <c r="L111" s="2">
        <f t="shared" si="18"/>
        <v>360.88050371259396</v>
      </c>
      <c r="M111" s="2">
        <f>SUMIF(A:A,A111,L:L)</f>
        <v>2220.7979150938877</v>
      </c>
      <c r="N111" s="3">
        <f t="shared" si="19"/>
        <v>0.16250037937258113</v>
      </c>
      <c r="O111" s="7">
        <f t="shared" si="20"/>
        <v>6.153831787107391</v>
      </c>
      <c r="P111" s="3">
        <f t="shared" si="21"/>
        <v>0.16250037937258113</v>
      </c>
      <c r="Q111" s="3">
        <f>IF(ISNUMBER(P111),SUMIF(A:A,A111,P:P),"")</f>
        <v>0.9535572516209379</v>
      </c>
      <c r="R111" s="3">
        <f t="shared" si="22"/>
        <v>0.17041491645766327</v>
      </c>
      <c r="S111" s="8">
        <f t="shared" si="23"/>
        <v>5.868030925851689</v>
      </c>
    </row>
    <row r="112" spans="1:19" ht="15">
      <c r="A112" s="1">
        <v>29</v>
      </c>
      <c r="B112" s="5">
        <v>0.6041666666666666</v>
      </c>
      <c r="C112" s="1" t="s">
        <v>284</v>
      </c>
      <c r="D112" s="1">
        <v>6</v>
      </c>
      <c r="E112" s="1">
        <v>6</v>
      </c>
      <c r="F112" s="1" t="s">
        <v>315</v>
      </c>
      <c r="G112" s="2">
        <v>55.1338666666667</v>
      </c>
      <c r="H112" s="6">
        <f>1+_xlfn.COUNTIFS(A:A,A112,O:O,"&lt;"&amp;O112)</f>
        <v>4</v>
      </c>
      <c r="I112" s="2">
        <f>_xlfn.AVERAGEIF(A:A,A112,G:G)</f>
        <v>50.62518518518519</v>
      </c>
      <c r="J112" s="2">
        <f t="shared" si="16"/>
        <v>4.50868148148151</v>
      </c>
      <c r="K112" s="2">
        <f t="shared" si="17"/>
        <v>94.50868148148152</v>
      </c>
      <c r="L112" s="2">
        <f t="shared" si="18"/>
        <v>290.1856495117708</v>
      </c>
      <c r="M112" s="2">
        <f>SUMIF(A:A,A112,L:L)</f>
        <v>2220.7979150938877</v>
      </c>
      <c r="N112" s="3">
        <f t="shared" si="19"/>
        <v>0.13066729194020463</v>
      </c>
      <c r="O112" s="7">
        <f t="shared" si="20"/>
        <v>7.653024602802785</v>
      </c>
      <c r="P112" s="3">
        <f t="shared" si="21"/>
        <v>0.13066729194020463</v>
      </c>
      <c r="Q112" s="3">
        <f>IF(ISNUMBER(P112),SUMIF(A:A,A112,P:P),"")</f>
        <v>0.9535572516209379</v>
      </c>
      <c r="R112" s="3">
        <f t="shared" si="22"/>
        <v>0.13703140710018746</v>
      </c>
      <c r="S112" s="8">
        <f t="shared" si="23"/>
        <v>7.297597106836043</v>
      </c>
    </row>
    <row r="113" spans="1:19" ht="15">
      <c r="A113" s="1">
        <v>29</v>
      </c>
      <c r="B113" s="5">
        <v>0.6041666666666666</v>
      </c>
      <c r="C113" s="1" t="s">
        <v>284</v>
      </c>
      <c r="D113" s="1">
        <v>6</v>
      </c>
      <c r="E113" s="1">
        <v>5</v>
      </c>
      <c r="F113" s="1" t="s">
        <v>314</v>
      </c>
      <c r="G113" s="2">
        <v>48.205033333333304</v>
      </c>
      <c r="H113" s="6">
        <f>1+_xlfn.COUNTIFS(A:A,A113,O:O,"&lt;"&amp;O113)</f>
        <v>5</v>
      </c>
      <c r="I113" s="2">
        <f>_xlfn.AVERAGEIF(A:A,A113,G:G)</f>
        <v>50.62518518518519</v>
      </c>
      <c r="J113" s="2">
        <f t="shared" si="16"/>
        <v>-2.420151851851884</v>
      </c>
      <c r="K113" s="2">
        <f t="shared" si="17"/>
        <v>87.57984814814812</v>
      </c>
      <c r="L113" s="2">
        <f t="shared" si="18"/>
        <v>191.48144077074994</v>
      </c>
      <c r="M113" s="2">
        <f>SUMIF(A:A,A113,L:L)</f>
        <v>2220.7979150938877</v>
      </c>
      <c r="N113" s="3">
        <f t="shared" si="19"/>
        <v>0.08622191126411193</v>
      </c>
      <c r="O113" s="7">
        <f t="shared" si="20"/>
        <v>11.597979972130695</v>
      </c>
      <c r="P113" s="3">
        <f t="shared" si="21"/>
        <v>0.08622191126411193</v>
      </c>
      <c r="Q113" s="3">
        <f>IF(ISNUMBER(P113),SUMIF(A:A,A113,P:P),"")</f>
        <v>0.9535572516209379</v>
      </c>
      <c r="R113" s="3">
        <f t="shared" si="22"/>
        <v>0.09042132616321104</v>
      </c>
      <c r="S113" s="8">
        <f t="shared" si="23"/>
        <v>11.059337906579627</v>
      </c>
    </row>
    <row r="114" spans="1:19" ht="15">
      <c r="A114" s="1">
        <v>29</v>
      </c>
      <c r="B114" s="5">
        <v>0.6041666666666666</v>
      </c>
      <c r="C114" s="1" t="s">
        <v>284</v>
      </c>
      <c r="D114" s="1">
        <v>6</v>
      </c>
      <c r="E114" s="1">
        <v>1</v>
      </c>
      <c r="F114" s="1" t="s">
        <v>310</v>
      </c>
      <c r="G114" s="2">
        <v>46.3964333333334</v>
      </c>
      <c r="H114" s="6">
        <f>1+_xlfn.COUNTIFS(A:A,A114,O:O,"&lt;"&amp;O114)</f>
        <v>6</v>
      </c>
      <c r="I114" s="2">
        <f>_xlfn.AVERAGEIF(A:A,A114,G:G)</f>
        <v>50.62518518518519</v>
      </c>
      <c r="J114" s="2">
        <f t="shared" si="16"/>
        <v>-4.22875185185179</v>
      </c>
      <c r="K114" s="2">
        <f t="shared" si="17"/>
        <v>85.7712481481482</v>
      </c>
      <c r="L114" s="2">
        <f t="shared" si="18"/>
        <v>171.79035874093452</v>
      </c>
      <c r="M114" s="2">
        <f>SUMIF(A:A,A114,L:L)</f>
        <v>2220.7979150938877</v>
      </c>
      <c r="N114" s="3">
        <f t="shared" si="19"/>
        <v>0.07735524136317996</v>
      </c>
      <c r="O114" s="7">
        <f t="shared" si="20"/>
        <v>12.927372242367358</v>
      </c>
      <c r="P114" s="3">
        <f t="shared" si="21"/>
        <v>0.07735524136317996</v>
      </c>
      <c r="Q114" s="3">
        <f>IF(ISNUMBER(P114),SUMIF(A:A,A114,P:P),"")</f>
        <v>0.9535572516209379</v>
      </c>
      <c r="R114" s="3">
        <f t="shared" si="22"/>
        <v>0.08112280749969121</v>
      </c>
      <c r="S114" s="8">
        <f t="shared" si="23"/>
        <v>12.32698954611262</v>
      </c>
    </row>
    <row r="115" spans="1:19" ht="15">
      <c r="A115" s="1">
        <v>29</v>
      </c>
      <c r="B115" s="5">
        <v>0.6041666666666666</v>
      </c>
      <c r="C115" s="1" t="s">
        <v>284</v>
      </c>
      <c r="D115" s="1">
        <v>6</v>
      </c>
      <c r="E115" s="1">
        <v>2</v>
      </c>
      <c r="F115" s="1" t="s">
        <v>311</v>
      </c>
      <c r="G115" s="2">
        <v>45.9596333333333</v>
      </c>
      <c r="H115" s="6">
        <f>1+_xlfn.COUNTIFS(A:A,A115,O:O,"&lt;"&amp;O115)</f>
        <v>7</v>
      </c>
      <c r="I115" s="2">
        <f>_xlfn.AVERAGEIF(A:A,A115,G:G)</f>
        <v>50.62518518518519</v>
      </c>
      <c r="J115" s="2">
        <f t="shared" si="16"/>
        <v>-4.6655518518518875</v>
      </c>
      <c r="K115" s="2">
        <f t="shared" si="17"/>
        <v>85.33444814814811</v>
      </c>
      <c r="L115" s="2">
        <f t="shared" si="18"/>
        <v>167.34656287239736</v>
      </c>
      <c r="M115" s="2">
        <f>SUMIF(A:A,A115,L:L)</f>
        <v>2220.7979150938877</v>
      </c>
      <c r="N115" s="3">
        <f t="shared" si="19"/>
        <v>0.07535425071097589</v>
      </c>
      <c r="O115" s="7">
        <f t="shared" si="20"/>
        <v>13.270651496961177</v>
      </c>
      <c r="P115" s="3">
        <f t="shared" si="21"/>
        <v>0.07535425071097589</v>
      </c>
      <c r="Q115" s="3">
        <f>IF(ISNUMBER(P115),SUMIF(A:A,A115,P:P),"")</f>
        <v>0.9535572516209379</v>
      </c>
      <c r="R115" s="3">
        <f t="shared" si="22"/>
        <v>0.07902435913825027</v>
      </c>
      <c r="S115" s="8">
        <f t="shared" si="23"/>
        <v>12.654325968661587</v>
      </c>
    </row>
    <row r="116" spans="1:19" ht="15">
      <c r="A116" s="1">
        <v>29</v>
      </c>
      <c r="B116" s="5">
        <v>0.6041666666666666</v>
      </c>
      <c r="C116" s="1" t="s">
        <v>284</v>
      </c>
      <c r="D116" s="1">
        <v>6</v>
      </c>
      <c r="E116" s="1">
        <v>7</v>
      </c>
      <c r="F116" s="1" t="s">
        <v>316</v>
      </c>
      <c r="G116" s="2">
        <v>42.260999999999996</v>
      </c>
      <c r="H116" s="6">
        <f>1+_xlfn.COUNTIFS(A:A,A116,O:O,"&lt;"&amp;O116)</f>
        <v>8</v>
      </c>
      <c r="I116" s="2">
        <f>_xlfn.AVERAGEIF(A:A,A116,G:G)</f>
        <v>50.62518518518519</v>
      </c>
      <c r="J116" s="2">
        <f t="shared" si="16"/>
        <v>-8.364185185185192</v>
      </c>
      <c r="K116" s="2">
        <f t="shared" si="17"/>
        <v>81.63581481481481</v>
      </c>
      <c r="L116" s="2">
        <f t="shared" si="18"/>
        <v>134.0414243192586</v>
      </c>
      <c r="M116" s="2">
        <f>SUMIF(A:A,A116,L:L)</f>
        <v>2220.7979150938877</v>
      </c>
      <c r="N116" s="3">
        <f t="shared" si="19"/>
        <v>0.06035732626018418</v>
      </c>
      <c r="O116" s="7">
        <f t="shared" si="20"/>
        <v>16.567996993260923</v>
      </c>
      <c r="P116" s="3">
        <f t="shared" si="21"/>
        <v>0.06035732626018418</v>
      </c>
      <c r="Q116" s="3">
        <f>IF(ISNUMBER(P116),SUMIF(A:A,A116,P:P),"")</f>
        <v>0.9535572516209379</v>
      </c>
      <c r="R116" s="3">
        <f t="shared" si="22"/>
        <v>0.06329701353283576</v>
      </c>
      <c r="S116" s="8">
        <f t="shared" si="23"/>
        <v>15.798533677757847</v>
      </c>
    </row>
    <row r="117" spans="1:19" ht="15">
      <c r="A117" s="1">
        <v>29</v>
      </c>
      <c r="B117" s="5">
        <v>0.6041666666666666</v>
      </c>
      <c r="C117" s="1" t="s">
        <v>284</v>
      </c>
      <c r="D117" s="1">
        <v>6</v>
      </c>
      <c r="E117" s="1">
        <v>9</v>
      </c>
      <c r="F117" s="1" t="s">
        <v>318</v>
      </c>
      <c r="G117" s="2">
        <v>37.8933</v>
      </c>
      <c r="H117" s="6">
        <f>1+_xlfn.COUNTIFS(A:A,A117,O:O,"&lt;"&amp;O117)</f>
        <v>9</v>
      </c>
      <c r="I117" s="2">
        <f>_xlfn.AVERAGEIF(A:A,A117,G:G)</f>
        <v>50.62518518518519</v>
      </c>
      <c r="J117" s="2">
        <f t="shared" si="16"/>
        <v>-12.731885185185185</v>
      </c>
      <c r="K117" s="2">
        <f t="shared" si="17"/>
        <v>77.26811481481482</v>
      </c>
      <c r="L117" s="2">
        <f t="shared" si="18"/>
        <v>103.13995877145136</v>
      </c>
      <c r="M117" s="2">
        <f>SUMIF(A:A,A117,L:L)</f>
        <v>2220.7979150938877</v>
      </c>
      <c r="N117" s="3">
        <f t="shared" si="19"/>
        <v>0.0464427483790622</v>
      </c>
      <c r="O117" s="7">
        <f t="shared" si="20"/>
        <v>21.531886783229876</v>
      </c>
      <c r="P117" s="3">
        <f t="shared" si="21"/>
      </c>
      <c r="Q117" s="3">
        <f>IF(ISNUMBER(P117),SUMIF(A:A,A117,P:P),"")</f>
      </c>
      <c r="R117" s="3">
        <f t="shared" si="22"/>
      </c>
      <c r="S117" s="8">
        <f t="shared" si="23"/>
      </c>
    </row>
    <row r="118" spans="1:19" ht="15">
      <c r="A118" s="1">
        <v>16</v>
      </c>
      <c r="B118" s="5">
        <v>0.607638888888889</v>
      </c>
      <c r="C118" s="1" t="s">
        <v>153</v>
      </c>
      <c r="D118" s="1">
        <v>4</v>
      </c>
      <c r="E118" s="1">
        <v>3</v>
      </c>
      <c r="F118" s="1" t="s">
        <v>176</v>
      </c>
      <c r="G118" s="2">
        <v>64.36823333333331</v>
      </c>
      <c r="H118" s="6">
        <f>1+_xlfn.COUNTIFS(A:A,A118,O:O,"&lt;"&amp;O118)</f>
        <v>1</v>
      </c>
      <c r="I118" s="2">
        <f>_xlfn.AVERAGEIF(A:A,A118,G:G)</f>
        <v>52.79187777777778</v>
      </c>
      <c r="J118" s="2">
        <f t="shared" si="16"/>
        <v>11.57635555555553</v>
      </c>
      <c r="K118" s="2">
        <f t="shared" si="17"/>
        <v>101.57635555555552</v>
      </c>
      <c r="L118" s="2">
        <f t="shared" si="18"/>
        <v>443.4483492652677</v>
      </c>
      <c r="M118" s="2">
        <f>SUMIF(A:A,A118,L:L)</f>
        <v>2957.71868969626</v>
      </c>
      <c r="N118" s="3">
        <f t="shared" si="19"/>
        <v>0.14992918387069706</v>
      </c>
      <c r="O118" s="7">
        <f t="shared" si="20"/>
        <v>6.669815536796537</v>
      </c>
      <c r="P118" s="3">
        <f t="shared" si="21"/>
        <v>0.14992918387069706</v>
      </c>
      <c r="Q118" s="3">
        <f>IF(ISNUMBER(P118),SUMIF(A:A,A118,P:P),"")</f>
        <v>0.9262639997582313</v>
      </c>
      <c r="R118" s="3">
        <f t="shared" si="22"/>
        <v>0.1618644186860666</v>
      </c>
      <c r="S118" s="8">
        <f t="shared" si="23"/>
        <v>6.178010016762755</v>
      </c>
    </row>
    <row r="119" spans="1:19" ht="15">
      <c r="A119" s="1">
        <v>16</v>
      </c>
      <c r="B119" s="5">
        <v>0.607638888888889</v>
      </c>
      <c r="C119" s="1" t="s">
        <v>153</v>
      </c>
      <c r="D119" s="1">
        <v>4</v>
      </c>
      <c r="E119" s="1">
        <v>2</v>
      </c>
      <c r="F119" s="1" t="s">
        <v>175</v>
      </c>
      <c r="G119" s="2">
        <v>63.9300666666666</v>
      </c>
      <c r="H119" s="6">
        <f>1+_xlfn.COUNTIFS(A:A,A119,O:O,"&lt;"&amp;O119)</f>
        <v>2</v>
      </c>
      <c r="I119" s="2">
        <f>_xlfn.AVERAGEIF(A:A,A119,G:G)</f>
        <v>52.79187777777778</v>
      </c>
      <c r="J119" s="2">
        <f t="shared" si="16"/>
        <v>11.13818888888882</v>
      </c>
      <c r="K119" s="2">
        <f t="shared" si="17"/>
        <v>101.13818888888882</v>
      </c>
      <c r="L119" s="2">
        <f t="shared" si="18"/>
        <v>431.9420057716347</v>
      </c>
      <c r="M119" s="2">
        <f>SUMIF(A:A,A119,L:L)</f>
        <v>2957.71868969626</v>
      </c>
      <c r="N119" s="3">
        <f t="shared" si="19"/>
        <v>0.14603890737695294</v>
      </c>
      <c r="O119" s="7">
        <f t="shared" si="20"/>
        <v>6.847490288453189</v>
      </c>
      <c r="P119" s="3">
        <f t="shared" si="21"/>
        <v>0.14603890737695294</v>
      </c>
      <c r="Q119" s="3">
        <f>IF(ISNUMBER(P119),SUMIF(A:A,A119,P:P),"")</f>
        <v>0.9262639997582313</v>
      </c>
      <c r="R119" s="3">
        <f t="shared" si="22"/>
        <v>0.15766445356299205</v>
      </c>
      <c r="S119" s="8">
        <f t="shared" si="23"/>
        <v>6.342583742888295</v>
      </c>
    </row>
    <row r="120" spans="1:19" ht="15">
      <c r="A120" s="1">
        <v>16</v>
      </c>
      <c r="B120" s="5">
        <v>0.607638888888889</v>
      </c>
      <c r="C120" s="1" t="s">
        <v>153</v>
      </c>
      <c r="D120" s="1">
        <v>4</v>
      </c>
      <c r="E120" s="1">
        <v>9</v>
      </c>
      <c r="F120" s="1" t="s">
        <v>182</v>
      </c>
      <c r="G120" s="2">
        <v>57.933</v>
      </c>
      <c r="H120" s="6">
        <f>1+_xlfn.COUNTIFS(A:A,A120,O:O,"&lt;"&amp;O120)</f>
        <v>3</v>
      </c>
      <c r="I120" s="2">
        <f>_xlfn.AVERAGEIF(A:A,A120,G:G)</f>
        <v>52.79187777777778</v>
      </c>
      <c r="J120" s="2">
        <f t="shared" si="16"/>
        <v>5.141122222222222</v>
      </c>
      <c r="K120" s="2">
        <f t="shared" si="17"/>
        <v>95.14112222222222</v>
      </c>
      <c r="L120" s="2">
        <f t="shared" si="18"/>
        <v>301.40875493543103</v>
      </c>
      <c r="M120" s="2">
        <f>SUMIF(A:A,A120,L:L)</f>
        <v>2957.71868969626</v>
      </c>
      <c r="N120" s="3">
        <f t="shared" si="19"/>
        <v>0.10190582220866445</v>
      </c>
      <c r="O120" s="7">
        <f t="shared" si="20"/>
        <v>9.812982009530128</v>
      </c>
      <c r="P120" s="3">
        <f t="shared" si="21"/>
        <v>0.10190582220866445</v>
      </c>
      <c r="Q120" s="3">
        <f>IF(ISNUMBER(P120),SUMIF(A:A,A120,P:P),"")</f>
        <v>0.9262639997582313</v>
      </c>
      <c r="R120" s="3">
        <f t="shared" si="22"/>
        <v>0.11001811819876772</v>
      </c>
      <c r="S120" s="8">
        <f t="shared" si="23"/>
        <v>9.089411965702942</v>
      </c>
    </row>
    <row r="121" spans="1:19" ht="15">
      <c r="A121" s="1">
        <v>16</v>
      </c>
      <c r="B121" s="5">
        <v>0.607638888888889</v>
      </c>
      <c r="C121" s="1" t="s">
        <v>153</v>
      </c>
      <c r="D121" s="1">
        <v>4</v>
      </c>
      <c r="E121" s="1">
        <v>8</v>
      </c>
      <c r="F121" s="1" t="s">
        <v>181</v>
      </c>
      <c r="G121" s="2">
        <v>57.7622333333333</v>
      </c>
      <c r="H121" s="6">
        <f>1+_xlfn.COUNTIFS(A:A,A121,O:O,"&lt;"&amp;O121)</f>
        <v>4</v>
      </c>
      <c r="I121" s="2">
        <f>_xlfn.AVERAGEIF(A:A,A121,G:G)</f>
        <v>52.79187777777778</v>
      </c>
      <c r="J121" s="2">
        <f t="shared" si="16"/>
        <v>4.970355555555521</v>
      </c>
      <c r="K121" s="2">
        <f t="shared" si="17"/>
        <v>94.97035555555553</v>
      </c>
      <c r="L121" s="2">
        <f t="shared" si="18"/>
        <v>298.3362879597291</v>
      </c>
      <c r="M121" s="2">
        <f>SUMIF(A:A,A121,L:L)</f>
        <v>2957.71868969626</v>
      </c>
      <c r="N121" s="3">
        <f t="shared" si="19"/>
        <v>0.10086702599508084</v>
      </c>
      <c r="O121" s="7">
        <f t="shared" si="20"/>
        <v>9.914042672862871</v>
      </c>
      <c r="P121" s="3">
        <f t="shared" si="21"/>
        <v>0.10086702599508084</v>
      </c>
      <c r="Q121" s="3">
        <f>IF(ISNUMBER(P121),SUMIF(A:A,A121,P:P),"")</f>
        <v>0.9262639997582313</v>
      </c>
      <c r="R121" s="3">
        <f t="shared" si="22"/>
        <v>0.10889662776639125</v>
      </c>
      <c r="S121" s="8">
        <f t="shared" si="23"/>
        <v>9.18302081993975</v>
      </c>
    </row>
    <row r="122" spans="1:19" ht="15">
      <c r="A122" s="1">
        <v>16</v>
      </c>
      <c r="B122" s="5">
        <v>0.607638888888889</v>
      </c>
      <c r="C122" s="1" t="s">
        <v>153</v>
      </c>
      <c r="D122" s="1">
        <v>4</v>
      </c>
      <c r="E122" s="1">
        <v>5</v>
      </c>
      <c r="F122" s="1" t="s">
        <v>178</v>
      </c>
      <c r="G122" s="2">
        <v>57.591800000000006</v>
      </c>
      <c r="H122" s="6">
        <f>1+_xlfn.COUNTIFS(A:A,A122,O:O,"&lt;"&amp;O122)</f>
        <v>5</v>
      </c>
      <c r="I122" s="2">
        <f>_xlfn.AVERAGEIF(A:A,A122,G:G)</f>
        <v>52.79187777777778</v>
      </c>
      <c r="J122" s="2">
        <f t="shared" si="16"/>
        <v>4.799922222222229</v>
      </c>
      <c r="K122" s="2">
        <f t="shared" si="17"/>
        <v>94.79992222222222</v>
      </c>
      <c r="L122" s="2">
        <f t="shared" si="18"/>
        <v>295.3010467173497</v>
      </c>
      <c r="M122" s="2">
        <f>SUMIF(A:A,A122,L:L)</f>
        <v>2957.71868969626</v>
      </c>
      <c r="N122" s="3">
        <f t="shared" si="19"/>
        <v>0.0998408157429182</v>
      </c>
      <c r="O122" s="7">
        <f t="shared" si="20"/>
        <v>10.015943805736892</v>
      </c>
      <c r="P122" s="3">
        <f t="shared" si="21"/>
        <v>0.0998408157429182</v>
      </c>
      <c r="Q122" s="3">
        <f>IF(ISNUMBER(P122),SUMIF(A:A,A122,P:P),"")</f>
        <v>0.9262639997582313</v>
      </c>
      <c r="R122" s="3">
        <f t="shared" si="22"/>
        <v>0.1077887252111473</v>
      </c>
      <c r="S122" s="8">
        <f t="shared" si="23"/>
        <v>9.277408170855535</v>
      </c>
    </row>
    <row r="123" spans="1:19" ht="15">
      <c r="A123" s="1">
        <v>16</v>
      </c>
      <c r="B123" s="5">
        <v>0.607638888888889</v>
      </c>
      <c r="C123" s="1" t="s">
        <v>153</v>
      </c>
      <c r="D123" s="1">
        <v>4</v>
      </c>
      <c r="E123" s="1">
        <v>4</v>
      </c>
      <c r="F123" s="1" t="s">
        <v>177</v>
      </c>
      <c r="G123" s="2">
        <v>57.1469</v>
      </c>
      <c r="H123" s="6">
        <f>1+_xlfn.COUNTIFS(A:A,A123,O:O,"&lt;"&amp;O123)</f>
        <v>6</v>
      </c>
      <c r="I123" s="2">
        <f>_xlfn.AVERAGEIF(A:A,A123,G:G)</f>
        <v>52.79187777777778</v>
      </c>
      <c r="J123" s="2">
        <f t="shared" si="16"/>
        <v>4.355022222222225</v>
      </c>
      <c r="K123" s="2">
        <f t="shared" si="17"/>
        <v>94.35502222222223</v>
      </c>
      <c r="L123" s="2">
        <f t="shared" si="18"/>
        <v>287.52256190031886</v>
      </c>
      <c r="M123" s="2">
        <f>SUMIF(A:A,A123,L:L)</f>
        <v>2957.71868969626</v>
      </c>
      <c r="N123" s="3">
        <f t="shared" si="19"/>
        <v>0.09721092235781413</v>
      </c>
      <c r="O123" s="7">
        <f t="shared" si="20"/>
        <v>10.286909904210129</v>
      </c>
      <c r="P123" s="3">
        <f t="shared" si="21"/>
        <v>0.09721092235781413</v>
      </c>
      <c r="Q123" s="3">
        <f>IF(ISNUMBER(P123),SUMIF(A:A,A123,P:P),"")</f>
        <v>0.9262639997582313</v>
      </c>
      <c r="R123" s="3">
        <f t="shared" si="22"/>
        <v>0.1049494770207928</v>
      </c>
      <c r="S123" s="8">
        <f t="shared" si="23"/>
        <v>9.528394313026238</v>
      </c>
    </row>
    <row r="124" spans="1:19" ht="15">
      <c r="A124" s="1">
        <v>16</v>
      </c>
      <c r="B124" s="5">
        <v>0.607638888888889</v>
      </c>
      <c r="C124" s="1" t="s">
        <v>153</v>
      </c>
      <c r="D124" s="1">
        <v>4</v>
      </c>
      <c r="E124" s="1">
        <v>7</v>
      </c>
      <c r="F124" s="1" t="s">
        <v>180</v>
      </c>
      <c r="G124" s="2">
        <v>52.57770000000001</v>
      </c>
      <c r="H124" s="6">
        <f>1+_xlfn.COUNTIFS(A:A,A124,O:O,"&lt;"&amp;O124)</f>
        <v>7</v>
      </c>
      <c r="I124" s="2">
        <f>_xlfn.AVERAGEIF(A:A,A124,G:G)</f>
        <v>52.79187777777778</v>
      </c>
      <c r="J124" s="2">
        <f t="shared" si="16"/>
        <v>-0.21417777777777047</v>
      </c>
      <c r="K124" s="2">
        <f t="shared" si="17"/>
        <v>89.78582222222224</v>
      </c>
      <c r="L124" s="2">
        <f t="shared" si="18"/>
        <v>218.57939958010172</v>
      </c>
      <c r="M124" s="2">
        <f>SUMIF(A:A,A124,L:L)</f>
        <v>2957.71868969626</v>
      </c>
      <c r="N124" s="3">
        <f t="shared" si="19"/>
        <v>0.07390134847562144</v>
      </c>
      <c r="O124" s="7">
        <f t="shared" si="20"/>
        <v>13.531552815032594</v>
      </c>
      <c r="P124" s="3">
        <f t="shared" si="21"/>
        <v>0.07390134847562144</v>
      </c>
      <c r="Q124" s="3">
        <f>IF(ISNUMBER(P124),SUMIF(A:A,A124,P:P),"")</f>
        <v>0.9262639997582313</v>
      </c>
      <c r="R124" s="3">
        <f t="shared" si="22"/>
        <v>0.07978432552156921</v>
      </c>
      <c r="S124" s="8">
        <f t="shared" si="23"/>
        <v>12.533790233391846</v>
      </c>
    </row>
    <row r="125" spans="1:19" ht="15">
      <c r="A125" s="1">
        <v>16</v>
      </c>
      <c r="B125" s="5">
        <v>0.607638888888889</v>
      </c>
      <c r="C125" s="1" t="s">
        <v>153</v>
      </c>
      <c r="D125" s="1">
        <v>4</v>
      </c>
      <c r="E125" s="1">
        <v>1</v>
      </c>
      <c r="F125" s="1" t="s">
        <v>174</v>
      </c>
      <c r="G125" s="2">
        <v>47.2587333333333</v>
      </c>
      <c r="H125" s="6">
        <f>1+_xlfn.COUNTIFS(A:A,A125,O:O,"&lt;"&amp;O125)</f>
        <v>8</v>
      </c>
      <c r="I125" s="2">
        <f>_xlfn.AVERAGEIF(A:A,A125,G:G)</f>
        <v>52.79187777777778</v>
      </c>
      <c r="J125" s="2">
        <f t="shared" si="16"/>
        <v>-5.533144444444474</v>
      </c>
      <c r="K125" s="2">
        <f t="shared" si="17"/>
        <v>84.46685555555553</v>
      </c>
      <c r="L125" s="2">
        <f t="shared" si="18"/>
        <v>158.85809720670463</v>
      </c>
      <c r="M125" s="2">
        <f>SUMIF(A:A,A125,L:L)</f>
        <v>2957.71868969626</v>
      </c>
      <c r="N125" s="3">
        <f t="shared" si="19"/>
        <v>0.05370967082167588</v>
      </c>
      <c r="O125" s="7">
        <f t="shared" si="20"/>
        <v>18.618620905723834</v>
      </c>
      <c r="P125" s="3">
        <f t="shared" si="21"/>
        <v>0.05370967082167588</v>
      </c>
      <c r="Q125" s="3">
        <f>IF(ISNUMBER(P125),SUMIF(A:A,A125,P:P),"")</f>
        <v>0.9262639997582313</v>
      </c>
      <c r="R125" s="3">
        <f t="shared" si="22"/>
        <v>0.057985272919702055</v>
      </c>
      <c r="S125" s="8">
        <f t="shared" si="23"/>
        <v>17.24575827011798</v>
      </c>
    </row>
    <row r="126" spans="1:19" ht="15">
      <c r="A126" s="1">
        <v>16</v>
      </c>
      <c r="B126" s="5">
        <v>0.607638888888889</v>
      </c>
      <c r="C126" s="1" t="s">
        <v>153</v>
      </c>
      <c r="D126" s="1">
        <v>4</v>
      </c>
      <c r="E126" s="1">
        <v>6</v>
      </c>
      <c r="F126" s="1" t="s">
        <v>179</v>
      </c>
      <c r="G126" s="2">
        <v>39.5554666666667</v>
      </c>
      <c r="H126" s="6">
        <f>1+_xlfn.COUNTIFS(A:A,A126,O:O,"&lt;"&amp;O126)</f>
        <v>12</v>
      </c>
      <c r="I126" s="2">
        <f>_xlfn.AVERAGEIF(A:A,A126,G:G)</f>
        <v>52.79187777777778</v>
      </c>
      <c r="J126" s="2">
        <f t="shared" si="16"/>
        <v>-13.236411111111074</v>
      </c>
      <c r="K126" s="2">
        <f t="shared" si="17"/>
        <v>76.76358888888893</v>
      </c>
      <c r="L126" s="2">
        <f t="shared" si="18"/>
        <v>100.06453554975535</v>
      </c>
      <c r="M126" s="2">
        <f>SUMIF(A:A,A126,L:L)</f>
        <v>2957.71868969626</v>
      </c>
      <c r="N126" s="3">
        <f t="shared" si="19"/>
        <v>0.03383166083317794</v>
      </c>
      <c r="O126" s="7">
        <f t="shared" si="20"/>
        <v>29.558111407268623</v>
      </c>
      <c r="P126" s="3">
        <f t="shared" si="21"/>
      </c>
      <c r="Q126" s="3">
        <f>IF(ISNUMBER(P126),SUMIF(A:A,A126,P:P),"")</f>
      </c>
      <c r="R126" s="3">
        <f t="shared" si="22"/>
      </c>
      <c r="S126" s="8">
        <f t="shared" si="23"/>
      </c>
    </row>
    <row r="127" spans="1:19" ht="15">
      <c r="A127" s="1">
        <v>16</v>
      </c>
      <c r="B127" s="5">
        <v>0.607638888888889</v>
      </c>
      <c r="C127" s="1" t="s">
        <v>153</v>
      </c>
      <c r="D127" s="1">
        <v>4</v>
      </c>
      <c r="E127" s="1">
        <v>10</v>
      </c>
      <c r="F127" s="1" t="s">
        <v>183</v>
      </c>
      <c r="G127" s="2">
        <v>46.6157666666667</v>
      </c>
      <c r="H127" s="6">
        <f>1+_xlfn.COUNTIFS(A:A,A127,O:O,"&lt;"&amp;O127)</f>
        <v>9</v>
      </c>
      <c r="I127" s="2">
        <f>_xlfn.AVERAGEIF(A:A,A127,G:G)</f>
        <v>52.79187777777778</v>
      </c>
      <c r="J127" s="2">
        <f t="shared" si="16"/>
        <v>-6.1761111111110765</v>
      </c>
      <c r="K127" s="2">
        <f t="shared" si="17"/>
        <v>83.82388888888892</v>
      </c>
      <c r="L127" s="2">
        <f t="shared" si="18"/>
        <v>152.84637520469494</v>
      </c>
      <c r="M127" s="2">
        <f>SUMIF(A:A,A127,L:L)</f>
        <v>2957.71868969626</v>
      </c>
      <c r="N127" s="3">
        <f t="shared" si="19"/>
        <v>0.05167711714341277</v>
      </c>
      <c r="O127" s="7">
        <f t="shared" si="20"/>
        <v>19.350924650553363</v>
      </c>
      <c r="P127" s="3">
        <f t="shared" si="21"/>
        <v>0.05167711714341277</v>
      </c>
      <c r="Q127" s="3">
        <f>IF(ISNUMBER(P127),SUMIF(A:A,A127,P:P),"")</f>
        <v>0.9262639997582313</v>
      </c>
      <c r="R127" s="3">
        <f t="shared" si="22"/>
        <v>0.055790916150148626</v>
      </c>
      <c r="S127" s="8">
        <f t="shared" si="23"/>
        <v>17.924064865841714</v>
      </c>
    </row>
    <row r="128" spans="1:19" ht="15">
      <c r="A128" s="1">
        <v>16</v>
      </c>
      <c r="B128" s="5">
        <v>0.607638888888889</v>
      </c>
      <c r="C128" s="1" t="s">
        <v>153</v>
      </c>
      <c r="D128" s="1">
        <v>4</v>
      </c>
      <c r="E128" s="1">
        <v>13</v>
      </c>
      <c r="F128" s="1" t="s">
        <v>184</v>
      </c>
      <c r="G128" s="2">
        <v>42.306933333333404</v>
      </c>
      <c r="H128" s="6">
        <f>1+_xlfn.COUNTIFS(A:A,A128,O:O,"&lt;"&amp;O128)</f>
        <v>11</v>
      </c>
      <c r="I128" s="2">
        <f>_xlfn.AVERAGEIF(A:A,A128,G:G)</f>
        <v>52.79187777777778</v>
      </c>
      <c r="J128" s="2">
        <f t="shared" si="16"/>
        <v>-10.484944444444373</v>
      </c>
      <c r="K128" s="2">
        <f t="shared" si="17"/>
        <v>79.51505555555562</v>
      </c>
      <c r="L128" s="2">
        <f t="shared" si="18"/>
        <v>118.0258104687716</v>
      </c>
      <c r="M128" s="2">
        <f>SUMIF(A:A,A128,L:L)</f>
        <v>2957.71868969626</v>
      </c>
      <c r="N128" s="3">
        <f t="shared" si="19"/>
        <v>0.03990433940859066</v>
      </c>
      <c r="O128" s="7">
        <f t="shared" si="20"/>
        <v>25.0599311959721</v>
      </c>
      <c r="P128" s="3">
        <f t="shared" si="21"/>
      </c>
      <c r="Q128" s="3">
        <f>IF(ISNUMBER(P128),SUMIF(A:A,A128,P:P),"")</f>
      </c>
      <c r="R128" s="3">
        <f t="shared" si="22"/>
      </c>
      <c r="S128" s="8">
        <f t="shared" si="23"/>
      </c>
    </row>
    <row r="129" spans="1:19" ht="15">
      <c r="A129" s="1">
        <v>16</v>
      </c>
      <c r="B129" s="5">
        <v>0.607638888888889</v>
      </c>
      <c r="C129" s="1" t="s">
        <v>153</v>
      </c>
      <c r="D129" s="1">
        <v>4</v>
      </c>
      <c r="E129" s="1">
        <v>14</v>
      </c>
      <c r="F129" s="1" t="s">
        <v>185</v>
      </c>
      <c r="G129" s="2">
        <v>46.4557</v>
      </c>
      <c r="H129" s="6">
        <f>1+_xlfn.COUNTIFS(A:A,A129,O:O,"&lt;"&amp;O129)</f>
        <v>10</v>
      </c>
      <c r="I129" s="2">
        <f>_xlfn.AVERAGEIF(A:A,A129,G:G)</f>
        <v>52.79187777777778</v>
      </c>
      <c r="J129" s="2">
        <f t="shared" si="16"/>
        <v>-6.3361777777777775</v>
      </c>
      <c r="K129" s="2">
        <f t="shared" si="17"/>
        <v>83.66382222222222</v>
      </c>
      <c r="L129" s="2">
        <f t="shared" si="18"/>
        <v>151.38546513650002</v>
      </c>
      <c r="M129" s="2">
        <f>SUMIF(A:A,A129,L:L)</f>
        <v>2957.71868969626</v>
      </c>
      <c r="N129" s="3">
        <f t="shared" si="19"/>
        <v>0.05118318576539353</v>
      </c>
      <c r="O129" s="7">
        <f t="shared" si="20"/>
        <v>19.53766622858653</v>
      </c>
      <c r="P129" s="3">
        <f t="shared" si="21"/>
        <v>0.05118318576539353</v>
      </c>
      <c r="Q129" s="3">
        <f>IF(ISNUMBER(P129),SUMIF(A:A,A129,P:P),"")</f>
        <v>0.9262639997582313</v>
      </c>
      <c r="R129" s="3">
        <f t="shared" si="22"/>
        <v>0.05525766496242227</v>
      </c>
      <c r="S129" s="8">
        <f t="shared" si="23"/>
        <v>18.09703686683188</v>
      </c>
    </row>
    <row r="130" spans="1:19" ht="15">
      <c r="A130" s="1">
        <v>22</v>
      </c>
      <c r="B130" s="5">
        <v>0.6131944444444445</v>
      </c>
      <c r="C130" s="1" t="s">
        <v>217</v>
      </c>
      <c r="D130" s="1">
        <v>6</v>
      </c>
      <c r="E130" s="1">
        <v>1</v>
      </c>
      <c r="F130" s="1" t="s">
        <v>243</v>
      </c>
      <c r="G130" s="2">
        <v>69.2242</v>
      </c>
      <c r="H130" s="6">
        <f>1+_xlfn.COUNTIFS(A:A,A130,O:O,"&lt;"&amp;O130)</f>
        <v>1</v>
      </c>
      <c r="I130" s="2">
        <f>_xlfn.AVERAGEIF(A:A,A130,G:G)</f>
        <v>49.31951111111111</v>
      </c>
      <c r="J130" s="2">
        <f t="shared" si="16"/>
        <v>19.904688888888884</v>
      </c>
      <c r="K130" s="2">
        <f t="shared" si="17"/>
        <v>109.90468888888888</v>
      </c>
      <c r="L130" s="2">
        <f t="shared" si="18"/>
        <v>730.9034219699734</v>
      </c>
      <c r="M130" s="2">
        <f>SUMIF(A:A,A130,L:L)</f>
        <v>2514.964194248796</v>
      </c>
      <c r="N130" s="3">
        <f t="shared" si="19"/>
        <v>0.29062180035858903</v>
      </c>
      <c r="O130" s="7">
        <f t="shared" si="20"/>
        <v>3.440898097686174</v>
      </c>
      <c r="P130" s="3">
        <f t="shared" si="21"/>
        <v>0.29062180035858903</v>
      </c>
      <c r="Q130" s="3">
        <f>IF(ISNUMBER(P130),SUMIF(A:A,A130,P:P),"")</f>
        <v>0.9754901576178582</v>
      </c>
      <c r="R130" s="3">
        <f t="shared" si="22"/>
        <v>0.29792386739020094</v>
      </c>
      <c r="S130" s="8">
        <f t="shared" si="23"/>
        <v>3.3565622276588747</v>
      </c>
    </row>
    <row r="131" spans="1:19" ht="15">
      <c r="A131" s="1">
        <v>22</v>
      </c>
      <c r="B131" s="5">
        <v>0.6131944444444445</v>
      </c>
      <c r="C131" s="1" t="s">
        <v>217</v>
      </c>
      <c r="D131" s="1">
        <v>6</v>
      </c>
      <c r="E131" s="1">
        <v>4</v>
      </c>
      <c r="F131" s="1" t="s">
        <v>246</v>
      </c>
      <c r="G131" s="2">
        <v>60.3911666666667</v>
      </c>
      <c r="H131" s="6">
        <f>1+_xlfn.COUNTIFS(A:A,A131,O:O,"&lt;"&amp;O131)</f>
        <v>2</v>
      </c>
      <c r="I131" s="2">
        <f>_xlfn.AVERAGEIF(A:A,A131,G:G)</f>
        <v>49.31951111111111</v>
      </c>
      <c r="J131" s="2">
        <f t="shared" si="16"/>
        <v>11.071655555555587</v>
      </c>
      <c r="K131" s="2">
        <f t="shared" si="17"/>
        <v>101.0716555555556</v>
      </c>
      <c r="L131" s="2">
        <f t="shared" si="18"/>
        <v>430.22113043709567</v>
      </c>
      <c r="M131" s="2">
        <f>SUMIF(A:A,A131,L:L)</f>
        <v>2514.964194248796</v>
      </c>
      <c r="N131" s="3">
        <f t="shared" si="19"/>
        <v>0.1710645151214966</v>
      </c>
      <c r="O131" s="7">
        <f t="shared" si="20"/>
        <v>5.84574772441708</v>
      </c>
      <c r="P131" s="3">
        <f t="shared" si="21"/>
        <v>0.1710645151214966</v>
      </c>
      <c r="Q131" s="3">
        <f>IF(ISNUMBER(P131),SUMIF(A:A,A131,P:P),"")</f>
        <v>0.9754901576178582</v>
      </c>
      <c r="R131" s="3">
        <f t="shared" si="22"/>
        <v>0.17536262543051712</v>
      </c>
      <c r="S131" s="8">
        <f t="shared" si="23"/>
        <v>5.702469369085855</v>
      </c>
    </row>
    <row r="132" spans="1:19" ht="15">
      <c r="A132" s="1">
        <v>22</v>
      </c>
      <c r="B132" s="5">
        <v>0.6131944444444445</v>
      </c>
      <c r="C132" s="1" t="s">
        <v>217</v>
      </c>
      <c r="D132" s="1">
        <v>6</v>
      </c>
      <c r="E132" s="1">
        <v>2</v>
      </c>
      <c r="F132" s="1" t="s">
        <v>244</v>
      </c>
      <c r="G132" s="2">
        <v>57.003400000000006</v>
      </c>
      <c r="H132" s="6">
        <f>1+_xlfn.COUNTIFS(A:A,A132,O:O,"&lt;"&amp;O132)</f>
        <v>3</v>
      </c>
      <c r="I132" s="2">
        <f>_xlfn.AVERAGEIF(A:A,A132,G:G)</f>
        <v>49.31951111111111</v>
      </c>
      <c r="J132" s="2">
        <f t="shared" si="16"/>
        <v>7.6838888888888945</v>
      </c>
      <c r="K132" s="2">
        <f t="shared" si="17"/>
        <v>97.6838888888889</v>
      </c>
      <c r="L132" s="2">
        <f t="shared" si="18"/>
        <v>351.086746280971</v>
      </c>
      <c r="M132" s="2">
        <f>SUMIF(A:A,A132,L:L)</f>
        <v>2514.964194248796</v>
      </c>
      <c r="N132" s="3">
        <f t="shared" si="19"/>
        <v>0.1395991032730541</v>
      </c>
      <c r="O132" s="7">
        <f t="shared" si="20"/>
        <v>7.163369796466474</v>
      </c>
      <c r="P132" s="3">
        <f t="shared" si="21"/>
        <v>0.1395991032730541</v>
      </c>
      <c r="Q132" s="3">
        <f>IF(ISNUMBER(P132),SUMIF(A:A,A132,P:P),"")</f>
        <v>0.9754901576178582</v>
      </c>
      <c r="R132" s="3">
        <f t="shared" si="22"/>
        <v>0.14310662407292182</v>
      </c>
      <c r="S132" s="8">
        <f t="shared" si="23"/>
        <v>6.9877967318300875</v>
      </c>
    </row>
    <row r="133" spans="1:19" ht="15">
      <c r="A133" s="1">
        <v>22</v>
      </c>
      <c r="B133" s="5">
        <v>0.6131944444444445</v>
      </c>
      <c r="C133" s="1" t="s">
        <v>217</v>
      </c>
      <c r="D133" s="1">
        <v>6</v>
      </c>
      <c r="E133" s="1">
        <v>3</v>
      </c>
      <c r="F133" s="1" t="s">
        <v>245</v>
      </c>
      <c r="G133" s="2">
        <v>54.7869666666666</v>
      </c>
      <c r="H133" s="6">
        <f>1+_xlfn.COUNTIFS(A:A,A133,O:O,"&lt;"&amp;O133)</f>
        <v>4</v>
      </c>
      <c r="I133" s="2">
        <f>_xlfn.AVERAGEIF(A:A,A133,G:G)</f>
        <v>49.31951111111111</v>
      </c>
      <c r="J133" s="2">
        <f t="shared" si="16"/>
        <v>5.467455555555489</v>
      </c>
      <c r="K133" s="2">
        <f t="shared" si="17"/>
        <v>95.46745555555549</v>
      </c>
      <c r="L133" s="2">
        <f t="shared" si="18"/>
        <v>307.3684937998287</v>
      </c>
      <c r="M133" s="2">
        <f>SUMIF(A:A,A133,L:L)</f>
        <v>2514.964194248796</v>
      </c>
      <c r="N133" s="3">
        <f t="shared" si="19"/>
        <v>0.12221585281520786</v>
      </c>
      <c r="O133" s="7">
        <f t="shared" si="20"/>
        <v>8.182244585831386</v>
      </c>
      <c r="P133" s="3">
        <f t="shared" si="21"/>
        <v>0.12221585281520786</v>
      </c>
      <c r="Q133" s="3">
        <f>IF(ISNUMBER(P133),SUMIF(A:A,A133,P:P),"")</f>
        <v>0.9754901576178582</v>
      </c>
      <c r="R133" s="3">
        <f t="shared" si="22"/>
        <v>0.1252866078256067</v>
      </c>
      <c r="S133" s="8">
        <f t="shared" si="23"/>
        <v>7.981699060700525</v>
      </c>
    </row>
    <row r="134" spans="1:19" ht="15">
      <c r="A134" s="1">
        <v>22</v>
      </c>
      <c r="B134" s="5">
        <v>0.6131944444444445</v>
      </c>
      <c r="C134" s="1" t="s">
        <v>217</v>
      </c>
      <c r="D134" s="1">
        <v>6</v>
      </c>
      <c r="E134" s="1">
        <v>10</v>
      </c>
      <c r="F134" s="1" t="s">
        <v>249</v>
      </c>
      <c r="G134" s="2">
        <v>45.9793</v>
      </c>
      <c r="H134" s="6">
        <f>1+_xlfn.COUNTIFS(A:A,A134,O:O,"&lt;"&amp;O134)</f>
        <v>5</v>
      </c>
      <c r="I134" s="2">
        <f>_xlfn.AVERAGEIF(A:A,A134,G:G)</f>
        <v>49.31951111111111</v>
      </c>
      <c r="J134" s="2">
        <f t="shared" si="16"/>
        <v>-3.3402111111111097</v>
      </c>
      <c r="K134" s="2">
        <f t="shared" si="17"/>
        <v>86.6597888888889</v>
      </c>
      <c r="L134" s="2">
        <f t="shared" si="18"/>
        <v>181.19745229598192</v>
      </c>
      <c r="M134" s="2">
        <f>SUMIF(A:A,A134,L:L)</f>
        <v>2514.964194248796</v>
      </c>
      <c r="N134" s="3">
        <f t="shared" si="19"/>
        <v>0.07204772644888666</v>
      </c>
      <c r="O134" s="7">
        <f t="shared" si="20"/>
        <v>13.879688496616716</v>
      </c>
      <c r="P134" s="3">
        <f t="shared" si="21"/>
        <v>0.07204772644888666</v>
      </c>
      <c r="Q134" s="3">
        <f>IF(ISNUMBER(P134),SUMIF(A:A,A134,P:P),"")</f>
        <v>0.9754901576178582</v>
      </c>
      <c r="R134" s="3">
        <f t="shared" si="22"/>
        <v>0.07385797374401687</v>
      </c>
      <c r="S134" s="8">
        <f t="shared" si="23"/>
        <v>13.539499519251414</v>
      </c>
    </row>
    <row r="135" spans="1:19" ht="15">
      <c r="A135" s="1">
        <v>22</v>
      </c>
      <c r="B135" s="5">
        <v>0.6131944444444445</v>
      </c>
      <c r="C135" s="1" t="s">
        <v>217</v>
      </c>
      <c r="D135" s="1">
        <v>6</v>
      </c>
      <c r="E135" s="1">
        <v>7</v>
      </c>
      <c r="F135" s="1" t="s">
        <v>248</v>
      </c>
      <c r="G135" s="2">
        <v>45.161699999999996</v>
      </c>
      <c r="H135" s="6">
        <f>1+_xlfn.COUNTIFS(A:A,A135,O:O,"&lt;"&amp;O135)</f>
        <v>6</v>
      </c>
      <c r="I135" s="2">
        <f>_xlfn.AVERAGEIF(A:A,A135,G:G)</f>
        <v>49.31951111111111</v>
      </c>
      <c r="J135" s="2">
        <f t="shared" si="16"/>
        <v>-4.157811111111116</v>
      </c>
      <c r="K135" s="2">
        <f t="shared" si="17"/>
        <v>85.84218888888888</v>
      </c>
      <c r="L135" s="2">
        <f t="shared" si="18"/>
        <v>172.52313325969496</v>
      </c>
      <c r="M135" s="2">
        <f>SUMIF(A:A,A135,L:L)</f>
        <v>2514.964194248796</v>
      </c>
      <c r="N135" s="3">
        <f t="shared" si="19"/>
        <v>0.06859864393068488</v>
      </c>
      <c r="O135" s="7">
        <f t="shared" si="20"/>
        <v>14.577547640889877</v>
      </c>
      <c r="P135" s="3">
        <f t="shared" si="21"/>
        <v>0.06859864393068488</v>
      </c>
      <c r="Q135" s="3">
        <f>IF(ISNUMBER(P135),SUMIF(A:A,A135,P:P),"")</f>
        <v>0.9754901576178582</v>
      </c>
      <c r="R135" s="3">
        <f t="shared" si="22"/>
        <v>0.0703222307216327</v>
      </c>
      <c r="S135" s="8">
        <f t="shared" si="23"/>
        <v>14.220254245893504</v>
      </c>
    </row>
    <row r="136" spans="1:19" ht="15">
      <c r="A136" s="1">
        <v>22</v>
      </c>
      <c r="B136" s="5">
        <v>0.6131944444444445</v>
      </c>
      <c r="C136" s="1" t="s">
        <v>217</v>
      </c>
      <c r="D136" s="1">
        <v>6</v>
      </c>
      <c r="E136" s="1">
        <v>5</v>
      </c>
      <c r="F136" s="1" t="s">
        <v>247</v>
      </c>
      <c r="G136" s="2">
        <v>28.0084</v>
      </c>
      <c r="H136" s="6">
        <f>1+_xlfn.COUNTIFS(A:A,A136,O:O,"&lt;"&amp;O136)</f>
        <v>9</v>
      </c>
      <c r="I136" s="2">
        <f>_xlfn.AVERAGEIF(A:A,A136,G:G)</f>
        <v>49.31951111111111</v>
      </c>
      <c r="J136" s="2">
        <f t="shared" si="16"/>
        <v>-21.31111111111111</v>
      </c>
      <c r="K136" s="2">
        <f t="shared" si="17"/>
        <v>68.6888888888889</v>
      </c>
      <c r="L136" s="2">
        <f t="shared" si="18"/>
        <v>61.641375997768684</v>
      </c>
      <c r="M136" s="2">
        <f>SUMIF(A:A,A136,L:L)</f>
        <v>2514.964194248796</v>
      </c>
      <c r="N136" s="3">
        <f t="shared" si="19"/>
        <v>0.024509842382141975</v>
      </c>
      <c r="O136" s="7">
        <f t="shared" si="20"/>
        <v>40.79993597709165</v>
      </c>
      <c r="P136" s="3">
        <f t="shared" si="21"/>
      </c>
      <c r="Q136" s="3">
        <f>IF(ISNUMBER(P136),SUMIF(A:A,A136,P:P),"")</f>
      </c>
      <c r="R136" s="3">
        <f t="shared" si="22"/>
      </c>
      <c r="S136" s="8">
        <f t="shared" si="23"/>
      </c>
    </row>
    <row r="137" spans="1:19" ht="15">
      <c r="A137" s="1">
        <v>22</v>
      </c>
      <c r="B137" s="5">
        <v>0.6131944444444445</v>
      </c>
      <c r="C137" s="1" t="s">
        <v>217</v>
      </c>
      <c r="D137" s="1">
        <v>6</v>
      </c>
      <c r="E137" s="1">
        <v>8</v>
      </c>
      <c r="F137" s="1" t="s">
        <v>20</v>
      </c>
      <c r="G137" s="2">
        <v>40.8170333333333</v>
      </c>
      <c r="H137" s="6">
        <f>1+_xlfn.COUNTIFS(A:A,A137,O:O,"&lt;"&amp;O137)</f>
        <v>8</v>
      </c>
      <c r="I137" s="2">
        <f>_xlfn.AVERAGEIF(A:A,A137,G:G)</f>
        <v>49.31951111111111</v>
      </c>
      <c r="J137" s="2">
        <f t="shared" si="16"/>
        <v>-8.502477777777813</v>
      </c>
      <c r="K137" s="2">
        <f t="shared" si="17"/>
        <v>81.49752222222219</v>
      </c>
      <c r="L137" s="2">
        <f t="shared" si="18"/>
        <v>132.9338097557892</v>
      </c>
      <c r="M137" s="2">
        <f>SUMIF(A:A,A137,L:L)</f>
        <v>2514.964194248796</v>
      </c>
      <c r="N137" s="3">
        <f t="shared" si="19"/>
        <v>0.05285713810947344</v>
      </c>
      <c r="O137" s="7">
        <f t="shared" si="20"/>
        <v>18.918920618230988</v>
      </c>
      <c r="P137" s="3">
        <f t="shared" si="21"/>
        <v>0.05285713810947344</v>
      </c>
      <c r="Q137" s="3">
        <f>IF(ISNUMBER(P137),SUMIF(A:A,A137,P:P),"")</f>
        <v>0.9754901576178582</v>
      </c>
      <c r="R137" s="3">
        <f t="shared" si="22"/>
        <v>0.05418520904254974</v>
      </c>
      <c r="S137" s="8">
        <f t="shared" si="23"/>
        <v>18.455220855837894</v>
      </c>
    </row>
    <row r="138" spans="1:19" ht="15">
      <c r="A138" s="1">
        <v>22</v>
      </c>
      <c r="B138" s="5">
        <v>0.6131944444444445</v>
      </c>
      <c r="C138" s="1" t="s">
        <v>217</v>
      </c>
      <c r="D138" s="1">
        <v>6</v>
      </c>
      <c r="E138" s="1">
        <v>11</v>
      </c>
      <c r="F138" s="1" t="s">
        <v>250</v>
      </c>
      <c r="G138" s="2">
        <v>42.503433333333405</v>
      </c>
      <c r="H138" s="6">
        <f>1+_xlfn.COUNTIFS(A:A,A138,O:O,"&lt;"&amp;O138)</f>
        <v>7</v>
      </c>
      <c r="I138" s="2">
        <f>_xlfn.AVERAGEIF(A:A,A138,G:G)</f>
        <v>49.31951111111111</v>
      </c>
      <c r="J138" s="2">
        <f t="shared" si="16"/>
        <v>-6.816077777777707</v>
      </c>
      <c r="K138" s="2">
        <f t="shared" si="17"/>
        <v>83.1839222222223</v>
      </c>
      <c r="L138" s="2">
        <f t="shared" si="18"/>
        <v>147.0886304516927</v>
      </c>
      <c r="M138" s="2">
        <f>SUMIF(A:A,A138,L:L)</f>
        <v>2514.964194248796</v>
      </c>
      <c r="N138" s="3">
        <f t="shared" si="19"/>
        <v>0.058485377560465485</v>
      </c>
      <c r="O138" s="7">
        <f t="shared" si="20"/>
        <v>17.098290918377735</v>
      </c>
      <c r="P138" s="3">
        <f t="shared" si="21"/>
        <v>0.058485377560465485</v>
      </c>
      <c r="Q138" s="3">
        <f>IF(ISNUMBER(P138),SUMIF(A:A,A138,P:P),"")</f>
        <v>0.9754901576178582</v>
      </c>
      <c r="R138" s="3">
        <f t="shared" si="22"/>
        <v>0.05995486177255387</v>
      </c>
      <c r="S138" s="8">
        <f t="shared" si="23"/>
        <v>16.679214502964292</v>
      </c>
    </row>
    <row r="139" spans="1:19" ht="15">
      <c r="A139" s="1">
        <v>11</v>
      </c>
      <c r="B139" s="5">
        <v>0.6215277777777778</v>
      </c>
      <c r="C139" s="1" t="s">
        <v>97</v>
      </c>
      <c r="D139" s="1">
        <v>4</v>
      </c>
      <c r="E139" s="1">
        <v>2</v>
      </c>
      <c r="F139" s="1" t="s">
        <v>114</v>
      </c>
      <c r="G139" s="2">
        <v>72.39686666666671</v>
      </c>
      <c r="H139" s="6">
        <f>1+_xlfn.COUNTIFS(A:A,A139,O:O,"&lt;"&amp;O139)</f>
        <v>1</v>
      </c>
      <c r="I139" s="2">
        <f>_xlfn.AVERAGEIF(A:A,A139,G:G)</f>
        <v>47.39369444444443</v>
      </c>
      <c r="J139" s="2">
        <f t="shared" si="16"/>
        <v>25.003172222222283</v>
      </c>
      <c r="K139" s="2">
        <f t="shared" si="17"/>
        <v>115.00317222222228</v>
      </c>
      <c r="L139" s="2">
        <f t="shared" si="18"/>
        <v>992.4635965338305</v>
      </c>
      <c r="M139" s="2">
        <f>SUMIF(A:A,A139,L:L)</f>
        <v>3609.720890882696</v>
      </c>
      <c r="N139" s="3">
        <f t="shared" si="19"/>
        <v>0.2749419211442523</v>
      </c>
      <c r="O139" s="7">
        <f t="shared" si="20"/>
        <v>3.6371317834624985</v>
      </c>
      <c r="P139" s="3">
        <f t="shared" si="21"/>
        <v>0.2749419211442523</v>
      </c>
      <c r="Q139" s="3">
        <f>IF(ISNUMBER(P139),SUMIF(A:A,A139,P:P),"")</f>
        <v>0.8959033950217046</v>
      </c>
      <c r="R139" s="3">
        <f t="shared" si="22"/>
        <v>0.30688791076362804</v>
      </c>
      <c r="S139" s="8">
        <f t="shared" si="23"/>
        <v>3.2585187129454</v>
      </c>
    </row>
    <row r="140" spans="1:19" ht="15">
      <c r="A140" s="1">
        <v>11</v>
      </c>
      <c r="B140" s="5">
        <v>0.6215277777777778</v>
      </c>
      <c r="C140" s="1" t="s">
        <v>97</v>
      </c>
      <c r="D140" s="1">
        <v>4</v>
      </c>
      <c r="E140" s="1">
        <v>1</v>
      </c>
      <c r="F140" s="1" t="s">
        <v>113</v>
      </c>
      <c r="G140" s="2">
        <v>64.2070666666666</v>
      </c>
      <c r="H140" s="6">
        <f>1+_xlfn.COUNTIFS(A:A,A140,O:O,"&lt;"&amp;O140)</f>
        <v>2</v>
      </c>
      <c r="I140" s="2">
        <f>_xlfn.AVERAGEIF(A:A,A140,G:G)</f>
        <v>47.39369444444443</v>
      </c>
      <c r="J140" s="2">
        <f t="shared" si="16"/>
        <v>16.813372222222178</v>
      </c>
      <c r="K140" s="2">
        <f t="shared" si="17"/>
        <v>106.81337222222217</v>
      </c>
      <c r="L140" s="2">
        <f t="shared" si="18"/>
        <v>607.1660628717884</v>
      </c>
      <c r="M140" s="2">
        <f>SUMIF(A:A,A140,L:L)</f>
        <v>3609.720890882696</v>
      </c>
      <c r="N140" s="3">
        <f t="shared" si="19"/>
        <v>0.16820304982730017</v>
      </c>
      <c r="O140" s="7">
        <f t="shared" si="20"/>
        <v>5.945195411300415</v>
      </c>
      <c r="P140" s="3">
        <f t="shared" si="21"/>
        <v>0.16820304982730017</v>
      </c>
      <c r="Q140" s="3">
        <f>IF(ISNUMBER(P140),SUMIF(A:A,A140,P:P),"")</f>
        <v>0.8959033950217046</v>
      </c>
      <c r="R140" s="3">
        <f t="shared" si="22"/>
        <v>0.1877468606123824</v>
      </c>
      <c r="S140" s="8">
        <f t="shared" si="23"/>
        <v>5.326320753051502</v>
      </c>
    </row>
    <row r="141" spans="1:19" ht="15">
      <c r="A141" s="1">
        <v>11</v>
      </c>
      <c r="B141" s="5">
        <v>0.6215277777777778</v>
      </c>
      <c r="C141" s="1" t="s">
        <v>97</v>
      </c>
      <c r="D141" s="1">
        <v>4</v>
      </c>
      <c r="E141" s="1">
        <v>3</v>
      </c>
      <c r="F141" s="1" t="s">
        <v>115</v>
      </c>
      <c r="G141" s="2">
        <v>58.35320000000001</v>
      </c>
      <c r="H141" s="6">
        <f>1+_xlfn.COUNTIFS(A:A,A141,O:O,"&lt;"&amp;O141)</f>
        <v>3</v>
      </c>
      <c r="I141" s="2">
        <f>_xlfn.AVERAGEIF(A:A,A141,G:G)</f>
        <v>47.39369444444443</v>
      </c>
      <c r="J141" s="2">
        <f t="shared" si="16"/>
        <v>10.95950555555558</v>
      </c>
      <c r="K141" s="2">
        <f t="shared" si="17"/>
        <v>100.95950555555558</v>
      </c>
      <c r="L141" s="2">
        <f t="shared" si="18"/>
        <v>427.3358907262199</v>
      </c>
      <c r="M141" s="2">
        <f>SUMIF(A:A,A141,L:L)</f>
        <v>3609.720890882696</v>
      </c>
      <c r="N141" s="3">
        <f t="shared" si="19"/>
        <v>0.11838474598010322</v>
      </c>
      <c r="O141" s="7">
        <f t="shared" si="20"/>
        <v>8.447034216452758</v>
      </c>
      <c r="P141" s="3">
        <f t="shared" si="21"/>
        <v>0.11838474598010322</v>
      </c>
      <c r="Q141" s="3">
        <f>IF(ISNUMBER(P141),SUMIF(A:A,A141,P:P),"")</f>
        <v>0.8959033950217046</v>
      </c>
      <c r="R141" s="3">
        <f t="shared" si="22"/>
        <v>0.13214007965360502</v>
      </c>
      <c r="S141" s="8">
        <f t="shared" si="23"/>
        <v>7.567726632384531</v>
      </c>
    </row>
    <row r="142" spans="1:19" ht="15">
      <c r="A142" s="1">
        <v>11</v>
      </c>
      <c r="B142" s="5">
        <v>0.6215277777777778</v>
      </c>
      <c r="C142" s="1" t="s">
        <v>97</v>
      </c>
      <c r="D142" s="1">
        <v>4</v>
      </c>
      <c r="E142" s="1">
        <v>6</v>
      </c>
      <c r="F142" s="1" t="s">
        <v>118</v>
      </c>
      <c r="G142" s="2">
        <v>55.416066666666595</v>
      </c>
      <c r="H142" s="6">
        <f>1+_xlfn.COUNTIFS(A:A,A142,O:O,"&lt;"&amp;O142)</f>
        <v>4</v>
      </c>
      <c r="I142" s="2">
        <f>_xlfn.AVERAGEIF(A:A,A142,G:G)</f>
        <v>47.39369444444443</v>
      </c>
      <c r="J142" s="2">
        <f t="shared" si="16"/>
        <v>8.022372222222167</v>
      </c>
      <c r="K142" s="2">
        <f t="shared" si="17"/>
        <v>98.02237222222217</v>
      </c>
      <c r="L142" s="2">
        <f t="shared" si="18"/>
        <v>358.28986348612034</v>
      </c>
      <c r="M142" s="2">
        <f>SUMIF(A:A,A142,L:L)</f>
        <v>3609.720890882696</v>
      </c>
      <c r="N142" s="3">
        <f t="shared" si="19"/>
        <v>0.09925694376844373</v>
      </c>
      <c r="O142" s="7">
        <f t="shared" si="20"/>
        <v>10.074861889087554</v>
      </c>
      <c r="P142" s="3">
        <f t="shared" si="21"/>
        <v>0.09925694376844373</v>
      </c>
      <c r="Q142" s="3">
        <f>IF(ISNUMBER(P142),SUMIF(A:A,A142,P:P),"")</f>
        <v>0.8959033950217046</v>
      </c>
      <c r="R142" s="3">
        <f t="shared" si="22"/>
        <v>0.11078978416644919</v>
      </c>
      <c r="S142" s="8">
        <f t="shared" si="23"/>
        <v>9.026102970808324</v>
      </c>
    </row>
    <row r="143" spans="1:19" ht="15">
      <c r="A143" s="1">
        <v>11</v>
      </c>
      <c r="B143" s="5">
        <v>0.6215277777777778</v>
      </c>
      <c r="C143" s="1" t="s">
        <v>97</v>
      </c>
      <c r="D143" s="1">
        <v>4</v>
      </c>
      <c r="E143" s="1">
        <v>4</v>
      </c>
      <c r="F143" s="1" t="s">
        <v>116</v>
      </c>
      <c r="G143" s="2">
        <v>47.8027</v>
      </c>
      <c r="H143" s="6">
        <f>1+_xlfn.COUNTIFS(A:A,A143,O:O,"&lt;"&amp;O143)</f>
        <v>5</v>
      </c>
      <c r="I143" s="2">
        <f>_xlfn.AVERAGEIF(A:A,A143,G:G)</f>
        <v>47.39369444444443</v>
      </c>
      <c r="J143" s="2">
        <f t="shared" si="16"/>
        <v>0.4090055555555736</v>
      </c>
      <c r="K143" s="2">
        <f t="shared" si="17"/>
        <v>90.40900555555558</v>
      </c>
      <c r="L143" s="2">
        <f t="shared" si="18"/>
        <v>226.9070207457523</v>
      </c>
      <c r="M143" s="2">
        <f>SUMIF(A:A,A143,L:L)</f>
        <v>3609.720890882696</v>
      </c>
      <c r="N143" s="3">
        <f t="shared" si="19"/>
        <v>0.06285999045490358</v>
      </c>
      <c r="O143" s="7">
        <f t="shared" si="20"/>
        <v>15.908370217100344</v>
      </c>
      <c r="P143" s="3">
        <f t="shared" si="21"/>
        <v>0.06285999045490358</v>
      </c>
      <c r="Q143" s="3">
        <f>IF(ISNUMBER(P143),SUMIF(A:A,A143,P:P),"")</f>
        <v>0.8959033950217046</v>
      </c>
      <c r="R143" s="3">
        <f t="shared" si="22"/>
        <v>0.07016380427197812</v>
      </c>
      <c r="S143" s="8">
        <f t="shared" si="23"/>
        <v>14.25236288676237</v>
      </c>
    </row>
    <row r="144" spans="1:19" ht="15">
      <c r="A144" s="1">
        <v>11</v>
      </c>
      <c r="B144" s="5">
        <v>0.6215277777777778</v>
      </c>
      <c r="C144" s="1" t="s">
        <v>97</v>
      </c>
      <c r="D144" s="1">
        <v>4</v>
      </c>
      <c r="E144" s="1">
        <v>9</v>
      </c>
      <c r="F144" s="1" t="s">
        <v>120</v>
      </c>
      <c r="G144" s="2">
        <v>46.7506</v>
      </c>
      <c r="H144" s="6">
        <f>1+_xlfn.COUNTIFS(A:A,A144,O:O,"&lt;"&amp;O144)</f>
        <v>6</v>
      </c>
      <c r="I144" s="2">
        <f>_xlfn.AVERAGEIF(A:A,A144,G:G)</f>
        <v>47.39369444444443</v>
      </c>
      <c r="J144" s="2">
        <f t="shared" si="16"/>
        <v>-0.6430944444444293</v>
      </c>
      <c r="K144" s="2">
        <f t="shared" si="17"/>
        <v>89.35690555555557</v>
      </c>
      <c r="L144" s="2">
        <f t="shared" si="18"/>
        <v>213.02602329346223</v>
      </c>
      <c r="M144" s="2">
        <f>SUMIF(A:A,A144,L:L)</f>
        <v>3609.720890882696</v>
      </c>
      <c r="N144" s="3">
        <f t="shared" si="19"/>
        <v>0.059014541493087665</v>
      </c>
      <c r="O144" s="7">
        <f t="shared" si="20"/>
        <v>16.9449761821352</v>
      </c>
      <c r="P144" s="3">
        <f t="shared" si="21"/>
        <v>0.059014541493087665</v>
      </c>
      <c r="Q144" s="3">
        <f>IF(ISNUMBER(P144),SUMIF(A:A,A144,P:P),"")</f>
        <v>0.8959033950217046</v>
      </c>
      <c r="R144" s="3">
        <f t="shared" si="22"/>
        <v>0.0658715457726979</v>
      </c>
      <c r="S144" s="8">
        <f t="shared" si="23"/>
        <v>15.18106169013685</v>
      </c>
    </row>
    <row r="145" spans="1:19" ht="15">
      <c r="A145" s="1">
        <v>11</v>
      </c>
      <c r="B145" s="5">
        <v>0.6215277777777778</v>
      </c>
      <c r="C145" s="1" t="s">
        <v>97</v>
      </c>
      <c r="D145" s="1">
        <v>4</v>
      </c>
      <c r="E145" s="1">
        <v>14</v>
      </c>
      <c r="F145" s="1" t="s">
        <v>124</v>
      </c>
      <c r="G145" s="2">
        <v>46.4231</v>
      </c>
      <c r="H145" s="6">
        <f>1+_xlfn.COUNTIFS(A:A,A145,O:O,"&lt;"&amp;O145)</f>
        <v>7</v>
      </c>
      <c r="I145" s="2">
        <f>_xlfn.AVERAGEIF(A:A,A145,G:G)</f>
        <v>47.39369444444443</v>
      </c>
      <c r="J145" s="2">
        <f t="shared" si="16"/>
        <v>-0.9705944444444299</v>
      </c>
      <c r="K145" s="2">
        <f t="shared" si="17"/>
        <v>89.02940555555557</v>
      </c>
      <c r="L145" s="2">
        <f t="shared" si="18"/>
        <v>208.88092094193132</v>
      </c>
      <c r="M145" s="2">
        <f>SUMIF(A:A,A145,L:L)</f>
        <v>3609.720890882696</v>
      </c>
      <c r="N145" s="3">
        <f t="shared" si="19"/>
        <v>0.05786622491215741</v>
      </c>
      <c r="O145" s="7">
        <f t="shared" si="20"/>
        <v>17.281237915865923</v>
      </c>
      <c r="P145" s="3">
        <f t="shared" si="21"/>
        <v>0.05786622491215741</v>
      </c>
      <c r="Q145" s="3">
        <f>IF(ISNUMBER(P145),SUMIF(A:A,A145,P:P),"")</f>
        <v>0.8959033950217046</v>
      </c>
      <c r="R145" s="3">
        <f t="shared" si="22"/>
        <v>0.06458980425088746</v>
      </c>
      <c r="S145" s="8">
        <f t="shared" si="23"/>
        <v>15.48231971900209</v>
      </c>
    </row>
    <row r="146" spans="1:19" ht="15">
      <c r="A146" s="1">
        <v>11</v>
      </c>
      <c r="B146" s="5">
        <v>0.6215277777777778</v>
      </c>
      <c r="C146" s="1" t="s">
        <v>97</v>
      </c>
      <c r="D146" s="1">
        <v>4</v>
      </c>
      <c r="E146" s="1">
        <v>5</v>
      </c>
      <c r="F146" s="1" t="s">
        <v>117</v>
      </c>
      <c r="G146" s="2">
        <v>32.604699999999994</v>
      </c>
      <c r="H146" s="6">
        <f>1+_xlfn.COUNTIFS(A:A,A146,O:O,"&lt;"&amp;O146)</f>
        <v>11</v>
      </c>
      <c r="I146" s="2">
        <f>_xlfn.AVERAGEIF(A:A,A146,G:G)</f>
        <v>47.39369444444443</v>
      </c>
      <c r="J146" s="2">
        <f t="shared" si="16"/>
        <v>-14.788994444444434</v>
      </c>
      <c r="K146" s="2">
        <f t="shared" si="17"/>
        <v>75.21100555555557</v>
      </c>
      <c r="L146" s="2">
        <f t="shared" si="18"/>
        <v>91.16402288437757</v>
      </c>
      <c r="M146" s="2">
        <f>SUMIF(A:A,A146,L:L)</f>
        <v>3609.720890882696</v>
      </c>
      <c r="N146" s="3">
        <f t="shared" si="19"/>
        <v>0.025255144549994543</v>
      </c>
      <c r="O146" s="7">
        <f t="shared" si="20"/>
        <v>39.59589294848111</v>
      </c>
      <c r="P146" s="3">
        <f t="shared" si="21"/>
      </c>
      <c r="Q146" s="3">
        <f>IF(ISNUMBER(P146),SUMIF(A:A,A146,P:P),"")</f>
      </c>
      <c r="R146" s="3">
        <f t="shared" si="22"/>
      </c>
      <c r="S146" s="8">
        <f t="shared" si="23"/>
      </c>
    </row>
    <row r="147" spans="1:19" ht="15">
      <c r="A147" s="1">
        <v>11</v>
      </c>
      <c r="B147" s="5">
        <v>0.6215277777777778</v>
      </c>
      <c r="C147" s="1" t="s">
        <v>97</v>
      </c>
      <c r="D147" s="1">
        <v>4</v>
      </c>
      <c r="E147" s="1">
        <v>7</v>
      </c>
      <c r="F147" s="1" t="s">
        <v>119</v>
      </c>
      <c r="G147" s="2">
        <v>45.6899666666666</v>
      </c>
      <c r="H147" s="6">
        <f>1+_xlfn.COUNTIFS(A:A,A147,O:O,"&lt;"&amp;O147)</f>
        <v>8</v>
      </c>
      <c r="I147" s="2">
        <f>_xlfn.AVERAGEIF(A:A,A147,G:G)</f>
        <v>47.39369444444443</v>
      </c>
      <c r="J147" s="2">
        <f t="shared" si="16"/>
        <v>-1.7037277777778286</v>
      </c>
      <c r="K147" s="2">
        <f t="shared" si="17"/>
        <v>88.29627222222217</v>
      </c>
      <c r="L147" s="2">
        <f t="shared" si="18"/>
        <v>199.89182262347427</v>
      </c>
      <c r="M147" s="2">
        <f>SUMIF(A:A,A147,L:L)</f>
        <v>3609.720890882696</v>
      </c>
      <c r="N147" s="3">
        <f t="shared" si="19"/>
        <v>0.055375977441456455</v>
      </c>
      <c r="O147" s="7">
        <f t="shared" si="20"/>
        <v>18.058371990945012</v>
      </c>
      <c r="P147" s="3">
        <f t="shared" si="21"/>
        <v>0.055375977441456455</v>
      </c>
      <c r="Q147" s="3">
        <f>IF(ISNUMBER(P147),SUMIF(A:A,A147,P:P),"")</f>
        <v>0.8959033950217046</v>
      </c>
      <c r="R147" s="3">
        <f t="shared" si="22"/>
        <v>0.0618102105083717</v>
      </c>
      <c r="S147" s="8">
        <f t="shared" si="23"/>
        <v>16.178556775252495</v>
      </c>
    </row>
    <row r="148" spans="1:19" ht="15">
      <c r="A148" s="1">
        <v>11</v>
      </c>
      <c r="B148" s="5">
        <v>0.6215277777777778</v>
      </c>
      <c r="C148" s="1" t="s">
        <v>97</v>
      </c>
      <c r="D148" s="1">
        <v>4</v>
      </c>
      <c r="E148" s="1">
        <v>11</v>
      </c>
      <c r="F148" s="1" t="s">
        <v>121</v>
      </c>
      <c r="G148" s="2">
        <v>36.0988333333333</v>
      </c>
      <c r="H148" s="6">
        <f>1+_xlfn.COUNTIFS(A:A,A148,O:O,"&lt;"&amp;O148)</f>
        <v>9</v>
      </c>
      <c r="I148" s="2">
        <f>_xlfn.AVERAGEIF(A:A,A148,G:G)</f>
        <v>47.39369444444443</v>
      </c>
      <c r="J148" s="2">
        <f t="shared" si="16"/>
        <v>-11.294861111111125</v>
      </c>
      <c r="K148" s="2">
        <f t="shared" si="17"/>
        <v>78.70513888888888</v>
      </c>
      <c r="L148" s="2">
        <f t="shared" si="18"/>
        <v>112.42747345327113</v>
      </c>
      <c r="M148" s="2">
        <f>SUMIF(A:A,A148,L:L)</f>
        <v>3609.720890882696</v>
      </c>
      <c r="N148" s="3">
        <f t="shared" si="19"/>
        <v>0.031145752497717047</v>
      </c>
      <c r="O148" s="7">
        <f t="shared" si="20"/>
        <v>32.1071067418679</v>
      </c>
      <c r="P148" s="3">
        <f t="shared" si="21"/>
      </c>
      <c r="Q148" s="3">
        <f>IF(ISNUMBER(P148),SUMIF(A:A,A148,P:P),"")</f>
      </c>
      <c r="R148" s="3">
        <f t="shared" si="22"/>
      </c>
      <c r="S148" s="8">
        <f t="shared" si="23"/>
      </c>
    </row>
    <row r="149" spans="1:19" ht="15">
      <c r="A149" s="1">
        <v>11</v>
      </c>
      <c r="B149" s="5">
        <v>0.6215277777777778</v>
      </c>
      <c r="C149" s="1" t="s">
        <v>97</v>
      </c>
      <c r="D149" s="1">
        <v>4</v>
      </c>
      <c r="E149" s="1">
        <v>12</v>
      </c>
      <c r="F149" s="1" t="s">
        <v>122</v>
      </c>
      <c r="G149" s="2">
        <v>29.1885</v>
      </c>
      <c r="H149" s="6">
        <f>1+_xlfn.COUNTIFS(A:A,A149,O:O,"&lt;"&amp;O149)</f>
        <v>12</v>
      </c>
      <c r="I149" s="2">
        <f>_xlfn.AVERAGEIF(A:A,A149,G:G)</f>
        <v>47.39369444444443</v>
      </c>
      <c r="J149" s="2">
        <f t="shared" si="16"/>
        <v>-18.205194444444427</v>
      </c>
      <c r="K149" s="2">
        <f t="shared" si="17"/>
        <v>71.79480555555557</v>
      </c>
      <c r="L149" s="2">
        <f t="shared" si="18"/>
        <v>74.26860608788436</v>
      </c>
      <c r="M149" s="2">
        <f>SUMIF(A:A,A149,L:L)</f>
        <v>3609.720890882696</v>
      </c>
      <c r="N149" s="3">
        <f t="shared" si="19"/>
        <v>0.020574611814301032</v>
      </c>
      <c r="O149" s="7">
        <f t="shared" si="20"/>
        <v>48.6035901442825</v>
      </c>
      <c r="P149" s="3">
        <f t="shared" si="21"/>
      </c>
      <c r="Q149" s="3">
        <f>IF(ISNUMBER(P149),SUMIF(A:A,A149,P:P),"")</f>
      </c>
      <c r="R149" s="3">
        <f t="shared" si="22"/>
      </c>
      <c r="S149" s="8">
        <f t="shared" si="23"/>
      </c>
    </row>
    <row r="150" spans="1:19" ht="15">
      <c r="A150" s="1">
        <v>11</v>
      </c>
      <c r="B150" s="5">
        <v>0.6215277777777778</v>
      </c>
      <c r="C150" s="1" t="s">
        <v>97</v>
      </c>
      <c r="D150" s="1">
        <v>4</v>
      </c>
      <c r="E150" s="1">
        <v>13</v>
      </c>
      <c r="F150" s="1" t="s">
        <v>123</v>
      </c>
      <c r="G150" s="2">
        <v>33.7927333333333</v>
      </c>
      <c r="H150" s="6">
        <f>1+_xlfn.COUNTIFS(A:A,A150,O:O,"&lt;"&amp;O150)</f>
        <v>10</v>
      </c>
      <c r="I150" s="2">
        <f>_xlfn.AVERAGEIF(A:A,A150,G:G)</f>
        <v>47.39369444444443</v>
      </c>
      <c r="J150" s="2">
        <f t="shared" si="16"/>
        <v>-13.600961111111125</v>
      </c>
      <c r="K150" s="2">
        <f t="shared" si="17"/>
        <v>76.39903888888887</v>
      </c>
      <c r="L150" s="2">
        <f t="shared" si="18"/>
        <v>97.89958723458346</v>
      </c>
      <c r="M150" s="2">
        <f>SUMIF(A:A,A150,L:L)</f>
        <v>3609.720890882696</v>
      </c>
      <c r="N150" s="3">
        <f t="shared" si="19"/>
        <v>0.02712109611628277</v>
      </c>
      <c r="O150" s="7">
        <f t="shared" si="20"/>
        <v>36.87166609020744</v>
      </c>
      <c r="P150" s="3">
        <f t="shared" si="21"/>
      </c>
      <c r="Q150" s="3">
        <f>IF(ISNUMBER(P150),SUMIF(A:A,A150,P:P),"")</f>
      </c>
      <c r="R150" s="3">
        <f t="shared" si="22"/>
      </c>
      <c r="S150" s="8">
        <f t="shared" si="23"/>
      </c>
    </row>
    <row r="151" spans="1:19" ht="15">
      <c r="A151" s="1">
        <v>30</v>
      </c>
      <c r="B151" s="5">
        <v>0.625</v>
      </c>
      <c r="C151" s="1" t="s">
        <v>284</v>
      </c>
      <c r="D151" s="1">
        <v>7</v>
      </c>
      <c r="E151" s="1">
        <v>3</v>
      </c>
      <c r="F151" s="1" t="s">
        <v>320</v>
      </c>
      <c r="G151" s="2">
        <v>65.1283999999999</v>
      </c>
      <c r="H151" s="6">
        <f>1+_xlfn.COUNTIFS(A:A,A151,O:O,"&lt;"&amp;O151)</f>
        <v>1</v>
      </c>
      <c r="I151" s="2">
        <f>_xlfn.AVERAGEIF(A:A,A151,G:G)</f>
        <v>47.3337</v>
      </c>
      <c r="J151" s="2">
        <f t="shared" si="16"/>
        <v>17.7946999999999</v>
      </c>
      <c r="K151" s="2">
        <f t="shared" si="17"/>
        <v>107.79469999999989</v>
      </c>
      <c r="L151" s="2">
        <f t="shared" si="18"/>
        <v>643.9892284788752</v>
      </c>
      <c r="M151" s="2">
        <f>SUMIF(A:A,A151,L:L)</f>
        <v>3262.2104403655344</v>
      </c>
      <c r="N151" s="3">
        <f t="shared" si="19"/>
        <v>0.19740885520761056</v>
      </c>
      <c r="O151" s="7">
        <f t="shared" si="20"/>
        <v>5.065628889587156</v>
      </c>
      <c r="P151" s="3">
        <f t="shared" si="21"/>
        <v>0.19740885520761056</v>
      </c>
      <c r="Q151" s="3">
        <f>IF(ISNUMBER(P151),SUMIF(A:A,A151,P:P),"")</f>
        <v>0.9112766670216823</v>
      </c>
      <c r="R151" s="3">
        <f t="shared" si="22"/>
        <v>0.21662889257638981</v>
      </c>
      <c r="S151" s="8">
        <f t="shared" si="23"/>
        <v>4.616189410871729</v>
      </c>
    </row>
    <row r="152" spans="1:19" ht="15">
      <c r="A152" s="1">
        <v>30</v>
      </c>
      <c r="B152" s="5">
        <v>0.625</v>
      </c>
      <c r="C152" s="1" t="s">
        <v>284</v>
      </c>
      <c r="D152" s="1">
        <v>7</v>
      </c>
      <c r="E152" s="1">
        <v>6</v>
      </c>
      <c r="F152" s="1" t="s">
        <v>323</v>
      </c>
      <c r="G152" s="2">
        <v>63.616099999999996</v>
      </c>
      <c r="H152" s="6">
        <f>1+_xlfn.COUNTIFS(A:A,A152,O:O,"&lt;"&amp;O152)</f>
        <v>2</v>
      </c>
      <c r="I152" s="2">
        <f>_xlfn.AVERAGEIF(A:A,A152,G:G)</f>
        <v>47.3337</v>
      </c>
      <c r="J152" s="2">
        <f t="shared" si="16"/>
        <v>16.282399999999996</v>
      </c>
      <c r="K152" s="2">
        <f t="shared" si="17"/>
        <v>106.2824</v>
      </c>
      <c r="L152" s="2">
        <f t="shared" si="18"/>
        <v>588.1276404874237</v>
      </c>
      <c r="M152" s="2">
        <f>SUMIF(A:A,A152,L:L)</f>
        <v>3262.2104403655344</v>
      </c>
      <c r="N152" s="3">
        <f t="shared" si="19"/>
        <v>0.18028500957820592</v>
      </c>
      <c r="O152" s="7">
        <f t="shared" si="20"/>
        <v>5.546772870021728</v>
      </c>
      <c r="P152" s="3">
        <f t="shared" si="21"/>
        <v>0.18028500957820592</v>
      </c>
      <c r="Q152" s="3">
        <f>IF(ISNUMBER(P152),SUMIF(A:A,A152,P:P),"")</f>
        <v>0.9112766670216823</v>
      </c>
      <c r="R152" s="3">
        <f t="shared" si="22"/>
        <v>0.197837842339835</v>
      </c>
      <c r="S152" s="8">
        <f t="shared" si="23"/>
        <v>5.054644693719692</v>
      </c>
    </row>
    <row r="153" spans="1:19" ht="15">
      <c r="A153" s="1">
        <v>30</v>
      </c>
      <c r="B153" s="5">
        <v>0.625</v>
      </c>
      <c r="C153" s="1" t="s">
        <v>284</v>
      </c>
      <c r="D153" s="1">
        <v>7</v>
      </c>
      <c r="E153" s="1">
        <v>11</v>
      </c>
      <c r="F153" s="1" t="s">
        <v>327</v>
      </c>
      <c r="G153" s="2">
        <v>56.74400000000001</v>
      </c>
      <c r="H153" s="6">
        <f>1+_xlfn.COUNTIFS(A:A,A153,O:O,"&lt;"&amp;O153)</f>
        <v>3</v>
      </c>
      <c r="I153" s="2">
        <f>_xlfn.AVERAGEIF(A:A,A153,G:G)</f>
        <v>47.3337</v>
      </c>
      <c r="J153" s="2">
        <f t="shared" si="16"/>
        <v>9.410300000000007</v>
      </c>
      <c r="K153" s="2">
        <f t="shared" si="17"/>
        <v>99.4103</v>
      </c>
      <c r="L153" s="2">
        <f t="shared" si="18"/>
        <v>389.4042472330664</v>
      </c>
      <c r="M153" s="2">
        <f>SUMIF(A:A,A153,L:L)</f>
        <v>3262.2104403655344</v>
      </c>
      <c r="N153" s="3">
        <f t="shared" si="19"/>
        <v>0.119368218069167</v>
      </c>
      <c r="O153" s="7">
        <f t="shared" si="20"/>
        <v>8.377439289749283</v>
      </c>
      <c r="P153" s="3">
        <f t="shared" si="21"/>
        <v>0.119368218069167</v>
      </c>
      <c r="Q153" s="3">
        <f>IF(ISNUMBER(P153),SUMIF(A:A,A153,P:P),"")</f>
        <v>0.9112766670216823</v>
      </c>
      <c r="R153" s="3">
        <f t="shared" si="22"/>
        <v>0.13099009597085057</v>
      </c>
      <c r="S153" s="8">
        <f t="shared" si="23"/>
        <v>7.634164954139217</v>
      </c>
    </row>
    <row r="154" spans="1:19" ht="15">
      <c r="A154" s="1">
        <v>30</v>
      </c>
      <c r="B154" s="5">
        <v>0.625</v>
      </c>
      <c r="C154" s="1" t="s">
        <v>284</v>
      </c>
      <c r="D154" s="1">
        <v>7</v>
      </c>
      <c r="E154" s="1">
        <v>5</v>
      </c>
      <c r="F154" s="1" t="s">
        <v>322</v>
      </c>
      <c r="G154" s="2">
        <v>54.116766666666706</v>
      </c>
      <c r="H154" s="6">
        <f>1+_xlfn.COUNTIFS(A:A,A154,O:O,"&lt;"&amp;O154)</f>
        <v>4</v>
      </c>
      <c r="I154" s="2">
        <f>_xlfn.AVERAGEIF(A:A,A154,G:G)</f>
        <v>47.3337</v>
      </c>
      <c r="J154" s="2">
        <f t="shared" si="16"/>
        <v>6.783066666666706</v>
      </c>
      <c r="K154" s="2">
        <f t="shared" si="17"/>
        <v>96.78306666666671</v>
      </c>
      <c r="L154" s="2">
        <f t="shared" si="18"/>
        <v>332.6144462097355</v>
      </c>
      <c r="M154" s="2">
        <f>SUMIF(A:A,A154,L:L)</f>
        <v>3262.2104403655344</v>
      </c>
      <c r="N154" s="3">
        <f t="shared" si="19"/>
        <v>0.10195983744459651</v>
      </c>
      <c r="O154" s="7">
        <f t="shared" si="20"/>
        <v>9.807783388664046</v>
      </c>
      <c r="P154" s="3">
        <f t="shared" si="21"/>
        <v>0.10195983744459651</v>
      </c>
      <c r="Q154" s="3">
        <f>IF(ISNUMBER(P154),SUMIF(A:A,A154,P:P),"")</f>
        <v>0.9112766670216823</v>
      </c>
      <c r="R154" s="3">
        <f t="shared" si="22"/>
        <v>0.11188680796341573</v>
      </c>
      <c r="S154" s="8">
        <f t="shared" si="23"/>
        <v>8.937604157292393</v>
      </c>
    </row>
    <row r="155" spans="1:19" ht="15">
      <c r="A155" s="1">
        <v>30</v>
      </c>
      <c r="B155" s="5">
        <v>0.625</v>
      </c>
      <c r="C155" s="1" t="s">
        <v>284</v>
      </c>
      <c r="D155" s="1">
        <v>7</v>
      </c>
      <c r="E155" s="1">
        <v>2</v>
      </c>
      <c r="F155" s="1" t="s">
        <v>319</v>
      </c>
      <c r="G155" s="2">
        <v>42.1219666666666</v>
      </c>
      <c r="H155" s="6">
        <f>1+_xlfn.COUNTIFS(A:A,A155,O:O,"&lt;"&amp;O155)</f>
        <v>9</v>
      </c>
      <c r="I155" s="2">
        <f>_xlfn.AVERAGEIF(A:A,A155,G:G)</f>
        <v>47.3337</v>
      </c>
      <c r="J155" s="2">
        <f t="shared" si="16"/>
        <v>-5.211733333333399</v>
      </c>
      <c r="K155" s="2">
        <f t="shared" si="17"/>
        <v>84.7882666666666</v>
      </c>
      <c r="L155" s="2">
        <f t="shared" si="18"/>
        <v>161.9513529979231</v>
      </c>
      <c r="M155" s="2">
        <f>SUMIF(A:A,A155,L:L)</f>
        <v>3262.2104403655344</v>
      </c>
      <c r="N155" s="3">
        <f t="shared" si="19"/>
        <v>0.049644667613710496</v>
      </c>
      <c r="O155" s="7">
        <f t="shared" si="20"/>
        <v>20.143150273078422</v>
      </c>
      <c r="P155" s="3">
        <f t="shared" si="21"/>
        <v>0.049644667613710496</v>
      </c>
      <c r="Q155" s="3">
        <f>IF(ISNUMBER(P155),SUMIF(A:A,A155,P:P),"")</f>
        <v>0.9112766670216823</v>
      </c>
      <c r="R155" s="3">
        <f t="shared" si="22"/>
        <v>0.05447815072009221</v>
      </c>
      <c r="S155" s="8">
        <f t="shared" si="23"/>
        <v>18.355982844167794</v>
      </c>
    </row>
    <row r="156" spans="1:19" ht="15">
      <c r="A156" s="1">
        <v>30</v>
      </c>
      <c r="B156" s="5">
        <v>0.625</v>
      </c>
      <c r="C156" s="1" t="s">
        <v>284</v>
      </c>
      <c r="D156" s="1">
        <v>7</v>
      </c>
      <c r="E156" s="1">
        <v>4</v>
      </c>
      <c r="F156" s="1" t="s">
        <v>321</v>
      </c>
      <c r="G156" s="2">
        <v>44.0764333333334</v>
      </c>
      <c r="H156" s="6">
        <f>1+_xlfn.COUNTIFS(A:A,A156,O:O,"&lt;"&amp;O156)</f>
        <v>8</v>
      </c>
      <c r="I156" s="2">
        <f>_xlfn.AVERAGEIF(A:A,A156,G:G)</f>
        <v>47.3337</v>
      </c>
      <c r="J156" s="2">
        <f t="shared" si="16"/>
        <v>-3.2572666666666024</v>
      </c>
      <c r="K156" s="2">
        <f t="shared" si="17"/>
        <v>86.7427333333334</v>
      </c>
      <c r="L156" s="2">
        <f t="shared" si="18"/>
        <v>182.10145922166558</v>
      </c>
      <c r="M156" s="2">
        <f>SUMIF(A:A,A156,L:L)</f>
        <v>3262.2104403655344</v>
      </c>
      <c r="N156" s="3">
        <f t="shared" si="19"/>
        <v>0.0558214936009036</v>
      </c>
      <c r="O156" s="7">
        <f t="shared" si="20"/>
        <v>17.914246565122593</v>
      </c>
      <c r="P156" s="3">
        <f t="shared" si="21"/>
        <v>0.0558214936009036</v>
      </c>
      <c r="Q156" s="3">
        <f>IF(ISNUMBER(P156),SUMIF(A:A,A156,P:P),"")</f>
        <v>0.9112766670216823</v>
      </c>
      <c r="R156" s="3">
        <f t="shared" si="22"/>
        <v>0.06125636222349959</v>
      </c>
      <c r="S156" s="8">
        <f t="shared" si="23"/>
        <v>16.324834902069536</v>
      </c>
    </row>
    <row r="157" spans="1:19" ht="15">
      <c r="A157" s="1">
        <v>30</v>
      </c>
      <c r="B157" s="5">
        <v>0.625</v>
      </c>
      <c r="C157" s="1" t="s">
        <v>284</v>
      </c>
      <c r="D157" s="1">
        <v>7</v>
      </c>
      <c r="E157" s="1">
        <v>8</v>
      </c>
      <c r="F157" s="1" t="s">
        <v>324</v>
      </c>
      <c r="G157" s="2">
        <v>46.3967999999999</v>
      </c>
      <c r="H157" s="6">
        <f>1+_xlfn.COUNTIFS(A:A,A157,O:O,"&lt;"&amp;O157)</f>
        <v>7</v>
      </c>
      <c r="I157" s="2">
        <f>_xlfn.AVERAGEIF(A:A,A157,G:G)</f>
        <v>47.3337</v>
      </c>
      <c r="J157" s="2">
        <f t="shared" si="16"/>
        <v>-0.9369000000001009</v>
      </c>
      <c r="K157" s="2">
        <f t="shared" si="17"/>
        <v>89.0630999999999</v>
      </c>
      <c r="L157" s="2">
        <f t="shared" si="18"/>
        <v>209.30363568728168</v>
      </c>
      <c r="M157" s="2">
        <f>SUMIF(A:A,A157,L:L)</f>
        <v>3262.2104403655344</v>
      </c>
      <c r="N157" s="3">
        <f t="shared" si="19"/>
        <v>0.06416006554863118</v>
      </c>
      <c r="O157" s="7">
        <f t="shared" si="20"/>
        <v>15.586018989367046</v>
      </c>
      <c r="P157" s="3">
        <f t="shared" si="21"/>
        <v>0.06416006554863118</v>
      </c>
      <c r="Q157" s="3">
        <f>IF(ISNUMBER(P157),SUMIF(A:A,A157,P:P),"")</f>
        <v>0.9112766670216823</v>
      </c>
      <c r="R157" s="3">
        <f t="shared" si="22"/>
        <v>0.07040679068226884</v>
      </c>
      <c r="S157" s="8">
        <f t="shared" si="23"/>
        <v>14.20317543676705</v>
      </c>
    </row>
    <row r="158" spans="1:19" ht="15">
      <c r="A158" s="1">
        <v>30</v>
      </c>
      <c r="B158" s="5">
        <v>0.625</v>
      </c>
      <c r="C158" s="1" t="s">
        <v>284</v>
      </c>
      <c r="D158" s="1">
        <v>7</v>
      </c>
      <c r="E158" s="1">
        <v>9</v>
      </c>
      <c r="F158" s="1" t="s">
        <v>325</v>
      </c>
      <c r="G158" s="2">
        <v>34.3839666666667</v>
      </c>
      <c r="H158" s="6">
        <f>1+_xlfn.COUNTIFS(A:A,A158,O:O,"&lt;"&amp;O158)</f>
        <v>11</v>
      </c>
      <c r="I158" s="2">
        <f>_xlfn.AVERAGEIF(A:A,A158,G:G)</f>
        <v>47.3337</v>
      </c>
      <c r="J158" s="2">
        <f t="shared" si="16"/>
        <v>-12.949733333333299</v>
      </c>
      <c r="K158" s="2">
        <f t="shared" si="17"/>
        <v>77.0502666666667</v>
      </c>
      <c r="L158" s="2">
        <f t="shared" si="18"/>
        <v>101.80060020271772</v>
      </c>
      <c r="M158" s="2">
        <f>SUMIF(A:A,A158,L:L)</f>
        <v>3262.2104403655344</v>
      </c>
      <c r="N158" s="3">
        <f t="shared" si="19"/>
        <v>0.03120601876049138</v>
      </c>
      <c r="O158" s="7">
        <f t="shared" si="20"/>
        <v>32.045100263352325</v>
      </c>
      <c r="P158" s="3">
        <f t="shared" si="21"/>
      </c>
      <c r="Q158" s="3">
        <f>IF(ISNUMBER(P158),SUMIF(A:A,A158,P:P),"")</f>
      </c>
      <c r="R158" s="3">
        <f t="shared" si="22"/>
      </c>
      <c r="S158" s="8">
        <f t="shared" si="23"/>
      </c>
    </row>
    <row r="159" spans="1:19" ht="15">
      <c r="A159" s="1">
        <v>30</v>
      </c>
      <c r="B159" s="5">
        <v>0.625</v>
      </c>
      <c r="C159" s="1" t="s">
        <v>284</v>
      </c>
      <c r="D159" s="1">
        <v>7</v>
      </c>
      <c r="E159" s="1">
        <v>10</v>
      </c>
      <c r="F159" s="1" t="s">
        <v>326</v>
      </c>
      <c r="G159" s="2">
        <v>36.373566666666704</v>
      </c>
      <c r="H159" s="6">
        <f>1+_xlfn.COUNTIFS(A:A,A159,O:O,"&lt;"&amp;O159)</f>
        <v>10</v>
      </c>
      <c r="I159" s="2">
        <f>_xlfn.AVERAGEIF(A:A,A159,G:G)</f>
        <v>47.3337</v>
      </c>
      <c r="J159" s="2">
        <f t="shared" si="16"/>
        <v>-10.960133333333296</v>
      </c>
      <c r="K159" s="2">
        <f t="shared" si="17"/>
        <v>79.03986666666671</v>
      </c>
      <c r="L159" s="2">
        <f t="shared" si="18"/>
        <v>114.70825592878873</v>
      </c>
      <c r="M159" s="2">
        <f>SUMIF(A:A,A159,L:L)</f>
        <v>3262.2104403655344</v>
      </c>
      <c r="N159" s="3">
        <f t="shared" si="19"/>
        <v>0.03516273950614159</v>
      </c>
      <c r="O159" s="7">
        <f t="shared" si="20"/>
        <v>28.439194842180544</v>
      </c>
      <c r="P159" s="3">
        <f t="shared" si="21"/>
      </c>
      <c r="Q159" s="3">
        <f>IF(ISNUMBER(P159),SUMIF(A:A,A159,P:P),"")</f>
      </c>
      <c r="R159" s="3">
        <f t="shared" si="22"/>
      </c>
      <c r="S159" s="8">
        <f t="shared" si="23"/>
      </c>
    </row>
    <row r="160" spans="1:19" ht="15">
      <c r="A160" s="1">
        <v>30</v>
      </c>
      <c r="B160" s="5">
        <v>0.625</v>
      </c>
      <c r="C160" s="1" t="s">
        <v>284</v>
      </c>
      <c r="D160" s="1">
        <v>7</v>
      </c>
      <c r="E160" s="1">
        <v>13</v>
      </c>
      <c r="F160" s="1" t="s">
        <v>328</v>
      </c>
      <c r="G160" s="2">
        <v>28.8243</v>
      </c>
      <c r="H160" s="6">
        <f>1+_xlfn.COUNTIFS(A:A,A160,O:O,"&lt;"&amp;O160)</f>
        <v>12</v>
      </c>
      <c r="I160" s="2">
        <f>_xlfn.AVERAGEIF(A:A,A160,G:G)</f>
        <v>47.3337</v>
      </c>
      <c r="J160" s="2">
        <f t="shared" si="16"/>
        <v>-18.5094</v>
      </c>
      <c r="K160" s="2">
        <f t="shared" si="17"/>
        <v>71.4906</v>
      </c>
      <c r="L160" s="2">
        <f t="shared" si="18"/>
        <v>72.92532701438844</v>
      </c>
      <c r="M160" s="2">
        <f>SUMIF(A:A,A160,L:L)</f>
        <v>3262.2104403655344</v>
      </c>
      <c r="N160" s="3">
        <f t="shared" si="19"/>
        <v>0.022354574711684474</v>
      </c>
      <c r="O160" s="7">
        <f t="shared" si="20"/>
        <v>44.73357301122404</v>
      </c>
      <c r="P160" s="3">
        <f t="shared" si="21"/>
      </c>
      <c r="Q160" s="3">
        <f>IF(ISNUMBER(P160),SUMIF(A:A,A160,P:P),"")</f>
      </c>
      <c r="R160" s="3">
        <f t="shared" si="22"/>
      </c>
      <c r="S160" s="8">
        <f t="shared" si="23"/>
      </c>
    </row>
    <row r="161" spans="1:19" ht="15">
      <c r="A161" s="1">
        <v>30</v>
      </c>
      <c r="B161" s="5">
        <v>0.625</v>
      </c>
      <c r="C161" s="1" t="s">
        <v>284</v>
      </c>
      <c r="D161" s="1">
        <v>7</v>
      </c>
      <c r="E161" s="1">
        <v>14</v>
      </c>
      <c r="F161" s="1" t="s">
        <v>329</v>
      </c>
      <c r="G161" s="2">
        <v>46.8498666666667</v>
      </c>
      <c r="H161" s="6">
        <f>1+_xlfn.COUNTIFS(A:A,A161,O:O,"&lt;"&amp;O161)</f>
        <v>6</v>
      </c>
      <c r="I161" s="2">
        <f>_xlfn.AVERAGEIF(A:A,A161,G:G)</f>
        <v>47.3337</v>
      </c>
      <c r="J161" s="2">
        <f aca="true" t="shared" si="24" ref="J161:J210">G161-I161</f>
        <v>-0.48383333333330114</v>
      </c>
      <c r="K161" s="2">
        <f aca="true" t="shared" si="25" ref="K161:K210">90+J161</f>
        <v>89.51616666666669</v>
      </c>
      <c r="L161" s="2">
        <f aca="true" t="shared" si="26" ref="L161:L210">EXP(0.06*K161)</f>
        <v>215.07138580093624</v>
      </c>
      <c r="M161" s="2">
        <f>SUMIF(A:A,A161,L:L)</f>
        <v>3262.2104403655344</v>
      </c>
      <c r="N161" s="3">
        <f aca="true" t="shared" si="27" ref="N161:N210">L161/M161</f>
        <v>0.06592811522509788</v>
      </c>
      <c r="O161" s="7">
        <f aca="true" t="shared" si="28" ref="O161:O210">1/N161</f>
        <v>15.168035618578012</v>
      </c>
      <c r="P161" s="3">
        <f aca="true" t="shared" si="29" ref="P161:P210">IF(O161&gt;21,"",N161)</f>
        <v>0.06592811522509788</v>
      </c>
      <c r="Q161" s="3">
        <f>IF(ISNUMBER(P161),SUMIF(A:A,A161,P:P),"")</f>
        <v>0.9112766670216823</v>
      </c>
      <c r="R161" s="3">
        <f aca="true" t="shared" si="30" ref="R161:R210">_xlfn.IFERROR(P161*(1/Q161),"")</f>
        <v>0.07234698046266252</v>
      </c>
      <c r="S161" s="8">
        <f aca="true" t="shared" si="31" ref="S161:S210">_xlfn.IFERROR(1/R161,"")</f>
        <v>13.822276943763933</v>
      </c>
    </row>
    <row r="162" spans="1:19" ht="15">
      <c r="A162" s="1">
        <v>30</v>
      </c>
      <c r="B162" s="5">
        <v>0.625</v>
      </c>
      <c r="C162" s="1" t="s">
        <v>284</v>
      </c>
      <c r="D162" s="1">
        <v>7</v>
      </c>
      <c r="E162" s="1">
        <v>16</v>
      </c>
      <c r="F162" s="1" t="s">
        <v>19</v>
      </c>
      <c r="G162" s="2">
        <v>49.3722333333334</v>
      </c>
      <c r="H162" s="6">
        <f>1+_xlfn.COUNTIFS(A:A,A162,O:O,"&lt;"&amp;O162)</f>
        <v>5</v>
      </c>
      <c r="I162" s="2">
        <f>_xlfn.AVERAGEIF(A:A,A162,G:G)</f>
        <v>47.3337</v>
      </c>
      <c r="J162" s="2">
        <f t="shared" si="24"/>
        <v>2.0385333333333975</v>
      </c>
      <c r="K162" s="2">
        <f t="shared" si="25"/>
        <v>92.03853333333339</v>
      </c>
      <c r="L162" s="2">
        <f t="shared" si="26"/>
        <v>250.21286110273167</v>
      </c>
      <c r="M162" s="2">
        <f>SUMIF(A:A,A162,L:L)</f>
        <v>3262.2104403655344</v>
      </c>
      <c r="N162" s="3">
        <f t="shared" si="27"/>
        <v>0.0767004047337593</v>
      </c>
      <c r="O162" s="7">
        <f t="shared" si="28"/>
        <v>13.037740849884393</v>
      </c>
      <c r="P162" s="3">
        <f t="shared" si="29"/>
        <v>0.0767004047337593</v>
      </c>
      <c r="Q162" s="3">
        <f>IF(ISNUMBER(P162),SUMIF(A:A,A162,P:P),"")</f>
        <v>0.9112766670216823</v>
      </c>
      <c r="R162" s="3">
        <f t="shared" si="30"/>
        <v>0.08416807706098585</v>
      </c>
      <c r="S162" s="8">
        <f t="shared" si="31"/>
        <v>11.880989027175087</v>
      </c>
    </row>
    <row r="163" spans="1:19" ht="15">
      <c r="A163" s="1">
        <v>4</v>
      </c>
      <c r="B163" s="5">
        <v>0.6305555555555555</v>
      </c>
      <c r="C163" s="1" t="s">
        <v>22</v>
      </c>
      <c r="D163" s="1">
        <v>4</v>
      </c>
      <c r="E163" s="1">
        <v>4</v>
      </c>
      <c r="F163" s="1" t="s">
        <v>49</v>
      </c>
      <c r="G163" s="2">
        <v>68.24080000000001</v>
      </c>
      <c r="H163" s="6">
        <f>1+_xlfn.COUNTIFS(A:A,A163,O:O,"&lt;"&amp;O163)</f>
        <v>1</v>
      </c>
      <c r="I163" s="2">
        <f>_xlfn.AVERAGEIF(A:A,A163,G:G)</f>
        <v>51.92601481481481</v>
      </c>
      <c r="J163" s="2">
        <f t="shared" si="24"/>
        <v>16.314785185185194</v>
      </c>
      <c r="K163" s="2">
        <f t="shared" si="25"/>
        <v>106.3147851851852</v>
      </c>
      <c r="L163" s="2">
        <f t="shared" si="26"/>
        <v>589.2715488510138</v>
      </c>
      <c r="M163" s="2">
        <f>SUMIF(A:A,A163,L:L)</f>
        <v>2619.693432760016</v>
      </c>
      <c r="N163" s="3">
        <f t="shared" si="27"/>
        <v>0.22493912512128497</v>
      </c>
      <c r="O163" s="7">
        <f t="shared" si="28"/>
        <v>4.445647236605947</v>
      </c>
      <c r="P163" s="3">
        <f t="shared" si="29"/>
        <v>0.22493912512128497</v>
      </c>
      <c r="Q163" s="3">
        <f>IF(ISNUMBER(P163),SUMIF(A:A,A163,P:P),"")</f>
        <v>0.959896032439223</v>
      </c>
      <c r="R163" s="3">
        <f t="shared" si="30"/>
        <v>0.23433696725434405</v>
      </c>
      <c r="S163" s="8">
        <f t="shared" si="31"/>
        <v>4.2673591440424445</v>
      </c>
    </row>
    <row r="164" spans="1:19" ht="15">
      <c r="A164" s="1">
        <v>4</v>
      </c>
      <c r="B164" s="5">
        <v>0.6305555555555555</v>
      </c>
      <c r="C164" s="1" t="s">
        <v>22</v>
      </c>
      <c r="D164" s="1">
        <v>4</v>
      </c>
      <c r="E164" s="1">
        <v>3</v>
      </c>
      <c r="F164" s="1" t="s">
        <v>48</v>
      </c>
      <c r="G164" s="2">
        <v>64.2038333333334</v>
      </c>
      <c r="H164" s="6">
        <f>1+_xlfn.COUNTIFS(A:A,A164,O:O,"&lt;"&amp;O164)</f>
        <v>2</v>
      </c>
      <c r="I164" s="2">
        <f>_xlfn.AVERAGEIF(A:A,A164,G:G)</f>
        <v>51.92601481481481</v>
      </c>
      <c r="J164" s="2">
        <f t="shared" si="24"/>
        <v>12.277818518518593</v>
      </c>
      <c r="K164" s="2">
        <f t="shared" si="25"/>
        <v>102.27781851851859</v>
      </c>
      <c r="L164" s="2">
        <f t="shared" si="26"/>
        <v>462.5104314160044</v>
      </c>
      <c r="M164" s="2">
        <f>SUMIF(A:A,A164,L:L)</f>
        <v>2619.693432760016</v>
      </c>
      <c r="N164" s="3">
        <f t="shared" si="27"/>
        <v>0.17655135735814698</v>
      </c>
      <c r="O164" s="7">
        <f t="shared" si="28"/>
        <v>5.6640742669082345</v>
      </c>
      <c r="P164" s="3">
        <f t="shared" si="29"/>
        <v>0.17655135735814698</v>
      </c>
      <c r="Q164" s="3">
        <f>IF(ISNUMBER(P164),SUMIF(A:A,A164,P:P),"")</f>
        <v>0.959896032439223</v>
      </c>
      <c r="R164" s="3">
        <f t="shared" si="30"/>
        <v>0.1839275831878444</v>
      </c>
      <c r="S164" s="8">
        <f t="shared" si="31"/>
        <v>5.436922416246314</v>
      </c>
    </row>
    <row r="165" spans="1:19" ht="15">
      <c r="A165" s="1">
        <v>4</v>
      </c>
      <c r="B165" s="5">
        <v>0.6305555555555555</v>
      </c>
      <c r="C165" s="1" t="s">
        <v>22</v>
      </c>
      <c r="D165" s="1">
        <v>4</v>
      </c>
      <c r="E165" s="1">
        <v>1</v>
      </c>
      <c r="F165" s="1" t="s">
        <v>46</v>
      </c>
      <c r="G165" s="2">
        <v>60.3841</v>
      </c>
      <c r="H165" s="6">
        <f>1+_xlfn.COUNTIFS(A:A,A165,O:O,"&lt;"&amp;O165)</f>
        <v>3</v>
      </c>
      <c r="I165" s="2">
        <f>_xlfn.AVERAGEIF(A:A,A165,G:G)</f>
        <v>51.92601481481481</v>
      </c>
      <c r="J165" s="2">
        <f t="shared" si="24"/>
        <v>8.458085185185183</v>
      </c>
      <c r="K165" s="2">
        <f t="shared" si="25"/>
        <v>98.45808518518518</v>
      </c>
      <c r="L165" s="2">
        <f t="shared" si="26"/>
        <v>367.78006539070276</v>
      </c>
      <c r="M165" s="2">
        <f>SUMIF(A:A,A165,L:L)</f>
        <v>2619.693432760016</v>
      </c>
      <c r="N165" s="3">
        <f t="shared" si="27"/>
        <v>0.14039049790769706</v>
      </c>
      <c r="O165" s="7">
        <f t="shared" si="28"/>
        <v>7.122989197299328</v>
      </c>
      <c r="P165" s="3">
        <f t="shared" si="29"/>
        <v>0.14039049790769706</v>
      </c>
      <c r="Q165" s="3">
        <f>IF(ISNUMBER(P165),SUMIF(A:A,A165,P:P),"")</f>
        <v>0.959896032439223</v>
      </c>
      <c r="R165" s="3">
        <f t="shared" si="30"/>
        <v>0.14625594143872667</v>
      </c>
      <c r="S165" s="8">
        <f t="shared" si="31"/>
        <v>6.83732906959507</v>
      </c>
    </row>
    <row r="166" spans="1:19" ht="15">
      <c r="A166" s="1">
        <v>4</v>
      </c>
      <c r="B166" s="5">
        <v>0.6305555555555555</v>
      </c>
      <c r="C166" s="1" t="s">
        <v>22</v>
      </c>
      <c r="D166" s="1">
        <v>4</v>
      </c>
      <c r="E166" s="1">
        <v>5</v>
      </c>
      <c r="F166" s="1" t="s">
        <v>50</v>
      </c>
      <c r="G166" s="2">
        <v>60.127399999999994</v>
      </c>
      <c r="H166" s="6">
        <f>1+_xlfn.COUNTIFS(A:A,A166,O:O,"&lt;"&amp;O166)</f>
        <v>4</v>
      </c>
      <c r="I166" s="2">
        <f>_xlfn.AVERAGEIF(A:A,A166,G:G)</f>
        <v>51.92601481481481</v>
      </c>
      <c r="J166" s="2">
        <f t="shared" si="24"/>
        <v>8.201385185185181</v>
      </c>
      <c r="K166" s="2">
        <f t="shared" si="25"/>
        <v>98.20138518518519</v>
      </c>
      <c r="L166" s="2">
        <f t="shared" si="26"/>
        <v>362.15891641289204</v>
      </c>
      <c r="M166" s="2">
        <f>SUMIF(A:A,A166,L:L)</f>
        <v>2619.693432760016</v>
      </c>
      <c r="N166" s="3">
        <f t="shared" si="27"/>
        <v>0.13824477012614955</v>
      </c>
      <c r="O166" s="7">
        <f t="shared" si="28"/>
        <v>7.233546694659706</v>
      </c>
      <c r="P166" s="3">
        <f t="shared" si="29"/>
        <v>0.13824477012614955</v>
      </c>
      <c r="Q166" s="3">
        <f>IF(ISNUMBER(P166),SUMIF(A:A,A166,P:P),"")</f>
        <v>0.959896032439223</v>
      </c>
      <c r="R166" s="3">
        <f t="shared" si="30"/>
        <v>0.14402056624283704</v>
      </c>
      <c r="S166" s="8">
        <f t="shared" si="31"/>
        <v>6.943452772667706</v>
      </c>
    </row>
    <row r="167" spans="1:19" ht="15">
      <c r="A167" s="1">
        <v>4</v>
      </c>
      <c r="B167" s="5">
        <v>0.6305555555555555</v>
      </c>
      <c r="C167" s="1" t="s">
        <v>22</v>
      </c>
      <c r="D167" s="1">
        <v>4</v>
      </c>
      <c r="E167" s="1">
        <v>7</v>
      </c>
      <c r="F167" s="1" t="s">
        <v>52</v>
      </c>
      <c r="G167" s="2">
        <v>56.683066666666605</v>
      </c>
      <c r="H167" s="6">
        <f>1+_xlfn.COUNTIFS(A:A,A167,O:O,"&lt;"&amp;O167)</f>
        <v>5</v>
      </c>
      <c r="I167" s="2">
        <f>_xlfn.AVERAGEIF(A:A,A167,G:G)</f>
        <v>51.92601481481481</v>
      </c>
      <c r="J167" s="2">
        <f t="shared" si="24"/>
        <v>4.7570518518517915</v>
      </c>
      <c r="K167" s="2">
        <f t="shared" si="25"/>
        <v>94.7570518518518</v>
      </c>
      <c r="L167" s="2">
        <f t="shared" si="26"/>
        <v>294.5424428698384</v>
      </c>
      <c r="M167" s="2">
        <f>SUMIF(A:A,A167,L:L)</f>
        <v>2619.693432760016</v>
      </c>
      <c r="N167" s="3">
        <f t="shared" si="27"/>
        <v>0.1124339356607536</v>
      </c>
      <c r="O167" s="7">
        <f t="shared" si="28"/>
        <v>8.894111854425299</v>
      </c>
      <c r="P167" s="3">
        <f t="shared" si="29"/>
        <v>0.1124339356607536</v>
      </c>
      <c r="Q167" s="3">
        <f>IF(ISNUMBER(P167),SUMIF(A:A,A167,P:P),"")</f>
        <v>0.959896032439223</v>
      </c>
      <c r="R167" s="3">
        <f t="shared" si="30"/>
        <v>0.11713136825354313</v>
      </c>
      <c r="S167" s="8">
        <f t="shared" si="31"/>
        <v>8.537422681133505</v>
      </c>
    </row>
    <row r="168" spans="1:19" ht="15">
      <c r="A168" s="1">
        <v>4</v>
      </c>
      <c r="B168" s="5">
        <v>0.6305555555555555</v>
      </c>
      <c r="C168" s="1" t="s">
        <v>22</v>
      </c>
      <c r="D168" s="1">
        <v>4</v>
      </c>
      <c r="E168" s="1">
        <v>2</v>
      </c>
      <c r="F168" s="1" t="s">
        <v>47</v>
      </c>
      <c r="G168" s="2">
        <v>54.4146333333334</v>
      </c>
      <c r="H168" s="6">
        <f>1+_xlfn.COUNTIFS(A:A,A168,O:O,"&lt;"&amp;O168)</f>
        <v>6</v>
      </c>
      <c r="I168" s="2">
        <f>_xlfn.AVERAGEIF(A:A,A168,G:G)</f>
        <v>51.92601481481481</v>
      </c>
      <c r="J168" s="2">
        <f t="shared" si="24"/>
        <v>2.488618518518585</v>
      </c>
      <c r="K168" s="2">
        <f t="shared" si="25"/>
        <v>92.48861851851859</v>
      </c>
      <c r="L168" s="2">
        <f t="shared" si="26"/>
        <v>257.06195120311725</v>
      </c>
      <c r="M168" s="2">
        <f>SUMIF(A:A,A168,L:L)</f>
        <v>2619.693432760016</v>
      </c>
      <c r="N168" s="3">
        <f t="shared" si="27"/>
        <v>0.0981267303984825</v>
      </c>
      <c r="O168" s="7">
        <f t="shared" si="28"/>
        <v>10.190903089699447</v>
      </c>
      <c r="P168" s="3">
        <f t="shared" si="29"/>
        <v>0.0981267303984825</v>
      </c>
      <c r="Q168" s="3">
        <f>IF(ISNUMBER(P168),SUMIF(A:A,A168,P:P),"")</f>
        <v>0.959896032439223</v>
      </c>
      <c r="R168" s="3">
        <f t="shared" si="30"/>
        <v>0.10222641523908531</v>
      </c>
      <c r="S168" s="8">
        <f t="shared" si="31"/>
        <v>9.782207442775118</v>
      </c>
    </row>
    <row r="169" spans="1:19" ht="15">
      <c r="A169" s="1">
        <v>4</v>
      </c>
      <c r="B169" s="5">
        <v>0.6305555555555555</v>
      </c>
      <c r="C169" s="1" t="s">
        <v>22</v>
      </c>
      <c r="D169" s="1">
        <v>4</v>
      </c>
      <c r="E169" s="1">
        <v>6</v>
      </c>
      <c r="F169" s="1" t="s">
        <v>51</v>
      </c>
      <c r="G169" s="2">
        <v>48.5959666666667</v>
      </c>
      <c r="H169" s="6">
        <f>1+_xlfn.COUNTIFS(A:A,A169,O:O,"&lt;"&amp;O169)</f>
        <v>7</v>
      </c>
      <c r="I169" s="2">
        <f>_xlfn.AVERAGEIF(A:A,A169,G:G)</f>
        <v>51.92601481481481</v>
      </c>
      <c r="J169" s="2">
        <f t="shared" si="24"/>
        <v>-3.3300481481481157</v>
      </c>
      <c r="K169" s="2">
        <f t="shared" si="25"/>
        <v>86.66995185185189</v>
      </c>
      <c r="L169" s="2">
        <f t="shared" si="26"/>
        <v>181.30797616985876</v>
      </c>
      <c r="M169" s="2">
        <f>SUMIF(A:A,A169,L:L)</f>
        <v>2619.693432760016</v>
      </c>
      <c r="N169" s="3">
        <f t="shared" si="27"/>
        <v>0.06920961586670815</v>
      </c>
      <c r="O169" s="7">
        <f t="shared" si="28"/>
        <v>14.448859273051236</v>
      </c>
      <c r="P169" s="3">
        <f t="shared" si="29"/>
        <v>0.06920961586670815</v>
      </c>
      <c r="Q169" s="3">
        <f>IF(ISNUMBER(P169),SUMIF(A:A,A169,P:P),"")</f>
        <v>0.959896032439223</v>
      </c>
      <c r="R169" s="3">
        <f t="shared" si="30"/>
        <v>0.07210115838361927</v>
      </c>
      <c r="S169" s="8">
        <f t="shared" si="31"/>
        <v>13.869402689474555</v>
      </c>
    </row>
    <row r="170" spans="1:19" ht="15">
      <c r="A170" s="1">
        <v>4</v>
      </c>
      <c r="B170" s="5">
        <v>0.6305555555555555</v>
      </c>
      <c r="C170" s="1" t="s">
        <v>22</v>
      </c>
      <c r="D170" s="1">
        <v>4</v>
      </c>
      <c r="E170" s="1">
        <v>8</v>
      </c>
      <c r="F170" s="1" t="s">
        <v>53</v>
      </c>
      <c r="G170" s="2">
        <v>31.8674333333333</v>
      </c>
      <c r="H170" s="6">
        <f>1+_xlfn.COUNTIFS(A:A,A170,O:O,"&lt;"&amp;O170)</f>
        <v>8</v>
      </c>
      <c r="I170" s="2">
        <f>_xlfn.AVERAGEIF(A:A,A170,G:G)</f>
        <v>51.92601481481481</v>
      </c>
      <c r="J170" s="2">
        <f t="shared" si="24"/>
        <v>-20.058581481481514</v>
      </c>
      <c r="K170" s="2">
        <f t="shared" si="25"/>
        <v>69.94141851851849</v>
      </c>
      <c r="L170" s="2">
        <f t="shared" si="26"/>
        <v>66.45234745096346</v>
      </c>
      <c r="M170" s="2">
        <f>SUMIF(A:A,A170,L:L)</f>
        <v>2619.693432760016</v>
      </c>
      <c r="N170" s="3">
        <f t="shared" si="27"/>
        <v>0.025366459532996433</v>
      </c>
      <c r="O170" s="7">
        <f t="shared" si="28"/>
        <v>39.422135308209256</v>
      </c>
      <c r="P170" s="3">
        <f t="shared" si="29"/>
      </c>
      <c r="Q170" s="3">
        <f>IF(ISNUMBER(P170),SUMIF(A:A,A170,P:P),"")</f>
      </c>
      <c r="R170" s="3">
        <f t="shared" si="30"/>
      </c>
      <c r="S170" s="8">
        <f t="shared" si="31"/>
      </c>
    </row>
    <row r="171" spans="1:19" ht="15">
      <c r="A171" s="1">
        <v>4</v>
      </c>
      <c r="B171" s="5">
        <v>0.6305555555555555</v>
      </c>
      <c r="C171" s="1" t="s">
        <v>22</v>
      </c>
      <c r="D171" s="1">
        <v>4</v>
      </c>
      <c r="E171" s="1">
        <v>9</v>
      </c>
      <c r="F171" s="1" t="s">
        <v>54</v>
      </c>
      <c r="G171" s="2">
        <v>22.8169</v>
      </c>
      <c r="H171" s="6">
        <f>1+_xlfn.COUNTIFS(A:A,A171,O:O,"&lt;"&amp;O171)</f>
        <v>9</v>
      </c>
      <c r="I171" s="2">
        <f>_xlfn.AVERAGEIF(A:A,A171,G:G)</f>
        <v>51.92601481481481</v>
      </c>
      <c r="J171" s="2">
        <f t="shared" si="24"/>
        <v>-29.109114814814813</v>
      </c>
      <c r="K171" s="2">
        <f t="shared" si="25"/>
        <v>60.890885185185184</v>
      </c>
      <c r="L171" s="2">
        <f t="shared" si="26"/>
        <v>38.60775299562555</v>
      </c>
      <c r="M171" s="2">
        <f>SUMIF(A:A,A171,L:L)</f>
        <v>2619.693432760016</v>
      </c>
      <c r="N171" s="3">
        <f t="shared" si="27"/>
        <v>0.014737508027780866</v>
      </c>
      <c r="O171" s="7">
        <f t="shared" si="28"/>
        <v>67.85407669430646</v>
      </c>
      <c r="P171" s="3">
        <f t="shared" si="29"/>
      </c>
      <c r="Q171" s="3">
        <f>IF(ISNUMBER(P171),SUMIF(A:A,A171,P:P),"")</f>
      </c>
      <c r="R171" s="3">
        <f t="shared" si="30"/>
      </c>
      <c r="S171" s="8">
        <f t="shared" si="31"/>
      </c>
    </row>
    <row r="172" spans="1:19" ht="15">
      <c r="A172" s="1">
        <v>17</v>
      </c>
      <c r="B172" s="5">
        <v>0.6354166666666666</v>
      </c>
      <c r="C172" s="1" t="s">
        <v>153</v>
      </c>
      <c r="D172" s="1">
        <v>5</v>
      </c>
      <c r="E172" s="1">
        <v>1</v>
      </c>
      <c r="F172" s="1" t="s">
        <v>186</v>
      </c>
      <c r="G172" s="2">
        <v>79.6712</v>
      </c>
      <c r="H172" s="6">
        <f>1+_xlfn.COUNTIFS(A:A,A172,O:O,"&lt;"&amp;O172)</f>
        <v>1</v>
      </c>
      <c r="I172" s="2">
        <f>_xlfn.AVERAGEIF(A:A,A172,G:G)</f>
        <v>49.717751851851844</v>
      </c>
      <c r="J172" s="2">
        <f t="shared" si="24"/>
        <v>29.953448148148155</v>
      </c>
      <c r="K172" s="2">
        <f t="shared" si="25"/>
        <v>119.95344814814815</v>
      </c>
      <c r="L172" s="2">
        <f t="shared" si="26"/>
        <v>1335.6948053470178</v>
      </c>
      <c r="M172" s="2">
        <f>SUMIF(A:A,A172,L:L)</f>
        <v>3205.2912031055</v>
      </c>
      <c r="N172" s="3">
        <f t="shared" si="27"/>
        <v>0.4167155870433574</v>
      </c>
      <c r="O172" s="7">
        <f t="shared" si="28"/>
        <v>2.399718251710019</v>
      </c>
      <c r="P172" s="3">
        <f t="shared" si="29"/>
        <v>0.4167155870433574</v>
      </c>
      <c r="Q172" s="3">
        <f>IF(ISNUMBER(P172),SUMIF(A:A,A172,P:P),"")</f>
        <v>0.8764738642329455</v>
      </c>
      <c r="R172" s="3">
        <f t="shared" si="30"/>
        <v>0.4754455369961888</v>
      </c>
      <c r="S172" s="8">
        <f t="shared" si="31"/>
        <v>2.1032903291466085</v>
      </c>
    </row>
    <row r="173" spans="1:19" ht="15">
      <c r="A173" s="1">
        <v>17</v>
      </c>
      <c r="B173" s="5">
        <v>0.6354166666666666</v>
      </c>
      <c r="C173" s="1" t="s">
        <v>153</v>
      </c>
      <c r="D173" s="1">
        <v>5</v>
      </c>
      <c r="E173" s="1">
        <v>2</v>
      </c>
      <c r="F173" s="1" t="s">
        <v>187</v>
      </c>
      <c r="G173" s="2">
        <v>69.14986666666661</v>
      </c>
      <c r="H173" s="6">
        <f>1+_xlfn.COUNTIFS(A:A,A173,O:O,"&lt;"&amp;O173)</f>
        <v>2</v>
      </c>
      <c r="I173" s="2">
        <f>_xlfn.AVERAGEIF(A:A,A173,G:G)</f>
        <v>49.717751851851844</v>
      </c>
      <c r="J173" s="2">
        <f t="shared" si="24"/>
        <v>19.432114814814767</v>
      </c>
      <c r="K173" s="2">
        <f t="shared" si="25"/>
        <v>109.43211481481477</v>
      </c>
      <c r="L173" s="2">
        <f t="shared" si="26"/>
        <v>710.4701179588084</v>
      </c>
      <c r="M173" s="2">
        <f>SUMIF(A:A,A173,L:L)</f>
        <v>3205.2912031055</v>
      </c>
      <c r="N173" s="3">
        <f t="shared" si="27"/>
        <v>0.2216554044357834</v>
      </c>
      <c r="O173" s="7">
        <f t="shared" si="28"/>
        <v>4.511507411901222</v>
      </c>
      <c r="P173" s="3">
        <f t="shared" si="29"/>
        <v>0.2216554044357834</v>
      </c>
      <c r="Q173" s="3">
        <f>IF(ISNUMBER(P173),SUMIF(A:A,A173,P:P),"")</f>
        <v>0.8764738642329455</v>
      </c>
      <c r="R173" s="3">
        <f t="shared" si="30"/>
        <v>0.25289448263214015</v>
      </c>
      <c r="S173" s="8">
        <f t="shared" si="31"/>
        <v>3.9542183348246396</v>
      </c>
    </row>
    <row r="174" spans="1:19" ht="15">
      <c r="A174" s="1">
        <v>17</v>
      </c>
      <c r="B174" s="5">
        <v>0.6354166666666666</v>
      </c>
      <c r="C174" s="1" t="s">
        <v>153</v>
      </c>
      <c r="D174" s="1">
        <v>5</v>
      </c>
      <c r="E174" s="1">
        <v>5</v>
      </c>
      <c r="F174" s="1" t="s">
        <v>190</v>
      </c>
      <c r="G174" s="2">
        <v>55.4736</v>
      </c>
      <c r="H174" s="6">
        <f>1+_xlfn.COUNTIFS(A:A,A174,O:O,"&lt;"&amp;O174)</f>
        <v>3</v>
      </c>
      <c r="I174" s="2">
        <f>_xlfn.AVERAGEIF(A:A,A174,G:G)</f>
        <v>49.717751851851844</v>
      </c>
      <c r="J174" s="2">
        <f t="shared" si="24"/>
        <v>5.755848148148154</v>
      </c>
      <c r="K174" s="2">
        <f t="shared" si="25"/>
        <v>95.75584814814815</v>
      </c>
      <c r="L174" s="2">
        <f t="shared" si="26"/>
        <v>312.73334323529673</v>
      </c>
      <c r="M174" s="2">
        <f>SUMIF(A:A,A174,L:L)</f>
        <v>3205.2912031055</v>
      </c>
      <c r="N174" s="3">
        <f t="shared" si="27"/>
        <v>0.09756784124085194</v>
      </c>
      <c r="O174" s="7">
        <f t="shared" si="28"/>
        <v>10.249278730390696</v>
      </c>
      <c r="P174" s="3">
        <f t="shared" si="29"/>
        <v>0.09756784124085194</v>
      </c>
      <c r="Q174" s="3">
        <f>IF(ISNUMBER(P174),SUMIF(A:A,A174,P:P),"")</f>
        <v>0.8764738642329455</v>
      </c>
      <c r="R174" s="3">
        <f t="shared" si="30"/>
        <v>0.11131859741903356</v>
      </c>
      <c r="S174" s="8">
        <f t="shared" si="31"/>
        <v>8.98322493442607</v>
      </c>
    </row>
    <row r="175" spans="1:19" ht="15">
      <c r="A175" s="1">
        <v>17</v>
      </c>
      <c r="B175" s="5">
        <v>0.6354166666666666</v>
      </c>
      <c r="C175" s="1" t="s">
        <v>153</v>
      </c>
      <c r="D175" s="1">
        <v>5</v>
      </c>
      <c r="E175" s="1">
        <v>7</v>
      </c>
      <c r="F175" s="1" t="s">
        <v>191</v>
      </c>
      <c r="G175" s="2">
        <v>51.01480000000001</v>
      </c>
      <c r="H175" s="6">
        <f>1+_xlfn.COUNTIFS(A:A,A175,O:O,"&lt;"&amp;O175)</f>
        <v>4</v>
      </c>
      <c r="I175" s="2">
        <f>_xlfn.AVERAGEIF(A:A,A175,G:G)</f>
        <v>49.717751851851844</v>
      </c>
      <c r="J175" s="2">
        <f t="shared" si="24"/>
        <v>1.2970481481481642</v>
      </c>
      <c r="K175" s="2">
        <f t="shared" si="25"/>
        <v>91.29704814814816</v>
      </c>
      <c r="L175" s="2">
        <f t="shared" si="26"/>
        <v>239.3251024446372</v>
      </c>
      <c r="M175" s="2">
        <f>SUMIF(A:A,A175,L:L)</f>
        <v>3205.2912031055</v>
      </c>
      <c r="N175" s="3">
        <f t="shared" si="27"/>
        <v>0.07466563481432298</v>
      </c>
      <c r="O175" s="7">
        <f t="shared" si="28"/>
        <v>13.393042227348367</v>
      </c>
      <c r="P175" s="3">
        <f t="shared" si="29"/>
        <v>0.07466563481432298</v>
      </c>
      <c r="Q175" s="3">
        <f>IF(ISNUMBER(P175),SUMIF(A:A,A175,P:P),"")</f>
        <v>0.8764738642329455</v>
      </c>
      <c r="R175" s="3">
        <f t="shared" si="30"/>
        <v>0.0851886609073818</v>
      </c>
      <c r="S175" s="8">
        <f t="shared" si="31"/>
        <v>11.738651474839038</v>
      </c>
    </row>
    <row r="176" spans="1:19" ht="15">
      <c r="A176" s="1">
        <v>17</v>
      </c>
      <c r="B176" s="5">
        <v>0.6354166666666666</v>
      </c>
      <c r="C176" s="1" t="s">
        <v>153</v>
      </c>
      <c r="D176" s="1">
        <v>5</v>
      </c>
      <c r="E176" s="1">
        <v>11</v>
      </c>
      <c r="F176" s="1" t="s">
        <v>193</v>
      </c>
      <c r="G176" s="2">
        <v>48.9257</v>
      </c>
      <c r="H176" s="6">
        <f>1+_xlfn.COUNTIFS(A:A,A176,O:O,"&lt;"&amp;O176)</f>
        <v>5</v>
      </c>
      <c r="I176" s="2">
        <f>_xlfn.AVERAGEIF(A:A,A176,G:G)</f>
        <v>49.717751851851844</v>
      </c>
      <c r="J176" s="2">
        <f t="shared" si="24"/>
        <v>-0.7920518518518449</v>
      </c>
      <c r="K176" s="2">
        <f t="shared" si="25"/>
        <v>89.20794814814815</v>
      </c>
      <c r="L176" s="2">
        <f t="shared" si="26"/>
        <v>211.13059779198417</v>
      </c>
      <c r="M176" s="2">
        <f>SUMIF(A:A,A176,L:L)</f>
        <v>3205.2912031055</v>
      </c>
      <c r="N176" s="3">
        <f t="shared" si="27"/>
        <v>0.06586939669862968</v>
      </c>
      <c r="O176" s="7">
        <f t="shared" si="28"/>
        <v>15.181556991864836</v>
      </c>
      <c r="P176" s="3">
        <f t="shared" si="29"/>
        <v>0.06586939669862968</v>
      </c>
      <c r="Q176" s="3">
        <f>IF(ISNUMBER(P176),SUMIF(A:A,A176,P:P),"")</f>
        <v>0.8764738642329455</v>
      </c>
      <c r="R176" s="3">
        <f t="shared" si="30"/>
        <v>0.07515272204525564</v>
      </c>
      <c r="S176" s="8">
        <f t="shared" si="31"/>
        <v>13.306237921732466</v>
      </c>
    </row>
    <row r="177" spans="1:19" ht="15">
      <c r="A177" s="1">
        <v>17</v>
      </c>
      <c r="B177" s="5">
        <v>0.6354166666666666</v>
      </c>
      <c r="C177" s="1" t="s">
        <v>153</v>
      </c>
      <c r="D177" s="1">
        <v>5</v>
      </c>
      <c r="E177" s="1">
        <v>3</v>
      </c>
      <c r="F177" s="1" t="s">
        <v>188</v>
      </c>
      <c r="G177" s="2">
        <v>30.5024666666667</v>
      </c>
      <c r="H177" s="6">
        <f>1+_xlfn.COUNTIFS(A:A,A177,O:O,"&lt;"&amp;O177)</f>
        <v>9</v>
      </c>
      <c r="I177" s="2">
        <f>_xlfn.AVERAGEIF(A:A,A177,G:G)</f>
        <v>49.717751851851844</v>
      </c>
      <c r="J177" s="2">
        <f t="shared" si="24"/>
        <v>-19.215285185185145</v>
      </c>
      <c r="K177" s="2">
        <f t="shared" si="25"/>
        <v>70.78471481481486</v>
      </c>
      <c r="L177" s="2">
        <f t="shared" si="26"/>
        <v>69.90120506186135</v>
      </c>
      <c r="M177" s="2">
        <f>SUMIF(A:A,A177,L:L)</f>
        <v>3205.2912031055</v>
      </c>
      <c r="N177" s="3">
        <f t="shared" si="27"/>
        <v>0.02180806692201208</v>
      </c>
      <c r="O177" s="7">
        <f t="shared" si="28"/>
        <v>45.8545914947943</v>
      </c>
      <c r="P177" s="3">
        <f t="shared" si="29"/>
      </c>
      <c r="Q177" s="3">
        <f>IF(ISNUMBER(P177),SUMIF(A:A,A177,P:P),"")</f>
      </c>
      <c r="R177" s="3">
        <f t="shared" si="30"/>
      </c>
      <c r="S177" s="8">
        <f t="shared" si="31"/>
      </c>
    </row>
    <row r="178" spans="1:19" ht="15">
      <c r="A178" s="1">
        <v>17</v>
      </c>
      <c r="B178" s="5">
        <v>0.6354166666666666</v>
      </c>
      <c r="C178" s="1" t="s">
        <v>153</v>
      </c>
      <c r="D178" s="1">
        <v>5</v>
      </c>
      <c r="E178" s="1">
        <v>4</v>
      </c>
      <c r="F178" s="1" t="s">
        <v>189</v>
      </c>
      <c r="G178" s="2">
        <v>33.3374333333333</v>
      </c>
      <c r="H178" s="6">
        <f>1+_xlfn.COUNTIFS(A:A,A178,O:O,"&lt;"&amp;O178)</f>
        <v>8</v>
      </c>
      <c r="I178" s="2">
        <f>_xlfn.AVERAGEIF(A:A,A178,G:G)</f>
        <v>49.717751851851844</v>
      </c>
      <c r="J178" s="2">
        <f t="shared" si="24"/>
        <v>-16.380318518518543</v>
      </c>
      <c r="K178" s="2">
        <f t="shared" si="25"/>
        <v>73.61968148148145</v>
      </c>
      <c r="L178" s="2">
        <f t="shared" si="26"/>
        <v>82.862357586115</v>
      </c>
      <c r="M178" s="2">
        <f>SUMIF(A:A,A178,L:L)</f>
        <v>3205.2912031055</v>
      </c>
      <c r="N178" s="3">
        <f t="shared" si="27"/>
        <v>0.025851740867048965</v>
      </c>
      <c r="O178" s="7">
        <f t="shared" si="28"/>
        <v>38.68211449058023</v>
      </c>
      <c r="P178" s="3">
        <f t="shared" si="29"/>
      </c>
      <c r="Q178" s="3">
        <f>IF(ISNUMBER(P178),SUMIF(A:A,A178,P:P),"")</f>
      </c>
      <c r="R178" s="3">
        <f t="shared" si="30"/>
      </c>
      <c r="S178" s="8">
        <f t="shared" si="31"/>
      </c>
    </row>
    <row r="179" spans="1:19" ht="15">
      <c r="A179" s="1">
        <v>17</v>
      </c>
      <c r="B179" s="5">
        <v>0.6354166666666666</v>
      </c>
      <c r="C179" s="1" t="s">
        <v>153</v>
      </c>
      <c r="D179" s="1">
        <v>5</v>
      </c>
      <c r="E179" s="1">
        <v>9</v>
      </c>
      <c r="F179" s="1" t="s">
        <v>192</v>
      </c>
      <c r="G179" s="2">
        <v>38.5983333333333</v>
      </c>
      <c r="H179" s="6">
        <f>1+_xlfn.COUNTIFS(A:A,A179,O:O,"&lt;"&amp;O179)</f>
        <v>7</v>
      </c>
      <c r="I179" s="2">
        <f>_xlfn.AVERAGEIF(A:A,A179,G:G)</f>
        <v>49.717751851851844</v>
      </c>
      <c r="J179" s="2">
        <f t="shared" si="24"/>
        <v>-11.119418518518543</v>
      </c>
      <c r="K179" s="2">
        <f t="shared" si="25"/>
        <v>78.88058148148146</v>
      </c>
      <c r="L179" s="2">
        <f t="shared" si="26"/>
        <v>113.61719836530241</v>
      </c>
      <c r="M179" s="2">
        <f>SUMIF(A:A,A179,L:L)</f>
        <v>3205.2912031055</v>
      </c>
      <c r="N179" s="3">
        <f t="shared" si="27"/>
        <v>0.035446763231753324</v>
      </c>
      <c r="O179" s="7">
        <f t="shared" si="28"/>
        <v>28.211320550255397</v>
      </c>
      <c r="P179" s="3">
        <f t="shared" si="29"/>
      </c>
      <c r="Q179" s="3">
        <f>IF(ISNUMBER(P179),SUMIF(A:A,A179,P:P),"")</f>
      </c>
      <c r="R179" s="3">
        <f t="shared" si="30"/>
      </c>
      <c r="S179" s="8">
        <f t="shared" si="31"/>
      </c>
    </row>
    <row r="180" spans="1:19" ht="15">
      <c r="A180" s="1">
        <v>17</v>
      </c>
      <c r="B180" s="5">
        <v>0.6354166666666666</v>
      </c>
      <c r="C180" s="1" t="s">
        <v>153</v>
      </c>
      <c r="D180" s="1">
        <v>5</v>
      </c>
      <c r="E180" s="1">
        <v>12</v>
      </c>
      <c r="F180" s="1" t="s">
        <v>194</v>
      </c>
      <c r="G180" s="2">
        <v>40.7863666666667</v>
      </c>
      <c r="H180" s="6">
        <f>1+_xlfn.COUNTIFS(A:A,A180,O:O,"&lt;"&amp;O180)</f>
        <v>6</v>
      </c>
      <c r="I180" s="2">
        <f>_xlfn.AVERAGEIF(A:A,A180,G:G)</f>
        <v>49.717751851851844</v>
      </c>
      <c r="J180" s="2">
        <f t="shared" si="24"/>
        <v>-8.931385185185142</v>
      </c>
      <c r="K180" s="2">
        <f t="shared" si="25"/>
        <v>81.06861481481485</v>
      </c>
      <c r="L180" s="2">
        <f t="shared" si="26"/>
        <v>129.5564753144768</v>
      </c>
      <c r="M180" s="2">
        <f>SUMIF(A:A,A180,L:L)</f>
        <v>3205.2912031055</v>
      </c>
      <c r="N180" s="3">
        <f t="shared" si="27"/>
        <v>0.04041956474624017</v>
      </c>
      <c r="O180" s="7">
        <f t="shared" si="28"/>
        <v>24.7404940225889</v>
      </c>
      <c r="P180" s="3">
        <f t="shared" si="29"/>
      </c>
      <c r="Q180" s="3">
        <f>IF(ISNUMBER(P180),SUMIF(A:A,A180,P:P),"")</f>
      </c>
      <c r="R180" s="3">
        <f t="shared" si="30"/>
      </c>
      <c r="S180" s="8">
        <f t="shared" si="31"/>
      </c>
    </row>
    <row r="181" spans="1:19" ht="15">
      <c r="A181" s="1">
        <v>23</v>
      </c>
      <c r="B181" s="5">
        <v>0.6409722222222222</v>
      </c>
      <c r="C181" s="1" t="s">
        <v>217</v>
      </c>
      <c r="D181" s="1">
        <v>7</v>
      </c>
      <c r="E181" s="1">
        <v>6</v>
      </c>
      <c r="F181" s="1" t="s">
        <v>253</v>
      </c>
      <c r="G181" s="2">
        <v>61.3009666666666</v>
      </c>
      <c r="H181" s="6">
        <f>1+_xlfn.COUNTIFS(A:A,A181,O:O,"&lt;"&amp;O181)</f>
        <v>1</v>
      </c>
      <c r="I181" s="2">
        <f>_xlfn.AVERAGEIF(A:A,A181,G:G)</f>
        <v>49.84760333333335</v>
      </c>
      <c r="J181" s="2">
        <f t="shared" si="24"/>
        <v>11.45336333333325</v>
      </c>
      <c r="K181" s="2">
        <f t="shared" si="25"/>
        <v>101.45336333333324</v>
      </c>
      <c r="L181" s="2">
        <f t="shared" si="26"/>
        <v>440.18795229040836</v>
      </c>
      <c r="M181" s="2">
        <f>SUMIF(A:A,A181,L:L)</f>
        <v>2391.45893599766</v>
      </c>
      <c r="N181" s="3">
        <f t="shared" si="27"/>
        <v>0.18406669906158032</v>
      </c>
      <c r="O181" s="7">
        <f t="shared" si="28"/>
        <v>5.432813241603499</v>
      </c>
      <c r="P181" s="3">
        <f t="shared" si="29"/>
        <v>0.18406669906158032</v>
      </c>
      <c r="Q181" s="3">
        <f>IF(ISNUMBER(P181),SUMIF(A:A,A181,P:P),"")</f>
        <v>1</v>
      </c>
      <c r="R181" s="3">
        <f t="shared" si="30"/>
        <v>0.18406669906158032</v>
      </c>
      <c r="S181" s="8">
        <f t="shared" si="31"/>
        <v>5.432813241603499</v>
      </c>
    </row>
    <row r="182" spans="1:19" ht="15">
      <c r="A182" s="1">
        <v>23</v>
      </c>
      <c r="B182" s="5">
        <v>0.6409722222222222</v>
      </c>
      <c r="C182" s="1" t="s">
        <v>217</v>
      </c>
      <c r="D182" s="1">
        <v>7</v>
      </c>
      <c r="E182" s="1">
        <v>3</v>
      </c>
      <c r="F182" s="1" t="s">
        <v>251</v>
      </c>
      <c r="G182" s="2">
        <v>58.664633333333406</v>
      </c>
      <c r="H182" s="6">
        <f>1+_xlfn.COUNTIFS(A:A,A182,O:O,"&lt;"&amp;O182)</f>
        <v>2</v>
      </c>
      <c r="I182" s="2">
        <f>_xlfn.AVERAGEIF(A:A,A182,G:G)</f>
        <v>49.84760333333335</v>
      </c>
      <c r="J182" s="2">
        <f t="shared" si="24"/>
        <v>8.817030000000052</v>
      </c>
      <c r="K182" s="2">
        <f t="shared" si="25"/>
        <v>98.81703000000005</v>
      </c>
      <c r="L182" s="2">
        <f t="shared" si="26"/>
        <v>375.7867393871206</v>
      </c>
      <c r="M182" s="2">
        <f>SUMIF(A:A,A182,L:L)</f>
        <v>2391.45893599766</v>
      </c>
      <c r="N182" s="3">
        <f t="shared" si="27"/>
        <v>0.15713702365136004</v>
      </c>
      <c r="O182" s="7">
        <f t="shared" si="28"/>
        <v>6.363872604706453</v>
      </c>
      <c r="P182" s="3">
        <f t="shared" si="29"/>
        <v>0.15713702365136004</v>
      </c>
      <c r="Q182" s="3">
        <f>IF(ISNUMBER(P182),SUMIF(A:A,A182,P:P),"")</f>
        <v>1</v>
      </c>
      <c r="R182" s="3">
        <f t="shared" si="30"/>
        <v>0.15713702365136004</v>
      </c>
      <c r="S182" s="8">
        <f t="shared" si="31"/>
        <v>6.363872604706453</v>
      </c>
    </row>
    <row r="183" spans="1:19" ht="15">
      <c r="A183" s="1">
        <v>23</v>
      </c>
      <c r="B183" s="5">
        <v>0.6409722222222222</v>
      </c>
      <c r="C183" s="1" t="s">
        <v>217</v>
      </c>
      <c r="D183" s="1">
        <v>7</v>
      </c>
      <c r="E183" s="1">
        <v>7</v>
      </c>
      <c r="F183" s="1" t="s">
        <v>254</v>
      </c>
      <c r="G183" s="2">
        <v>55.285933333333304</v>
      </c>
      <c r="H183" s="6">
        <f>1+_xlfn.COUNTIFS(A:A,A183,O:O,"&lt;"&amp;O183)</f>
        <v>3</v>
      </c>
      <c r="I183" s="2">
        <f>_xlfn.AVERAGEIF(A:A,A183,G:G)</f>
        <v>49.84760333333335</v>
      </c>
      <c r="J183" s="2">
        <f t="shared" si="24"/>
        <v>5.438329999999951</v>
      </c>
      <c r="K183" s="2">
        <f t="shared" si="25"/>
        <v>95.43832999999995</v>
      </c>
      <c r="L183" s="2">
        <f t="shared" si="26"/>
        <v>306.8318261701595</v>
      </c>
      <c r="M183" s="2">
        <f>SUMIF(A:A,A183,L:L)</f>
        <v>2391.45893599766</v>
      </c>
      <c r="N183" s="3">
        <f t="shared" si="27"/>
        <v>0.12830319666022472</v>
      </c>
      <c r="O183" s="7">
        <f t="shared" si="28"/>
        <v>7.794038075670254</v>
      </c>
      <c r="P183" s="3">
        <f t="shared" si="29"/>
        <v>0.12830319666022472</v>
      </c>
      <c r="Q183" s="3">
        <f>IF(ISNUMBER(P183),SUMIF(A:A,A183,P:P),"")</f>
        <v>1</v>
      </c>
      <c r="R183" s="3">
        <f t="shared" si="30"/>
        <v>0.12830319666022472</v>
      </c>
      <c r="S183" s="8">
        <f t="shared" si="31"/>
        <v>7.794038075670254</v>
      </c>
    </row>
    <row r="184" spans="1:19" ht="15">
      <c r="A184" s="1">
        <v>23</v>
      </c>
      <c r="B184" s="5">
        <v>0.6409722222222222</v>
      </c>
      <c r="C184" s="1" t="s">
        <v>217</v>
      </c>
      <c r="D184" s="1">
        <v>7</v>
      </c>
      <c r="E184" s="1">
        <v>13</v>
      </c>
      <c r="F184" s="1" t="s">
        <v>258</v>
      </c>
      <c r="G184" s="2">
        <v>50.3619333333334</v>
      </c>
      <c r="H184" s="6">
        <f>1+_xlfn.COUNTIFS(A:A,A184,O:O,"&lt;"&amp;O184)</f>
        <v>4</v>
      </c>
      <c r="I184" s="2">
        <f>_xlfn.AVERAGEIF(A:A,A184,G:G)</f>
        <v>49.84760333333335</v>
      </c>
      <c r="J184" s="2">
        <f t="shared" si="24"/>
        <v>0.5143300000000437</v>
      </c>
      <c r="K184" s="2">
        <f t="shared" si="25"/>
        <v>90.51433000000004</v>
      </c>
      <c r="L184" s="2">
        <f t="shared" si="26"/>
        <v>228.34549249974816</v>
      </c>
      <c r="M184" s="2">
        <f>SUMIF(A:A,A184,L:L)</f>
        <v>2391.45893599766</v>
      </c>
      <c r="N184" s="3">
        <f t="shared" si="27"/>
        <v>0.09548376058754605</v>
      </c>
      <c r="O184" s="7">
        <f t="shared" si="28"/>
        <v>10.472985079835974</v>
      </c>
      <c r="P184" s="3">
        <f t="shared" si="29"/>
        <v>0.09548376058754605</v>
      </c>
      <c r="Q184" s="3">
        <f>IF(ISNUMBER(P184),SUMIF(A:A,A184,P:P),"")</f>
        <v>1</v>
      </c>
      <c r="R184" s="3">
        <f t="shared" si="30"/>
        <v>0.09548376058754605</v>
      </c>
      <c r="S184" s="8">
        <f t="shared" si="31"/>
        <v>10.472985079835974</v>
      </c>
    </row>
    <row r="185" spans="1:19" ht="15">
      <c r="A185" s="1">
        <v>23</v>
      </c>
      <c r="B185" s="5">
        <v>0.6409722222222222</v>
      </c>
      <c r="C185" s="1" t="s">
        <v>217</v>
      </c>
      <c r="D185" s="1">
        <v>7</v>
      </c>
      <c r="E185" s="1">
        <v>9</v>
      </c>
      <c r="F185" s="1" t="s">
        <v>256</v>
      </c>
      <c r="G185" s="2">
        <v>49.107</v>
      </c>
      <c r="H185" s="6">
        <f>1+_xlfn.COUNTIFS(A:A,A185,O:O,"&lt;"&amp;O185)</f>
        <v>5</v>
      </c>
      <c r="I185" s="2">
        <f>_xlfn.AVERAGEIF(A:A,A185,G:G)</f>
        <v>49.84760333333335</v>
      </c>
      <c r="J185" s="2">
        <f t="shared" si="24"/>
        <v>-0.7406033333333539</v>
      </c>
      <c r="K185" s="2">
        <f t="shared" si="25"/>
        <v>89.25939666666665</v>
      </c>
      <c r="L185" s="2">
        <f t="shared" si="26"/>
        <v>211.78334614994537</v>
      </c>
      <c r="M185" s="2">
        <f>SUMIF(A:A,A185,L:L)</f>
        <v>2391.45893599766</v>
      </c>
      <c r="N185" s="3">
        <f t="shared" si="27"/>
        <v>0.08855821982224185</v>
      </c>
      <c r="O185" s="7">
        <f t="shared" si="28"/>
        <v>11.292006569319552</v>
      </c>
      <c r="P185" s="3">
        <f t="shared" si="29"/>
        <v>0.08855821982224185</v>
      </c>
      <c r="Q185" s="3">
        <f>IF(ISNUMBER(P185),SUMIF(A:A,A185,P:P),"")</f>
        <v>1</v>
      </c>
      <c r="R185" s="3">
        <f t="shared" si="30"/>
        <v>0.08855821982224185</v>
      </c>
      <c r="S185" s="8">
        <f t="shared" si="31"/>
        <v>11.292006569319552</v>
      </c>
    </row>
    <row r="186" spans="1:19" ht="15">
      <c r="A186" s="1">
        <v>23</v>
      </c>
      <c r="B186" s="5">
        <v>0.6409722222222222</v>
      </c>
      <c r="C186" s="1" t="s">
        <v>217</v>
      </c>
      <c r="D186" s="1">
        <v>7</v>
      </c>
      <c r="E186" s="1">
        <v>8</v>
      </c>
      <c r="F186" s="1" t="s">
        <v>255</v>
      </c>
      <c r="G186" s="2">
        <v>48.3765333333333</v>
      </c>
      <c r="H186" s="6">
        <f>1+_xlfn.COUNTIFS(A:A,A186,O:O,"&lt;"&amp;O186)</f>
        <v>6</v>
      </c>
      <c r="I186" s="2">
        <f>_xlfn.AVERAGEIF(A:A,A186,G:G)</f>
        <v>49.84760333333335</v>
      </c>
      <c r="J186" s="2">
        <f t="shared" si="24"/>
        <v>-1.4710700000000543</v>
      </c>
      <c r="K186" s="2">
        <f t="shared" si="25"/>
        <v>88.52892999999995</v>
      </c>
      <c r="L186" s="2">
        <f t="shared" si="26"/>
        <v>202.70177293182545</v>
      </c>
      <c r="M186" s="2">
        <f>SUMIF(A:A,A186,L:L)</f>
        <v>2391.45893599766</v>
      </c>
      <c r="N186" s="3">
        <f t="shared" si="27"/>
        <v>0.08476071651519414</v>
      </c>
      <c r="O186" s="7">
        <f t="shared" si="28"/>
        <v>11.797918199768176</v>
      </c>
      <c r="P186" s="3">
        <f t="shared" si="29"/>
        <v>0.08476071651519414</v>
      </c>
      <c r="Q186" s="3">
        <f>IF(ISNUMBER(P186),SUMIF(A:A,A186,P:P),"")</f>
        <v>1</v>
      </c>
      <c r="R186" s="3">
        <f t="shared" si="30"/>
        <v>0.08476071651519414</v>
      </c>
      <c r="S186" s="8">
        <f t="shared" si="31"/>
        <v>11.797918199768176</v>
      </c>
    </row>
    <row r="187" spans="1:19" ht="15">
      <c r="A187" s="1">
        <v>23</v>
      </c>
      <c r="B187" s="5">
        <v>0.6409722222222222</v>
      </c>
      <c r="C187" s="1" t="s">
        <v>217</v>
      </c>
      <c r="D187" s="1">
        <v>7</v>
      </c>
      <c r="E187" s="1">
        <v>2</v>
      </c>
      <c r="F187" s="1" t="s">
        <v>21</v>
      </c>
      <c r="G187" s="2">
        <v>48.186133333333295</v>
      </c>
      <c r="H187" s="6">
        <f>1+_xlfn.COUNTIFS(A:A,A187,O:O,"&lt;"&amp;O187)</f>
        <v>7</v>
      </c>
      <c r="I187" s="2">
        <f>_xlfn.AVERAGEIF(A:A,A187,G:G)</f>
        <v>49.84760333333335</v>
      </c>
      <c r="J187" s="2">
        <f t="shared" si="24"/>
        <v>-1.6614700000000582</v>
      </c>
      <c r="K187" s="2">
        <f t="shared" si="25"/>
        <v>88.33852999999993</v>
      </c>
      <c r="L187" s="2">
        <f t="shared" si="26"/>
        <v>200.3992847314494</v>
      </c>
      <c r="M187" s="2">
        <f>SUMIF(A:A,A187,L:L)</f>
        <v>2391.45893599766</v>
      </c>
      <c r="N187" s="3">
        <f t="shared" si="27"/>
        <v>0.08379792005412277</v>
      </c>
      <c r="O187" s="7">
        <f t="shared" si="28"/>
        <v>11.933470417334076</v>
      </c>
      <c r="P187" s="3">
        <f t="shared" si="29"/>
        <v>0.08379792005412277</v>
      </c>
      <c r="Q187" s="3">
        <f>IF(ISNUMBER(P187),SUMIF(A:A,A187,P:P),"")</f>
        <v>1</v>
      </c>
      <c r="R187" s="3">
        <f t="shared" si="30"/>
        <v>0.08379792005412277</v>
      </c>
      <c r="S187" s="8">
        <f t="shared" si="31"/>
        <v>11.933470417334076</v>
      </c>
    </row>
    <row r="188" spans="1:19" ht="15">
      <c r="A188" s="1">
        <v>23</v>
      </c>
      <c r="B188" s="5">
        <v>0.6409722222222222</v>
      </c>
      <c r="C188" s="1" t="s">
        <v>217</v>
      </c>
      <c r="D188" s="1">
        <v>7</v>
      </c>
      <c r="E188" s="1">
        <v>4</v>
      </c>
      <c r="F188" s="1" t="s">
        <v>252</v>
      </c>
      <c r="G188" s="2">
        <v>41.5453333333334</v>
      </c>
      <c r="H188" s="6">
        <f>1+_xlfn.COUNTIFS(A:A,A188,O:O,"&lt;"&amp;O188)</f>
        <v>10</v>
      </c>
      <c r="I188" s="2">
        <f>_xlfn.AVERAGEIF(A:A,A188,G:G)</f>
        <v>49.84760333333335</v>
      </c>
      <c r="J188" s="2">
        <f t="shared" si="24"/>
        <v>-8.30226999999995</v>
      </c>
      <c r="K188" s="2">
        <f t="shared" si="25"/>
        <v>81.69773000000005</v>
      </c>
      <c r="L188" s="2">
        <f t="shared" si="26"/>
        <v>134.54030236587792</v>
      </c>
      <c r="M188" s="2">
        <f>SUMIF(A:A,A188,L:L)</f>
        <v>2391.45893599766</v>
      </c>
      <c r="N188" s="3">
        <f t="shared" si="27"/>
        <v>0.05625867136612609</v>
      </c>
      <c r="O188" s="7">
        <f t="shared" si="28"/>
        <v>17.77503762028248</v>
      </c>
      <c r="P188" s="3">
        <f t="shared" si="29"/>
        <v>0.05625867136612609</v>
      </c>
      <c r="Q188" s="3">
        <f>IF(ISNUMBER(P188),SUMIF(A:A,A188,P:P),"")</f>
        <v>1</v>
      </c>
      <c r="R188" s="3">
        <f t="shared" si="30"/>
        <v>0.05625867136612609</v>
      </c>
      <c r="S188" s="8">
        <f t="shared" si="31"/>
        <v>17.77503762028248</v>
      </c>
    </row>
    <row r="189" spans="1:19" ht="15">
      <c r="A189" s="1">
        <v>23</v>
      </c>
      <c r="B189" s="5">
        <v>0.6409722222222222</v>
      </c>
      <c r="C189" s="1" t="s">
        <v>217</v>
      </c>
      <c r="D189" s="1">
        <v>7</v>
      </c>
      <c r="E189" s="1">
        <v>10</v>
      </c>
      <c r="F189" s="1" t="s">
        <v>257</v>
      </c>
      <c r="G189" s="2">
        <v>42.0069666666667</v>
      </c>
      <c r="H189" s="6">
        <f>1+_xlfn.COUNTIFS(A:A,A189,O:O,"&lt;"&amp;O189)</f>
        <v>9</v>
      </c>
      <c r="I189" s="2">
        <f>_xlfn.AVERAGEIF(A:A,A189,G:G)</f>
        <v>49.84760333333335</v>
      </c>
      <c r="J189" s="2">
        <f t="shared" si="24"/>
        <v>-7.840636666666654</v>
      </c>
      <c r="K189" s="2">
        <f t="shared" si="25"/>
        <v>82.15936333333335</v>
      </c>
      <c r="L189" s="2">
        <f t="shared" si="26"/>
        <v>138.3188877214774</v>
      </c>
      <c r="M189" s="2">
        <f>SUMIF(A:A,A189,L:L)</f>
        <v>2391.45893599766</v>
      </c>
      <c r="N189" s="3">
        <f t="shared" si="27"/>
        <v>0.05783870491749592</v>
      </c>
      <c r="O189" s="7">
        <f t="shared" si="28"/>
        <v>17.28946043011252</v>
      </c>
      <c r="P189" s="3">
        <f t="shared" si="29"/>
        <v>0.05783870491749592</v>
      </c>
      <c r="Q189" s="3">
        <f>IF(ISNUMBER(P189),SUMIF(A:A,A189,P:P),"")</f>
        <v>1</v>
      </c>
      <c r="R189" s="3">
        <f t="shared" si="30"/>
        <v>0.05783870491749592</v>
      </c>
      <c r="S189" s="8">
        <f t="shared" si="31"/>
        <v>17.28946043011252</v>
      </c>
    </row>
    <row r="190" spans="1:19" ht="15">
      <c r="A190" s="1">
        <v>23</v>
      </c>
      <c r="B190" s="5">
        <v>0.6409722222222222</v>
      </c>
      <c r="C190" s="1" t="s">
        <v>217</v>
      </c>
      <c r="D190" s="1">
        <v>7</v>
      </c>
      <c r="E190" s="1">
        <v>14</v>
      </c>
      <c r="F190" s="1" t="s">
        <v>259</v>
      </c>
      <c r="G190" s="2">
        <v>43.6406</v>
      </c>
      <c r="H190" s="6">
        <f>1+_xlfn.COUNTIFS(A:A,A190,O:O,"&lt;"&amp;O190)</f>
        <v>8</v>
      </c>
      <c r="I190" s="2">
        <f>_xlfn.AVERAGEIF(A:A,A190,G:G)</f>
        <v>49.84760333333335</v>
      </c>
      <c r="J190" s="2">
        <f t="shared" si="24"/>
        <v>-6.207003333333354</v>
      </c>
      <c r="K190" s="2">
        <f t="shared" si="25"/>
        <v>83.79299666666665</v>
      </c>
      <c r="L190" s="2">
        <f t="shared" si="26"/>
        <v>152.56333174964777</v>
      </c>
      <c r="M190" s="2">
        <f>SUMIF(A:A,A190,L:L)</f>
        <v>2391.45893599766</v>
      </c>
      <c r="N190" s="3">
        <f t="shared" si="27"/>
        <v>0.06379508736410812</v>
      </c>
      <c r="O190" s="7">
        <f t="shared" si="28"/>
        <v>15.675188189531534</v>
      </c>
      <c r="P190" s="3">
        <f t="shared" si="29"/>
        <v>0.06379508736410812</v>
      </c>
      <c r="Q190" s="3">
        <f>IF(ISNUMBER(P190),SUMIF(A:A,A190,P:P),"")</f>
        <v>1</v>
      </c>
      <c r="R190" s="3">
        <f t="shared" si="30"/>
        <v>0.06379508736410812</v>
      </c>
      <c r="S190" s="8">
        <f t="shared" si="31"/>
        <v>15.675188189531534</v>
      </c>
    </row>
    <row r="191" spans="1:19" ht="15">
      <c r="A191" s="1">
        <v>31</v>
      </c>
      <c r="B191" s="5">
        <v>0.6458333333333334</v>
      </c>
      <c r="C191" s="1" t="s">
        <v>284</v>
      </c>
      <c r="D191" s="1">
        <v>8</v>
      </c>
      <c r="E191" s="1">
        <v>3</v>
      </c>
      <c r="F191" s="1" t="s">
        <v>330</v>
      </c>
      <c r="G191" s="2">
        <v>69.7561</v>
      </c>
      <c r="H191" s="6">
        <f>1+_xlfn.COUNTIFS(A:A,A191,O:O,"&lt;"&amp;O191)</f>
        <v>1</v>
      </c>
      <c r="I191" s="2">
        <f>_xlfn.AVERAGEIF(A:A,A191,G:G)</f>
        <v>48.3103909090909</v>
      </c>
      <c r="J191" s="2">
        <f t="shared" si="24"/>
        <v>21.445709090909105</v>
      </c>
      <c r="K191" s="2">
        <f t="shared" si="25"/>
        <v>111.4457090909091</v>
      </c>
      <c r="L191" s="2">
        <f t="shared" si="26"/>
        <v>801.7064716737227</v>
      </c>
      <c r="M191" s="2">
        <f>SUMIF(A:A,A191,L:L)</f>
        <v>3323.4364585394533</v>
      </c>
      <c r="N191" s="3">
        <f t="shared" si="27"/>
        <v>0.2412281629798476</v>
      </c>
      <c r="O191" s="7">
        <f t="shared" si="28"/>
        <v>4.145452950630565</v>
      </c>
      <c r="P191" s="3">
        <f t="shared" si="29"/>
        <v>0.2412281629798476</v>
      </c>
      <c r="Q191" s="3">
        <f>IF(ISNUMBER(P191),SUMIF(A:A,A191,P:P),"")</f>
        <v>0.8371646291852622</v>
      </c>
      <c r="R191" s="3">
        <f t="shared" si="30"/>
        <v>0.28814901462644626</v>
      </c>
      <c r="S191" s="8">
        <f t="shared" si="31"/>
        <v>3.470426582219588</v>
      </c>
    </row>
    <row r="192" spans="1:19" ht="15">
      <c r="A192" s="1">
        <v>31</v>
      </c>
      <c r="B192" s="5">
        <v>0.6458333333333334</v>
      </c>
      <c r="C192" s="1" t="s">
        <v>284</v>
      </c>
      <c r="D192" s="1">
        <v>8</v>
      </c>
      <c r="E192" s="1">
        <v>7</v>
      </c>
      <c r="F192" s="1" t="s">
        <v>333</v>
      </c>
      <c r="G192" s="2">
        <v>66.6042666666667</v>
      </c>
      <c r="H192" s="6">
        <f>1+_xlfn.COUNTIFS(A:A,A192,O:O,"&lt;"&amp;O192)</f>
        <v>2</v>
      </c>
      <c r="I192" s="2">
        <f>_xlfn.AVERAGEIF(A:A,A192,G:G)</f>
        <v>48.3103909090909</v>
      </c>
      <c r="J192" s="2">
        <f t="shared" si="24"/>
        <v>18.293875757575805</v>
      </c>
      <c r="K192" s="2">
        <f t="shared" si="25"/>
        <v>108.2938757575758</v>
      </c>
      <c r="L192" s="2">
        <f t="shared" si="26"/>
        <v>663.568802998284</v>
      </c>
      <c r="M192" s="2">
        <f>SUMIF(A:A,A192,L:L)</f>
        <v>3323.4364585394533</v>
      </c>
      <c r="N192" s="3">
        <f t="shared" si="27"/>
        <v>0.19966345416151024</v>
      </c>
      <c r="O192" s="7">
        <f t="shared" si="28"/>
        <v>5.008427827713967</v>
      </c>
      <c r="P192" s="3">
        <f t="shared" si="29"/>
        <v>0.19966345416151024</v>
      </c>
      <c r="Q192" s="3">
        <f>IF(ISNUMBER(P192),SUMIF(A:A,A192,P:P),"")</f>
        <v>0.8371646291852622</v>
      </c>
      <c r="R192" s="3">
        <f t="shared" si="30"/>
        <v>0.23849962982289982</v>
      </c>
      <c r="S192" s="8">
        <f t="shared" si="31"/>
        <v>4.192878625189312</v>
      </c>
    </row>
    <row r="193" spans="1:19" ht="15">
      <c r="A193" s="1">
        <v>31</v>
      </c>
      <c r="B193" s="5">
        <v>0.6458333333333334</v>
      </c>
      <c r="C193" s="1" t="s">
        <v>284</v>
      </c>
      <c r="D193" s="1">
        <v>8</v>
      </c>
      <c r="E193" s="1">
        <v>9</v>
      </c>
      <c r="F193" s="1" t="s">
        <v>335</v>
      </c>
      <c r="G193" s="2">
        <v>62.47803333333331</v>
      </c>
      <c r="H193" s="6">
        <f>1+_xlfn.COUNTIFS(A:A,A193,O:O,"&lt;"&amp;O193)</f>
        <v>3</v>
      </c>
      <c r="I193" s="2">
        <f>_xlfn.AVERAGEIF(A:A,A193,G:G)</f>
        <v>48.3103909090909</v>
      </c>
      <c r="J193" s="2">
        <f t="shared" si="24"/>
        <v>14.167642424242409</v>
      </c>
      <c r="K193" s="2">
        <f t="shared" si="25"/>
        <v>104.16764242424242</v>
      </c>
      <c r="L193" s="2">
        <f t="shared" si="26"/>
        <v>518.0431528524023</v>
      </c>
      <c r="M193" s="2">
        <f>SUMIF(A:A,A193,L:L)</f>
        <v>3323.4364585394533</v>
      </c>
      <c r="N193" s="3">
        <f t="shared" si="27"/>
        <v>0.15587575069212128</v>
      </c>
      <c r="O193" s="7">
        <f t="shared" si="28"/>
        <v>6.415366056360843</v>
      </c>
      <c r="P193" s="3">
        <f t="shared" si="29"/>
        <v>0.15587575069212128</v>
      </c>
      <c r="Q193" s="3">
        <f>IF(ISNUMBER(P193),SUMIF(A:A,A193,P:P),"")</f>
        <v>0.8371646291852622</v>
      </c>
      <c r="R193" s="3">
        <f t="shared" si="30"/>
        <v>0.18619485971811933</v>
      </c>
      <c r="S193" s="8">
        <f t="shared" si="31"/>
        <v>5.3707175456610425</v>
      </c>
    </row>
    <row r="194" spans="1:19" ht="15">
      <c r="A194" s="1">
        <v>31</v>
      </c>
      <c r="B194" s="5">
        <v>0.6458333333333334</v>
      </c>
      <c r="C194" s="1" t="s">
        <v>284</v>
      </c>
      <c r="D194" s="1">
        <v>8</v>
      </c>
      <c r="E194" s="1">
        <v>12</v>
      </c>
      <c r="F194" s="1" t="s">
        <v>338</v>
      </c>
      <c r="G194" s="2">
        <v>53.733233333333295</v>
      </c>
      <c r="H194" s="6">
        <f>1+_xlfn.COUNTIFS(A:A,A194,O:O,"&lt;"&amp;O194)</f>
        <v>4</v>
      </c>
      <c r="I194" s="2">
        <f>_xlfn.AVERAGEIF(A:A,A194,G:G)</f>
        <v>48.3103909090909</v>
      </c>
      <c r="J194" s="2">
        <f t="shared" si="24"/>
        <v>5.422842424242397</v>
      </c>
      <c r="K194" s="2">
        <f t="shared" si="25"/>
        <v>95.42284242424239</v>
      </c>
      <c r="L194" s="2">
        <f t="shared" si="26"/>
        <v>306.5468337367661</v>
      </c>
      <c r="M194" s="2">
        <f>SUMIF(A:A,A194,L:L)</f>
        <v>3323.4364585394533</v>
      </c>
      <c r="N194" s="3">
        <f t="shared" si="27"/>
        <v>0.09223791023568534</v>
      </c>
      <c r="O194" s="7">
        <f t="shared" si="28"/>
        <v>10.841529230712302</v>
      </c>
      <c r="P194" s="3">
        <f t="shared" si="29"/>
        <v>0.09223791023568534</v>
      </c>
      <c r="Q194" s="3">
        <f>IF(ISNUMBER(P194),SUMIF(A:A,A194,P:P),"")</f>
        <v>0.8371646291852622</v>
      </c>
      <c r="R194" s="3">
        <f t="shared" si="30"/>
        <v>0.11017893855053609</v>
      </c>
      <c r="S194" s="8">
        <f t="shared" si="31"/>
        <v>9.076144798230445</v>
      </c>
    </row>
    <row r="195" spans="1:19" ht="15">
      <c r="A195" s="1">
        <v>31</v>
      </c>
      <c r="B195" s="5">
        <v>0.6458333333333334</v>
      </c>
      <c r="C195" s="1" t="s">
        <v>284</v>
      </c>
      <c r="D195" s="1">
        <v>8</v>
      </c>
      <c r="E195" s="1">
        <v>10</v>
      </c>
      <c r="F195" s="1" t="s">
        <v>336</v>
      </c>
      <c r="G195" s="2">
        <v>51.5900666666666</v>
      </c>
      <c r="H195" s="6">
        <f>1+_xlfn.COUNTIFS(A:A,A195,O:O,"&lt;"&amp;O195)</f>
        <v>5</v>
      </c>
      <c r="I195" s="2">
        <f>_xlfn.AVERAGEIF(A:A,A195,G:G)</f>
        <v>48.3103909090909</v>
      </c>
      <c r="J195" s="2">
        <f t="shared" si="24"/>
        <v>3.2796757575757027</v>
      </c>
      <c r="K195" s="2">
        <f t="shared" si="25"/>
        <v>93.2796757575757</v>
      </c>
      <c r="L195" s="2">
        <f t="shared" si="26"/>
        <v>269.5571818664275</v>
      </c>
      <c r="M195" s="2">
        <f>SUMIF(A:A,A195,L:L)</f>
        <v>3323.4364585394533</v>
      </c>
      <c r="N195" s="3">
        <f t="shared" si="27"/>
        <v>0.08110796918467023</v>
      </c>
      <c r="O195" s="7">
        <f t="shared" si="28"/>
        <v>12.329244709889796</v>
      </c>
      <c r="P195" s="3">
        <f t="shared" si="29"/>
        <v>0.08110796918467023</v>
      </c>
      <c r="Q195" s="3">
        <f>IF(ISNUMBER(P195),SUMIF(A:A,A195,P:P),"")</f>
        <v>0.8371646291852622</v>
      </c>
      <c r="R195" s="3">
        <f t="shared" si="30"/>
        <v>0.09688413288985392</v>
      </c>
      <c r="S195" s="8">
        <f t="shared" si="31"/>
        <v>10.321607575689248</v>
      </c>
    </row>
    <row r="196" spans="1:19" ht="15">
      <c r="A196" s="1">
        <v>31</v>
      </c>
      <c r="B196" s="5">
        <v>0.6458333333333334</v>
      </c>
      <c r="C196" s="1" t="s">
        <v>284</v>
      </c>
      <c r="D196" s="1">
        <v>8</v>
      </c>
      <c r="E196" s="1">
        <v>5</v>
      </c>
      <c r="F196" s="1" t="s">
        <v>331</v>
      </c>
      <c r="G196" s="2">
        <v>35.3044666666666</v>
      </c>
      <c r="H196" s="6">
        <f>1+_xlfn.COUNTIFS(A:A,A196,O:O,"&lt;"&amp;O196)</f>
        <v>9</v>
      </c>
      <c r="I196" s="2">
        <f>_xlfn.AVERAGEIF(A:A,A196,G:G)</f>
        <v>48.3103909090909</v>
      </c>
      <c r="J196" s="2">
        <f t="shared" si="24"/>
        <v>-13.0059242424243</v>
      </c>
      <c r="K196" s="2">
        <f t="shared" si="25"/>
        <v>76.9940757575757</v>
      </c>
      <c r="L196" s="2">
        <f t="shared" si="26"/>
        <v>101.45796202550932</v>
      </c>
      <c r="M196" s="2">
        <f>SUMIF(A:A,A196,L:L)</f>
        <v>3323.4364585394533</v>
      </c>
      <c r="N196" s="3">
        <f t="shared" si="27"/>
        <v>0.030528028229580454</v>
      </c>
      <c r="O196" s="7">
        <f t="shared" si="28"/>
        <v>32.75678312662983</v>
      </c>
      <c r="P196" s="3">
        <f t="shared" si="29"/>
      </c>
      <c r="Q196" s="3">
        <f>IF(ISNUMBER(P196),SUMIF(A:A,A196,P:P),"")</f>
      </c>
      <c r="R196" s="3">
        <f t="shared" si="30"/>
      </c>
      <c r="S196" s="8">
        <f t="shared" si="31"/>
      </c>
    </row>
    <row r="197" spans="1:19" ht="15">
      <c r="A197" s="1">
        <v>31</v>
      </c>
      <c r="B197" s="5">
        <v>0.6458333333333334</v>
      </c>
      <c r="C197" s="1" t="s">
        <v>284</v>
      </c>
      <c r="D197" s="1">
        <v>8</v>
      </c>
      <c r="E197" s="1">
        <v>6</v>
      </c>
      <c r="F197" s="1" t="s">
        <v>332</v>
      </c>
      <c r="G197" s="2">
        <v>41.0253333333333</v>
      </c>
      <c r="H197" s="6">
        <f>1+_xlfn.COUNTIFS(A:A,A197,O:O,"&lt;"&amp;O197)</f>
        <v>7</v>
      </c>
      <c r="I197" s="2">
        <f>_xlfn.AVERAGEIF(A:A,A197,G:G)</f>
        <v>48.3103909090909</v>
      </c>
      <c r="J197" s="2">
        <f t="shared" si="24"/>
        <v>-7.285057575757598</v>
      </c>
      <c r="K197" s="2">
        <f t="shared" si="25"/>
        <v>82.7149424242424</v>
      </c>
      <c r="L197" s="2">
        <f t="shared" si="26"/>
        <v>143.0074240655422</v>
      </c>
      <c r="M197" s="2">
        <f>SUMIF(A:A,A197,L:L)</f>
        <v>3323.4364585394533</v>
      </c>
      <c r="N197" s="3">
        <f t="shared" si="27"/>
        <v>0.04302998593461586</v>
      </c>
      <c r="O197" s="7">
        <f t="shared" si="28"/>
        <v>23.239607875296585</v>
      </c>
      <c r="P197" s="3">
        <f t="shared" si="29"/>
      </c>
      <c r="Q197" s="3">
        <f>IF(ISNUMBER(P197),SUMIF(A:A,A197,P:P),"")</f>
      </c>
      <c r="R197" s="3">
        <f t="shared" si="30"/>
      </c>
      <c r="S197" s="8">
        <f t="shared" si="31"/>
      </c>
    </row>
    <row r="198" spans="1:19" ht="15">
      <c r="A198" s="1">
        <v>31</v>
      </c>
      <c r="B198" s="5">
        <v>0.6458333333333334</v>
      </c>
      <c r="C198" s="1" t="s">
        <v>284</v>
      </c>
      <c r="D198" s="1">
        <v>8</v>
      </c>
      <c r="E198" s="1">
        <v>8</v>
      </c>
      <c r="F198" s="1" t="s">
        <v>334</v>
      </c>
      <c r="G198" s="2">
        <v>40.697533333333304</v>
      </c>
      <c r="H198" s="6">
        <f>1+_xlfn.COUNTIFS(A:A,A198,O:O,"&lt;"&amp;O198)</f>
        <v>8</v>
      </c>
      <c r="I198" s="2">
        <f>_xlfn.AVERAGEIF(A:A,A198,G:G)</f>
        <v>48.3103909090909</v>
      </c>
      <c r="J198" s="2">
        <f t="shared" si="24"/>
        <v>-7.6128575757575945</v>
      </c>
      <c r="K198" s="2">
        <f t="shared" si="25"/>
        <v>82.3871424242424</v>
      </c>
      <c r="L198" s="2">
        <f t="shared" si="26"/>
        <v>140.22223339647618</v>
      </c>
      <c r="M198" s="2">
        <f>SUMIF(A:A,A198,L:L)</f>
        <v>3323.4364585394533</v>
      </c>
      <c r="N198" s="3">
        <f t="shared" si="27"/>
        <v>0.04219194052474814</v>
      </c>
      <c r="O198" s="7">
        <f t="shared" si="28"/>
        <v>23.701208988324186</v>
      </c>
      <c r="P198" s="3">
        <f t="shared" si="29"/>
      </c>
      <c r="Q198" s="3">
        <f>IF(ISNUMBER(P198),SUMIF(A:A,A198,P:P),"")</f>
      </c>
      <c r="R198" s="3">
        <f t="shared" si="30"/>
      </c>
      <c r="S198" s="8">
        <f t="shared" si="31"/>
      </c>
    </row>
    <row r="199" spans="1:19" ht="15">
      <c r="A199" s="1">
        <v>31</v>
      </c>
      <c r="B199" s="5">
        <v>0.6458333333333334</v>
      </c>
      <c r="C199" s="1" t="s">
        <v>284</v>
      </c>
      <c r="D199" s="1">
        <v>8</v>
      </c>
      <c r="E199" s="1">
        <v>11</v>
      </c>
      <c r="F199" s="1" t="s">
        <v>337</v>
      </c>
      <c r="G199" s="2">
        <v>48.4180333333334</v>
      </c>
      <c r="H199" s="6">
        <f>1+_xlfn.COUNTIFS(A:A,A199,O:O,"&lt;"&amp;O199)</f>
        <v>6</v>
      </c>
      <c r="I199" s="2">
        <f>_xlfn.AVERAGEIF(A:A,A199,G:G)</f>
        <v>48.3103909090909</v>
      </c>
      <c r="J199" s="2">
        <f t="shared" si="24"/>
        <v>0.10764242424249915</v>
      </c>
      <c r="K199" s="2">
        <f t="shared" si="25"/>
        <v>90.1076424242425</v>
      </c>
      <c r="L199" s="2">
        <f t="shared" si="26"/>
        <v>222.84100730635987</v>
      </c>
      <c r="M199" s="2">
        <f>SUMIF(A:A,A199,L:L)</f>
        <v>3323.4364585394533</v>
      </c>
      <c r="N199" s="3">
        <f t="shared" si="27"/>
        <v>0.06705138193142755</v>
      </c>
      <c r="O199" s="7">
        <f t="shared" si="28"/>
        <v>14.913935719068178</v>
      </c>
      <c r="P199" s="3">
        <f t="shared" si="29"/>
        <v>0.06705138193142755</v>
      </c>
      <c r="Q199" s="3">
        <f>IF(ISNUMBER(P199),SUMIF(A:A,A199,P:P),"")</f>
        <v>0.8371646291852622</v>
      </c>
      <c r="R199" s="3">
        <f t="shared" si="30"/>
        <v>0.08009342439214458</v>
      </c>
      <c r="S199" s="8">
        <f t="shared" si="31"/>
        <v>12.48541946594655</v>
      </c>
    </row>
    <row r="200" spans="1:19" ht="15">
      <c r="A200" s="1">
        <v>31</v>
      </c>
      <c r="B200" s="5">
        <v>0.6458333333333334</v>
      </c>
      <c r="C200" s="1" t="s">
        <v>284</v>
      </c>
      <c r="D200" s="1">
        <v>8</v>
      </c>
      <c r="E200" s="1">
        <v>13</v>
      </c>
      <c r="F200" s="1" t="s">
        <v>339</v>
      </c>
      <c r="G200" s="2">
        <v>32.4362</v>
      </c>
      <c r="H200" s="6">
        <f>1+_xlfn.COUNTIFS(A:A,A200,O:O,"&lt;"&amp;O200)</f>
        <v>10</v>
      </c>
      <c r="I200" s="2">
        <f>_xlfn.AVERAGEIF(A:A,A200,G:G)</f>
        <v>48.3103909090909</v>
      </c>
      <c r="J200" s="2">
        <f t="shared" si="24"/>
        <v>-15.874190909090899</v>
      </c>
      <c r="K200" s="2">
        <f t="shared" si="25"/>
        <v>74.1258090909091</v>
      </c>
      <c r="L200" s="2">
        <f t="shared" si="26"/>
        <v>85.41729052409393</v>
      </c>
      <c r="M200" s="2">
        <f>SUMIF(A:A,A200,L:L)</f>
        <v>3323.4364585394533</v>
      </c>
      <c r="N200" s="3">
        <f t="shared" si="27"/>
        <v>0.025701496505106093</v>
      </c>
      <c r="O200" s="7">
        <f t="shared" si="28"/>
        <v>38.90824021867096</v>
      </c>
      <c r="P200" s="3">
        <f t="shared" si="29"/>
      </c>
      <c r="Q200" s="3">
        <f>IF(ISNUMBER(P200),SUMIF(A:A,A200,P:P),"")</f>
      </c>
      <c r="R200" s="3">
        <f t="shared" si="30"/>
      </c>
      <c r="S200" s="8">
        <f t="shared" si="31"/>
      </c>
    </row>
    <row r="201" spans="1:19" ht="15">
      <c r="A201" s="1">
        <v>31</v>
      </c>
      <c r="B201" s="5">
        <v>0.6458333333333334</v>
      </c>
      <c r="C201" s="1" t="s">
        <v>284</v>
      </c>
      <c r="D201" s="1">
        <v>8</v>
      </c>
      <c r="E201" s="1">
        <v>15</v>
      </c>
      <c r="F201" s="1" t="s">
        <v>340</v>
      </c>
      <c r="G201" s="2">
        <v>29.3710333333333</v>
      </c>
      <c r="H201" s="6">
        <f>1+_xlfn.COUNTIFS(A:A,A201,O:O,"&lt;"&amp;O201)</f>
        <v>11</v>
      </c>
      <c r="I201" s="2">
        <f>_xlfn.AVERAGEIF(A:A,A201,G:G)</f>
        <v>48.3103909090909</v>
      </c>
      <c r="J201" s="2">
        <f t="shared" si="24"/>
        <v>-18.939357575757597</v>
      </c>
      <c r="K201" s="2">
        <f t="shared" si="25"/>
        <v>71.0606424242424</v>
      </c>
      <c r="L201" s="2">
        <f t="shared" si="26"/>
        <v>71.0680980938696</v>
      </c>
      <c r="M201" s="2">
        <f>SUMIF(A:A,A201,L:L)</f>
        <v>3323.4364585394533</v>
      </c>
      <c r="N201" s="3">
        <f t="shared" si="27"/>
        <v>0.02138391962068738</v>
      </c>
      <c r="O201" s="7">
        <f t="shared" si="28"/>
        <v>46.76411143224524</v>
      </c>
      <c r="P201" s="3">
        <f t="shared" si="29"/>
      </c>
      <c r="Q201" s="3">
        <f>IF(ISNUMBER(P201),SUMIF(A:A,A201,P:P),"")</f>
      </c>
      <c r="R201" s="3">
        <f t="shared" si="30"/>
      </c>
      <c r="S201" s="8">
        <f t="shared" si="31"/>
      </c>
    </row>
    <row r="202" spans="1:19" ht="15">
      <c r="A202" s="1">
        <v>5</v>
      </c>
      <c r="B202" s="5">
        <v>0.65625</v>
      </c>
      <c r="C202" s="1" t="s">
        <v>22</v>
      </c>
      <c r="D202" s="1">
        <v>5</v>
      </c>
      <c r="E202" s="1">
        <v>2</v>
      </c>
      <c r="F202" s="1" t="s">
        <v>56</v>
      </c>
      <c r="G202" s="2">
        <v>69.3841</v>
      </c>
      <c r="H202" s="6">
        <f>1+_xlfn.COUNTIFS(A:A,A202,O:O,"&lt;"&amp;O202)</f>
        <v>1</v>
      </c>
      <c r="I202" s="2">
        <f>_xlfn.AVERAGEIF(A:A,A202,G:G)</f>
        <v>49.10093055555556</v>
      </c>
      <c r="J202" s="2">
        <f t="shared" si="24"/>
        <v>20.283169444444447</v>
      </c>
      <c r="K202" s="2">
        <f t="shared" si="25"/>
        <v>110.28316944444444</v>
      </c>
      <c r="L202" s="2">
        <f t="shared" si="26"/>
        <v>747.6912808675155</v>
      </c>
      <c r="M202" s="2">
        <f>SUMIF(A:A,A202,L:L)</f>
        <v>3349.72716113128</v>
      </c>
      <c r="N202" s="3">
        <f t="shared" si="27"/>
        <v>0.22320960630566788</v>
      </c>
      <c r="O202" s="7">
        <f t="shared" si="28"/>
        <v>4.48009391957163</v>
      </c>
      <c r="P202" s="3">
        <f t="shared" si="29"/>
        <v>0.22320960630566788</v>
      </c>
      <c r="Q202" s="3">
        <f>IF(ISNUMBER(P202),SUMIF(A:A,A202,P:P),"")</f>
        <v>0.9195776514950617</v>
      </c>
      <c r="R202" s="3">
        <f t="shared" si="30"/>
        <v>0.24273056869397674</v>
      </c>
      <c r="S202" s="8">
        <f t="shared" si="31"/>
        <v>4.119794245036985</v>
      </c>
    </row>
    <row r="203" spans="1:19" ht="15">
      <c r="A203" s="1">
        <v>5</v>
      </c>
      <c r="B203" s="5">
        <v>0.65625</v>
      </c>
      <c r="C203" s="1" t="s">
        <v>22</v>
      </c>
      <c r="D203" s="1">
        <v>5</v>
      </c>
      <c r="E203" s="1">
        <v>3</v>
      </c>
      <c r="F203" s="1" t="s">
        <v>57</v>
      </c>
      <c r="G203" s="2">
        <v>63.7258666666667</v>
      </c>
      <c r="H203" s="6">
        <f>1+_xlfn.COUNTIFS(A:A,A203,O:O,"&lt;"&amp;O203)</f>
        <v>2</v>
      </c>
      <c r="I203" s="2">
        <f>_xlfn.AVERAGEIF(A:A,A203,G:G)</f>
        <v>49.10093055555556</v>
      </c>
      <c r="J203" s="2">
        <f t="shared" si="24"/>
        <v>14.62493611111114</v>
      </c>
      <c r="K203" s="2">
        <f t="shared" si="25"/>
        <v>104.62493611111114</v>
      </c>
      <c r="L203" s="2">
        <f t="shared" si="26"/>
        <v>532.453817789486</v>
      </c>
      <c r="M203" s="2">
        <f>SUMIF(A:A,A203,L:L)</f>
        <v>3349.72716113128</v>
      </c>
      <c r="N203" s="3">
        <f t="shared" si="27"/>
        <v>0.15895438409666302</v>
      </c>
      <c r="O203" s="7">
        <f t="shared" si="28"/>
        <v>6.291113049086347</v>
      </c>
      <c r="P203" s="3">
        <f t="shared" si="29"/>
        <v>0.15895438409666302</v>
      </c>
      <c r="Q203" s="3">
        <f>IF(ISNUMBER(P203),SUMIF(A:A,A203,P:P),"")</f>
        <v>0.9195776514950617</v>
      </c>
      <c r="R203" s="3">
        <f t="shared" si="30"/>
        <v>0.1728558581629652</v>
      </c>
      <c r="S203" s="8">
        <f t="shared" si="31"/>
        <v>5.785166962968759</v>
      </c>
    </row>
    <row r="204" spans="1:19" ht="15">
      <c r="A204" s="1">
        <v>5</v>
      </c>
      <c r="B204" s="5">
        <v>0.65625</v>
      </c>
      <c r="C204" s="1" t="s">
        <v>22</v>
      </c>
      <c r="D204" s="1">
        <v>5</v>
      </c>
      <c r="E204" s="1">
        <v>8</v>
      </c>
      <c r="F204" s="1" t="s">
        <v>61</v>
      </c>
      <c r="G204" s="2">
        <v>61.031266666666696</v>
      </c>
      <c r="H204" s="6">
        <f>1+_xlfn.COUNTIFS(A:A,A204,O:O,"&lt;"&amp;O204)</f>
        <v>3</v>
      </c>
      <c r="I204" s="2">
        <f>_xlfn.AVERAGEIF(A:A,A204,G:G)</f>
        <v>49.10093055555556</v>
      </c>
      <c r="J204" s="2">
        <f t="shared" si="24"/>
        <v>11.930336111111139</v>
      </c>
      <c r="K204" s="2">
        <f t="shared" si="25"/>
        <v>101.93033611111113</v>
      </c>
      <c r="L204" s="2">
        <f t="shared" si="26"/>
        <v>452.96740382899094</v>
      </c>
      <c r="M204" s="2">
        <f>SUMIF(A:A,A204,L:L)</f>
        <v>3349.72716113128</v>
      </c>
      <c r="N204" s="3">
        <f t="shared" si="27"/>
        <v>0.13522516373423482</v>
      </c>
      <c r="O204" s="7">
        <f t="shared" si="28"/>
        <v>7.3950733161274105</v>
      </c>
      <c r="P204" s="3">
        <f t="shared" si="29"/>
        <v>0.13522516373423482</v>
      </c>
      <c r="Q204" s="3">
        <f>IF(ISNUMBER(P204),SUMIF(A:A,A204,P:P),"")</f>
        <v>0.9195776514950617</v>
      </c>
      <c r="R204" s="3">
        <f t="shared" si="30"/>
        <v>0.1470513811578434</v>
      </c>
      <c r="S204" s="8">
        <f t="shared" si="31"/>
        <v>6.800344152678242</v>
      </c>
    </row>
    <row r="205" spans="1:19" ht="15">
      <c r="A205" s="1">
        <v>5</v>
      </c>
      <c r="B205" s="5">
        <v>0.65625</v>
      </c>
      <c r="C205" s="1" t="s">
        <v>22</v>
      </c>
      <c r="D205" s="1">
        <v>5</v>
      </c>
      <c r="E205" s="1">
        <v>9</v>
      </c>
      <c r="F205" s="1" t="s">
        <v>62</v>
      </c>
      <c r="G205" s="2">
        <v>53.7753666666667</v>
      </c>
      <c r="H205" s="6">
        <f>1+_xlfn.COUNTIFS(A:A,A205,O:O,"&lt;"&amp;O205)</f>
        <v>4</v>
      </c>
      <c r="I205" s="2">
        <f>_xlfn.AVERAGEIF(A:A,A205,G:G)</f>
        <v>49.10093055555556</v>
      </c>
      <c r="J205" s="2">
        <f t="shared" si="24"/>
        <v>4.674436111111142</v>
      </c>
      <c r="K205" s="2">
        <f t="shared" si="25"/>
        <v>94.67443611111113</v>
      </c>
      <c r="L205" s="2">
        <f t="shared" si="26"/>
        <v>293.0860250173662</v>
      </c>
      <c r="M205" s="2">
        <f>SUMIF(A:A,A205,L:L)</f>
        <v>3349.72716113128</v>
      </c>
      <c r="N205" s="3">
        <f t="shared" si="27"/>
        <v>0.0874954916980117</v>
      </c>
      <c r="O205" s="7">
        <f t="shared" si="28"/>
        <v>11.429160298355402</v>
      </c>
      <c r="P205" s="3">
        <f t="shared" si="29"/>
        <v>0.0874954916980117</v>
      </c>
      <c r="Q205" s="3">
        <f>IF(ISNUMBER(P205),SUMIF(A:A,A205,P:P),"")</f>
        <v>0.9195776514950617</v>
      </c>
      <c r="R205" s="3">
        <f t="shared" si="30"/>
        <v>0.09514747509985737</v>
      </c>
      <c r="S205" s="8">
        <f t="shared" si="31"/>
        <v>10.51000038572226</v>
      </c>
    </row>
    <row r="206" spans="1:19" ht="15">
      <c r="A206" s="1">
        <v>5</v>
      </c>
      <c r="B206" s="5">
        <v>0.65625</v>
      </c>
      <c r="C206" s="1" t="s">
        <v>22</v>
      </c>
      <c r="D206" s="1">
        <v>5</v>
      </c>
      <c r="E206" s="1">
        <v>1</v>
      </c>
      <c r="F206" s="1" t="s">
        <v>55</v>
      </c>
      <c r="G206" s="2">
        <v>51.4591</v>
      </c>
      <c r="H206" s="6">
        <f>1+_xlfn.COUNTIFS(A:A,A206,O:O,"&lt;"&amp;O206)</f>
        <v>5</v>
      </c>
      <c r="I206" s="2">
        <f>_xlfn.AVERAGEIF(A:A,A206,G:G)</f>
        <v>49.10093055555556</v>
      </c>
      <c r="J206" s="2">
        <f t="shared" si="24"/>
        <v>2.3581694444444423</v>
      </c>
      <c r="K206" s="2">
        <f t="shared" si="25"/>
        <v>92.35816944444444</v>
      </c>
      <c r="L206" s="2">
        <f t="shared" si="26"/>
        <v>255.0577950331528</v>
      </c>
      <c r="M206" s="2">
        <f>SUMIF(A:A,A206,L:L)</f>
        <v>3349.72716113128</v>
      </c>
      <c r="N206" s="3">
        <f t="shared" si="27"/>
        <v>0.07614285664597648</v>
      </c>
      <c r="O206" s="7">
        <f t="shared" si="28"/>
        <v>13.133208340862028</v>
      </c>
      <c r="P206" s="3">
        <f t="shared" si="29"/>
        <v>0.07614285664597648</v>
      </c>
      <c r="Q206" s="3">
        <f>IF(ISNUMBER(P206),SUMIF(A:A,A206,P:P),"")</f>
        <v>0.9195776514950617</v>
      </c>
      <c r="R206" s="3">
        <f t="shared" si="30"/>
        <v>0.08280198689276799</v>
      </c>
      <c r="S206" s="8">
        <f t="shared" si="31"/>
        <v>12.07700488268526</v>
      </c>
    </row>
    <row r="207" spans="1:19" ht="15">
      <c r="A207" s="1">
        <v>5</v>
      </c>
      <c r="B207" s="5">
        <v>0.65625</v>
      </c>
      <c r="C207" s="1" t="s">
        <v>22</v>
      </c>
      <c r="D207" s="1">
        <v>5</v>
      </c>
      <c r="E207" s="1">
        <v>12</v>
      </c>
      <c r="F207" s="1" t="s">
        <v>65</v>
      </c>
      <c r="G207" s="2">
        <v>48.835533333333295</v>
      </c>
      <c r="H207" s="6">
        <f>1+_xlfn.COUNTIFS(A:A,A207,O:O,"&lt;"&amp;O207)</f>
        <v>6</v>
      </c>
      <c r="I207" s="2">
        <f>_xlfn.AVERAGEIF(A:A,A207,G:G)</f>
        <v>49.10093055555556</v>
      </c>
      <c r="J207" s="2">
        <f t="shared" si="24"/>
        <v>-0.26539722222226203</v>
      </c>
      <c r="K207" s="2">
        <f t="shared" si="25"/>
        <v>89.73460277777774</v>
      </c>
      <c r="L207" s="2">
        <f t="shared" si="26"/>
        <v>217.9086997693027</v>
      </c>
      <c r="M207" s="2">
        <f>SUMIF(A:A,A207,L:L)</f>
        <v>3349.72716113128</v>
      </c>
      <c r="N207" s="3">
        <f t="shared" si="27"/>
        <v>0.06505267124374091</v>
      </c>
      <c r="O207" s="7">
        <f t="shared" si="28"/>
        <v>15.372158911863528</v>
      </c>
      <c r="P207" s="3">
        <f t="shared" si="29"/>
        <v>0.06505267124374091</v>
      </c>
      <c r="Q207" s="3">
        <f>IF(ISNUMBER(P207),SUMIF(A:A,A207,P:P),"")</f>
        <v>0.9195776514950617</v>
      </c>
      <c r="R207" s="3">
        <f t="shared" si="30"/>
        <v>0.07074190106510027</v>
      </c>
      <c r="S207" s="8">
        <f t="shared" si="31"/>
        <v>14.135893790580345</v>
      </c>
    </row>
    <row r="208" spans="1:19" ht="15">
      <c r="A208" s="1">
        <v>5</v>
      </c>
      <c r="B208" s="5">
        <v>0.65625</v>
      </c>
      <c r="C208" s="1" t="s">
        <v>22</v>
      </c>
      <c r="D208" s="1">
        <v>5</v>
      </c>
      <c r="E208" s="1">
        <v>13</v>
      </c>
      <c r="F208" s="1" t="s">
        <v>66</v>
      </c>
      <c r="G208" s="2">
        <v>47.8166666666667</v>
      </c>
      <c r="H208" s="6">
        <f>1+_xlfn.COUNTIFS(A:A,A208,O:O,"&lt;"&amp;O208)</f>
        <v>7</v>
      </c>
      <c r="I208" s="2">
        <f>_xlfn.AVERAGEIF(A:A,A208,G:G)</f>
        <v>49.10093055555556</v>
      </c>
      <c r="J208" s="2">
        <f t="shared" si="24"/>
        <v>-1.2842638888888587</v>
      </c>
      <c r="K208" s="2">
        <f t="shared" si="25"/>
        <v>88.71573611111114</v>
      </c>
      <c r="L208" s="2">
        <f t="shared" si="26"/>
        <v>204.98650888723998</v>
      </c>
      <c r="M208" s="2">
        <f>SUMIF(A:A,A208,L:L)</f>
        <v>3349.72716113128</v>
      </c>
      <c r="N208" s="3">
        <f t="shared" si="27"/>
        <v>0.06119498664422905</v>
      </c>
      <c r="O208" s="7">
        <f t="shared" si="28"/>
        <v>16.341207913218888</v>
      </c>
      <c r="P208" s="3">
        <f t="shared" si="29"/>
        <v>0.06119498664422905</v>
      </c>
      <c r="Q208" s="3">
        <f>IF(ISNUMBER(P208),SUMIF(A:A,A208,P:P),"")</f>
        <v>0.9195776514950617</v>
      </c>
      <c r="R208" s="3">
        <f t="shared" si="30"/>
        <v>0.06654683978534866</v>
      </c>
      <c r="S208" s="8">
        <f t="shared" si="31"/>
        <v>15.027009595430343</v>
      </c>
    </row>
    <row r="209" spans="1:19" ht="15">
      <c r="A209" s="1">
        <v>5</v>
      </c>
      <c r="B209" s="5">
        <v>0.65625</v>
      </c>
      <c r="C209" s="1" t="s">
        <v>22</v>
      </c>
      <c r="D209" s="1">
        <v>5</v>
      </c>
      <c r="E209" s="1">
        <v>7</v>
      </c>
      <c r="F209" s="1" t="s">
        <v>60</v>
      </c>
      <c r="G209" s="2">
        <v>47.3283333333333</v>
      </c>
      <c r="H209" s="6">
        <f>1+_xlfn.COUNTIFS(A:A,A209,O:O,"&lt;"&amp;O209)</f>
        <v>8</v>
      </c>
      <c r="I209" s="2">
        <f>_xlfn.AVERAGEIF(A:A,A209,G:G)</f>
        <v>49.10093055555556</v>
      </c>
      <c r="J209" s="2">
        <f t="shared" si="24"/>
        <v>-1.7725972222222595</v>
      </c>
      <c r="K209" s="2">
        <f t="shared" si="25"/>
        <v>88.22740277777774</v>
      </c>
      <c r="L209" s="2">
        <f t="shared" si="26"/>
        <v>199.0675405055072</v>
      </c>
      <c r="M209" s="2">
        <f>SUMIF(A:A,A209,L:L)</f>
        <v>3349.72716113128</v>
      </c>
      <c r="N209" s="3">
        <f t="shared" si="27"/>
        <v>0.059427986498541426</v>
      </c>
      <c r="O209" s="7">
        <f t="shared" si="28"/>
        <v>16.827088698765582</v>
      </c>
      <c r="P209" s="3">
        <f t="shared" si="29"/>
        <v>0.059427986498541426</v>
      </c>
      <c r="Q209" s="3">
        <f>IF(ISNUMBER(P209),SUMIF(A:A,A209,P:P),"")</f>
        <v>0.9195776514950617</v>
      </c>
      <c r="R209" s="3">
        <f t="shared" si="30"/>
        <v>0.06462530532568142</v>
      </c>
      <c r="S209" s="8">
        <f t="shared" si="31"/>
        <v>15.473814707109948</v>
      </c>
    </row>
    <row r="210" spans="1:19" ht="15">
      <c r="A210" s="1">
        <v>5</v>
      </c>
      <c r="B210" s="5">
        <v>0.65625</v>
      </c>
      <c r="C210" s="1" t="s">
        <v>22</v>
      </c>
      <c r="D210" s="1">
        <v>5</v>
      </c>
      <c r="E210" s="1">
        <v>4</v>
      </c>
      <c r="F210" s="1" t="s">
        <v>58</v>
      </c>
      <c r="G210" s="2">
        <v>39.0582</v>
      </c>
      <c r="H210" s="6">
        <f>1+_xlfn.COUNTIFS(A:A,A210,O:O,"&lt;"&amp;O210)</f>
        <v>10</v>
      </c>
      <c r="I210" s="2">
        <f>_xlfn.AVERAGEIF(A:A,A210,G:G)</f>
        <v>49.10093055555556</v>
      </c>
      <c r="J210" s="2">
        <f t="shared" si="24"/>
        <v>-10.042730555555558</v>
      </c>
      <c r="K210" s="2">
        <f t="shared" si="25"/>
        <v>79.95726944444445</v>
      </c>
      <c r="L210" s="2">
        <f t="shared" si="26"/>
        <v>121.1992840775265</v>
      </c>
      <c r="M210" s="2">
        <f>SUMIF(A:A,A210,L:L)</f>
        <v>3349.72716113128</v>
      </c>
      <c r="N210" s="3">
        <f t="shared" si="27"/>
        <v>0.03618183757885365</v>
      </c>
      <c r="O210" s="7">
        <f t="shared" si="28"/>
        <v>27.638176137976107</v>
      </c>
      <c r="P210" s="3">
        <f t="shared" si="29"/>
      </c>
      <c r="Q210" s="3">
        <f>IF(ISNUMBER(P210),SUMIF(A:A,A210,P:P),"")</f>
      </c>
      <c r="R210" s="3">
        <f t="shared" si="30"/>
      </c>
      <c r="S210" s="8">
        <f t="shared" si="31"/>
      </c>
    </row>
    <row r="211" spans="1:19" ht="15">
      <c r="A211" s="1">
        <v>5</v>
      </c>
      <c r="B211" s="5">
        <v>0.65625</v>
      </c>
      <c r="C211" s="1" t="s">
        <v>22</v>
      </c>
      <c r="D211" s="1">
        <v>5</v>
      </c>
      <c r="E211" s="1">
        <v>6</v>
      </c>
      <c r="F211" s="1" t="s">
        <v>59</v>
      </c>
      <c r="G211" s="2">
        <v>45.3809333333334</v>
      </c>
      <c r="H211" s="6">
        <f>1+_xlfn.COUNTIFS(A:A,A211,O:O,"&lt;"&amp;O211)</f>
        <v>9</v>
      </c>
      <c r="I211" s="2">
        <f>_xlfn.AVERAGEIF(A:A,A211,G:G)</f>
        <v>49.10093055555556</v>
      </c>
      <c r="J211" s="2">
        <f aca="true" t="shared" si="32" ref="J211:J263">G211-I211</f>
        <v>-3.7199972222221547</v>
      </c>
      <c r="K211" s="2">
        <f aca="true" t="shared" si="33" ref="K211:K263">90+J211</f>
        <v>86.28000277777784</v>
      </c>
      <c r="L211" s="2">
        <f aca="true" t="shared" si="34" ref="L211:L263">EXP(0.06*K211)</f>
        <v>177.11516428376086</v>
      </c>
      <c r="M211" s="2">
        <f>SUMIF(A:A,A211,L:L)</f>
        <v>3349.72716113128</v>
      </c>
      <c r="N211" s="3">
        <f aca="true" t="shared" si="35" ref="N211:N263">L211/M211</f>
        <v>0.05287450462799633</v>
      </c>
      <c r="O211" s="7">
        <f aca="true" t="shared" si="36" ref="O211:O263">1/N211</f>
        <v>18.912706739015263</v>
      </c>
      <c r="P211" s="3">
        <f aca="true" t="shared" si="37" ref="P211:P263">IF(O211&gt;21,"",N211)</f>
        <v>0.05287450462799633</v>
      </c>
      <c r="Q211" s="3">
        <f>IF(ISNUMBER(P211),SUMIF(A:A,A211,P:P),"")</f>
        <v>0.9195776514950617</v>
      </c>
      <c r="R211" s="3">
        <f aca="true" t="shared" si="38" ref="R211:R263">_xlfn.IFERROR(P211*(1/Q211),"")</f>
        <v>0.05749868381645884</v>
      </c>
      <c r="S211" s="8">
        <f aca="true" t="shared" si="39" ref="S211:S263">_xlfn.IFERROR(1/R211,"")</f>
        <v>17.391702446478483</v>
      </c>
    </row>
    <row r="212" spans="1:19" ht="15">
      <c r="A212" s="1">
        <v>5</v>
      </c>
      <c r="B212" s="5">
        <v>0.65625</v>
      </c>
      <c r="C212" s="1" t="s">
        <v>22</v>
      </c>
      <c r="D212" s="1">
        <v>5</v>
      </c>
      <c r="E212" s="1">
        <v>10</v>
      </c>
      <c r="F212" s="1" t="s">
        <v>63</v>
      </c>
      <c r="G212" s="2">
        <v>32.9416333333334</v>
      </c>
      <c r="H212" s="6">
        <f>1+_xlfn.COUNTIFS(A:A,A212,O:O,"&lt;"&amp;O212)</f>
        <v>11</v>
      </c>
      <c r="I212" s="2">
        <f>_xlfn.AVERAGEIF(A:A,A212,G:G)</f>
        <v>49.10093055555556</v>
      </c>
      <c r="J212" s="2">
        <f t="shared" si="32"/>
        <v>-16.159297222222158</v>
      </c>
      <c r="K212" s="2">
        <f t="shared" si="33"/>
        <v>73.84070277777784</v>
      </c>
      <c r="L212" s="2">
        <f t="shared" si="34"/>
        <v>83.96853679109515</v>
      </c>
      <c r="M212" s="2">
        <f>SUMIF(A:A,A212,L:L)</f>
        <v>3349.72716113128</v>
      </c>
      <c r="N212" s="3">
        <f t="shared" si="35"/>
        <v>0.02506727645326703</v>
      </c>
      <c r="O212" s="7">
        <f t="shared" si="36"/>
        <v>39.89264656909584</v>
      </c>
      <c r="P212" s="3">
        <f t="shared" si="37"/>
      </c>
      <c r="Q212" s="3">
        <f>IF(ISNUMBER(P212),SUMIF(A:A,A212,P:P),"")</f>
      </c>
      <c r="R212" s="3">
        <f t="shared" si="38"/>
      </c>
      <c r="S212" s="8">
        <f t="shared" si="39"/>
      </c>
    </row>
    <row r="213" spans="1:19" ht="15">
      <c r="A213" s="1">
        <v>5</v>
      </c>
      <c r="B213" s="5">
        <v>0.65625</v>
      </c>
      <c r="C213" s="1" t="s">
        <v>22</v>
      </c>
      <c r="D213" s="1">
        <v>5</v>
      </c>
      <c r="E213" s="1">
        <v>11</v>
      </c>
      <c r="F213" s="1" t="s">
        <v>64</v>
      </c>
      <c r="G213" s="2">
        <v>28.4741666666666</v>
      </c>
      <c r="H213" s="6">
        <f>1+_xlfn.COUNTIFS(A:A,A213,O:O,"&lt;"&amp;O213)</f>
        <v>12</v>
      </c>
      <c r="I213" s="2">
        <f>_xlfn.AVERAGEIF(A:A,A213,G:G)</f>
        <v>49.10093055555556</v>
      </c>
      <c r="J213" s="2">
        <f t="shared" si="32"/>
        <v>-20.626763888888956</v>
      </c>
      <c r="K213" s="2">
        <f t="shared" si="33"/>
        <v>69.37323611111104</v>
      </c>
      <c r="L213" s="2">
        <f t="shared" si="34"/>
        <v>64.22510428033635</v>
      </c>
      <c r="M213" s="2">
        <f>SUMIF(A:A,A213,L:L)</f>
        <v>3349.72716113128</v>
      </c>
      <c r="N213" s="3">
        <f t="shared" si="35"/>
        <v>0.019173234472817796</v>
      </c>
      <c r="O213" s="7">
        <f t="shared" si="36"/>
        <v>52.15604082961151</v>
      </c>
      <c r="P213" s="3">
        <f t="shared" si="37"/>
      </c>
      <c r="Q213" s="3">
        <f>IF(ISNUMBER(P213),SUMIF(A:A,A213,P:P),"")</f>
      </c>
      <c r="R213" s="3">
        <f t="shared" si="38"/>
      </c>
      <c r="S213" s="8">
        <f t="shared" si="39"/>
      </c>
    </row>
    <row r="214" spans="1:19" ht="15">
      <c r="A214" s="1">
        <v>18</v>
      </c>
      <c r="B214" s="5">
        <v>0.6631944444444444</v>
      </c>
      <c r="C214" s="1" t="s">
        <v>153</v>
      </c>
      <c r="D214" s="1">
        <v>6</v>
      </c>
      <c r="E214" s="1">
        <v>3</v>
      </c>
      <c r="F214" s="1" t="s">
        <v>197</v>
      </c>
      <c r="G214" s="2">
        <v>73.9967333333334</v>
      </c>
      <c r="H214" s="6">
        <f>1+_xlfn.COUNTIFS(A:A,A214,O:O,"&lt;"&amp;O214)</f>
        <v>1</v>
      </c>
      <c r="I214" s="2">
        <f>_xlfn.AVERAGEIF(A:A,A214,G:G)</f>
        <v>52.527260606060615</v>
      </c>
      <c r="J214" s="2">
        <f t="shared" si="32"/>
        <v>21.46947272727278</v>
      </c>
      <c r="K214" s="2">
        <f t="shared" si="33"/>
        <v>111.46947272727277</v>
      </c>
      <c r="L214" s="2">
        <f t="shared" si="34"/>
        <v>802.8503746425515</v>
      </c>
      <c r="M214" s="2">
        <f>SUMIF(A:A,A214,L:L)</f>
        <v>3043.891344509312</v>
      </c>
      <c r="N214" s="3">
        <f t="shared" si="35"/>
        <v>0.26375789533051625</v>
      </c>
      <c r="O214" s="7">
        <f t="shared" si="36"/>
        <v>3.791355700449821</v>
      </c>
      <c r="P214" s="3">
        <f t="shared" si="37"/>
        <v>0.26375789533051625</v>
      </c>
      <c r="Q214" s="3">
        <f>IF(ISNUMBER(P214),SUMIF(A:A,A214,P:P),"")</f>
        <v>0.8608628466847233</v>
      </c>
      <c r="R214" s="3">
        <f t="shared" si="38"/>
        <v>0.30638782512949264</v>
      </c>
      <c r="S214" s="8">
        <f t="shared" si="39"/>
        <v>3.263837261083586</v>
      </c>
    </row>
    <row r="215" spans="1:19" ht="15">
      <c r="A215" s="1">
        <v>18</v>
      </c>
      <c r="B215" s="5">
        <v>0.6631944444444444</v>
      </c>
      <c r="C215" s="1" t="s">
        <v>153</v>
      </c>
      <c r="D215" s="1">
        <v>6</v>
      </c>
      <c r="E215" s="1">
        <v>5</v>
      </c>
      <c r="F215" s="1" t="s">
        <v>199</v>
      </c>
      <c r="G215" s="2">
        <v>61.7543333333333</v>
      </c>
      <c r="H215" s="6">
        <f>1+_xlfn.COUNTIFS(A:A,A215,O:O,"&lt;"&amp;O215)</f>
        <v>2</v>
      </c>
      <c r="I215" s="2">
        <f>_xlfn.AVERAGEIF(A:A,A215,G:G)</f>
        <v>52.527260606060615</v>
      </c>
      <c r="J215" s="2">
        <f t="shared" si="32"/>
        <v>9.227072727272684</v>
      </c>
      <c r="K215" s="2">
        <f t="shared" si="33"/>
        <v>99.22707272727268</v>
      </c>
      <c r="L215" s="2">
        <f t="shared" si="34"/>
        <v>385.14672425054954</v>
      </c>
      <c r="M215" s="2">
        <f>SUMIF(A:A,A215,L:L)</f>
        <v>3043.891344509312</v>
      </c>
      <c r="N215" s="3">
        <f t="shared" si="35"/>
        <v>0.1265310356577911</v>
      </c>
      <c r="O215" s="7">
        <f t="shared" si="36"/>
        <v>7.903199359756646</v>
      </c>
      <c r="P215" s="3">
        <f t="shared" si="37"/>
        <v>0.1265310356577911</v>
      </c>
      <c r="Q215" s="3">
        <f>IF(ISNUMBER(P215),SUMIF(A:A,A215,P:P),"")</f>
        <v>0.8608628466847233</v>
      </c>
      <c r="R215" s="3">
        <f t="shared" si="38"/>
        <v>0.14698164306320796</v>
      </c>
      <c r="S215" s="8">
        <f t="shared" si="39"/>
        <v>6.803570698756988</v>
      </c>
    </row>
    <row r="216" spans="1:19" ht="15">
      <c r="A216" s="1">
        <v>18</v>
      </c>
      <c r="B216" s="5">
        <v>0.6631944444444444</v>
      </c>
      <c r="C216" s="1" t="s">
        <v>153</v>
      </c>
      <c r="D216" s="1">
        <v>6</v>
      </c>
      <c r="E216" s="1">
        <v>1</v>
      </c>
      <c r="F216" s="1" t="s">
        <v>195</v>
      </c>
      <c r="G216" s="2">
        <v>60.591566666666694</v>
      </c>
      <c r="H216" s="6">
        <f>1+_xlfn.COUNTIFS(A:A,A216,O:O,"&lt;"&amp;O216)</f>
        <v>3</v>
      </c>
      <c r="I216" s="2">
        <f>_xlfn.AVERAGEIF(A:A,A216,G:G)</f>
        <v>52.527260606060615</v>
      </c>
      <c r="J216" s="2">
        <f t="shared" si="32"/>
        <v>8.064306060606079</v>
      </c>
      <c r="K216" s="2">
        <f t="shared" si="33"/>
        <v>98.06430606060607</v>
      </c>
      <c r="L216" s="2">
        <f t="shared" si="34"/>
        <v>359.1924666522262</v>
      </c>
      <c r="M216" s="2">
        <f>SUMIF(A:A,A216,L:L)</f>
        <v>3043.891344509312</v>
      </c>
      <c r="N216" s="3">
        <f t="shared" si="35"/>
        <v>0.11800436546467118</v>
      </c>
      <c r="O216" s="7">
        <f t="shared" si="36"/>
        <v>8.47426276190931</v>
      </c>
      <c r="P216" s="3">
        <f t="shared" si="37"/>
        <v>0.11800436546467118</v>
      </c>
      <c r="Q216" s="3">
        <f>IF(ISNUMBER(P216),SUMIF(A:A,A216,P:P),"")</f>
        <v>0.8608628466847233</v>
      </c>
      <c r="R216" s="3">
        <f t="shared" si="38"/>
        <v>0.1370768478615599</v>
      </c>
      <c r="S216" s="8">
        <f t="shared" si="39"/>
        <v>7.295177964771594</v>
      </c>
    </row>
    <row r="217" spans="1:19" ht="15">
      <c r="A217" s="1">
        <v>18</v>
      </c>
      <c r="B217" s="5">
        <v>0.6631944444444444</v>
      </c>
      <c r="C217" s="1" t="s">
        <v>153</v>
      </c>
      <c r="D217" s="1">
        <v>6</v>
      </c>
      <c r="E217" s="1">
        <v>11</v>
      </c>
      <c r="F217" s="1" t="s">
        <v>205</v>
      </c>
      <c r="G217" s="2">
        <v>60.347866666666604</v>
      </c>
      <c r="H217" s="6">
        <f>1+_xlfn.COUNTIFS(A:A,A217,O:O,"&lt;"&amp;O217)</f>
        <v>4</v>
      </c>
      <c r="I217" s="2">
        <f>_xlfn.AVERAGEIF(A:A,A217,G:G)</f>
        <v>52.527260606060615</v>
      </c>
      <c r="J217" s="2">
        <f t="shared" si="32"/>
        <v>7.820606060605989</v>
      </c>
      <c r="K217" s="2">
        <f t="shared" si="33"/>
        <v>97.820606060606</v>
      </c>
      <c r="L217" s="2">
        <f t="shared" si="34"/>
        <v>353.97856612682665</v>
      </c>
      <c r="M217" s="2">
        <f>SUMIF(A:A,A217,L:L)</f>
        <v>3043.891344509312</v>
      </c>
      <c r="N217" s="3">
        <f t="shared" si="35"/>
        <v>0.11629145920906367</v>
      </c>
      <c r="O217" s="7">
        <f t="shared" si="36"/>
        <v>8.599083774520741</v>
      </c>
      <c r="P217" s="3">
        <f t="shared" si="37"/>
        <v>0.11629145920906367</v>
      </c>
      <c r="Q217" s="3">
        <f>IF(ISNUMBER(P217),SUMIF(A:A,A217,P:P),"")</f>
        <v>0.8608628466847233</v>
      </c>
      <c r="R217" s="3">
        <f t="shared" si="38"/>
        <v>0.13508709274295524</v>
      </c>
      <c r="S217" s="8">
        <f t="shared" si="39"/>
        <v>7.40263173701434</v>
      </c>
    </row>
    <row r="218" spans="1:19" ht="15">
      <c r="A218" s="1">
        <v>18</v>
      </c>
      <c r="B218" s="5">
        <v>0.6631944444444444</v>
      </c>
      <c r="C218" s="1" t="s">
        <v>153</v>
      </c>
      <c r="D218" s="1">
        <v>6</v>
      </c>
      <c r="E218" s="1">
        <v>4</v>
      </c>
      <c r="F218" s="1" t="s">
        <v>198</v>
      </c>
      <c r="G218" s="2">
        <v>56.468933333333304</v>
      </c>
      <c r="H218" s="6">
        <f>1+_xlfn.COUNTIFS(A:A,A218,O:O,"&lt;"&amp;O218)</f>
        <v>5</v>
      </c>
      <c r="I218" s="2">
        <f>_xlfn.AVERAGEIF(A:A,A218,G:G)</f>
        <v>52.527260606060615</v>
      </c>
      <c r="J218" s="2">
        <f t="shared" si="32"/>
        <v>3.941672727272689</v>
      </c>
      <c r="K218" s="2">
        <f t="shared" si="33"/>
        <v>93.94167272727269</v>
      </c>
      <c r="L218" s="2">
        <f t="shared" si="34"/>
        <v>280.47942290273835</v>
      </c>
      <c r="M218" s="2">
        <f>SUMIF(A:A,A218,L:L)</f>
        <v>3043.891344509312</v>
      </c>
      <c r="N218" s="3">
        <f t="shared" si="35"/>
        <v>0.0921450180567969</v>
      </c>
      <c r="O218" s="7">
        <f t="shared" si="36"/>
        <v>10.852458668830192</v>
      </c>
      <c r="P218" s="3">
        <f t="shared" si="37"/>
        <v>0.0921450180567969</v>
      </c>
      <c r="Q218" s="3">
        <f>IF(ISNUMBER(P218),SUMIF(A:A,A218,P:P),"")</f>
        <v>0.8608628466847233</v>
      </c>
      <c r="R218" s="3">
        <f t="shared" si="38"/>
        <v>0.1070379775496845</v>
      </c>
      <c r="S218" s="8">
        <f t="shared" si="39"/>
        <v>9.34247846317746</v>
      </c>
    </row>
    <row r="219" spans="1:19" ht="15">
      <c r="A219" s="1">
        <v>18</v>
      </c>
      <c r="B219" s="5">
        <v>0.6631944444444444</v>
      </c>
      <c r="C219" s="1" t="s">
        <v>153</v>
      </c>
      <c r="D219" s="1">
        <v>6</v>
      </c>
      <c r="E219" s="1">
        <v>2</v>
      </c>
      <c r="F219" s="1" t="s">
        <v>196</v>
      </c>
      <c r="G219" s="2">
        <v>53.0668666666667</v>
      </c>
      <c r="H219" s="6">
        <f>1+_xlfn.COUNTIFS(A:A,A219,O:O,"&lt;"&amp;O219)</f>
        <v>6</v>
      </c>
      <c r="I219" s="2">
        <f>_xlfn.AVERAGEIF(A:A,A219,G:G)</f>
        <v>52.527260606060615</v>
      </c>
      <c r="J219" s="2">
        <f t="shared" si="32"/>
        <v>0.5396060606060828</v>
      </c>
      <c r="K219" s="2">
        <f t="shared" si="33"/>
        <v>90.53960606060608</v>
      </c>
      <c r="L219" s="2">
        <f t="shared" si="34"/>
        <v>228.6920556963477</v>
      </c>
      <c r="M219" s="2">
        <f>SUMIF(A:A,A219,L:L)</f>
        <v>3043.891344509312</v>
      </c>
      <c r="N219" s="3">
        <f t="shared" si="35"/>
        <v>0.07513147803678051</v>
      </c>
      <c r="O219" s="7">
        <f t="shared" si="36"/>
        <v>13.310000363768317</v>
      </c>
      <c r="P219" s="3">
        <f t="shared" si="37"/>
        <v>0.07513147803678051</v>
      </c>
      <c r="Q219" s="3">
        <f>IF(ISNUMBER(P219),SUMIF(A:A,A219,P:P),"")</f>
        <v>0.8608628466847233</v>
      </c>
      <c r="R219" s="3">
        <f t="shared" si="38"/>
        <v>0.08727462025585148</v>
      </c>
      <c r="S219" s="8">
        <f t="shared" si="39"/>
        <v>11.458084802528296</v>
      </c>
    </row>
    <row r="220" spans="1:19" ht="15">
      <c r="A220" s="1">
        <v>18</v>
      </c>
      <c r="B220" s="5">
        <v>0.6631944444444444</v>
      </c>
      <c r="C220" s="1" t="s">
        <v>153</v>
      </c>
      <c r="D220" s="1">
        <v>6</v>
      </c>
      <c r="E220" s="1">
        <v>8</v>
      </c>
      <c r="F220" s="1" t="s">
        <v>202</v>
      </c>
      <c r="G220" s="2">
        <v>51.648366666666604</v>
      </c>
      <c r="H220" s="6">
        <f>1+_xlfn.COUNTIFS(A:A,A220,O:O,"&lt;"&amp;O220)</f>
        <v>7</v>
      </c>
      <c r="I220" s="2">
        <f>_xlfn.AVERAGEIF(A:A,A220,G:G)</f>
        <v>52.527260606060615</v>
      </c>
      <c r="J220" s="2">
        <f t="shared" si="32"/>
        <v>-0.8788939393940112</v>
      </c>
      <c r="K220" s="2">
        <f t="shared" si="33"/>
        <v>89.121106060606</v>
      </c>
      <c r="L220" s="2">
        <f t="shared" si="34"/>
        <v>210.03335756203643</v>
      </c>
      <c r="M220" s="2">
        <f>SUMIF(A:A,A220,L:L)</f>
        <v>3043.891344509312</v>
      </c>
      <c r="N220" s="3">
        <f t="shared" si="35"/>
        <v>0.06900159492910371</v>
      </c>
      <c r="O220" s="7">
        <f t="shared" si="36"/>
        <v>14.492418632170152</v>
      </c>
      <c r="P220" s="3">
        <f t="shared" si="37"/>
        <v>0.06900159492910371</v>
      </c>
      <c r="Q220" s="3">
        <f>IF(ISNUMBER(P220),SUMIF(A:A,A220,P:P),"")</f>
        <v>0.8608628466847233</v>
      </c>
      <c r="R220" s="3">
        <f t="shared" si="38"/>
        <v>0.08015399339724832</v>
      </c>
      <c r="S220" s="8">
        <f t="shared" si="39"/>
        <v>12.47598475903672</v>
      </c>
    </row>
    <row r="221" spans="1:19" ht="15">
      <c r="A221" s="1">
        <v>18</v>
      </c>
      <c r="B221" s="5">
        <v>0.6631944444444444</v>
      </c>
      <c r="C221" s="1" t="s">
        <v>153</v>
      </c>
      <c r="D221" s="1">
        <v>6</v>
      </c>
      <c r="E221" s="1">
        <v>6</v>
      </c>
      <c r="F221" s="1" t="s">
        <v>200</v>
      </c>
      <c r="G221" s="2">
        <v>37.5912333333333</v>
      </c>
      <c r="H221" s="6">
        <f>1+_xlfn.COUNTIFS(A:A,A221,O:O,"&lt;"&amp;O221)</f>
        <v>10</v>
      </c>
      <c r="I221" s="2">
        <f>_xlfn.AVERAGEIF(A:A,A221,G:G)</f>
        <v>52.527260606060615</v>
      </c>
      <c r="J221" s="2">
        <f t="shared" si="32"/>
        <v>-14.936027272727316</v>
      </c>
      <c r="K221" s="2">
        <f t="shared" si="33"/>
        <v>75.06397272727268</v>
      </c>
      <c r="L221" s="2">
        <f t="shared" si="34"/>
        <v>90.36331374598396</v>
      </c>
      <c r="M221" s="2">
        <f>SUMIF(A:A,A221,L:L)</f>
        <v>3043.891344509312</v>
      </c>
      <c r="N221" s="3">
        <f t="shared" si="35"/>
        <v>0.029686773776923664</v>
      </c>
      <c r="O221" s="7">
        <f t="shared" si="36"/>
        <v>33.68503453808535</v>
      </c>
      <c r="P221" s="3">
        <f t="shared" si="37"/>
      </c>
      <c r="Q221" s="3">
        <f>IF(ISNUMBER(P221),SUMIF(A:A,A221,P:P),"")</f>
      </c>
      <c r="R221" s="3">
        <f t="shared" si="38"/>
      </c>
      <c r="S221" s="8">
        <f t="shared" si="39"/>
      </c>
    </row>
    <row r="222" spans="1:19" ht="15">
      <c r="A222" s="1">
        <v>18</v>
      </c>
      <c r="B222" s="5">
        <v>0.6631944444444444</v>
      </c>
      <c r="C222" s="1" t="s">
        <v>153</v>
      </c>
      <c r="D222" s="1">
        <v>6</v>
      </c>
      <c r="E222" s="1">
        <v>7</v>
      </c>
      <c r="F222" s="1" t="s">
        <v>201</v>
      </c>
      <c r="G222" s="2">
        <v>41.4314333333333</v>
      </c>
      <c r="H222" s="6">
        <f>1+_xlfn.COUNTIFS(A:A,A222,O:O,"&lt;"&amp;O222)</f>
        <v>9</v>
      </c>
      <c r="I222" s="2">
        <f>_xlfn.AVERAGEIF(A:A,A222,G:G)</f>
        <v>52.527260606060615</v>
      </c>
      <c r="J222" s="2">
        <f t="shared" si="32"/>
        <v>-11.095827272727313</v>
      </c>
      <c r="K222" s="2">
        <f t="shared" si="33"/>
        <v>78.90417272727268</v>
      </c>
      <c r="L222" s="2">
        <f t="shared" si="34"/>
        <v>113.77813451412389</v>
      </c>
      <c r="M222" s="2">
        <f>SUMIF(A:A,A222,L:L)</f>
        <v>3043.891344509312</v>
      </c>
      <c r="N222" s="3">
        <f t="shared" si="35"/>
        <v>0.03737917081677743</v>
      </c>
      <c r="O222" s="7">
        <f t="shared" si="36"/>
        <v>26.752867389748403</v>
      </c>
      <c r="P222" s="3">
        <f t="shared" si="37"/>
      </c>
      <c r="Q222" s="3">
        <f>IF(ISNUMBER(P222),SUMIF(A:A,A222,P:P),"")</f>
      </c>
      <c r="R222" s="3">
        <f t="shared" si="38"/>
      </c>
      <c r="S222" s="8">
        <f t="shared" si="39"/>
      </c>
    </row>
    <row r="223" spans="1:19" ht="15">
      <c r="A223" s="1">
        <v>18</v>
      </c>
      <c r="B223" s="5">
        <v>0.6631944444444444</v>
      </c>
      <c r="C223" s="1" t="s">
        <v>153</v>
      </c>
      <c r="D223" s="1">
        <v>6</v>
      </c>
      <c r="E223" s="1">
        <v>9</v>
      </c>
      <c r="F223" s="1" t="s">
        <v>203</v>
      </c>
      <c r="G223" s="2">
        <v>36.9260666666667</v>
      </c>
      <c r="H223" s="6">
        <f>1+_xlfn.COUNTIFS(A:A,A223,O:O,"&lt;"&amp;O223)</f>
        <v>11</v>
      </c>
      <c r="I223" s="2">
        <f>_xlfn.AVERAGEIF(A:A,A223,G:G)</f>
        <v>52.527260606060615</v>
      </c>
      <c r="J223" s="2">
        <f t="shared" si="32"/>
        <v>-15.601193939393916</v>
      </c>
      <c r="K223" s="2">
        <f t="shared" si="33"/>
        <v>74.39880606060609</v>
      </c>
      <c r="L223" s="2">
        <f t="shared" si="34"/>
        <v>86.82793169615982</v>
      </c>
      <c r="M223" s="2">
        <f>SUMIF(A:A,A223,L:L)</f>
        <v>3043.891344509312</v>
      </c>
      <c r="N223" s="3">
        <f t="shared" si="35"/>
        <v>0.028525305889378533</v>
      </c>
      <c r="O223" s="7">
        <f t="shared" si="36"/>
        <v>35.05659164105064</v>
      </c>
      <c r="P223" s="3">
        <f t="shared" si="37"/>
      </c>
      <c r="Q223" s="3">
        <f>IF(ISNUMBER(P223),SUMIF(A:A,A223,P:P),"")</f>
      </c>
      <c r="R223" s="3">
        <f t="shared" si="38"/>
      </c>
      <c r="S223" s="8">
        <f t="shared" si="39"/>
      </c>
    </row>
    <row r="224" spans="1:19" ht="15">
      <c r="A224" s="1">
        <v>18</v>
      </c>
      <c r="B224" s="5">
        <v>0.6631944444444444</v>
      </c>
      <c r="C224" s="1" t="s">
        <v>153</v>
      </c>
      <c r="D224" s="1">
        <v>6</v>
      </c>
      <c r="E224" s="1">
        <v>10</v>
      </c>
      <c r="F224" s="1" t="s">
        <v>204</v>
      </c>
      <c r="G224" s="2">
        <v>43.9764666666667</v>
      </c>
      <c r="H224" s="6">
        <f>1+_xlfn.COUNTIFS(A:A,A224,O:O,"&lt;"&amp;O224)</f>
        <v>8</v>
      </c>
      <c r="I224" s="2">
        <f>_xlfn.AVERAGEIF(A:A,A224,G:G)</f>
        <v>52.527260606060615</v>
      </c>
      <c r="J224" s="2">
        <f t="shared" si="32"/>
        <v>-8.550793939393913</v>
      </c>
      <c r="K224" s="2">
        <f t="shared" si="33"/>
        <v>81.44920606060609</v>
      </c>
      <c r="L224" s="2">
        <f t="shared" si="34"/>
        <v>132.54899671976838</v>
      </c>
      <c r="M224" s="2">
        <f>SUMIF(A:A,A224,L:L)</f>
        <v>3043.891344509312</v>
      </c>
      <c r="N224" s="3">
        <f t="shared" si="35"/>
        <v>0.04354590283219713</v>
      </c>
      <c r="O224" s="7">
        <f t="shared" si="36"/>
        <v>22.964272984612833</v>
      </c>
      <c r="P224" s="3">
        <f t="shared" si="37"/>
      </c>
      <c r="Q224" s="3">
        <f>IF(ISNUMBER(P224),SUMIF(A:A,A224,P:P),"")</f>
      </c>
      <c r="R224" s="3">
        <f t="shared" si="38"/>
      </c>
      <c r="S224" s="8">
        <f t="shared" si="39"/>
      </c>
    </row>
    <row r="225" spans="1:19" ht="15">
      <c r="A225" s="1">
        <v>32</v>
      </c>
      <c r="B225" s="5">
        <v>0.6666666666666666</v>
      </c>
      <c r="C225" s="1" t="s">
        <v>284</v>
      </c>
      <c r="D225" s="1">
        <v>9</v>
      </c>
      <c r="E225" s="1">
        <v>3</v>
      </c>
      <c r="F225" s="1" t="s">
        <v>341</v>
      </c>
      <c r="G225" s="2">
        <v>70.294</v>
      </c>
      <c r="H225" s="6">
        <f>1+_xlfn.COUNTIFS(A:A,A225,O:O,"&lt;"&amp;O225)</f>
        <v>1</v>
      </c>
      <c r="I225" s="2">
        <f>_xlfn.AVERAGEIF(A:A,A225,G:G)</f>
        <v>49.12280303030302</v>
      </c>
      <c r="J225" s="2">
        <f t="shared" si="32"/>
        <v>21.17119696969698</v>
      </c>
      <c r="K225" s="2">
        <f t="shared" si="33"/>
        <v>111.17119696969698</v>
      </c>
      <c r="L225" s="2">
        <f t="shared" si="34"/>
        <v>788.609933850384</v>
      </c>
      <c r="M225" s="2">
        <f>SUMIF(A:A,A225,L:L)</f>
        <v>3072.9493938484566</v>
      </c>
      <c r="N225" s="3">
        <f t="shared" si="35"/>
        <v>0.2566296520954925</v>
      </c>
      <c r="O225" s="7">
        <f t="shared" si="36"/>
        <v>3.89666584447497</v>
      </c>
      <c r="P225" s="3">
        <f t="shared" si="37"/>
        <v>0.2566296520954925</v>
      </c>
      <c r="Q225" s="3">
        <f>IF(ISNUMBER(P225),SUMIF(A:A,A225,P:P),"")</f>
        <v>0.8498948067983718</v>
      </c>
      <c r="R225" s="3">
        <f t="shared" si="38"/>
        <v>0.30195460666742846</v>
      </c>
      <c r="S225" s="8">
        <f t="shared" si="39"/>
        <v>3.3117560650478692</v>
      </c>
    </row>
    <row r="226" spans="1:19" ht="15">
      <c r="A226" s="1">
        <v>32</v>
      </c>
      <c r="B226" s="5">
        <v>0.6666666666666666</v>
      </c>
      <c r="C226" s="1" t="s">
        <v>284</v>
      </c>
      <c r="D226" s="1">
        <v>9</v>
      </c>
      <c r="E226" s="1">
        <v>6</v>
      </c>
      <c r="F226" s="1" t="s">
        <v>343</v>
      </c>
      <c r="G226" s="2">
        <v>62.2584</v>
      </c>
      <c r="H226" s="6">
        <f>1+_xlfn.COUNTIFS(A:A,A226,O:O,"&lt;"&amp;O226)</f>
        <v>2</v>
      </c>
      <c r="I226" s="2">
        <f>_xlfn.AVERAGEIF(A:A,A226,G:G)</f>
        <v>49.12280303030302</v>
      </c>
      <c r="J226" s="2">
        <f t="shared" si="32"/>
        <v>13.135596969696984</v>
      </c>
      <c r="K226" s="2">
        <f t="shared" si="33"/>
        <v>103.13559696969699</v>
      </c>
      <c r="L226" s="2">
        <f t="shared" si="34"/>
        <v>486.93751952168617</v>
      </c>
      <c r="M226" s="2">
        <f>SUMIF(A:A,A226,L:L)</f>
        <v>3072.9493938484566</v>
      </c>
      <c r="N226" s="3">
        <f t="shared" si="35"/>
        <v>0.1584593356781129</v>
      </c>
      <c r="O226" s="7">
        <f t="shared" si="36"/>
        <v>6.310767338008753</v>
      </c>
      <c r="P226" s="3">
        <f t="shared" si="37"/>
        <v>0.1584593356781129</v>
      </c>
      <c r="Q226" s="3">
        <f>IF(ISNUMBER(P226),SUMIF(A:A,A226,P:P),"")</f>
        <v>0.8498948067983718</v>
      </c>
      <c r="R226" s="3">
        <f t="shared" si="38"/>
        <v>0.18644582177768929</v>
      </c>
      <c r="S226" s="8">
        <f t="shared" si="39"/>
        <v>5.3634883874864245</v>
      </c>
    </row>
    <row r="227" spans="1:19" ht="15">
      <c r="A227" s="1">
        <v>32</v>
      </c>
      <c r="B227" s="5">
        <v>0.6666666666666666</v>
      </c>
      <c r="C227" s="1" t="s">
        <v>284</v>
      </c>
      <c r="D227" s="1">
        <v>9</v>
      </c>
      <c r="E227" s="1">
        <v>10</v>
      </c>
      <c r="F227" s="1" t="s">
        <v>347</v>
      </c>
      <c r="G227" s="2">
        <v>56.370066666666595</v>
      </c>
      <c r="H227" s="6">
        <f>1+_xlfn.COUNTIFS(A:A,A227,O:O,"&lt;"&amp;O227)</f>
        <v>3</v>
      </c>
      <c r="I227" s="2">
        <f>_xlfn.AVERAGEIF(A:A,A227,G:G)</f>
        <v>49.12280303030302</v>
      </c>
      <c r="J227" s="2">
        <f t="shared" si="32"/>
        <v>7.247263636363577</v>
      </c>
      <c r="K227" s="2">
        <f t="shared" si="33"/>
        <v>97.24726363636358</v>
      </c>
      <c r="L227" s="2">
        <f t="shared" si="34"/>
        <v>342.00857785034026</v>
      </c>
      <c r="M227" s="2">
        <f>SUMIF(A:A,A227,L:L)</f>
        <v>3072.9493938484566</v>
      </c>
      <c r="N227" s="3">
        <f t="shared" si="35"/>
        <v>0.11129652135989797</v>
      </c>
      <c r="O227" s="7">
        <f t="shared" si="36"/>
        <v>8.985006788903261</v>
      </c>
      <c r="P227" s="3">
        <f t="shared" si="37"/>
        <v>0.11129652135989797</v>
      </c>
      <c r="Q227" s="3">
        <f>IF(ISNUMBER(P227),SUMIF(A:A,A227,P:P),"")</f>
        <v>0.8498948067983718</v>
      </c>
      <c r="R227" s="3">
        <f t="shared" si="38"/>
        <v>0.13095329030090408</v>
      </c>
      <c r="S227" s="8">
        <f t="shared" si="39"/>
        <v>7.636310608936996</v>
      </c>
    </row>
    <row r="228" spans="1:19" ht="15">
      <c r="A228" s="1">
        <v>32</v>
      </c>
      <c r="B228" s="5">
        <v>0.6666666666666666</v>
      </c>
      <c r="C228" s="1" t="s">
        <v>284</v>
      </c>
      <c r="D228" s="1">
        <v>9</v>
      </c>
      <c r="E228" s="1">
        <v>7</v>
      </c>
      <c r="F228" s="1" t="s">
        <v>344</v>
      </c>
      <c r="G228" s="2">
        <v>55.9956</v>
      </c>
      <c r="H228" s="6">
        <f>1+_xlfn.COUNTIFS(A:A,A228,O:O,"&lt;"&amp;O228)</f>
        <v>4</v>
      </c>
      <c r="I228" s="2">
        <f>_xlfn.AVERAGEIF(A:A,A228,G:G)</f>
        <v>49.12280303030302</v>
      </c>
      <c r="J228" s="2">
        <f t="shared" si="32"/>
        <v>6.872796969696985</v>
      </c>
      <c r="K228" s="2">
        <f t="shared" si="33"/>
        <v>96.87279696969699</v>
      </c>
      <c r="L228" s="2">
        <f t="shared" si="34"/>
        <v>334.41001107304345</v>
      </c>
      <c r="M228" s="2">
        <f>SUMIF(A:A,A228,L:L)</f>
        <v>3072.9493938484566</v>
      </c>
      <c r="N228" s="3">
        <f t="shared" si="35"/>
        <v>0.10882379376063847</v>
      </c>
      <c r="O228" s="7">
        <f t="shared" si="36"/>
        <v>9.189166867307835</v>
      </c>
      <c r="P228" s="3">
        <f t="shared" si="37"/>
        <v>0.10882379376063847</v>
      </c>
      <c r="Q228" s="3">
        <f>IF(ISNUMBER(P228),SUMIF(A:A,A228,P:P),"")</f>
        <v>0.8498948067983718</v>
      </c>
      <c r="R228" s="3">
        <f t="shared" si="38"/>
        <v>0.12804383894353613</v>
      </c>
      <c r="S228" s="8">
        <f t="shared" si="39"/>
        <v>7.80982519932859</v>
      </c>
    </row>
    <row r="229" spans="1:19" ht="15">
      <c r="A229" s="1">
        <v>32</v>
      </c>
      <c r="B229" s="5">
        <v>0.6666666666666666</v>
      </c>
      <c r="C229" s="1" t="s">
        <v>284</v>
      </c>
      <c r="D229" s="1">
        <v>9</v>
      </c>
      <c r="E229" s="1">
        <v>12</v>
      </c>
      <c r="F229" s="1" t="s">
        <v>349</v>
      </c>
      <c r="G229" s="2">
        <v>52.524499999999996</v>
      </c>
      <c r="H229" s="6">
        <f>1+_xlfn.COUNTIFS(A:A,A229,O:O,"&lt;"&amp;O229)</f>
        <v>5</v>
      </c>
      <c r="I229" s="2">
        <f>_xlfn.AVERAGEIF(A:A,A229,G:G)</f>
        <v>49.12280303030302</v>
      </c>
      <c r="J229" s="2">
        <f t="shared" si="32"/>
        <v>3.401696969696978</v>
      </c>
      <c r="K229" s="2">
        <f t="shared" si="33"/>
        <v>93.40169696969699</v>
      </c>
      <c r="L229" s="2">
        <f t="shared" si="34"/>
        <v>271.5379254449544</v>
      </c>
      <c r="M229" s="2">
        <f>SUMIF(A:A,A229,L:L)</f>
        <v>3072.9493938484566</v>
      </c>
      <c r="N229" s="3">
        <f t="shared" si="35"/>
        <v>0.08836394311879299</v>
      </c>
      <c r="O229" s="7">
        <f t="shared" si="36"/>
        <v>11.31683314149573</v>
      </c>
      <c r="P229" s="3">
        <f t="shared" si="37"/>
        <v>0.08836394311879299</v>
      </c>
      <c r="Q229" s="3">
        <f>IF(ISNUMBER(P229),SUMIF(A:A,A229,P:P),"")</f>
        <v>0.8498948067983718</v>
      </c>
      <c r="R229" s="3">
        <f t="shared" si="38"/>
        <v>0.10397044718000772</v>
      </c>
      <c r="S229" s="8">
        <f t="shared" si="39"/>
        <v>9.618117716360924</v>
      </c>
    </row>
    <row r="230" spans="1:19" ht="15">
      <c r="A230" s="1">
        <v>32</v>
      </c>
      <c r="B230" s="5">
        <v>0.6666666666666666</v>
      </c>
      <c r="C230" s="1" t="s">
        <v>284</v>
      </c>
      <c r="D230" s="1">
        <v>9</v>
      </c>
      <c r="E230" s="1">
        <v>8</v>
      </c>
      <c r="F230" s="1" t="s">
        <v>345</v>
      </c>
      <c r="G230" s="2">
        <v>48.7728666666667</v>
      </c>
      <c r="H230" s="6">
        <f>1+_xlfn.COUNTIFS(A:A,A230,O:O,"&lt;"&amp;O230)</f>
        <v>6</v>
      </c>
      <c r="I230" s="2">
        <f>_xlfn.AVERAGEIF(A:A,A230,G:G)</f>
        <v>49.12280303030302</v>
      </c>
      <c r="J230" s="2">
        <f t="shared" si="32"/>
        <v>-0.3499363636363171</v>
      </c>
      <c r="K230" s="2">
        <f t="shared" si="33"/>
        <v>89.65006363636368</v>
      </c>
      <c r="L230" s="2">
        <f t="shared" si="34"/>
        <v>216.8061894283697</v>
      </c>
      <c r="M230" s="2">
        <f>SUMIF(A:A,A230,L:L)</f>
        <v>3072.9493938484566</v>
      </c>
      <c r="N230" s="3">
        <f t="shared" si="35"/>
        <v>0.0705531271886157</v>
      </c>
      <c r="O230" s="7">
        <f t="shared" si="36"/>
        <v>14.173716174573164</v>
      </c>
      <c r="P230" s="3">
        <f t="shared" si="37"/>
        <v>0.0705531271886157</v>
      </c>
      <c r="Q230" s="3">
        <f>IF(ISNUMBER(P230),SUMIF(A:A,A230,P:P),"")</f>
        <v>0.8498948067983718</v>
      </c>
      <c r="R230" s="3">
        <f t="shared" si="38"/>
        <v>0.08301395257890268</v>
      </c>
      <c r="S230" s="8">
        <f t="shared" si="39"/>
        <v>12.046167769803818</v>
      </c>
    </row>
    <row r="231" spans="1:19" ht="15">
      <c r="A231" s="1">
        <v>32</v>
      </c>
      <c r="B231" s="5">
        <v>0.6666666666666666</v>
      </c>
      <c r="C231" s="1" t="s">
        <v>284</v>
      </c>
      <c r="D231" s="1">
        <v>9</v>
      </c>
      <c r="E231" s="1">
        <v>4</v>
      </c>
      <c r="F231" s="1" t="s">
        <v>342</v>
      </c>
      <c r="G231" s="2">
        <v>41.3378</v>
      </c>
      <c r="H231" s="6">
        <f>1+_xlfn.COUNTIFS(A:A,A231,O:O,"&lt;"&amp;O231)</f>
        <v>8</v>
      </c>
      <c r="I231" s="2">
        <f>_xlfn.AVERAGEIF(A:A,A231,G:G)</f>
        <v>49.12280303030302</v>
      </c>
      <c r="J231" s="2">
        <f t="shared" si="32"/>
        <v>-7.785003030303017</v>
      </c>
      <c r="K231" s="2">
        <f t="shared" si="33"/>
        <v>82.21499696969698</v>
      </c>
      <c r="L231" s="2">
        <f t="shared" si="34"/>
        <v>138.78137014151505</v>
      </c>
      <c r="M231" s="2">
        <f>SUMIF(A:A,A231,L:L)</f>
        <v>3072.9493938484566</v>
      </c>
      <c r="N231" s="3">
        <f t="shared" si="35"/>
        <v>0.045162269974029744</v>
      </c>
      <c r="O231" s="7">
        <f t="shared" si="36"/>
        <v>22.14237682417299</v>
      </c>
      <c r="P231" s="3">
        <f t="shared" si="37"/>
      </c>
      <c r="Q231" s="3">
        <f>IF(ISNUMBER(P231),SUMIF(A:A,A231,P:P),"")</f>
      </c>
      <c r="R231" s="3">
        <f t="shared" si="38"/>
      </c>
      <c r="S231" s="8">
        <f t="shared" si="39"/>
      </c>
    </row>
    <row r="232" spans="1:19" ht="15">
      <c r="A232" s="1">
        <v>32</v>
      </c>
      <c r="B232" s="5">
        <v>0.6666666666666666</v>
      </c>
      <c r="C232" s="1" t="s">
        <v>284</v>
      </c>
      <c r="D232" s="1">
        <v>9</v>
      </c>
      <c r="E232" s="1">
        <v>9</v>
      </c>
      <c r="F232" s="1" t="s">
        <v>346</v>
      </c>
      <c r="G232" s="2">
        <v>40.2431333333333</v>
      </c>
      <c r="H232" s="6">
        <f>1+_xlfn.COUNTIFS(A:A,A232,O:O,"&lt;"&amp;O232)</f>
        <v>10</v>
      </c>
      <c r="I232" s="2">
        <f>_xlfn.AVERAGEIF(A:A,A232,G:G)</f>
        <v>49.12280303030302</v>
      </c>
      <c r="J232" s="2">
        <f t="shared" si="32"/>
        <v>-8.87966969696972</v>
      </c>
      <c r="K232" s="2">
        <f t="shared" si="33"/>
        <v>81.12033030303027</v>
      </c>
      <c r="L232" s="2">
        <f t="shared" si="34"/>
        <v>129.95910423831097</v>
      </c>
      <c r="M232" s="2">
        <f>SUMIF(A:A,A232,L:L)</f>
        <v>3072.9493938484566</v>
      </c>
      <c r="N232" s="3">
        <f t="shared" si="35"/>
        <v>0.0422913258833575</v>
      </c>
      <c r="O232" s="7">
        <f t="shared" si="36"/>
        <v>23.645510730925565</v>
      </c>
      <c r="P232" s="3">
        <f t="shared" si="37"/>
      </c>
      <c r="Q232" s="3">
        <f>IF(ISNUMBER(P232),SUMIF(A:A,A232,P:P),"")</f>
      </c>
      <c r="R232" s="3">
        <f t="shared" si="38"/>
      </c>
      <c r="S232" s="8">
        <f t="shared" si="39"/>
      </c>
    </row>
    <row r="233" spans="1:19" ht="15">
      <c r="A233" s="1">
        <v>32</v>
      </c>
      <c r="B233" s="5">
        <v>0.6666666666666666</v>
      </c>
      <c r="C233" s="1" t="s">
        <v>284</v>
      </c>
      <c r="D233" s="1">
        <v>9</v>
      </c>
      <c r="E233" s="1">
        <v>11</v>
      </c>
      <c r="F233" s="1" t="s">
        <v>348</v>
      </c>
      <c r="G233" s="2">
        <v>40.7532</v>
      </c>
      <c r="H233" s="6">
        <f>1+_xlfn.COUNTIFS(A:A,A233,O:O,"&lt;"&amp;O233)</f>
        <v>9</v>
      </c>
      <c r="I233" s="2">
        <f>_xlfn.AVERAGEIF(A:A,A233,G:G)</f>
        <v>49.12280303030302</v>
      </c>
      <c r="J233" s="2">
        <f t="shared" si="32"/>
        <v>-8.369603030303018</v>
      </c>
      <c r="K233" s="2">
        <f t="shared" si="33"/>
        <v>81.63039696969699</v>
      </c>
      <c r="L233" s="2">
        <f t="shared" si="34"/>
        <v>133.99785846005446</v>
      </c>
      <c r="M233" s="2">
        <f>SUMIF(A:A,A233,L:L)</f>
        <v>3072.9493938484566</v>
      </c>
      <c r="N233" s="3">
        <f t="shared" si="35"/>
        <v>0.04360561834447919</v>
      </c>
      <c r="O233" s="7">
        <f t="shared" si="36"/>
        <v>22.93282466722795</v>
      </c>
      <c r="P233" s="3">
        <f t="shared" si="37"/>
      </c>
      <c r="Q233" s="3">
        <f>IF(ISNUMBER(P233),SUMIF(A:A,A233,P:P),"")</f>
      </c>
      <c r="R233" s="3">
        <f t="shared" si="38"/>
      </c>
      <c r="S233" s="8">
        <f t="shared" si="39"/>
      </c>
    </row>
    <row r="234" spans="1:19" ht="15">
      <c r="A234" s="1">
        <v>32</v>
      </c>
      <c r="B234" s="5">
        <v>0.6666666666666666</v>
      </c>
      <c r="C234" s="1" t="s">
        <v>284</v>
      </c>
      <c r="D234" s="1">
        <v>9</v>
      </c>
      <c r="E234" s="1">
        <v>13</v>
      </c>
      <c r="F234" s="1" t="s">
        <v>350</v>
      </c>
      <c r="G234" s="2">
        <v>26.9477</v>
      </c>
      <c r="H234" s="6">
        <f>1+_xlfn.COUNTIFS(A:A,A234,O:O,"&lt;"&amp;O234)</f>
        <v>11</v>
      </c>
      <c r="I234" s="2">
        <f>_xlfn.AVERAGEIF(A:A,A234,G:G)</f>
        <v>49.12280303030302</v>
      </c>
      <c r="J234" s="2">
        <f t="shared" si="32"/>
        <v>-22.175103030303017</v>
      </c>
      <c r="K234" s="2">
        <f t="shared" si="33"/>
        <v>67.82489696969698</v>
      </c>
      <c r="L234" s="2">
        <f t="shared" si="34"/>
        <v>58.52732962256829</v>
      </c>
      <c r="M234" s="2">
        <f>SUMIF(A:A,A234,L:L)</f>
        <v>3072.9493938484566</v>
      </c>
      <c r="N234" s="3">
        <f t="shared" si="35"/>
        <v>0.019045978999761744</v>
      </c>
      <c r="O234" s="7">
        <f t="shared" si="36"/>
        <v>52.50452077115645</v>
      </c>
      <c r="P234" s="3">
        <f t="shared" si="37"/>
      </c>
      <c r="Q234" s="3">
        <f>IF(ISNUMBER(P234),SUMIF(A:A,A234,P:P),"")</f>
      </c>
      <c r="R234" s="3">
        <f t="shared" si="38"/>
      </c>
      <c r="S234" s="8">
        <f t="shared" si="39"/>
      </c>
    </row>
    <row r="235" spans="1:19" ht="15">
      <c r="A235" s="1">
        <v>32</v>
      </c>
      <c r="B235" s="5">
        <v>0.6666666666666666</v>
      </c>
      <c r="C235" s="1" t="s">
        <v>284</v>
      </c>
      <c r="D235" s="1">
        <v>9</v>
      </c>
      <c r="E235" s="1">
        <v>14</v>
      </c>
      <c r="F235" s="1" t="s">
        <v>351</v>
      </c>
      <c r="G235" s="2">
        <v>44.8535666666666</v>
      </c>
      <c r="H235" s="6">
        <f>1+_xlfn.COUNTIFS(A:A,A235,O:O,"&lt;"&amp;O235)</f>
        <v>7</v>
      </c>
      <c r="I235" s="2">
        <f>_xlfn.AVERAGEIF(A:A,A235,G:G)</f>
        <v>49.12280303030302</v>
      </c>
      <c r="J235" s="2">
        <f t="shared" si="32"/>
        <v>-4.269236363636416</v>
      </c>
      <c r="K235" s="2">
        <f t="shared" si="33"/>
        <v>85.73076363636358</v>
      </c>
      <c r="L235" s="2">
        <f t="shared" si="34"/>
        <v>171.37357421722976</v>
      </c>
      <c r="M235" s="2">
        <f>SUMIF(A:A,A235,L:L)</f>
        <v>3072.9493938484566</v>
      </c>
      <c r="N235" s="3">
        <f t="shared" si="35"/>
        <v>0.05576843359682125</v>
      </c>
      <c r="O235" s="7">
        <f t="shared" si="36"/>
        <v>17.931290794887936</v>
      </c>
      <c r="P235" s="3">
        <f t="shared" si="37"/>
        <v>0.05576843359682125</v>
      </c>
      <c r="Q235" s="3">
        <f>IF(ISNUMBER(P235),SUMIF(A:A,A235,P:P),"")</f>
        <v>0.8498948067983718</v>
      </c>
      <c r="R235" s="3">
        <f t="shared" si="38"/>
        <v>0.06561804255153156</v>
      </c>
      <c r="S235" s="8">
        <f t="shared" si="39"/>
        <v>15.239710925766705</v>
      </c>
    </row>
    <row r="236" spans="1:19" ht="15">
      <c r="A236" s="1">
        <v>24</v>
      </c>
      <c r="B236" s="5">
        <v>0.6701388888888888</v>
      </c>
      <c r="C236" s="1" t="s">
        <v>217</v>
      </c>
      <c r="D236" s="1">
        <v>8</v>
      </c>
      <c r="E236" s="1">
        <v>4</v>
      </c>
      <c r="F236" s="1" t="s">
        <v>262</v>
      </c>
      <c r="G236" s="2">
        <v>64.4687666666666</v>
      </c>
      <c r="H236" s="6">
        <f>1+_xlfn.COUNTIFS(A:A,A236,O:O,"&lt;"&amp;O236)</f>
        <v>1</v>
      </c>
      <c r="I236" s="2">
        <f>_xlfn.AVERAGEIF(A:A,A236,G:G)</f>
        <v>46.85870952380953</v>
      </c>
      <c r="J236" s="2">
        <f t="shared" si="32"/>
        <v>17.610057142857066</v>
      </c>
      <c r="K236" s="2">
        <f t="shared" si="33"/>
        <v>107.61005714285707</v>
      </c>
      <c r="L236" s="2">
        <f t="shared" si="34"/>
        <v>636.8941222006473</v>
      </c>
      <c r="M236" s="2">
        <f>SUMIF(A:A,A236,L:L)</f>
        <v>3731.3256229794083</v>
      </c>
      <c r="N236" s="3">
        <f t="shared" si="35"/>
        <v>0.17068843262521183</v>
      </c>
      <c r="O236" s="7">
        <f t="shared" si="36"/>
        <v>5.858627820408571</v>
      </c>
      <c r="P236" s="3">
        <f t="shared" si="37"/>
        <v>0.17068843262521183</v>
      </c>
      <c r="Q236" s="3">
        <f>IF(ISNUMBER(P236),SUMIF(A:A,A236,P:P),"")</f>
        <v>0.831725985910955</v>
      </c>
      <c r="R236" s="3">
        <f t="shared" si="38"/>
        <v>0.2052219547261877</v>
      </c>
      <c r="S236" s="8">
        <f t="shared" si="39"/>
        <v>4.872773000014668</v>
      </c>
    </row>
    <row r="237" spans="1:19" ht="15">
      <c r="A237" s="1">
        <v>24</v>
      </c>
      <c r="B237" s="5">
        <v>0.6701388888888888</v>
      </c>
      <c r="C237" s="1" t="s">
        <v>217</v>
      </c>
      <c r="D237" s="1">
        <v>8</v>
      </c>
      <c r="E237" s="1">
        <v>2</v>
      </c>
      <c r="F237" s="1" t="s">
        <v>261</v>
      </c>
      <c r="G237" s="2">
        <v>59.2067333333333</v>
      </c>
      <c r="H237" s="6">
        <f>1+_xlfn.COUNTIFS(A:A,A237,O:O,"&lt;"&amp;O237)</f>
        <v>2</v>
      </c>
      <c r="I237" s="2">
        <f>_xlfn.AVERAGEIF(A:A,A237,G:G)</f>
        <v>46.85870952380953</v>
      </c>
      <c r="J237" s="2">
        <f t="shared" si="32"/>
        <v>12.348023809523767</v>
      </c>
      <c r="K237" s="2">
        <f t="shared" si="33"/>
        <v>102.34802380952377</v>
      </c>
      <c r="L237" s="2">
        <f t="shared" si="34"/>
        <v>464.46278125367695</v>
      </c>
      <c r="M237" s="2">
        <f>SUMIF(A:A,A237,L:L)</f>
        <v>3731.3256229794083</v>
      </c>
      <c r="N237" s="3">
        <f t="shared" si="35"/>
        <v>0.12447661452897008</v>
      </c>
      <c r="O237" s="7">
        <f t="shared" si="36"/>
        <v>8.033637513231572</v>
      </c>
      <c r="P237" s="3">
        <f t="shared" si="37"/>
        <v>0.12447661452897008</v>
      </c>
      <c r="Q237" s="3">
        <f>IF(ISNUMBER(P237),SUMIF(A:A,A237,P:P),"")</f>
        <v>0.831725985910955</v>
      </c>
      <c r="R237" s="3">
        <f t="shared" si="38"/>
        <v>0.1496606053406351</v>
      </c>
      <c r="S237" s="8">
        <f t="shared" si="39"/>
        <v>6.681785081143762</v>
      </c>
    </row>
    <row r="238" spans="1:19" ht="15">
      <c r="A238" s="1">
        <v>24</v>
      </c>
      <c r="B238" s="5">
        <v>0.6701388888888888</v>
      </c>
      <c r="C238" s="1" t="s">
        <v>217</v>
      </c>
      <c r="D238" s="1">
        <v>8</v>
      </c>
      <c r="E238" s="1">
        <v>1</v>
      </c>
      <c r="F238" s="1" t="s">
        <v>260</v>
      </c>
      <c r="G238" s="2">
        <v>59.10903333333341</v>
      </c>
      <c r="H238" s="6">
        <f>1+_xlfn.COUNTIFS(A:A,A238,O:O,"&lt;"&amp;O238)</f>
        <v>3</v>
      </c>
      <c r="I238" s="2">
        <f>_xlfn.AVERAGEIF(A:A,A238,G:G)</f>
        <v>46.85870952380953</v>
      </c>
      <c r="J238" s="2">
        <f t="shared" si="32"/>
        <v>12.250323809523877</v>
      </c>
      <c r="K238" s="2">
        <f t="shared" si="33"/>
        <v>102.25032380952388</v>
      </c>
      <c r="L238" s="2">
        <f t="shared" si="34"/>
        <v>461.7480650370236</v>
      </c>
      <c r="M238" s="2">
        <f>SUMIF(A:A,A238,L:L)</f>
        <v>3731.3256229794083</v>
      </c>
      <c r="N238" s="3">
        <f t="shared" si="35"/>
        <v>0.12374906713939497</v>
      </c>
      <c r="O238" s="7">
        <f t="shared" si="36"/>
        <v>8.080868996560334</v>
      </c>
      <c r="P238" s="3">
        <f t="shared" si="37"/>
        <v>0.12374906713939497</v>
      </c>
      <c r="Q238" s="3">
        <f>IF(ISNUMBER(P238),SUMIF(A:A,A238,P:P),"")</f>
        <v>0.831725985910955</v>
      </c>
      <c r="R238" s="3">
        <f t="shared" si="38"/>
        <v>0.14878586125195759</v>
      </c>
      <c r="S238" s="8">
        <f t="shared" si="39"/>
        <v>6.721068733181412</v>
      </c>
    </row>
    <row r="239" spans="1:19" ht="15">
      <c r="A239" s="1">
        <v>24</v>
      </c>
      <c r="B239" s="5">
        <v>0.6701388888888888</v>
      </c>
      <c r="C239" s="1" t="s">
        <v>217</v>
      </c>
      <c r="D239" s="1">
        <v>8</v>
      </c>
      <c r="E239" s="1">
        <v>6</v>
      </c>
      <c r="F239" s="1" t="s">
        <v>264</v>
      </c>
      <c r="G239" s="2">
        <v>58.9381666666666</v>
      </c>
      <c r="H239" s="6">
        <f>1+_xlfn.COUNTIFS(A:A,A239,O:O,"&lt;"&amp;O239)</f>
        <v>4</v>
      </c>
      <c r="I239" s="2">
        <f>_xlfn.AVERAGEIF(A:A,A239,G:G)</f>
        <v>46.85870952380953</v>
      </c>
      <c r="J239" s="2">
        <f t="shared" si="32"/>
        <v>12.079457142857073</v>
      </c>
      <c r="K239" s="2">
        <f t="shared" si="33"/>
        <v>102.07945714285708</v>
      </c>
      <c r="L239" s="2">
        <f t="shared" si="34"/>
        <v>457.0384068322775</v>
      </c>
      <c r="M239" s="2">
        <f>SUMIF(A:A,A239,L:L)</f>
        <v>3731.3256229794083</v>
      </c>
      <c r="N239" s="3">
        <f t="shared" si="35"/>
        <v>0.12248687276650465</v>
      </c>
      <c r="O239" s="7">
        <f t="shared" si="36"/>
        <v>8.164140184281534</v>
      </c>
      <c r="P239" s="3">
        <f t="shared" si="37"/>
        <v>0.12248687276650465</v>
      </c>
      <c r="Q239" s="3">
        <f>IF(ISNUMBER(P239),SUMIF(A:A,A239,P:P),"")</f>
        <v>0.831725985910955</v>
      </c>
      <c r="R239" s="3">
        <f t="shared" si="38"/>
        <v>0.14726830090844145</v>
      </c>
      <c r="S239" s="8">
        <f t="shared" si="39"/>
        <v>6.790327543886804</v>
      </c>
    </row>
    <row r="240" spans="1:19" ht="15">
      <c r="A240" s="1">
        <v>24</v>
      </c>
      <c r="B240" s="5">
        <v>0.6701388888888888</v>
      </c>
      <c r="C240" s="1" t="s">
        <v>217</v>
      </c>
      <c r="D240" s="1">
        <v>8</v>
      </c>
      <c r="E240" s="1">
        <v>13</v>
      </c>
      <c r="F240" s="1" t="s">
        <v>269</v>
      </c>
      <c r="G240" s="2">
        <v>50.4360333333334</v>
      </c>
      <c r="H240" s="6">
        <f>1+_xlfn.COUNTIFS(A:A,A240,O:O,"&lt;"&amp;O240)</f>
        <v>5</v>
      </c>
      <c r="I240" s="2">
        <f>_xlfn.AVERAGEIF(A:A,A240,G:G)</f>
        <v>46.85870952380953</v>
      </c>
      <c r="J240" s="2">
        <f t="shared" si="32"/>
        <v>3.577323809523868</v>
      </c>
      <c r="K240" s="2">
        <f t="shared" si="33"/>
        <v>93.57732380952388</v>
      </c>
      <c r="L240" s="2">
        <f t="shared" si="34"/>
        <v>274.41441535692184</v>
      </c>
      <c r="M240" s="2">
        <f>SUMIF(A:A,A240,L:L)</f>
        <v>3731.3256229794083</v>
      </c>
      <c r="N240" s="3">
        <f t="shared" si="35"/>
        <v>0.07354341139967463</v>
      </c>
      <c r="O240" s="7">
        <f t="shared" si="36"/>
        <v>13.597411120425999</v>
      </c>
      <c r="P240" s="3">
        <f t="shared" si="37"/>
        <v>0.07354341139967463</v>
      </c>
      <c r="Q240" s="3">
        <f>IF(ISNUMBER(P240),SUMIF(A:A,A240,P:P),"")</f>
        <v>0.831725985910955</v>
      </c>
      <c r="R240" s="3">
        <f t="shared" si="38"/>
        <v>0.08842264477179414</v>
      </c>
      <c r="S240" s="8">
        <f t="shared" si="39"/>
        <v>11.309320169972898</v>
      </c>
    </row>
    <row r="241" spans="1:19" ht="15">
      <c r="A241" s="1">
        <v>24</v>
      </c>
      <c r="B241" s="5">
        <v>0.6701388888888888</v>
      </c>
      <c r="C241" s="1" t="s">
        <v>217</v>
      </c>
      <c r="D241" s="1">
        <v>8</v>
      </c>
      <c r="E241" s="1">
        <v>5</v>
      </c>
      <c r="F241" s="1" t="s">
        <v>263</v>
      </c>
      <c r="G241" s="2">
        <v>41.6385333333333</v>
      </c>
      <c r="H241" s="6">
        <f>1+_xlfn.COUNTIFS(A:A,A241,O:O,"&lt;"&amp;O241)</f>
        <v>11</v>
      </c>
      <c r="I241" s="2">
        <f>_xlfn.AVERAGEIF(A:A,A241,G:G)</f>
        <v>46.85870952380953</v>
      </c>
      <c r="J241" s="2">
        <f t="shared" si="32"/>
        <v>-5.220176190476231</v>
      </c>
      <c r="K241" s="2">
        <f t="shared" si="33"/>
        <v>84.77982380952378</v>
      </c>
      <c r="L241" s="2">
        <f t="shared" si="34"/>
        <v>161.86933384570975</v>
      </c>
      <c r="M241" s="2">
        <f>SUMIF(A:A,A241,L:L)</f>
        <v>3731.3256229794083</v>
      </c>
      <c r="N241" s="3">
        <f t="shared" si="35"/>
        <v>0.04338118679560844</v>
      </c>
      <c r="O241" s="7">
        <f t="shared" si="36"/>
        <v>23.051467095898627</v>
      </c>
      <c r="P241" s="3">
        <f t="shared" si="37"/>
      </c>
      <c r="Q241" s="3">
        <f>IF(ISNUMBER(P241),SUMIF(A:A,A241,P:P),"")</f>
      </c>
      <c r="R241" s="3">
        <f t="shared" si="38"/>
      </c>
      <c r="S241" s="8">
        <f t="shared" si="39"/>
      </c>
    </row>
    <row r="242" spans="1:19" ht="15">
      <c r="A242" s="1">
        <v>24</v>
      </c>
      <c r="B242" s="5">
        <v>0.6701388888888888</v>
      </c>
      <c r="C242" s="1" t="s">
        <v>217</v>
      </c>
      <c r="D242" s="1">
        <v>8</v>
      </c>
      <c r="E242" s="1">
        <v>7</v>
      </c>
      <c r="F242" s="1" t="s">
        <v>265</v>
      </c>
      <c r="G242" s="2">
        <v>44.7511</v>
      </c>
      <c r="H242" s="6">
        <f>1+_xlfn.COUNTIFS(A:A,A242,O:O,"&lt;"&amp;O242)</f>
        <v>8</v>
      </c>
      <c r="I242" s="2">
        <f>_xlfn.AVERAGEIF(A:A,A242,G:G)</f>
        <v>46.85870952380953</v>
      </c>
      <c r="J242" s="2">
        <f t="shared" si="32"/>
        <v>-2.107609523809529</v>
      </c>
      <c r="K242" s="2">
        <f t="shared" si="33"/>
        <v>87.89239047619047</v>
      </c>
      <c r="L242" s="2">
        <f t="shared" si="34"/>
        <v>195.10608349669906</v>
      </c>
      <c r="M242" s="2">
        <f>SUMIF(A:A,A242,L:L)</f>
        <v>3731.3256229794083</v>
      </c>
      <c r="N242" s="3">
        <f t="shared" si="35"/>
        <v>0.05228867786159862</v>
      </c>
      <c r="O242" s="7">
        <f t="shared" si="36"/>
        <v>19.124599069933858</v>
      </c>
      <c r="P242" s="3">
        <f t="shared" si="37"/>
        <v>0.05228867786159862</v>
      </c>
      <c r="Q242" s="3">
        <f>IF(ISNUMBER(P242),SUMIF(A:A,A242,P:P),"")</f>
        <v>0.831725985910955</v>
      </c>
      <c r="R242" s="3">
        <f t="shared" si="38"/>
        <v>0.06286767366577947</v>
      </c>
      <c r="S242" s="8">
        <f t="shared" si="39"/>
        <v>15.906426016592471</v>
      </c>
    </row>
    <row r="243" spans="1:19" ht="15">
      <c r="A243" s="1">
        <v>24</v>
      </c>
      <c r="B243" s="5">
        <v>0.6701388888888888</v>
      </c>
      <c r="C243" s="1" t="s">
        <v>217</v>
      </c>
      <c r="D243" s="1">
        <v>8</v>
      </c>
      <c r="E243" s="1">
        <v>9</v>
      </c>
      <c r="F243" s="1" t="s">
        <v>266</v>
      </c>
      <c r="G243" s="2">
        <v>43.4380666666667</v>
      </c>
      <c r="H243" s="6">
        <f>1+_xlfn.COUNTIFS(A:A,A243,O:O,"&lt;"&amp;O243)</f>
        <v>9</v>
      </c>
      <c r="I243" s="2">
        <f>_xlfn.AVERAGEIF(A:A,A243,G:G)</f>
        <v>46.85870952380953</v>
      </c>
      <c r="J243" s="2">
        <f t="shared" si="32"/>
        <v>-3.4206428571428305</v>
      </c>
      <c r="K243" s="2">
        <f t="shared" si="33"/>
        <v>86.57935714285716</v>
      </c>
      <c r="L243" s="2">
        <f t="shared" si="34"/>
        <v>180.32511724405197</v>
      </c>
      <c r="M243" s="2">
        <f>SUMIF(A:A,A243,L:L)</f>
        <v>3731.3256229794083</v>
      </c>
      <c r="N243" s="3">
        <f t="shared" si="35"/>
        <v>0.04832736015680803</v>
      </c>
      <c r="O243" s="7">
        <f t="shared" si="36"/>
        <v>20.692212377321976</v>
      </c>
      <c r="P243" s="3">
        <f t="shared" si="37"/>
        <v>0.04832736015680803</v>
      </c>
      <c r="Q243" s="3">
        <f>IF(ISNUMBER(P243),SUMIF(A:A,A243,P:P),"")</f>
        <v>0.831725985910955</v>
      </c>
      <c r="R243" s="3">
        <f t="shared" si="38"/>
        <v>0.05810490591306592</v>
      </c>
      <c r="S243" s="8">
        <f t="shared" si="39"/>
        <v>17.210250740206984</v>
      </c>
    </row>
    <row r="244" spans="1:19" ht="15">
      <c r="A244" s="1">
        <v>24</v>
      </c>
      <c r="B244" s="5">
        <v>0.6701388888888888</v>
      </c>
      <c r="C244" s="1" t="s">
        <v>217</v>
      </c>
      <c r="D244" s="1">
        <v>8</v>
      </c>
      <c r="E244" s="1">
        <v>10</v>
      </c>
      <c r="F244" s="1" t="s">
        <v>267</v>
      </c>
      <c r="G244" s="2">
        <v>46.635966666666704</v>
      </c>
      <c r="H244" s="6">
        <f>1+_xlfn.COUNTIFS(A:A,A244,O:O,"&lt;"&amp;O244)</f>
        <v>6</v>
      </c>
      <c r="I244" s="2">
        <f>_xlfn.AVERAGEIF(A:A,A244,G:G)</f>
        <v>46.85870952380953</v>
      </c>
      <c r="J244" s="2">
        <f t="shared" si="32"/>
        <v>-0.22274285714282627</v>
      </c>
      <c r="K244" s="2">
        <f t="shared" si="33"/>
        <v>89.77725714285717</v>
      </c>
      <c r="L244" s="2">
        <f t="shared" si="34"/>
        <v>218.4670994440622</v>
      </c>
      <c r="M244" s="2">
        <f>SUMIF(A:A,A244,L:L)</f>
        <v>3731.3256229794083</v>
      </c>
      <c r="N244" s="3">
        <f t="shared" si="35"/>
        <v>0.05854945976803264</v>
      </c>
      <c r="O244" s="7">
        <f t="shared" si="36"/>
        <v>17.079576890408628</v>
      </c>
      <c r="P244" s="3">
        <f t="shared" si="37"/>
        <v>0.05854945976803264</v>
      </c>
      <c r="Q244" s="3">
        <f>IF(ISNUMBER(P244),SUMIF(A:A,A244,P:P),"")</f>
        <v>0.831725985910955</v>
      </c>
      <c r="R244" s="3">
        <f t="shared" si="38"/>
        <v>0.0703951310405504</v>
      </c>
      <c r="S244" s="8">
        <f t="shared" si="39"/>
        <v>14.205527928117077</v>
      </c>
    </row>
    <row r="245" spans="1:19" ht="15">
      <c r="A245" s="1">
        <v>24</v>
      </c>
      <c r="B245" s="5">
        <v>0.6701388888888888</v>
      </c>
      <c r="C245" s="1" t="s">
        <v>217</v>
      </c>
      <c r="D245" s="1">
        <v>8</v>
      </c>
      <c r="E245" s="1">
        <v>12</v>
      </c>
      <c r="F245" s="1" t="s">
        <v>268</v>
      </c>
      <c r="G245" s="2">
        <v>42.316199999999995</v>
      </c>
      <c r="H245" s="6">
        <f>1+_xlfn.COUNTIFS(A:A,A245,O:O,"&lt;"&amp;O245)</f>
        <v>10</v>
      </c>
      <c r="I245" s="2">
        <f>_xlfn.AVERAGEIF(A:A,A245,G:G)</f>
        <v>46.85870952380953</v>
      </c>
      <c r="J245" s="2">
        <f t="shared" si="32"/>
        <v>-4.542509523809535</v>
      </c>
      <c r="K245" s="2">
        <f t="shared" si="33"/>
        <v>85.45749047619046</v>
      </c>
      <c r="L245" s="2">
        <f t="shared" si="34"/>
        <v>168.58657710877142</v>
      </c>
      <c r="M245" s="2">
        <f>SUMIF(A:A,A245,L:L)</f>
        <v>3731.3256229794083</v>
      </c>
      <c r="N245" s="3">
        <f t="shared" si="35"/>
        <v>0.04518141651067095</v>
      </c>
      <c r="O245" s="7">
        <f t="shared" si="36"/>
        <v>22.13299354534004</v>
      </c>
      <c r="P245" s="3">
        <f t="shared" si="37"/>
      </c>
      <c r="Q245" s="3">
        <f>IF(ISNUMBER(P245),SUMIF(A:A,A245,P:P),"")</f>
      </c>
      <c r="R245" s="3">
        <f t="shared" si="38"/>
      </c>
      <c r="S245" s="8">
        <f t="shared" si="39"/>
      </c>
    </row>
    <row r="246" spans="1:19" ht="15">
      <c r="A246" s="1">
        <v>24</v>
      </c>
      <c r="B246" s="5">
        <v>0.6701388888888888</v>
      </c>
      <c r="C246" s="1" t="s">
        <v>217</v>
      </c>
      <c r="D246" s="1">
        <v>8</v>
      </c>
      <c r="E246" s="1">
        <v>14</v>
      </c>
      <c r="F246" s="1" t="s">
        <v>270</v>
      </c>
      <c r="G246" s="2">
        <v>38.5649</v>
      </c>
      <c r="H246" s="6">
        <f>1+_xlfn.COUNTIFS(A:A,A246,O:O,"&lt;"&amp;O246)</f>
        <v>12</v>
      </c>
      <c r="I246" s="2">
        <f>_xlfn.AVERAGEIF(A:A,A246,G:G)</f>
        <v>46.85870952380953</v>
      </c>
      <c r="J246" s="2">
        <f t="shared" si="32"/>
        <v>-8.293809523809529</v>
      </c>
      <c r="K246" s="2">
        <f t="shared" si="33"/>
        <v>81.70619047619047</v>
      </c>
      <c r="L246" s="2">
        <f t="shared" si="34"/>
        <v>134.60861620492827</v>
      </c>
      <c r="M246" s="2">
        <f>SUMIF(A:A,A246,L:L)</f>
        <v>3731.3256229794083</v>
      </c>
      <c r="N246" s="3">
        <f t="shared" si="35"/>
        <v>0.03607527988871828</v>
      </c>
      <c r="O246" s="7">
        <f t="shared" si="36"/>
        <v>27.719812655222867</v>
      </c>
      <c r="P246" s="3">
        <f t="shared" si="37"/>
      </c>
      <c r="Q246" s="3">
        <f>IF(ISNUMBER(P246),SUMIF(A:A,A246,P:P),"")</f>
      </c>
      <c r="R246" s="3">
        <f t="shared" si="38"/>
      </c>
      <c r="S246" s="8">
        <f t="shared" si="39"/>
      </c>
    </row>
    <row r="247" spans="1:19" ht="15">
      <c r="A247" s="1">
        <v>24</v>
      </c>
      <c r="B247" s="5">
        <v>0.6701388888888888</v>
      </c>
      <c r="C247" s="1" t="s">
        <v>217</v>
      </c>
      <c r="D247" s="1">
        <v>8</v>
      </c>
      <c r="E247" s="1">
        <v>15</v>
      </c>
      <c r="F247" s="1" t="s">
        <v>271</v>
      </c>
      <c r="G247" s="2">
        <v>46.3681333333334</v>
      </c>
      <c r="H247" s="6">
        <f>1+_xlfn.COUNTIFS(A:A,A247,O:O,"&lt;"&amp;O247)</f>
        <v>7</v>
      </c>
      <c r="I247" s="2">
        <f>_xlfn.AVERAGEIF(A:A,A247,G:G)</f>
        <v>46.85870952380953</v>
      </c>
      <c r="J247" s="2">
        <f t="shared" si="32"/>
        <v>-0.49057619047613343</v>
      </c>
      <c r="K247" s="2">
        <f t="shared" si="33"/>
        <v>89.50942380952387</v>
      </c>
      <c r="L247" s="2">
        <f t="shared" si="34"/>
        <v>214.98439166199637</v>
      </c>
      <c r="M247" s="2">
        <f>SUMIF(A:A,A247,L:L)</f>
        <v>3731.3256229794083</v>
      </c>
      <c r="N247" s="3">
        <f t="shared" si="35"/>
        <v>0.05761608966475955</v>
      </c>
      <c r="O247" s="7">
        <f t="shared" si="36"/>
        <v>17.356262908824974</v>
      </c>
      <c r="P247" s="3">
        <f t="shared" si="37"/>
        <v>0.05761608966475955</v>
      </c>
      <c r="Q247" s="3">
        <f>IF(ISNUMBER(P247),SUMIF(A:A,A247,P:P),"")</f>
        <v>0.831725985910955</v>
      </c>
      <c r="R247" s="3">
        <f t="shared" si="38"/>
        <v>0.06927292238158825</v>
      </c>
      <c r="S247" s="8">
        <f t="shared" si="39"/>
        <v>14.43565487957219</v>
      </c>
    </row>
    <row r="248" spans="1:19" ht="15">
      <c r="A248" s="1">
        <v>24</v>
      </c>
      <c r="B248" s="5">
        <v>0.6701388888888888</v>
      </c>
      <c r="C248" s="1" t="s">
        <v>217</v>
      </c>
      <c r="D248" s="1">
        <v>8</v>
      </c>
      <c r="E248" s="1">
        <v>16</v>
      </c>
      <c r="F248" s="1" t="s">
        <v>272</v>
      </c>
      <c r="G248" s="2">
        <v>31.9797666666667</v>
      </c>
      <c r="H248" s="6">
        <f>1+_xlfn.COUNTIFS(A:A,A248,O:O,"&lt;"&amp;O248)</f>
        <v>13</v>
      </c>
      <c r="I248" s="2">
        <f>_xlfn.AVERAGEIF(A:A,A248,G:G)</f>
        <v>46.85870952380953</v>
      </c>
      <c r="J248" s="2">
        <f t="shared" si="32"/>
        <v>-14.878942857142832</v>
      </c>
      <c r="K248" s="2">
        <f t="shared" si="33"/>
        <v>75.12105714285717</v>
      </c>
      <c r="L248" s="2">
        <f t="shared" si="34"/>
        <v>90.67334459812946</v>
      </c>
      <c r="M248" s="2">
        <f>SUMIF(A:A,A248,L:L)</f>
        <v>3731.3256229794083</v>
      </c>
      <c r="N248" s="3">
        <f t="shared" si="35"/>
        <v>0.024300571367911906</v>
      </c>
      <c r="O248" s="7">
        <f t="shared" si="36"/>
        <v>41.1512957806608</v>
      </c>
      <c r="P248" s="3">
        <f t="shared" si="37"/>
      </c>
      <c r="Q248" s="3">
        <f>IF(ISNUMBER(P248),SUMIF(A:A,A248,P:P),"")</f>
      </c>
      <c r="R248" s="3">
        <f t="shared" si="38"/>
      </c>
      <c r="S248" s="8">
        <f t="shared" si="39"/>
      </c>
    </row>
    <row r="249" spans="1:19" ht="15">
      <c r="A249" s="1">
        <v>24</v>
      </c>
      <c r="B249" s="5">
        <v>0.6701388888888888</v>
      </c>
      <c r="C249" s="1" t="s">
        <v>217</v>
      </c>
      <c r="D249" s="1">
        <v>8</v>
      </c>
      <c r="E249" s="1">
        <v>17</v>
      </c>
      <c r="F249" s="1" t="s">
        <v>273</v>
      </c>
      <c r="G249" s="2">
        <v>28.170533333333296</v>
      </c>
      <c r="H249" s="6">
        <f>1+_xlfn.COUNTIFS(A:A,A249,O:O,"&lt;"&amp;O249)</f>
        <v>14</v>
      </c>
      <c r="I249" s="2">
        <f>_xlfn.AVERAGEIF(A:A,A249,G:G)</f>
        <v>46.85870952380953</v>
      </c>
      <c r="J249" s="2">
        <f t="shared" si="32"/>
        <v>-18.688176190476234</v>
      </c>
      <c r="K249" s="2">
        <f t="shared" si="33"/>
        <v>71.31182380952376</v>
      </c>
      <c r="L249" s="2">
        <f t="shared" si="34"/>
        <v>72.14726869451339</v>
      </c>
      <c r="M249" s="2">
        <f>SUMIF(A:A,A249,L:L)</f>
        <v>3731.3256229794083</v>
      </c>
      <c r="N249" s="3">
        <f t="shared" si="35"/>
        <v>0.01933555952613561</v>
      </c>
      <c r="O249" s="7">
        <f t="shared" si="36"/>
        <v>51.718182690721406</v>
      </c>
      <c r="P249" s="3">
        <f t="shared" si="37"/>
      </c>
      <c r="Q249" s="3">
        <f>IF(ISNUMBER(P249),SUMIF(A:A,A249,P:P),"")</f>
      </c>
      <c r="R249" s="3">
        <f t="shared" si="38"/>
      </c>
      <c r="S249" s="8">
        <f t="shared" si="39"/>
      </c>
    </row>
    <row r="250" spans="1:19" ht="15">
      <c r="A250" s="1">
        <v>12</v>
      </c>
      <c r="B250" s="5">
        <v>0.6770833333333334</v>
      </c>
      <c r="C250" s="1" t="s">
        <v>97</v>
      </c>
      <c r="D250" s="1">
        <v>6</v>
      </c>
      <c r="E250" s="1">
        <v>1</v>
      </c>
      <c r="F250" s="1" t="s">
        <v>125</v>
      </c>
      <c r="G250" s="2">
        <v>61.3978666666667</v>
      </c>
      <c r="H250" s="6">
        <f>1+_xlfn.COUNTIFS(A:A,A250,O:O,"&lt;"&amp;O250)</f>
        <v>1</v>
      </c>
      <c r="I250" s="2">
        <f>_xlfn.AVERAGEIF(A:A,A250,G:G)</f>
        <v>46.85466190476189</v>
      </c>
      <c r="J250" s="2">
        <f t="shared" si="32"/>
        <v>14.54320476190481</v>
      </c>
      <c r="K250" s="2">
        <f t="shared" si="33"/>
        <v>104.5432047619048</v>
      </c>
      <c r="L250" s="2">
        <f t="shared" si="34"/>
        <v>529.8491194395426</v>
      </c>
      <c r="M250" s="2">
        <f>SUMIF(A:A,A250,L:L)</f>
        <v>3630.9277135681373</v>
      </c>
      <c r="N250" s="3">
        <f t="shared" si="35"/>
        <v>0.14592665049749953</v>
      </c>
      <c r="O250" s="7">
        <f t="shared" si="36"/>
        <v>6.852757851912287</v>
      </c>
      <c r="P250" s="3">
        <f t="shared" si="37"/>
        <v>0.14592665049749953</v>
      </c>
      <c r="Q250" s="3">
        <f>IF(ISNUMBER(P250),SUMIF(A:A,A250,P:P),"")</f>
        <v>0.9252728233936109</v>
      </c>
      <c r="R250" s="3">
        <f t="shared" si="38"/>
        <v>0.15771202482991586</v>
      </c>
      <c r="S250" s="8">
        <f t="shared" si="39"/>
        <v>6.340670605671619</v>
      </c>
    </row>
    <row r="251" spans="1:19" ht="15">
      <c r="A251" s="1">
        <v>12</v>
      </c>
      <c r="B251" s="5">
        <v>0.6770833333333334</v>
      </c>
      <c r="C251" s="1" t="s">
        <v>97</v>
      </c>
      <c r="D251" s="1">
        <v>6</v>
      </c>
      <c r="E251" s="1">
        <v>3</v>
      </c>
      <c r="F251" s="1" t="s">
        <v>127</v>
      </c>
      <c r="G251" s="2">
        <v>59.275066666666696</v>
      </c>
      <c r="H251" s="6">
        <f>1+_xlfn.COUNTIFS(A:A,A251,O:O,"&lt;"&amp;O251)</f>
        <v>2</v>
      </c>
      <c r="I251" s="2">
        <f>_xlfn.AVERAGEIF(A:A,A251,G:G)</f>
        <v>46.85466190476189</v>
      </c>
      <c r="J251" s="2">
        <f t="shared" si="32"/>
        <v>12.420404761904805</v>
      </c>
      <c r="K251" s="2">
        <f t="shared" si="33"/>
        <v>102.4204047619048</v>
      </c>
      <c r="L251" s="2">
        <f t="shared" si="34"/>
        <v>466.4842630870847</v>
      </c>
      <c r="M251" s="2">
        <f>SUMIF(A:A,A251,L:L)</f>
        <v>3630.9277135681373</v>
      </c>
      <c r="N251" s="3">
        <f t="shared" si="35"/>
        <v>0.12847522723845897</v>
      </c>
      <c r="O251" s="7">
        <f t="shared" si="36"/>
        <v>7.783601722252106</v>
      </c>
      <c r="P251" s="3">
        <f t="shared" si="37"/>
        <v>0.12847522723845897</v>
      </c>
      <c r="Q251" s="3">
        <f>IF(ISNUMBER(P251),SUMIF(A:A,A251,P:P),"")</f>
        <v>0.9252728233936109</v>
      </c>
      <c r="R251" s="3">
        <f t="shared" si="38"/>
        <v>0.13885118420235457</v>
      </c>
      <c r="S251" s="8">
        <f t="shared" si="39"/>
        <v>7.20195514171958</v>
      </c>
    </row>
    <row r="252" spans="1:19" ht="15">
      <c r="A252" s="1">
        <v>12</v>
      </c>
      <c r="B252" s="5">
        <v>0.6770833333333334</v>
      </c>
      <c r="C252" s="1" t="s">
        <v>97</v>
      </c>
      <c r="D252" s="1">
        <v>6</v>
      </c>
      <c r="E252" s="1">
        <v>8</v>
      </c>
      <c r="F252" s="1" t="s">
        <v>130</v>
      </c>
      <c r="G252" s="2">
        <v>58.058033333333306</v>
      </c>
      <c r="H252" s="6">
        <f>1+_xlfn.COUNTIFS(A:A,A252,O:O,"&lt;"&amp;O252)</f>
        <v>3</v>
      </c>
      <c r="I252" s="2">
        <f>_xlfn.AVERAGEIF(A:A,A252,G:G)</f>
        <v>46.85466190476189</v>
      </c>
      <c r="J252" s="2">
        <f t="shared" si="32"/>
        <v>11.203371428571415</v>
      </c>
      <c r="K252" s="2">
        <f t="shared" si="33"/>
        <v>101.20337142857142</v>
      </c>
      <c r="L252" s="2">
        <f t="shared" si="34"/>
        <v>433.63461809318426</v>
      </c>
      <c r="M252" s="2">
        <f>SUMIF(A:A,A252,L:L)</f>
        <v>3630.9277135681373</v>
      </c>
      <c r="N252" s="3">
        <f t="shared" si="35"/>
        <v>0.11942805043261205</v>
      </c>
      <c r="O252" s="7">
        <f t="shared" si="36"/>
        <v>8.37324226911211</v>
      </c>
      <c r="P252" s="3">
        <f t="shared" si="37"/>
        <v>0.11942805043261205</v>
      </c>
      <c r="Q252" s="3">
        <f>IF(ISNUMBER(P252),SUMIF(A:A,A252,P:P),"")</f>
        <v>0.9252728233936109</v>
      </c>
      <c r="R252" s="3">
        <f t="shared" si="38"/>
        <v>0.12907333643993493</v>
      </c>
      <c r="S252" s="8">
        <f t="shared" si="39"/>
        <v>7.747533515300088</v>
      </c>
    </row>
    <row r="253" spans="1:19" ht="15">
      <c r="A253" s="1">
        <v>12</v>
      </c>
      <c r="B253" s="5">
        <v>0.6770833333333334</v>
      </c>
      <c r="C253" s="1" t="s">
        <v>97</v>
      </c>
      <c r="D253" s="1">
        <v>6</v>
      </c>
      <c r="E253" s="1">
        <v>6</v>
      </c>
      <c r="F253" s="1" t="s">
        <v>128</v>
      </c>
      <c r="G253" s="2">
        <v>54.2145666666667</v>
      </c>
      <c r="H253" s="6">
        <f>1+_xlfn.COUNTIFS(A:A,A253,O:O,"&lt;"&amp;O253)</f>
        <v>4</v>
      </c>
      <c r="I253" s="2">
        <f>_xlfn.AVERAGEIF(A:A,A253,G:G)</f>
        <v>46.85466190476189</v>
      </c>
      <c r="J253" s="2">
        <f t="shared" si="32"/>
        <v>7.359904761904808</v>
      </c>
      <c r="K253" s="2">
        <f t="shared" si="33"/>
        <v>97.3599047619048</v>
      </c>
      <c r="L253" s="2">
        <f t="shared" si="34"/>
        <v>344.327860288973</v>
      </c>
      <c r="M253" s="2">
        <f>SUMIF(A:A,A253,L:L)</f>
        <v>3630.9277135681373</v>
      </c>
      <c r="N253" s="3">
        <f t="shared" si="35"/>
        <v>0.09483192380897049</v>
      </c>
      <c r="O253" s="7">
        <f t="shared" si="36"/>
        <v>10.544972197489116</v>
      </c>
      <c r="P253" s="3">
        <f t="shared" si="37"/>
        <v>0.09483192380897049</v>
      </c>
      <c r="Q253" s="3">
        <f>IF(ISNUMBER(P253),SUMIF(A:A,A253,P:P),"")</f>
        <v>0.9252728233936109</v>
      </c>
      <c r="R253" s="3">
        <f t="shared" si="38"/>
        <v>0.10249076965338362</v>
      </c>
      <c r="S253" s="8">
        <f t="shared" si="39"/>
        <v>9.756976197777885</v>
      </c>
    </row>
    <row r="254" spans="1:19" ht="15">
      <c r="A254" s="1">
        <v>12</v>
      </c>
      <c r="B254" s="5">
        <v>0.6770833333333334</v>
      </c>
      <c r="C254" s="1" t="s">
        <v>97</v>
      </c>
      <c r="D254" s="1">
        <v>6</v>
      </c>
      <c r="E254" s="1">
        <v>16</v>
      </c>
      <c r="F254" s="1" t="s">
        <v>138</v>
      </c>
      <c r="G254" s="2">
        <v>52.3028666666667</v>
      </c>
      <c r="H254" s="6">
        <f>1+_xlfn.COUNTIFS(A:A,A254,O:O,"&lt;"&amp;O254)</f>
        <v>5</v>
      </c>
      <c r="I254" s="2">
        <f>_xlfn.AVERAGEIF(A:A,A254,G:G)</f>
        <v>46.85466190476189</v>
      </c>
      <c r="J254" s="2">
        <f t="shared" si="32"/>
        <v>5.448204761904812</v>
      </c>
      <c r="K254" s="2">
        <f t="shared" si="33"/>
        <v>95.4482047619048</v>
      </c>
      <c r="L254" s="2">
        <f t="shared" si="34"/>
        <v>307.0136735095109</v>
      </c>
      <c r="M254" s="2">
        <f>SUMIF(A:A,A254,L:L)</f>
        <v>3630.9277135681373</v>
      </c>
      <c r="N254" s="3">
        <f t="shared" si="35"/>
        <v>0.08455515992848188</v>
      </c>
      <c r="O254" s="7">
        <f t="shared" si="36"/>
        <v>11.826599356512554</v>
      </c>
      <c r="P254" s="3">
        <f t="shared" si="37"/>
        <v>0.08455515992848188</v>
      </c>
      <c r="Q254" s="3">
        <f>IF(ISNUMBER(P254),SUMIF(A:A,A254,P:P),"")</f>
        <v>0.9252728233936109</v>
      </c>
      <c r="R254" s="3">
        <f t="shared" si="38"/>
        <v>0.09138403051584292</v>
      </c>
      <c r="S254" s="8">
        <f t="shared" si="39"/>
        <v>10.942830977745436</v>
      </c>
    </row>
    <row r="255" spans="1:19" ht="15">
      <c r="A255" s="1">
        <v>12</v>
      </c>
      <c r="B255" s="5">
        <v>0.6770833333333334</v>
      </c>
      <c r="C255" s="1" t="s">
        <v>97</v>
      </c>
      <c r="D255" s="1">
        <v>6</v>
      </c>
      <c r="E255" s="1">
        <v>2</v>
      </c>
      <c r="F255" s="1" t="s">
        <v>126</v>
      </c>
      <c r="G255" s="2">
        <v>46.9938</v>
      </c>
      <c r="H255" s="6">
        <f>1+_xlfn.COUNTIFS(A:A,A255,O:O,"&lt;"&amp;O255)</f>
        <v>8</v>
      </c>
      <c r="I255" s="2">
        <f>_xlfn.AVERAGEIF(A:A,A255,G:G)</f>
        <v>46.85466190476189</v>
      </c>
      <c r="J255" s="2">
        <f t="shared" si="32"/>
        <v>0.13913809523810983</v>
      </c>
      <c r="K255" s="2">
        <f t="shared" si="33"/>
        <v>90.13913809523811</v>
      </c>
      <c r="L255" s="2">
        <f t="shared" si="34"/>
        <v>223.2625170759392</v>
      </c>
      <c r="M255" s="2">
        <f>SUMIF(A:A,A255,L:L)</f>
        <v>3630.9277135681373</v>
      </c>
      <c r="N255" s="3">
        <f t="shared" si="35"/>
        <v>0.061489110962370995</v>
      </c>
      <c r="O255" s="7">
        <f t="shared" si="36"/>
        <v>16.263042095566515</v>
      </c>
      <c r="P255" s="3">
        <f t="shared" si="37"/>
        <v>0.061489110962370995</v>
      </c>
      <c r="Q255" s="3">
        <f>IF(ISNUMBER(P255),SUMIF(A:A,A255,P:P),"")</f>
        <v>0.9252728233936109</v>
      </c>
      <c r="R255" s="3">
        <f t="shared" si="38"/>
        <v>0.06645511400286046</v>
      </c>
      <c r="S255" s="8">
        <f t="shared" si="39"/>
        <v>15.04775087673398</v>
      </c>
    </row>
    <row r="256" spans="1:19" ht="15">
      <c r="A256" s="1">
        <v>12</v>
      </c>
      <c r="B256" s="5">
        <v>0.6770833333333334</v>
      </c>
      <c r="C256" s="1" t="s">
        <v>97</v>
      </c>
      <c r="D256" s="1">
        <v>6</v>
      </c>
      <c r="E256" s="1">
        <v>7</v>
      </c>
      <c r="F256" s="1" t="s">
        <v>129</v>
      </c>
      <c r="G256" s="2">
        <v>43.8085</v>
      </c>
      <c r="H256" s="6">
        <f>1+_xlfn.COUNTIFS(A:A,A256,O:O,"&lt;"&amp;O256)</f>
        <v>11</v>
      </c>
      <c r="I256" s="2">
        <f>_xlfn.AVERAGEIF(A:A,A256,G:G)</f>
        <v>46.85466190476189</v>
      </c>
      <c r="J256" s="2">
        <f t="shared" si="32"/>
        <v>-3.046161904761888</v>
      </c>
      <c r="K256" s="2">
        <f t="shared" si="33"/>
        <v>86.95383809523811</v>
      </c>
      <c r="L256" s="2">
        <f t="shared" si="34"/>
        <v>184.4226779091014</v>
      </c>
      <c r="M256" s="2">
        <f>SUMIF(A:A,A256,L:L)</f>
        <v>3630.9277135681373</v>
      </c>
      <c r="N256" s="3">
        <f t="shared" si="35"/>
        <v>0.05079216455341326</v>
      </c>
      <c r="O256" s="7">
        <f t="shared" si="36"/>
        <v>19.688076080089</v>
      </c>
      <c r="P256" s="3">
        <f t="shared" si="37"/>
        <v>0.05079216455341326</v>
      </c>
      <c r="Q256" s="3">
        <f>IF(ISNUMBER(P256),SUMIF(A:A,A256,P:P),"")</f>
        <v>0.9252728233936109</v>
      </c>
      <c r="R256" s="3">
        <f t="shared" si="38"/>
        <v>0.05489425742250108</v>
      </c>
      <c r="S256" s="8">
        <f t="shared" si="39"/>
        <v>18.216841741812168</v>
      </c>
    </row>
    <row r="257" spans="1:19" ht="15">
      <c r="A257" s="1">
        <v>12</v>
      </c>
      <c r="B257" s="5">
        <v>0.6770833333333334</v>
      </c>
      <c r="C257" s="1" t="s">
        <v>97</v>
      </c>
      <c r="D257" s="1">
        <v>6</v>
      </c>
      <c r="E257" s="1">
        <v>9</v>
      </c>
      <c r="F257" s="1" t="s">
        <v>131</v>
      </c>
      <c r="G257" s="2">
        <v>44.1946</v>
      </c>
      <c r="H257" s="6">
        <f>1+_xlfn.COUNTIFS(A:A,A257,O:O,"&lt;"&amp;O257)</f>
        <v>10</v>
      </c>
      <c r="I257" s="2">
        <f>_xlfn.AVERAGEIF(A:A,A257,G:G)</f>
        <v>46.85466190476189</v>
      </c>
      <c r="J257" s="2">
        <f t="shared" si="32"/>
        <v>-2.660061904761889</v>
      </c>
      <c r="K257" s="2">
        <f t="shared" si="33"/>
        <v>87.33993809523811</v>
      </c>
      <c r="L257" s="2">
        <f t="shared" si="34"/>
        <v>188.74488448851918</v>
      </c>
      <c r="M257" s="2">
        <f>SUMIF(A:A,A257,L:L)</f>
        <v>3630.9277135681373</v>
      </c>
      <c r="N257" s="3">
        <f t="shared" si="35"/>
        <v>0.05198255084594849</v>
      </c>
      <c r="O257" s="7">
        <f t="shared" si="36"/>
        <v>19.237224486415133</v>
      </c>
      <c r="P257" s="3">
        <f t="shared" si="37"/>
        <v>0.05198255084594849</v>
      </c>
      <c r="Q257" s="3">
        <f>IF(ISNUMBER(P257),SUMIF(A:A,A257,P:P),"")</f>
        <v>0.9252728233936109</v>
      </c>
      <c r="R257" s="3">
        <f t="shared" si="38"/>
        <v>0.05618078206954438</v>
      </c>
      <c r="S257" s="8">
        <f t="shared" si="39"/>
        <v>17.79968101480204</v>
      </c>
    </row>
    <row r="258" spans="1:19" ht="15">
      <c r="A258" s="1">
        <v>12</v>
      </c>
      <c r="B258" s="5">
        <v>0.6770833333333334</v>
      </c>
      <c r="C258" s="1" t="s">
        <v>97</v>
      </c>
      <c r="D258" s="1">
        <v>6</v>
      </c>
      <c r="E258" s="1">
        <v>10</v>
      </c>
      <c r="F258" s="1" t="s">
        <v>132</v>
      </c>
      <c r="G258" s="2">
        <v>48.7213666666666</v>
      </c>
      <c r="H258" s="6">
        <f>1+_xlfn.COUNTIFS(A:A,A258,O:O,"&lt;"&amp;O258)</f>
        <v>6</v>
      </c>
      <c r="I258" s="2">
        <f>_xlfn.AVERAGEIF(A:A,A258,G:G)</f>
        <v>46.85466190476189</v>
      </c>
      <c r="J258" s="2">
        <f t="shared" si="32"/>
        <v>1.8667047619047068</v>
      </c>
      <c r="K258" s="2">
        <f t="shared" si="33"/>
        <v>91.86670476190471</v>
      </c>
      <c r="L258" s="2">
        <f t="shared" si="34"/>
        <v>247.64649000218503</v>
      </c>
      <c r="M258" s="2">
        <f>SUMIF(A:A,A258,L:L)</f>
        <v>3630.9277135681373</v>
      </c>
      <c r="N258" s="3">
        <f t="shared" si="35"/>
        <v>0.06820474257220097</v>
      </c>
      <c r="O258" s="7">
        <f t="shared" si="36"/>
        <v>14.66173703304295</v>
      </c>
      <c r="P258" s="3">
        <f t="shared" si="37"/>
        <v>0.06820474257220097</v>
      </c>
      <c r="Q258" s="3">
        <f>IF(ISNUMBER(P258),SUMIF(A:A,A258,P:P),"")</f>
        <v>0.9252728233936109</v>
      </c>
      <c r="R258" s="3">
        <f t="shared" si="38"/>
        <v>0.07371311557822192</v>
      </c>
      <c r="S258" s="8">
        <f t="shared" si="39"/>
        <v>13.566106820418316</v>
      </c>
    </row>
    <row r="259" spans="1:19" ht="15">
      <c r="A259" s="1">
        <v>12</v>
      </c>
      <c r="B259" s="5">
        <v>0.6770833333333334</v>
      </c>
      <c r="C259" s="1" t="s">
        <v>97</v>
      </c>
      <c r="D259" s="1">
        <v>6</v>
      </c>
      <c r="E259" s="1">
        <v>11</v>
      </c>
      <c r="F259" s="1" t="s">
        <v>133</v>
      </c>
      <c r="G259" s="2">
        <v>47.0718666666666</v>
      </c>
      <c r="H259" s="6">
        <f>1+_xlfn.COUNTIFS(A:A,A259,O:O,"&lt;"&amp;O259)</f>
        <v>7</v>
      </c>
      <c r="I259" s="2">
        <f>_xlfn.AVERAGEIF(A:A,A259,G:G)</f>
        <v>46.85466190476189</v>
      </c>
      <c r="J259" s="2">
        <f t="shared" si="32"/>
        <v>0.2172047619047106</v>
      </c>
      <c r="K259" s="2">
        <f t="shared" si="33"/>
        <v>90.21720476190471</v>
      </c>
      <c r="L259" s="2">
        <f t="shared" si="34"/>
        <v>224.31073170811823</v>
      </c>
      <c r="M259" s="2">
        <f>SUMIF(A:A,A259,L:L)</f>
        <v>3630.9277135681373</v>
      </c>
      <c r="N259" s="3">
        <f t="shared" si="35"/>
        <v>0.06177780154364091</v>
      </c>
      <c r="O259" s="7">
        <f t="shared" si="36"/>
        <v>16.187044132568925</v>
      </c>
      <c r="P259" s="3">
        <f t="shared" si="37"/>
        <v>0.06177780154364091</v>
      </c>
      <c r="Q259" s="3">
        <f>IF(ISNUMBER(P259),SUMIF(A:A,A259,P:P),"")</f>
        <v>0.9252728233936109</v>
      </c>
      <c r="R259" s="3">
        <f t="shared" si="38"/>
        <v>0.06676711990422379</v>
      </c>
      <c r="S259" s="8">
        <f t="shared" si="39"/>
        <v>14.977432026939033</v>
      </c>
    </row>
    <row r="260" spans="1:19" ht="15">
      <c r="A260" s="1">
        <v>12</v>
      </c>
      <c r="B260" s="5">
        <v>0.6770833333333334</v>
      </c>
      <c r="C260" s="1" t="s">
        <v>97</v>
      </c>
      <c r="D260" s="1">
        <v>6</v>
      </c>
      <c r="E260" s="1">
        <v>12</v>
      </c>
      <c r="F260" s="1" t="s">
        <v>134</v>
      </c>
      <c r="G260" s="2">
        <v>45.965333333333305</v>
      </c>
      <c r="H260" s="6">
        <f>1+_xlfn.COUNTIFS(A:A,A260,O:O,"&lt;"&amp;O260)</f>
        <v>9</v>
      </c>
      <c r="I260" s="2">
        <f>_xlfn.AVERAGEIF(A:A,A260,G:G)</f>
        <v>46.85466190476189</v>
      </c>
      <c r="J260" s="2">
        <f t="shared" si="32"/>
        <v>-0.8893285714285852</v>
      </c>
      <c r="K260" s="2">
        <f t="shared" si="33"/>
        <v>89.11067142857141</v>
      </c>
      <c r="L260" s="2">
        <f t="shared" si="34"/>
        <v>209.90190146914014</v>
      </c>
      <c r="M260" s="2">
        <f>SUMIF(A:A,A260,L:L)</f>
        <v>3630.9277135681373</v>
      </c>
      <c r="N260" s="3">
        <f t="shared" si="35"/>
        <v>0.057809441010013424</v>
      </c>
      <c r="O260" s="7">
        <f t="shared" si="36"/>
        <v>17.298212584805754</v>
      </c>
      <c r="P260" s="3">
        <f t="shared" si="37"/>
        <v>0.057809441010013424</v>
      </c>
      <c r="Q260" s="3">
        <f>IF(ISNUMBER(P260),SUMIF(A:A,A260,P:P),"")</f>
        <v>0.9252728233936109</v>
      </c>
      <c r="R260" s="3">
        <f t="shared" si="38"/>
        <v>0.062478265381216425</v>
      </c>
      <c r="S260" s="8">
        <f t="shared" si="39"/>
        <v>16.005565998006112</v>
      </c>
    </row>
    <row r="261" spans="1:19" ht="15">
      <c r="A261" s="1">
        <v>12</v>
      </c>
      <c r="B261" s="5">
        <v>0.6770833333333334</v>
      </c>
      <c r="C261" s="1" t="s">
        <v>97</v>
      </c>
      <c r="D261" s="1">
        <v>6</v>
      </c>
      <c r="E261" s="1">
        <v>13</v>
      </c>
      <c r="F261" s="1" t="s">
        <v>135</v>
      </c>
      <c r="G261" s="2">
        <v>35.6168333333333</v>
      </c>
      <c r="H261" s="6">
        <f>1+_xlfn.COUNTIFS(A:A,A261,O:O,"&lt;"&amp;O261)</f>
        <v>12</v>
      </c>
      <c r="I261" s="2">
        <f>_xlfn.AVERAGEIF(A:A,A261,G:G)</f>
        <v>46.85466190476189</v>
      </c>
      <c r="J261" s="2">
        <f t="shared" si="32"/>
        <v>-11.237828571428594</v>
      </c>
      <c r="K261" s="2">
        <f t="shared" si="33"/>
        <v>78.7621714285714</v>
      </c>
      <c r="L261" s="2">
        <f t="shared" si="34"/>
        <v>112.81285391447302</v>
      </c>
      <c r="M261" s="2">
        <f>SUMIF(A:A,A261,L:L)</f>
        <v>3630.9277135681373</v>
      </c>
      <c r="N261" s="3">
        <f t="shared" si="35"/>
        <v>0.03106998068094588</v>
      </c>
      <c r="O261" s="7">
        <f t="shared" si="36"/>
        <v>32.185407846528356</v>
      </c>
      <c r="P261" s="3">
        <f t="shared" si="37"/>
      </c>
      <c r="Q261" s="3">
        <f>IF(ISNUMBER(P261),SUMIF(A:A,A261,P:P),"")</f>
      </c>
      <c r="R261" s="3">
        <f t="shared" si="38"/>
      </c>
      <c r="S261" s="8">
        <f t="shared" si="39"/>
      </c>
    </row>
    <row r="262" spans="1:19" ht="15">
      <c r="A262" s="1">
        <v>12</v>
      </c>
      <c r="B262" s="5">
        <v>0.6770833333333334</v>
      </c>
      <c r="C262" s="1" t="s">
        <v>97</v>
      </c>
      <c r="D262" s="1">
        <v>6</v>
      </c>
      <c r="E262" s="1">
        <v>14</v>
      </c>
      <c r="F262" s="1" t="s">
        <v>136</v>
      </c>
      <c r="G262" s="2">
        <v>24.8241666666667</v>
      </c>
      <c r="H262" s="6">
        <f>1+_xlfn.COUNTIFS(A:A,A262,O:O,"&lt;"&amp;O262)</f>
        <v>14</v>
      </c>
      <c r="I262" s="2">
        <f>_xlfn.AVERAGEIF(A:A,A262,G:G)</f>
        <v>46.85466190476189</v>
      </c>
      <c r="J262" s="2">
        <f t="shared" si="32"/>
        <v>-22.03049523809519</v>
      </c>
      <c r="K262" s="2">
        <f t="shared" si="33"/>
        <v>67.9695047619048</v>
      </c>
      <c r="L262" s="2">
        <f t="shared" si="34"/>
        <v>59.03734948361641</v>
      </c>
      <c r="M262" s="2">
        <f>SUMIF(A:A,A262,L:L)</f>
        <v>3630.9277135681373</v>
      </c>
      <c r="N262" s="3">
        <f t="shared" si="35"/>
        <v>0.01625957720474694</v>
      </c>
      <c r="O262" s="7">
        <f t="shared" si="36"/>
        <v>61.50221419706121</v>
      </c>
      <c r="P262" s="3">
        <f t="shared" si="37"/>
      </c>
      <c r="Q262" s="3">
        <f>IF(ISNUMBER(P262),SUMIF(A:A,A262,P:P),"")</f>
      </c>
      <c r="R262" s="3">
        <f t="shared" si="38"/>
      </c>
      <c r="S262" s="8">
        <f t="shared" si="39"/>
      </c>
    </row>
    <row r="263" spans="1:19" ht="15">
      <c r="A263" s="1">
        <v>12</v>
      </c>
      <c r="B263" s="5">
        <v>0.6770833333333334</v>
      </c>
      <c r="C263" s="1" t="s">
        <v>97</v>
      </c>
      <c r="D263" s="1">
        <v>6</v>
      </c>
      <c r="E263" s="1">
        <v>15</v>
      </c>
      <c r="F263" s="1" t="s">
        <v>137</v>
      </c>
      <c r="G263" s="2">
        <v>33.5204</v>
      </c>
      <c r="H263" s="6">
        <f>1+_xlfn.COUNTIFS(A:A,A263,O:O,"&lt;"&amp;O263)</f>
        <v>13</v>
      </c>
      <c r="I263" s="2">
        <f>_xlfn.AVERAGEIF(A:A,A263,G:G)</f>
        <v>46.85466190476189</v>
      </c>
      <c r="J263" s="2">
        <f t="shared" si="32"/>
        <v>-13.334261904761888</v>
      </c>
      <c r="K263" s="2">
        <f t="shared" si="33"/>
        <v>76.66573809523811</v>
      </c>
      <c r="L263" s="2">
        <f t="shared" si="34"/>
        <v>99.47877309874899</v>
      </c>
      <c r="M263" s="2">
        <f>SUMIF(A:A,A263,L:L)</f>
        <v>3630.9277135681373</v>
      </c>
      <c r="N263" s="3">
        <f t="shared" si="35"/>
        <v>0.027397618720696182</v>
      </c>
      <c r="O263" s="7">
        <f t="shared" si="36"/>
        <v>36.49952246560024</v>
      </c>
      <c r="P263" s="3">
        <f t="shared" si="37"/>
      </c>
      <c r="Q263" s="3">
        <f>IF(ISNUMBER(P263),SUMIF(A:A,A263,P:P),"")</f>
      </c>
      <c r="R263" s="3">
        <f t="shared" si="38"/>
      </c>
      <c r="S263" s="8">
        <f t="shared" si="39"/>
      </c>
    </row>
    <row r="264" spans="1:19" ht="15">
      <c r="A264" s="1">
        <v>6</v>
      </c>
      <c r="B264" s="5">
        <v>0.6826388888888889</v>
      </c>
      <c r="C264" s="1" t="s">
        <v>22</v>
      </c>
      <c r="D264" s="1">
        <v>6</v>
      </c>
      <c r="E264" s="1">
        <v>3</v>
      </c>
      <c r="F264" s="1" t="s">
        <v>69</v>
      </c>
      <c r="G264" s="2">
        <v>73.8473</v>
      </c>
      <c r="H264" s="6">
        <f>1+_xlfn.COUNTIFS(A:A,A264,O:O,"&lt;"&amp;O264)</f>
        <v>1</v>
      </c>
      <c r="I264" s="2">
        <f>_xlfn.AVERAGEIF(A:A,A264,G:G)</f>
        <v>53.7373740740741</v>
      </c>
      <c r="J264" s="2">
        <f aca="true" t="shared" si="40" ref="J264:J315">G264-I264</f>
        <v>20.109925925925907</v>
      </c>
      <c r="K264" s="2">
        <f aca="true" t="shared" si="41" ref="K264:K315">90+J264</f>
        <v>110.10992592592591</v>
      </c>
      <c r="L264" s="2">
        <f aca="true" t="shared" si="42" ref="L264:L315">EXP(0.06*K264)</f>
        <v>739.959574428678</v>
      </c>
      <c r="M264" s="2">
        <f>SUMIF(A:A,A264,L:L)</f>
        <v>2463.7529280598137</v>
      </c>
      <c r="N264" s="3">
        <f aca="true" t="shared" si="43" ref="N264:N315">L264/M264</f>
        <v>0.3003383845844439</v>
      </c>
      <c r="O264" s="7">
        <f aca="true" t="shared" si="44" ref="O264:O315">1/N264</f>
        <v>3.329577740732762</v>
      </c>
      <c r="P264" s="3">
        <f aca="true" t="shared" si="45" ref="P264:P315">IF(O264&gt;21,"",N264)</f>
        <v>0.3003383845844439</v>
      </c>
      <c r="Q264" s="3">
        <f>IF(ISNUMBER(P264),SUMIF(A:A,A264,P:P),"")</f>
        <v>0.9236541985978702</v>
      </c>
      <c r="R264" s="3">
        <f aca="true" t="shared" si="46" ref="R264:R315">_xlfn.IFERROR(P264*(1/Q264),"")</f>
        <v>0.32516323212774323</v>
      </c>
      <c r="S264" s="8">
        <f aca="true" t="shared" si="47" ref="S264:S315">_xlfn.IFERROR(1/R264,"")</f>
        <v>3.075378459785826</v>
      </c>
    </row>
    <row r="265" spans="1:19" ht="15">
      <c r="A265" s="1">
        <v>6</v>
      </c>
      <c r="B265" s="5">
        <v>0.6826388888888889</v>
      </c>
      <c r="C265" s="1" t="s">
        <v>22</v>
      </c>
      <c r="D265" s="1">
        <v>6</v>
      </c>
      <c r="E265" s="1">
        <v>8</v>
      </c>
      <c r="F265" s="1" t="s">
        <v>73</v>
      </c>
      <c r="G265" s="2">
        <v>61.4965333333333</v>
      </c>
      <c r="H265" s="6">
        <f>1+_xlfn.COUNTIFS(A:A,A265,O:O,"&lt;"&amp;O265)</f>
        <v>2</v>
      </c>
      <c r="I265" s="2">
        <f>_xlfn.AVERAGEIF(A:A,A265,G:G)</f>
        <v>53.7373740740741</v>
      </c>
      <c r="J265" s="2">
        <f t="shared" si="40"/>
        <v>7.7591592592592065</v>
      </c>
      <c r="K265" s="2">
        <f t="shared" si="41"/>
        <v>97.7591592592592</v>
      </c>
      <c r="L265" s="2">
        <f t="shared" si="42"/>
        <v>352.6759178713812</v>
      </c>
      <c r="M265" s="2">
        <f>SUMIF(A:A,A265,L:L)</f>
        <v>2463.7529280598137</v>
      </c>
      <c r="N265" s="3">
        <f t="shared" si="43"/>
        <v>0.14314581379274535</v>
      </c>
      <c r="O265" s="7">
        <f t="shared" si="44"/>
        <v>6.985883649017196</v>
      </c>
      <c r="P265" s="3">
        <f t="shared" si="45"/>
        <v>0.14314581379274535</v>
      </c>
      <c r="Q265" s="3">
        <f>IF(ISNUMBER(P265),SUMIF(A:A,A265,P:P),"")</f>
        <v>0.9236541985978702</v>
      </c>
      <c r="R265" s="3">
        <f t="shared" si="46"/>
        <v>0.15497771136648783</v>
      </c>
      <c r="S265" s="8">
        <f t="shared" si="47"/>
        <v>6.452540763330943</v>
      </c>
    </row>
    <row r="266" spans="1:19" ht="15">
      <c r="A266" s="1">
        <v>6</v>
      </c>
      <c r="B266" s="5">
        <v>0.6826388888888889</v>
      </c>
      <c r="C266" s="1" t="s">
        <v>22</v>
      </c>
      <c r="D266" s="1">
        <v>6</v>
      </c>
      <c r="E266" s="1">
        <v>6</v>
      </c>
      <c r="F266" s="1" t="s">
        <v>71</v>
      </c>
      <c r="G266" s="2">
        <v>60.941166666666604</v>
      </c>
      <c r="H266" s="6">
        <f>1+_xlfn.COUNTIFS(A:A,A266,O:O,"&lt;"&amp;O266)</f>
        <v>3</v>
      </c>
      <c r="I266" s="2">
        <f>_xlfn.AVERAGEIF(A:A,A266,G:G)</f>
        <v>53.7373740740741</v>
      </c>
      <c r="J266" s="2">
        <f t="shared" si="40"/>
        <v>7.203792592592507</v>
      </c>
      <c r="K266" s="2">
        <f t="shared" si="41"/>
        <v>97.2037925925925</v>
      </c>
      <c r="L266" s="2">
        <f t="shared" si="42"/>
        <v>341.1176919960709</v>
      </c>
      <c r="M266" s="2">
        <f>SUMIF(A:A,A266,L:L)</f>
        <v>2463.7529280598137</v>
      </c>
      <c r="N266" s="3">
        <f t="shared" si="43"/>
        <v>0.1384545049591066</v>
      </c>
      <c r="O266" s="7">
        <f t="shared" si="44"/>
        <v>7.222589111819483</v>
      </c>
      <c r="P266" s="3">
        <f t="shared" si="45"/>
        <v>0.1384545049591066</v>
      </c>
      <c r="Q266" s="3">
        <f>IF(ISNUMBER(P266),SUMIF(A:A,A266,P:P),"")</f>
        <v>0.9236541985978702</v>
      </c>
      <c r="R266" s="3">
        <f t="shared" si="46"/>
        <v>0.14989863649110668</v>
      </c>
      <c r="S266" s="8">
        <f t="shared" si="47"/>
        <v>6.671174757879328</v>
      </c>
    </row>
    <row r="267" spans="1:19" ht="15">
      <c r="A267" s="1">
        <v>6</v>
      </c>
      <c r="B267" s="5">
        <v>0.6826388888888889</v>
      </c>
      <c r="C267" s="1" t="s">
        <v>22</v>
      </c>
      <c r="D267" s="1">
        <v>6</v>
      </c>
      <c r="E267" s="1">
        <v>9</v>
      </c>
      <c r="F267" s="1" t="s">
        <v>74</v>
      </c>
      <c r="G267" s="2">
        <v>60.2775333333334</v>
      </c>
      <c r="H267" s="6">
        <f>1+_xlfn.COUNTIFS(A:A,A267,O:O,"&lt;"&amp;O267)</f>
        <v>4</v>
      </c>
      <c r="I267" s="2">
        <f>_xlfn.AVERAGEIF(A:A,A267,G:G)</f>
        <v>53.7373740740741</v>
      </c>
      <c r="J267" s="2">
        <f t="shared" si="40"/>
        <v>6.540159259259305</v>
      </c>
      <c r="K267" s="2">
        <f t="shared" si="41"/>
        <v>96.5401592592593</v>
      </c>
      <c r="L267" s="2">
        <f t="shared" si="42"/>
        <v>327.801930500467</v>
      </c>
      <c r="M267" s="2">
        <f>SUMIF(A:A,A267,L:L)</f>
        <v>2463.7529280598137</v>
      </c>
      <c r="N267" s="3">
        <f t="shared" si="43"/>
        <v>0.1330498390350401</v>
      </c>
      <c r="O267" s="7">
        <f t="shared" si="44"/>
        <v>7.515980532202216</v>
      </c>
      <c r="P267" s="3">
        <f t="shared" si="45"/>
        <v>0.1330498390350401</v>
      </c>
      <c r="Q267" s="3">
        <f>IF(ISNUMBER(P267),SUMIF(A:A,A267,P:P),"")</f>
        <v>0.9236541985978702</v>
      </c>
      <c r="R267" s="3">
        <f t="shared" si="46"/>
        <v>0.14404724109630318</v>
      </c>
      <c r="S267" s="8">
        <f t="shared" si="47"/>
        <v>6.9421669751484325</v>
      </c>
    </row>
    <row r="268" spans="1:19" ht="15">
      <c r="A268" s="1">
        <v>6</v>
      </c>
      <c r="B268" s="5">
        <v>0.6826388888888889</v>
      </c>
      <c r="C268" s="1" t="s">
        <v>22</v>
      </c>
      <c r="D268" s="1">
        <v>6</v>
      </c>
      <c r="E268" s="1">
        <v>7</v>
      </c>
      <c r="F268" s="1" t="s">
        <v>72</v>
      </c>
      <c r="G268" s="2">
        <v>51.544433333333394</v>
      </c>
      <c r="H268" s="6">
        <f>1+_xlfn.COUNTIFS(A:A,A268,O:O,"&lt;"&amp;O268)</f>
        <v>5</v>
      </c>
      <c r="I268" s="2">
        <f>_xlfn.AVERAGEIF(A:A,A268,G:G)</f>
        <v>53.7373740740741</v>
      </c>
      <c r="J268" s="2">
        <f t="shared" si="40"/>
        <v>-2.1929407407407027</v>
      </c>
      <c r="K268" s="2">
        <f t="shared" si="41"/>
        <v>87.80705925925929</v>
      </c>
      <c r="L268" s="2">
        <f t="shared" si="42"/>
        <v>194.10971793363706</v>
      </c>
      <c r="M268" s="2">
        <f>SUMIF(A:A,A268,L:L)</f>
        <v>2463.7529280598137</v>
      </c>
      <c r="N268" s="3">
        <f t="shared" si="43"/>
        <v>0.07878619472062767</v>
      </c>
      <c r="O268" s="7">
        <f t="shared" si="44"/>
        <v>12.692578992372399</v>
      </c>
      <c r="P268" s="3">
        <f t="shared" si="45"/>
        <v>0.07878619472062767</v>
      </c>
      <c r="Q268" s="3">
        <f>IF(ISNUMBER(P268),SUMIF(A:A,A268,P:P),"")</f>
        <v>0.9236541985978702</v>
      </c>
      <c r="R268" s="3">
        <f t="shared" si="46"/>
        <v>0.0852983668998929</v>
      </c>
      <c r="S268" s="8">
        <f t="shared" si="47"/>
        <v>11.72355387733989</v>
      </c>
    </row>
    <row r="269" spans="1:19" ht="15">
      <c r="A269" s="1">
        <v>6</v>
      </c>
      <c r="B269" s="5">
        <v>0.6826388888888889</v>
      </c>
      <c r="C269" s="1" t="s">
        <v>22</v>
      </c>
      <c r="D269" s="1">
        <v>6</v>
      </c>
      <c r="E269" s="1">
        <v>2</v>
      </c>
      <c r="F269" s="1" t="s">
        <v>68</v>
      </c>
      <c r="G269" s="2">
        <v>48.6994666666667</v>
      </c>
      <c r="H269" s="6">
        <f>1+_xlfn.COUNTIFS(A:A,A269,O:O,"&lt;"&amp;O269)</f>
        <v>6</v>
      </c>
      <c r="I269" s="2">
        <f>_xlfn.AVERAGEIF(A:A,A269,G:G)</f>
        <v>53.7373740740741</v>
      </c>
      <c r="J269" s="2">
        <f t="shared" si="40"/>
        <v>-5.0379074074073955</v>
      </c>
      <c r="K269" s="2">
        <f t="shared" si="41"/>
        <v>84.9620925925926</v>
      </c>
      <c r="L269" s="2">
        <f t="shared" si="42"/>
        <v>163.64927251327614</v>
      </c>
      <c r="M269" s="2">
        <f>SUMIF(A:A,A269,L:L)</f>
        <v>2463.7529280598137</v>
      </c>
      <c r="N269" s="3">
        <f t="shared" si="43"/>
        <v>0.06642276124747162</v>
      </c>
      <c r="O269" s="7">
        <f t="shared" si="44"/>
        <v>15.055080234835389</v>
      </c>
      <c r="P269" s="3">
        <f t="shared" si="45"/>
        <v>0.06642276124747162</v>
      </c>
      <c r="Q269" s="3">
        <f>IF(ISNUMBER(P269),SUMIF(A:A,A269,P:P),"")</f>
        <v>0.9236541985978702</v>
      </c>
      <c r="R269" s="3">
        <f t="shared" si="46"/>
        <v>0.0719130182575936</v>
      </c>
      <c r="S269" s="8">
        <f t="shared" si="47"/>
        <v>13.905688069133516</v>
      </c>
    </row>
    <row r="270" spans="1:19" ht="15">
      <c r="A270" s="1">
        <v>6</v>
      </c>
      <c r="B270" s="5">
        <v>0.6826388888888889</v>
      </c>
      <c r="C270" s="1" t="s">
        <v>22</v>
      </c>
      <c r="D270" s="1">
        <v>6</v>
      </c>
      <c r="E270" s="1">
        <v>1</v>
      </c>
      <c r="F270" s="1" t="s">
        <v>67</v>
      </c>
      <c r="G270" s="2">
        <v>47.9381</v>
      </c>
      <c r="H270" s="6">
        <f>1+_xlfn.COUNTIFS(A:A,A270,O:O,"&lt;"&amp;O270)</f>
        <v>7</v>
      </c>
      <c r="I270" s="2">
        <f>_xlfn.AVERAGEIF(A:A,A270,G:G)</f>
        <v>53.7373740740741</v>
      </c>
      <c r="J270" s="2">
        <f t="shared" si="40"/>
        <v>-5.7992740740740985</v>
      </c>
      <c r="K270" s="2">
        <f t="shared" si="41"/>
        <v>84.2007259259259</v>
      </c>
      <c r="L270" s="2">
        <f t="shared" si="42"/>
        <v>156.34163106673344</v>
      </c>
      <c r="M270" s="2">
        <f>SUMIF(A:A,A270,L:L)</f>
        <v>2463.7529280598137</v>
      </c>
      <c r="N270" s="3">
        <f t="shared" si="43"/>
        <v>0.06345670025843511</v>
      </c>
      <c r="O270" s="7">
        <f t="shared" si="44"/>
        <v>15.758777180776477</v>
      </c>
      <c r="P270" s="3">
        <f t="shared" si="45"/>
        <v>0.06345670025843511</v>
      </c>
      <c r="Q270" s="3">
        <f>IF(ISNUMBER(P270),SUMIF(A:A,A270,P:P),"")</f>
        <v>0.9236541985978702</v>
      </c>
      <c r="R270" s="3">
        <f t="shared" si="46"/>
        <v>0.06870179376087278</v>
      </c>
      <c r="S270" s="8">
        <f t="shared" si="47"/>
        <v>14.555660707792503</v>
      </c>
    </row>
    <row r="271" spans="1:19" ht="15">
      <c r="A271" s="1">
        <v>6</v>
      </c>
      <c r="B271" s="5">
        <v>0.6826388888888889</v>
      </c>
      <c r="C271" s="1" t="s">
        <v>22</v>
      </c>
      <c r="D271" s="1">
        <v>6</v>
      </c>
      <c r="E271" s="1">
        <v>5</v>
      </c>
      <c r="F271" s="1" t="s">
        <v>70</v>
      </c>
      <c r="G271" s="2">
        <v>38.5962</v>
      </c>
      <c r="H271" s="6">
        <f>1+_xlfn.COUNTIFS(A:A,A271,O:O,"&lt;"&amp;O271)</f>
        <v>9</v>
      </c>
      <c r="I271" s="2">
        <f>_xlfn.AVERAGEIF(A:A,A271,G:G)</f>
        <v>53.7373740740741</v>
      </c>
      <c r="J271" s="2">
        <f t="shared" si="40"/>
        <v>-15.141174074074094</v>
      </c>
      <c r="K271" s="2">
        <f t="shared" si="41"/>
        <v>74.85882592592591</v>
      </c>
      <c r="L271" s="2">
        <f t="shared" si="42"/>
        <v>89.25786638609713</v>
      </c>
      <c r="M271" s="2">
        <f>SUMIF(A:A,A271,L:L)</f>
        <v>2463.7529280598137</v>
      </c>
      <c r="N271" s="3">
        <f t="shared" si="43"/>
        <v>0.03622841615712945</v>
      </c>
      <c r="O271" s="7">
        <f t="shared" si="44"/>
        <v>27.602641961017895</v>
      </c>
      <c r="P271" s="3">
        <f t="shared" si="45"/>
      </c>
      <c r="Q271" s="3">
        <f>IF(ISNUMBER(P271),SUMIF(A:A,A271,P:P),"")</f>
      </c>
      <c r="R271" s="3">
        <f t="shared" si="46"/>
      </c>
      <c r="S271" s="8">
        <f t="shared" si="47"/>
      </c>
    </row>
    <row r="272" spans="1:19" ht="15">
      <c r="A272" s="1">
        <v>6</v>
      </c>
      <c r="B272" s="5">
        <v>0.6826388888888889</v>
      </c>
      <c r="C272" s="1" t="s">
        <v>22</v>
      </c>
      <c r="D272" s="1">
        <v>6</v>
      </c>
      <c r="E272" s="1">
        <v>10</v>
      </c>
      <c r="F272" s="1" t="s">
        <v>75</v>
      </c>
      <c r="G272" s="2">
        <v>40.295633333333406</v>
      </c>
      <c r="H272" s="6">
        <f>1+_xlfn.COUNTIFS(A:A,A272,O:O,"&lt;"&amp;O272)</f>
        <v>8</v>
      </c>
      <c r="I272" s="2">
        <f>_xlfn.AVERAGEIF(A:A,A272,G:G)</f>
        <v>53.7373740740741</v>
      </c>
      <c r="J272" s="2">
        <f t="shared" si="40"/>
        <v>-13.441740740740691</v>
      </c>
      <c r="K272" s="2">
        <f t="shared" si="41"/>
        <v>76.5582592592593</v>
      </c>
      <c r="L272" s="2">
        <f t="shared" si="42"/>
        <v>98.83932536347247</v>
      </c>
      <c r="M272" s="2">
        <f>SUMIF(A:A,A272,L:L)</f>
        <v>2463.7529280598137</v>
      </c>
      <c r="N272" s="3">
        <f t="shared" si="43"/>
        <v>0.04011738524500006</v>
      </c>
      <c r="O272" s="7">
        <f t="shared" si="44"/>
        <v>24.926848893389252</v>
      </c>
      <c r="P272" s="3">
        <f t="shared" si="45"/>
      </c>
      <c r="Q272" s="3">
        <f>IF(ISNUMBER(P272),SUMIF(A:A,A272,P:P),"")</f>
      </c>
      <c r="R272" s="3">
        <f t="shared" si="46"/>
      </c>
      <c r="S272" s="8">
        <f t="shared" si="47"/>
      </c>
    </row>
    <row r="273" spans="1:19" ht="15">
      <c r="A273" s="1">
        <v>33</v>
      </c>
      <c r="B273" s="5">
        <v>0.6875</v>
      </c>
      <c r="C273" s="1" t="s">
        <v>284</v>
      </c>
      <c r="D273" s="1">
        <v>10</v>
      </c>
      <c r="E273" s="1">
        <v>6</v>
      </c>
      <c r="F273" s="1" t="s">
        <v>357</v>
      </c>
      <c r="G273" s="2">
        <v>72.2372</v>
      </c>
      <c r="H273" s="6">
        <f>1+_xlfn.COUNTIFS(A:A,A273,O:O,"&lt;"&amp;O273)</f>
        <v>1</v>
      </c>
      <c r="I273" s="2">
        <f>_xlfn.AVERAGEIF(A:A,A273,G:G)</f>
        <v>51.024905555555556</v>
      </c>
      <c r="J273" s="2">
        <f t="shared" si="40"/>
        <v>21.212294444444446</v>
      </c>
      <c r="K273" s="2">
        <f t="shared" si="41"/>
        <v>111.21229444444444</v>
      </c>
      <c r="L273" s="2">
        <f t="shared" si="42"/>
        <v>790.5569259681444</v>
      </c>
      <c r="M273" s="2">
        <f>SUMIF(A:A,A273,L:L)</f>
        <v>3575.2374926788407</v>
      </c>
      <c r="N273" s="3">
        <f t="shared" si="43"/>
        <v>0.2211201151215828</v>
      </c>
      <c r="O273" s="7">
        <f t="shared" si="44"/>
        <v>4.5224289045352135</v>
      </c>
      <c r="P273" s="3">
        <f t="shared" si="45"/>
        <v>0.2211201151215828</v>
      </c>
      <c r="Q273" s="3">
        <f>IF(ISNUMBER(P273),SUMIF(A:A,A273,P:P),"")</f>
        <v>0.9342182664020912</v>
      </c>
      <c r="R273" s="3">
        <f t="shared" si="46"/>
        <v>0.2366899931995248</v>
      </c>
      <c r="S273" s="8">
        <f t="shared" si="47"/>
        <v>4.224935691121595</v>
      </c>
    </row>
    <row r="274" spans="1:19" ht="15">
      <c r="A274" s="1">
        <v>33</v>
      </c>
      <c r="B274" s="5">
        <v>0.6875</v>
      </c>
      <c r="C274" s="1" t="s">
        <v>284</v>
      </c>
      <c r="D274" s="1">
        <v>10</v>
      </c>
      <c r="E274" s="1">
        <v>5</v>
      </c>
      <c r="F274" s="1" t="s">
        <v>356</v>
      </c>
      <c r="G274" s="2">
        <v>69.8529666666667</v>
      </c>
      <c r="H274" s="6">
        <f>1+_xlfn.COUNTIFS(A:A,A274,O:O,"&lt;"&amp;O274)</f>
        <v>2</v>
      </c>
      <c r="I274" s="2">
        <f>_xlfn.AVERAGEIF(A:A,A274,G:G)</f>
        <v>51.024905555555556</v>
      </c>
      <c r="J274" s="2">
        <f t="shared" si="40"/>
        <v>18.828061111111147</v>
      </c>
      <c r="K274" s="2">
        <f t="shared" si="41"/>
        <v>108.82806111111114</v>
      </c>
      <c r="L274" s="2">
        <f t="shared" si="42"/>
        <v>685.1814314800876</v>
      </c>
      <c r="M274" s="2">
        <f>SUMIF(A:A,A274,L:L)</f>
        <v>3575.2374926788407</v>
      </c>
      <c r="N274" s="3">
        <f t="shared" si="43"/>
        <v>0.19164641031068885</v>
      </c>
      <c r="O274" s="7">
        <f t="shared" si="44"/>
        <v>5.217942764379689</v>
      </c>
      <c r="P274" s="3">
        <f t="shared" si="45"/>
        <v>0.19164641031068885</v>
      </c>
      <c r="Q274" s="3">
        <f>IF(ISNUMBER(P274),SUMIF(A:A,A274,P:P),"")</f>
        <v>0.9342182664020912</v>
      </c>
      <c r="R274" s="3">
        <f t="shared" si="46"/>
        <v>0.205140936762848</v>
      </c>
      <c r="S274" s="8">
        <f t="shared" si="47"/>
        <v>4.874697443524128</v>
      </c>
    </row>
    <row r="275" spans="1:19" ht="15">
      <c r="A275" s="1">
        <v>33</v>
      </c>
      <c r="B275" s="5">
        <v>0.6875</v>
      </c>
      <c r="C275" s="1" t="s">
        <v>284</v>
      </c>
      <c r="D275" s="1">
        <v>10</v>
      </c>
      <c r="E275" s="1">
        <v>11</v>
      </c>
      <c r="F275" s="1" t="s">
        <v>361</v>
      </c>
      <c r="G275" s="2">
        <v>59.8827</v>
      </c>
      <c r="H275" s="6">
        <f>1+_xlfn.COUNTIFS(A:A,A275,O:O,"&lt;"&amp;O275)</f>
        <v>3</v>
      </c>
      <c r="I275" s="2">
        <f>_xlfn.AVERAGEIF(A:A,A275,G:G)</f>
        <v>51.024905555555556</v>
      </c>
      <c r="J275" s="2">
        <f t="shared" si="40"/>
        <v>8.857794444444444</v>
      </c>
      <c r="K275" s="2">
        <f t="shared" si="41"/>
        <v>98.85779444444444</v>
      </c>
      <c r="L275" s="2">
        <f t="shared" si="42"/>
        <v>376.70698859142425</v>
      </c>
      <c r="M275" s="2">
        <f>SUMIF(A:A,A275,L:L)</f>
        <v>3575.2374926788407</v>
      </c>
      <c r="N275" s="3">
        <f t="shared" si="43"/>
        <v>0.10536558462558711</v>
      </c>
      <c r="O275" s="7">
        <f t="shared" si="44"/>
        <v>9.4907649737195</v>
      </c>
      <c r="P275" s="3">
        <f t="shared" si="45"/>
        <v>0.10536558462558711</v>
      </c>
      <c r="Q275" s="3">
        <f>IF(ISNUMBER(P275),SUMIF(A:A,A275,P:P),"")</f>
        <v>0.9342182664020912</v>
      </c>
      <c r="R275" s="3">
        <f t="shared" si="46"/>
        <v>0.11278476177882542</v>
      </c>
      <c r="S275" s="8">
        <f t="shared" si="47"/>
        <v>8.86644600057792</v>
      </c>
    </row>
    <row r="276" spans="1:19" ht="15">
      <c r="A276" s="1">
        <v>33</v>
      </c>
      <c r="B276" s="5">
        <v>0.6875</v>
      </c>
      <c r="C276" s="1" t="s">
        <v>284</v>
      </c>
      <c r="D276" s="1">
        <v>10</v>
      </c>
      <c r="E276" s="1">
        <v>9</v>
      </c>
      <c r="F276" s="1" t="s">
        <v>359</v>
      </c>
      <c r="G276" s="2">
        <v>57.991400000000006</v>
      </c>
      <c r="H276" s="6">
        <f>1+_xlfn.COUNTIFS(A:A,A276,O:O,"&lt;"&amp;O276)</f>
        <v>4</v>
      </c>
      <c r="I276" s="2">
        <f>_xlfn.AVERAGEIF(A:A,A276,G:G)</f>
        <v>51.024905555555556</v>
      </c>
      <c r="J276" s="2">
        <f t="shared" si="40"/>
        <v>6.96649444444445</v>
      </c>
      <c r="K276" s="2">
        <f t="shared" si="41"/>
        <v>96.96649444444445</v>
      </c>
      <c r="L276" s="2">
        <f t="shared" si="42"/>
        <v>336.2953079483769</v>
      </c>
      <c r="M276" s="2">
        <f>SUMIF(A:A,A276,L:L)</f>
        <v>3575.2374926788407</v>
      </c>
      <c r="N276" s="3">
        <f t="shared" si="43"/>
        <v>0.09406236890193238</v>
      </c>
      <c r="O276" s="7">
        <f t="shared" si="44"/>
        <v>10.631244053002543</v>
      </c>
      <c r="P276" s="3">
        <f t="shared" si="45"/>
        <v>0.09406236890193238</v>
      </c>
      <c r="Q276" s="3">
        <f>IF(ISNUMBER(P276),SUMIF(A:A,A276,P:P),"")</f>
        <v>0.9342182664020912</v>
      </c>
      <c r="R276" s="3">
        <f t="shared" si="46"/>
        <v>0.10068564519102176</v>
      </c>
      <c r="S276" s="8">
        <f t="shared" si="47"/>
        <v>9.931902388893576</v>
      </c>
    </row>
    <row r="277" spans="1:19" ht="15">
      <c r="A277" s="1">
        <v>33</v>
      </c>
      <c r="B277" s="5">
        <v>0.6875</v>
      </c>
      <c r="C277" s="1" t="s">
        <v>284</v>
      </c>
      <c r="D277" s="1">
        <v>10</v>
      </c>
      <c r="E277" s="1">
        <v>2</v>
      </c>
      <c r="F277" s="1" t="s">
        <v>353</v>
      </c>
      <c r="G277" s="2">
        <v>55.224933333333304</v>
      </c>
      <c r="H277" s="6">
        <f>1+_xlfn.COUNTIFS(A:A,A277,O:O,"&lt;"&amp;O277)</f>
        <v>5</v>
      </c>
      <c r="I277" s="2">
        <f>_xlfn.AVERAGEIF(A:A,A277,G:G)</f>
        <v>51.024905555555556</v>
      </c>
      <c r="J277" s="2">
        <f t="shared" si="40"/>
        <v>4.200027777777748</v>
      </c>
      <c r="K277" s="2">
        <f t="shared" si="41"/>
        <v>94.20002777777775</v>
      </c>
      <c r="L277" s="2">
        <f t="shared" si="42"/>
        <v>284.8610924858364</v>
      </c>
      <c r="M277" s="2">
        <f>SUMIF(A:A,A277,L:L)</f>
        <v>3575.2374926788407</v>
      </c>
      <c r="N277" s="3">
        <f t="shared" si="43"/>
        <v>0.07967613146515667</v>
      </c>
      <c r="O277" s="7">
        <f t="shared" si="44"/>
        <v>12.550810156204834</v>
      </c>
      <c r="P277" s="3">
        <f t="shared" si="45"/>
        <v>0.07967613146515667</v>
      </c>
      <c r="Q277" s="3">
        <f>IF(ISNUMBER(P277),SUMIF(A:A,A277,P:P),"")</f>
        <v>0.9342182664020912</v>
      </c>
      <c r="R277" s="3">
        <f t="shared" si="46"/>
        <v>0.08528642002688455</v>
      </c>
      <c r="S277" s="8">
        <f t="shared" si="47"/>
        <v>11.72519610607144</v>
      </c>
    </row>
    <row r="278" spans="1:19" ht="15">
      <c r="A278" s="1">
        <v>33</v>
      </c>
      <c r="B278" s="5">
        <v>0.6875</v>
      </c>
      <c r="C278" s="1" t="s">
        <v>284</v>
      </c>
      <c r="D278" s="1">
        <v>10</v>
      </c>
      <c r="E278" s="1">
        <v>4</v>
      </c>
      <c r="F278" s="1" t="s">
        <v>355</v>
      </c>
      <c r="G278" s="2">
        <v>52.736533333333405</v>
      </c>
      <c r="H278" s="6">
        <f>1+_xlfn.COUNTIFS(A:A,A278,O:O,"&lt;"&amp;O278)</f>
        <v>6</v>
      </c>
      <c r="I278" s="2">
        <f>_xlfn.AVERAGEIF(A:A,A278,G:G)</f>
        <v>51.024905555555556</v>
      </c>
      <c r="J278" s="2">
        <f t="shared" si="40"/>
        <v>1.7116277777778492</v>
      </c>
      <c r="K278" s="2">
        <f t="shared" si="41"/>
        <v>91.71162777777785</v>
      </c>
      <c r="L278" s="2">
        <f t="shared" si="42"/>
        <v>245.3529206958657</v>
      </c>
      <c r="M278" s="2">
        <f>SUMIF(A:A,A278,L:L)</f>
        <v>3575.2374926788407</v>
      </c>
      <c r="N278" s="3">
        <f t="shared" si="43"/>
        <v>0.06862562870250853</v>
      </c>
      <c r="O278" s="7">
        <f t="shared" si="44"/>
        <v>14.571815499643591</v>
      </c>
      <c r="P278" s="3">
        <f t="shared" si="45"/>
        <v>0.06862562870250853</v>
      </c>
      <c r="Q278" s="3">
        <f>IF(ISNUMBER(P278),SUMIF(A:A,A278,P:P),"")</f>
        <v>0.9342182664020912</v>
      </c>
      <c r="R278" s="3">
        <f t="shared" si="46"/>
        <v>0.07345781084628439</v>
      </c>
      <c r="S278" s="8">
        <f t="shared" si="47"/>
        <v>13.613256214408159</v>
      </c>
    </row>
    <row r="279" spans="1:19" ht="15">
      <c r="A279" s="1">
        <v>33</v>
      </c>
      <c r="B279" s="5">
        <v>0.6875</v>
      </c>
      <c r="C279" s="1" t="s">
        <v>284</v>
      </c>
      <c r="D279" s="1">
        <v>10</v>
      </c>
      <c r="E279" s="1">
        <v>1</v>
      </c>
      <c r="F279" s="1" t="s">
        <v>352</v>
      </c>
      <c r="G279" s="2">
        <v>51.8612333333333</v>
      </c>
      <c r="H279" s="6">
        <f>1+_xlfn.COUNTIFS(A:A,A279,O:O,"&lt;"&amp;O279)</f>
        <v>7</v>
      </c>
      <c r="I279" s="2">
        <f>_xlfn.AVERAGEIF(A:A,A279,G:G)</f>
        <v>51.024905555555556</v>
      </c>
      <c r="J279" s="2">
        <f t="shared" si="40"/>
        <v>0.8363277777777469</v>
      </c>
      <c r="K279" s="2">
        <f t="shared" si="41"/>
        <v>90.83632777777774</v>
      </c>
      <c r="L279" s="2">
        <f t="shared" si="42"/>
        <v>232.79998854842432</v>
      </c>
      <c r="M279" s="2">
        <f>SUMIF(A:A,A279,L:L)</f>
        <v>3575.2374926788407</v>
      </c>
      <c r="N279" s="3">
        <f t="shared" si="43"/>
        <v>0.06511455225705658</v>
      </c>
      <c r="O279" s="7">
        <f t="shared" si="44"/>
        <v>15.35755012262452</v>
      </c>
      <c r="P279" s="3">
        <f t="shared" si="45"/>
        <v>0.06511455225705658</v>
      </c>
      <c r="Q279" s="3">
        <f>IF(ISNUMBER(P279),SUMIF(A:A,A279,P:P),"")</f>
        <v>0.9342182664020912</v>
      </c>
      <c r="R279" s="3">
        <f t="shared" si="46"/>
        <v>0.0696995066343854</v>
      </c>
      <c r="S279" s="8">
        <f t="shared" si="47"/>
        <v>14.347303851741502</v>
      </c>
    </row>
    <row r="280" spans="1:19" ht="15">
      <c r="A280" s="1">
        <v>33</v>
      </c>
      <c r="B280" s="5">
        <v>0.6875</v>
      </c>
      <c r="C280" s="1" t="s">
        <v>284</v>
      </c>
      <c r="D280" s="1">
        <v>10</v>
      </c>
      <c r="E280" s="1">
        <v>3</v>
      </c>
      <c r="F280" s="1" t="s">
        <v>354</v>
      </c>
      <c r="G280" s="2">
        <v>49.741633333333304</v>
      </c>
      <c r="H280" s="6">
        <f>1+_xlfn.COUNTIFS(A:A,A280,O:O,"&lt;"&amp;O280)</f>
        <v>8</v>
      </c>
      <c r="I280" s="2">
        <f>_xlfn.AVERAGEIF(A:A,A280,G:G)</f>
        <v>51.024905555555556</v>
      </c>
      <c r="J280" s="2">
        <f t="shared" si="40"/>
        <v>-1.2832722222222515</v>
      </c>
      <c r="K280" s="2">
        <f t="shared" si="41"/>
        <v>88.71672777777775</v>
      </c>
      <c r="L280" s="2">
        <f t="shared" si="42"/>
        <v>204.99870594737698</v>
      </c>
      <c r="M280" s="2">
        <f>SUMIF(A:A,A280,L:L)</f>
        <v>3575.2374926788407</v>
      </c>
      <c r="N280" s="3">
        <f t="shared" si="43"/>
        <v>0.05733848628717985</v>
      </c>
      <c r="O280" s="7">
        <f t="shared" si="44"/>
        <v>17.440292982125467</v>
      </c>
      <c r="P280" s="3">
        <f t="shared" si="45"/>
        <v>0.05733848628717985</v>
      </c>
      <c r="Q280" s="3">
        <f>IF(ISNUMBER(P280),SUMIF(A:A,A280,P:P),"")</f>
        <v>0.9342182664020912</v>
      </c>
      <c r="R280" s="3">
        <f t="shared" si="46"/>
        <v>0.061375899347381364</v>
      </c>
      <c r="S280" s="8">
        <f t="shared" si="47"/>
        <v>16.293040275305806</v>
      </c>
    </row>
    <row r="281" spans="1:19" ht="15">
      <c r="A281" s="1">
        <v>33</v>
      </c>
      <c r="B281" s="5">
        <v>0.6875</v>
      </c>
      <c r="C281" s="1" t="s">
        <v>284</v>
      </c>
      <c r="D281" s="1">
        <v>10</v>
      </c>
      <c r="E281" s="1">
        <v>8</v>
      </c>
      <c r="F281" s="1" t="s">
        <v>358</v>
      </c>
      <c r="G281" s="2">
        <v>47.8768666666667</v>
      </c>
      <c r="H281" s="6">
        <f>1+_xlfn.COUNTIFS(A:A,A281,O:O,"&lt;"&amp;O281)</f>
        <v>9</v>
      </c>
      <c r="I281" s="2">
        <f>_xlfn.AVERAGEIF(A:A,A281,G:G)</f>
        <v>51.024905555555556</v>
      </c>
      <c r="J281" s="2">
        <f t="shared" si="40"/>
        <v>-3.1480388888888555</v>
      </c>
      <c r="K281" s="2">
        <f t="shared" si="41"/>
        <v>86.85196111111114</v>
      </c>
      <c r="L281" s="2">
        <f t="shared" si="42"/>
        <v>183.29881072064907</v>
      </c>
      <c r="M281" s="2">
        <f>SUMIF(A:A,A281,L:L)</f>
        <v>3575.2374926788407</v>
      </c>
      <c r="N281" s="3">
        <f t="shared" si="43"/>
        <v>0.051268988730398334</v>
      </c>
      <c r="O281" s="7">
        <f t="shared" si="44"/>
        <v>19.504968300790406</v>
      </c>
      <c r="P281" s="3">
        <f t="shared" si="45"/>
        <v>0.051268988730398334</v>
      </c>
      <c r="Q281" s="3">
        <f>IF(ISNUMBER(P281),SUMIF(A:A,A281,P:P),"")</f>
        <v>0.9342182664020912</v>
      </c>
      <c r="R281" s="3">
        <f t="shared" si="46"/>
        <v>0.054879026212844316</v>
      </c>
      <c r="S281" s="8">
        <f t="shared" si="47"/>
        <v>18.221897672192153</v>
      </c>
    </row>
    <row r="282" spans="1:19" ht="15">
      <c r="A282" s="1">
        <v>33</v>
      </c>
      <c r="B282" s="5">
        <v>0.6875</v>
      </c>
      <c r="C282" s="1" t="s">
        <v>284</v>
      </c>
      <c r="D282" s="1">
        <v>10</v>
      </c>
      <c r="E282" s="1">
        <v>10</v>
      </c>
      <c r="F282" s="1" t="s">
        <v>360</v>
      </c>
      <c r="G282" s="2">
        <v>43.0050333333333</v>
      </c>
      <c r="H282" s="6">
        <f>1+_xlfn.COUNTIFS(A:A,A282,O:O,"&lt;"&amp;O282)</f>
        <v>10</v>
      </c>
      <c r="I282" s="2">
        <f>_xlfn.AVERAGEIF(A:A,A282,G:G)</f>
        <v>51.024905555555556</v>
      </c>
      <c r="J282" s="2">
        <f t="shared" si="40"/>
        <v>-8.019872222222254</v>
      </c>
      <c r="K282" s="2">
        <f t="shared" si="41"/>
        <v>81.98012777777774</v>
      </c>
      <c r="L282" s="2">
        <f t="shared" si="42"/>
        <v>136.8393577508027</v>
      </c>
      <c r="M282" s="2">
        <f>SUMIF(A:A,A282,L:L)</f>
        <v>3575.2374926788407</v>
      </c>
      <c r="N282" s="3">
        <f t="shared" si="43"/>
        <v>0.03827420081351637</v>
      </c>
      <c r="O282" s="7">
        <f t="shared" si="44"/>
        <v>26.127260105894997</v>
      </c>
      <c r="P282" s="3">
        <f t="shared" si="45"/>
      </c>
      <c r="Q282" s="3">
        <f>IF(ISNUMBER(P282),SUMIF(A:A,A282,P:P),"")</f>
      </c>
      <c r="R282" s="3">
        <f t="shared" si="46"/>
      </c>
      <c r="S282" s="8">
        <f t="shared" si="47"/>
      </c>
    </row>
    <row r="283" spans="1:19" ht="15">
      <c r="A283" s="1">
        <v>33</v>
      </c>
      <c r="B283" s="5">
        <v>0.6875</v>
      </c>
      <c r="C283" s="1" t="s">
        <v>284</v>
      </c>
      <c r="D283" s="1">
        <v>10</v>
      </c>
      <c r="E283" s="1">
        <v>12</v>
      </c>
      <c r="F283" s="1" t="s">
        <v>362</v>
      </c>
      <c r="G283" s="2">
        <v>26.2670666666667</v>
      </c>
      <c r="H283" s="6">
        <f>1+_xlfn.COUNTIFS(A:A,A283,O:O,"&lt;"&amp;O283)</f>
        <v>11</v>
      </c>
      <c r="I283" s="2">
        <f>_xlfn.AVERAGEIF(A:A,A283,G:G)</f>
        <v>51.024905555555556</v>
      </c>
      <c r="J283" s="2">
        <f t="shared" si="40"/>
        <v>-24.757838888888855</v>
      </c>
      <c r="K283" s="2">
        <f t="shared" si="41"/>
        <v>65.24216111111114</v>
      </c>
      <c r="L283" s="2">
        <f t="shared" si="42"/>
        <v>50.12549027702446</v>
      </c>
      <c r="M283" s="2">
        <f>SUMIF(A:A,A283,L:L)</f>
        <v>3575.2374926788407</v>
      </c>
      <c r="N283" s="3">
        <f t="shared" si="43"/>
        <v>0.014020184779240111</v>
      </c>
      <c r="O283" s="7">
        <f t="shared" si="44"/>
        <v>71.32573612586863</v>
      </c>
      <c r="P283" s="3">
        <f t="shared" si="45"/>
      </c>
      <c r="Q283" s="3">
        <f>IF(ISNUMBER(P283),SUMIF(A:A,A283,P:P),"")</f>
      </c>
      <c r="R283" s="3">
        <f t="shared" si="46"/>
      </c>
      <c r="S283" s="8">
        <f t="shared" si="47"/>
      </c>
    </row>
    <row r="284" spans="1:19" ht="15">
      <c r="A284" s="1">
        <v>33</v>
      </c>
      <c r="B284" s="5">
        <v>0.6875</v>
      </c>
      <c r="C284" s="1" t="s">
        <v>284</v>
      </c>
      <c r="D284" s="1">
        <v>10</v>
      </c>
      <c r="E284" s="1">
        <v>13</v>
      </c>
      <c r="F284" s="1" t="s">
        <v>363</v>
      </c>
      <c r="G284" s="2">
        <v>25.6213</v>
      </c>
      <c r="H284" s="6">
        <f>1+_xlfn.COUNTIFS(A:A,A284,O:O,"&lt;"&amp;O284)</f>
        <v>12</v>
      </c>
      <c r="I284" s="2">
        <f>_xlfn.AVERAGEIF(A:A,A284,G:G)</f>
        <v>51.024905555555556</v>
      </c>
      <c r="J284" s="2">
        <f t="shared" si="40"/>
        <v>-25.403605555555554</v>
      </c>
      <c r="K284" s="2">
        <f t="shared" si="41"/>
        <v>64.59639444444444</v>
      </c>
      <c r="L284" s="2">
        <f t="shared" si="42"/>
        <v>48.22047226482845</v>
      </c>
      <c r="M284" s="2">
        <f>SUMIF(A:A,A284,L:L)</f>
        <v>3575.2374926788407</v>
      </c>
      <c r="N284" s="3">
        <f t="shared" si="43"/>
        <v>0.013487348005152519</v>
      </c>
      <c r="O284" s="7">
        <f t="shared" si="44"/>
        <v>74.14356029205845</v>
      </c>
      <c r="P284" s="3">
        <f t="shared" si="45"/>
      </c>
      <c r="Q284" s="3">
        <f>IF(ISNUMBER(P284),SUMIF(A:A,A284,P:P),"")</f>
      </c>
      <c r="R284" s="3">
        <f t="shared" si="46"/>
      </c>
      <c r="S284" s="8">
        <f t="shared" si="47"/>
      </c>
    </row>
    <row r="285" spans="1:19" ht="15">
      <c r="A285" s="1">
        <v>19</v>
      </c>
      <c r="B285" s="5">
        <v>0.6909722222222222</v>
      </c>
      <c r="C285" s="1" t="s">
        <v>153</v>
      </c>
      <c r="D285" s="1">
        <v>7</v>
      </c>
      <c r="E285" s="1">
        <v>3</v>
      </c>
      <c r="F285" s="1" t="s">
        <v>207</v>
      </c>
      <c r="G285" s="2">
        <v>69.8542666666667</v>
      </c>
      <c r="H285" s="6">
        <f>1+_xlfn.COUNTIFS(A:A,A285,O:O,"&lt;"&amp;O285)</f>
        <v>1</v>
      </c>
      <c r="I285" s="2">
        <f>_xlfn.AVERAGEIF(A:A,A285,G:G)</f>
        <v>49.76971515151513</v>
      </c>
      <c r="J285" s="2">
        <f t="shared" si="40"/>
        <v>20.084551515151574</v>
      </c>
      <c r="K285" s="2">
        <f t="shared" si="41"/>
        <v>110.08455151515157</v>
      </c>
      <c r="L285" s="2">
        <f t="shared" si="42"/>
        <v>738.833869277388</v>
      </c>
      <c r="M285" s="2">
        <f>SUMIF(A:A,A285,L:L)</f>
        <v>2930.114966980887</v>
      </c>
      <c r="N285" s="3">
        <f t="shared" si="43"/>
        <v>0.2521518362259563</v>
      </c>
      <c r="O285" s="7">
        <f t="shared" si="44"/>
        <v>3.965864436949362</v>
      </c>
      <c r="P285" s="3">
        <f t="shared" si="45"/>
        <v>0.2521518362259563</v>
      </c>
      <c r="Q285" s="3">
        <f>IF(ISNUMBER(P285),SUMIF(A:A,A285,P:P),"")</f>
        <v>0.9766951048501767</v>
      </c>
      <c r="R285" s="3">
        <f t="shared" si="46"/>
        <v>0.25816842428491127</v>
      </c>
      <c r="S285" s="8">
        <f t="shared" si="47"/>
        <v>3.873440382067844</v>
      </c>
    </row>
    <row r="286" spans="1:19" ht="15">
      <c r="A286" s="1">
        <v>19</v>
      </c>
      <c r="B286" s="5">
        <v>0.6909722222222222</v>
      </c>
      <c r="C286" s="1" t="s">
        <v>153</v>
      </c>
      <c r="D286" s="1">
        <v>7</v>
      </c>
      <c r="E286" s="1">
        <v>5</v>
      </c>
      <c r="F286" s="1" t="s">
        <v>208</v>
      </c>
      <c r="G286" s="2">
        <v>60.3330666666666</v>
      </c>
      <c r="H286" s="6">
        <f>1+_xlfn.COUNTIFS(A:A,A286,O:O,"&lt;"&amp;O286)</f>
        <v>2</v>
      </c>
      <c r="I286" s="2">
        <f>_xlfn.AVERAGEIF(A:A,A286,G:G)</f>
        <v>49.76971515151513</v>
      </c>
      <c r="J286" s="2">
        <f t="shared" si="40"/>
        <v>10.563351515151474</v>
      </c>
      <c r="K286" s="2">
        <f t="shared" si="41"/>
        <v>100.56335151515148</v>
      </c>
      <c r="L286" s="2">
        <f t="shared" si="42"/>
        <v>417.29820699577505</v>
      </c>
      <c r="M286" s="2">
        <f>SUMIF(A:A,A286,L:L)</f>
        <v>2930.114966980887</v>
      </c>
      <c r="N286" s="3">
        <f t="shared" si="43"/>
        <v>0.14241700810318308</v>
      </c>
      <c r="O286" s="7">
        <f t="shared" si="44"/>
        <v>7.021633253771812</v>
      </c>
      <c r="P286" s="3">
        <f t="shared" si="45"/>
        <v>0.14241700810318308</v>
      </c>
      <c r="Q286" s="3">
        <f>IF(ISNUMBER(P286),SUMIF(A:A,A286,P:P),"")</f>
        <v>0.9766951048501767</v>
      </c>
      <c r="R286" s="3">
        <f t="shared" si="46"/>
        <v>0.14581521643341255</v>
      </c>
      <c r="S286" s="8">
        <f t="shared" si="47"/>
        <v>6.857994827012147</v>
      </c>
    </row>
    <row r="287" spans="1:19" ht="15">
      <c r="A287" s="1">
        <v>19</v>
      </c>
      <c r="B287" s="5">
        <v>0.6909722222222222</v>
      </c>
      <c r="C287" s="1" t="s">
        <v>153</v>
      </c>
      <c r="D287" s="1">
        <v>7</v>
      </c>
      <c r="E287" s="1">
        <v>1</v>
      </c>
      <c r="F287" s="1" t="s">
        <v>206</v>
      </c>
      <c r="G287" s="2">
        <v>56.3229</v>
      </c>
      <c r="H287" s="6">
        <f>1+_xlfn.COUNTIFS(A:A,A287,O:O,"&lt;"&amp;O287)</f>
        <v>3</v>
      </c>
      <c r="I287" s="2">
        <f>_xlfn.AVERAGEIF(A:A,A287,G:G)</f>
        <v>49.76971515151513</v>
      </c>
      <c r="J287" s="2">
        <f t="shared" si="40"/>
        <v>6.553184848484868</v>
      </c>
      <c r="K287" s="2">
        <f t="shared" si="41"/>
        <v>96.55318484848488</v>
      </c>
      <c r="L287" s="2">
        <f t="shared" si="42"/>
        <v>328.0582194344963</v>
      </c>
      <c r="M287" s="2">
        <f>SUMIF(A:A,A287,L:L)</f>
        <v>2930.114966980887</v>
      </c>
      <c r="N287" s="3">
        <f t="shared" si="43"/>
        <v>0.11196086949875514</v>
      </c>
      <c r="O287" s="7">
        <f t="shared" si="44"/>
        <v>8.931691978429292</v>
      </c>
      <c r="P287" s="3">
        <f t="shared" si="45"/>
        <v>0.11196086949875514</v>
      </c>
      <c r="Q287" s="3">
        <f>IF(ISNUMBER(P287),SUMIF(A:A,A287,P:P),"")</f>
        <v>0.9766951048501767</v>
      </c>
      <c r="R287" s="3">
        <f t="shared" si="46"/>
        <v>0.1146323647397923</v>
      </c>
      <c r="S287" s="8">
        <f t="shared" si="47"/>
        <v>8.72353983336148</v>
      </c>
    </row>
    <row r="288" spans="1:19" ht="15">
      <c r="A288" s="1">
        <v>19</v>
      </c>
      <c r="B288" s="5">
        <v>0.6909722222222222</v>
      </c>
      <c r="C288" s="1" t="s">
        <v>153</v>
      </c>
      <c r="D288" s="1">
        <v>7</v>
      </c>
      <c r="E288" s="1">
        <v>8</v>
      </c>
      <c r="F288" s="1" t="s">
        <v>211</v>
      </c>
      <c r="G288" s="2">
        <v>56.022233333333304</v>
      </c>
      <c r="H288" s="6">
        <f>1+_xlfn.COUNTIFS(A:A,A288,O:O,"&lt;"&amp;O288)</f>
        <v>4</v>
      </c>
      <c r="I288" s="2">
        <f>_xlfn.AVERAGEIF(A:A,A288,G:G)</f>
        <v>49.76971515151513</v>
      </c>
      <c r="J288" s="2">
        <f t="shared" si="40"/>
        <v>6.252518181818175</v>
      </c>
      <c r="K288" s="2">
        <f t="shared" si="41"/>
        <v>96.25251818181817</v>
      </c>
      <c r="L288" s="2">
        <f t="shared" si="42"/>
        <v>322.1931114911927</v>
      </c>
      <c r="M288" s="2">
        <f>SUMIF(A:A,A288,L:L)</f>
        <v>2930.114966980887</v>
      </c>
      <c r="N288" s="3">
        <f t="shared" si="43"/>
        <v>0.10995920471447303</v>
      </c>
      <c r="O288" s="7">
        <f t="shared" si="44"/>
        <v>9.094281852953218</v>
      </c>
      <c r="P288" s="3">
        <f t="shared" si="45"/>
        <v>0.10995920471447303</v>
      </c>
      <c r="Q288" s="3">
        <f>IF(ISNUMBER(P288),SUMIF(A:A,A288,P:P),"")</f>
        <v>0.9766951048501767</v>
      </c>
      <c r="R288" s="3">
        <f t="shared" si="46"/>
        <v>0.11258293828690845</v>
      </c>
      <c r="S288" s="8">
        <f t="shared" si="47"/>
        <v>8.882340567907203</v>
      </c>
    </row>
    <row r="289" spans="1:19" ht="15">
      <c r="A289" s="1">
        <v>19</v>
      </c>
      <c r="B289" s="5">
        <v>0.6909722222222222</v>
      </c>
      <c r="C289" s="1" t="s">
        <v>153</v>
      </c>
      <c r="D289" s="1">
        <v>7</v>
      </c>
      <c r="E289" s="1">
        <v>10</v>
      </c>
      <c r="F289" s="1" t="s">
        <v>212</v>
      </c>
      <c r="G289" s="2">
        <v>49.2045999999999</v>
      </c>
      <c r="H289" s="6">
        <f>1+_xlfn.COUNTIFS(A:A,A289,O:O,"&lt;"&amp;O289)</f>
        <v>5</v>
      </c>
      <c r="I289" s="2">
        <f>_xlfn.AVERAGEIF(A:A,A289,G:G)</f>
        <v>49.76971515151513</v>
      </c>
      <c r="J289" s="2">
        <f t="shared" si="40"/>
        <v>-0.5651151515152293</v>
      </c>
      <c r="K289" s="2">
        <f t="shared" si="41"/>
        <v>89.43488484848477</v>
      </c>
      <c r="L289" s="2">
        <f t="shared" si="42"/>
        <v>214.02505570654907</v>
      </c>
      <c r="M289" s="2">
        <f>SUMIF(A:A,A289,L:L)</f>
        <v>2930.114966980887</v>
      </c>
      <c r="N289" s="3">
        <f t="shared" si="43"/>
        <v>0.0730432280365691</v>
      </c>
      <c r="O289" s="7">
        <f t="shared" si="44"/>
        <v>13.690523089961877</v>
      </c>
      <c r="P289" s="3">
        <f t="shared" si="45"/>
        <v>0.0730432280365691</v>
      </c>
      <c r="Q289" s="3">
        <f>IF(ISNUMBER(P289),SUMIF(A:A,A289,P:P),"")</f>
        <v>0.9766951048501767</v>
      </c>
      <c r="R289" s="3">
        <f t="shared" si="46"/>
        <v>0.07478611050044506</v>
      </c>
      <c r="S289" s="8">
        <f t="shared" si="47"/>
        <v>13.371466884804082</v>
      </c>
    </row>
    <row r="290" spans="1:19" ht="15">
      <c r="A290" s="1">
        <v>19</v>
      </c>
      <c r="B290" s="5">
        <v>0.6909722222222222</v>
      </c>
      <c r="C290" s="1" t="s">
        <v>153</v>
      </c>
      <c r="D290" s="1">
        <v>7</v>
      </c>
      <c r="E290" s="1">
        <v>6</v>
      </c>
      <c r="F290" s="1" t="s">
        <v>209</v>
      </c>
      <c r="G290" s="2">
        <v>45.9303666666667</v>
      </c>
      <c r="H290" s="6">
        <f>1+_xlfn.COUNTIFS(A:A,A290,O:O,"&lt;"&amp;O290)</f>
        <v>7</v>
      </c>
      <c r="I290" s="2">
        <f>_xlfn.AVERAGEIF(A:A,A290,G:G)</f>
        <v>49.76971515151513</v>
      </c>
      <c r="J290" s="2">
        <f t="shared" si="40"/>
        <v>-3.839348484848429</v>
      </c>
      <c r="K290" s="2">
        <f t="shared" si="41"/>
        <v>86.16065151515157</v>
      </c>
      <c r="L290" s="2">
        <f t="shared" si="42"/>
        <v>175.85135967554012</v>
      </c>
      <c r="M290" s="2">
        <f>SUMIF(A:A,A290,L:L)</f>
        <v>2930.114966980887</v>
      </c>
      <c r="N290" s="3">
        <f t="shared" si="43"/>
        <v>0.06001517403145881</v>
      </c>
      <c r="O290" s="7">
        <f t="shared" si="44"/>
        <v>16.66245272363651</v>
      </c>
      <c r="P290" s="3">
        <f t="shared" si="45"/>
        <v>0.06001517403145881</v>
      </c>
      <c r="Q290" s="3">
        <f>IF(ISNUMBER(P290),SUMIF(A:A,A290,P:P),"")</f>
        <v>0.9766951048501767</v>
      </c>
      <c r="R290" s="3">
        <f t="shared" si="46"/>
        <v>0.06144719445549492</v>
      </c>
      <c r="S290" s="8">
        <f t="shared" si="47"/>
        <v>16.274136009973272</v>
      </c>
    </row>
    <row r="291" spans="1:19" ht="15">
      <c r="A291" s="1">
        <v>19</v>
      </c>
      <c r="B291" s="5">
        <v>0.6909722222222222</v>
      </c>
      <c r="C291" s="1" t="s">
        <v>153</v>
      </c>
      <c r="D291" s="1">
        <v>7</v>
      </c>
      <c r="E291" s="1">
        <v>7</v>
      </c>
      <c r="F291" s="1" t="s">
        <v>210</v>
      </c>
      <c r="G291" s="2">
        <v>47.5187333333333</v>
      </c>
      <c r="H291" s="6">
        <f>1+_xlfn.COUNTIFS(A:A,A291,O:O,"&lt;"&amp;O291)</f>
        <v>6</v>
      </c>
      <c r="I291" s="2">
        <f>_xlfn.AVERAGEIF(A:A,A291,G:G)</f>
        <v>49.76971515151513</v>
      </c>
      <c r="J291" s="2">
        <f t="shared" si="40"/>
        <v>-2.2509818181818275</v>
      </c>
      <c r="K291" s="2">
        <f t="shared" si="41"/>
        <v>87.74901818181817</v>
      </c>
      <c r="L291" s="2">
        <f t="shared" si="42"/>
        <v>193.43491337688116</v>
      </c>
      <c r="M291" s="2">
        <f>SUMIF(A:A,A291,L:L)</f>
        <v>2930.114966980887</v>
      </c>
      <c r="N291" s="3">
        <f t="shared" si="43"/>
        <v>0.06601615143319492</v>
      </c>
      <c r="O291" s="7">
        <f t="shared" si="44"/>
        <v>15.147808199815321</v>
      </c>
      <c r="P291" s="3">
        <f t="shared" si="45"/>
        <v>0.06601615143319492</v>
      </c>
      <c r="Q291" s="3">
        <f>IF(ISNUMBER(P291),SUMIF(A:A,A291,P:P),"")</f>
        <v>0.9766951048501767</v>
      </c>
      <c r="R291" s="3">
        <f t="shared" si="46"/>
        <v>0.06759136101467579</v>
      </c>
      <c r="S291" s="8">
        <f t="shared" si="47"/>
        <v>14.794790117968992</v>
      </c>
    </row>
    <row r="292" spans="1:19" ht="15">
      <c r="A292" s="1">
        <v>19</v>
      </c>
      <c r="B292" s="5">
        <v>0.6909722222222222</v>
      </c>
      <c r="C292" s="1" t="s">
        <v>153</v>
      </c>
      <c r="D292" s="1">
        <v>7</v>
      </c>
      <c r="E292" s="1">
        <v>12</v>
      </c>
      <c r="F292" s="1" t="s">
        <v>213</v>
      </c>
      <c r="G292" s="2">
        <v>43.3908</v>
      </c>
      <c r="H292" s="6">
        <f>1+_xlfn.COUNTIFS(A:A,A292,O:O,"&lt;"&amp;O292)</f>
        <v>9</v>
      </c>
      <c r="I292" s="2">
        <f>_xlfn.AVERAGEIF(A:A,A292,G:G)</f>
        <v>49.76971515151513</v>
      </c>
      <c r="J292" s="2">
        <f t="shared" si="40"/>
        <v>-6.37891515151513</v>
      </c>
      <c r="K292" s="2">
        <f t="shared" si="41"/>
        <v>83.62108484848487</v>
      </c>
      <c r="L292" s="2">
        <f t="shared" si="42"/>
        <v>150.99777338463608</v>
      </c>
      <c r="M292" s="2">
        <f>SUMIF(A:A,A292,L:L)</f>
        <v>2930.114966980887</v>
      </c>
      <c r="N292" s="3">
        <f t="shared" si="43"/>
        <v>0.05153305419282582</v>
      </c>
      <c r="O292" s="7">
        <f t="shared" si="44"/>
        <v>19.405021023171088</v>
      </c>
      <c r="P292" s="3">
        <f t="shared" si="45"/>
        <v>0.05153305419282582</v>
      </c>
      <c r="Q292" s="3">
        <f>IF(ISNUMBER(P292),SUMIF(A:A,A292,P:P),"")</f>
        <v>0.9766951048501767</v>
      </c>
      <c r="R292" s="3">
        <f t="shared" si="46"/>
        <v>0.052762682987676994</v>
      </c>
      <c r="S292" s="8">
        <f t="shared" si="47"/>
        <v>18.95278904284597</v>
      </c>
    </row>
    <row r="293" spans="1:19" ht="15">
      <c r="A293" s="1">
        <v>19</v>
      </c>
      <c r="B293" s="5">
        <v>0.6909722222222222</v>
      </c>
      <c r="C293" s="1" t="s">
        <v>153</v>
      </c>
      <c r="D293" s="1">
        <v>7</v>
      </c>
      <c r="E293" s="1">
        <v>13</v>
      </c>
      <c r="F293" s="1" t="s">
        <v>214</v>
      </c>
      <c r="G293" s="2">
        <v>43.0392333333333</v>
      </c>
      <c r="H293" s="6">
        <f>1+_xlfn.COUNTIFS(A:A,A293,O:O,"&lt;"&amp;O293)</f>
        <v>10</v>
      </c>
      <c r="I293" s="2">
        <f>_xlfn.AVERAGEIF(A:A,A293,G:G)</f>
        <v>49.76971515151513</v>
      </c>
      <c r="J293" s="2">
        <f t="shared" si="40"/>
        <v>-6.730481818181829</v>
      </c>
      <c r="K293" s="2">
        <f t="shared" si="41"/>
        <v>83.26951818181817</v>
      </c>
      <c r="L293" s="2">
        <f t="shared" si="42"/>
        <v>147.84598513019074</v>
      </c>
      <c r="M293" s="2">
        <f>SUMIF(A:A,A293,L:L)</f>
        <v>2930.114966980887</v>
      </c>
      <c r="N293" s="3">
        <f t="shared" si="43"/>
        <v>0.050457400749202456</v>
      </c>
      <c r="O293" s="7">
        <f t="shared" si="44"/>
        <v>19.818698251431556</v>
      </c>
      <c r="P293" s="3">
        <f t="shared" si="45"/>
        <v>0.050457400749202456</v>
      </c>
      <c r="Q293" s="3">
        <f>IF(ISNUMBER(P293),SUMIF(A:A,A293,P:P),"")</f>
        <v>0.9766951048501767</v>
      </c>
      <c r="R293" s="3">
        <f t="shared" si="46"/>
        <v>0.051661363406692334</v>
      </c>
      <c r="S293" s="8">
        <f t="shared" si="47"/>
        <v>19.35682556667596</v>
      </c>
    </row>
    <row r="294" spans="1:19" ht="15">
      <c r="A294" s="1">
        <v>19</v>
      </c>
      <c r="B294" s="5">
        <v>0.6909722222222222</v>
      </c>
      <c r="C294" s="1" t="s">
        <v>153</v>
      </c>
      <c r="D294" s="1">
        <v>7</v>
      </c>
      <c r="E294" s="1">
        <v>14</v>
      </c>
      <c r="F294" s="1" t="s">
        <v>215</v>
      </c>
      <c r="G294" s="2">
        <v>45.685866666666605</v>
      </c>
      <c r="H294" s="6">
        <f>1+_xlfn.COUNTIFS(A:A,A294,O:O,"&lt;"&amp;O294)</f>
        <v>8</v>
      </c>
      <c r="I294" s="2">
        <f>_xlfn.AVERAGEIF(A:A,A294,G:G)</f>
        <v>49.76971515151513</v>
      </c>
      <c r="J294" s="2">
        <f t="shared" si="40"/>
        <v>-4.083848484848524</v>
      </c>
      <c r="K294" s="2">
        <f t="shared" si="41"/>
        <v>85.91615151515148</v>
      </c>
      <c r="L294" s="2">
        <f t="shared" si="42"/>
        <v>173.29045042581959</v>
      </c>
      <c r="M294" s="2">
        <f>SUMIF(A:A,A294,L:L)</f>
        <v>2930.114966980887</v>
      </c>
      <c r="N294" s="3">
        <f t="shared" si="43"/>
        <v>0.05914117786455782</v>
      </c>
      <c r="O294" s="7">
        <f t="shared" si="44"/>
        <v>16.908692658948226</v>
      </c>
      <c r="P294" s="3">
        <f t="shared" si="45"/>
        <v>0.05914117786455782</v>
      </c>
      <c r="Q294" s="3">
        <f>IF(ISNUMBER(P294),SUMIF(A:A,A294,P:P),"")</f>
        <v>0.9766951048501767</v>
      </c>
      <c r="R294" s="3">
        <f t="shared" si="46"/>
        <v>0.060552343889990076</v>
      </c>
      <c r="S294" s="8">
        <f t="shared" si="47"/>
        <v>16.51463734941085</v>
      </c>
    </row>
    <row r="295" spans="1:19" ht="15">
      <c r="A295" s="1">
        <v>19</v>
      </c>
      <c r="B295" s="5">
        <v>0.6909722222222222</v>
      </c>
      <c r="C295" s="1" t="s">
        <v>153</v>
      </c>
      <c r="D295" s="1">
        <v>7</v>
      </c>
      <c r="E295" s="1">
        <v>15</v>
      </c>
      <c r="F295" s="1" t="s">
        <v>216</v>
      </c>
      <c r="G295" s="2">
        <v>30.164800000000003</v>
      </c>
      <c r="H295" s="6">
        <f>1+_xlfn.COUNTIFS(A:A,A295,O:O,"&lt;"&amp;O295)</f>
        <v>11</v>
      </c>
      <c r="I295" s="2">
        <f>_xlfn.AVERAGEIF(A:A,A295,G:G)</f>
        <v>49.76971515151513</v>
      </c>
      <c r="J295" s="2">
        <f t="shared" si="40"/>
        <v>-19.604915151515126</v>
      </c>
      <c r="K295" s="2">
        <f t="shared" si="41"/>
        <v>70.39508484848487</v>
      </c>
      <c r="L295" s="2">
        <f t="shared" si="42"/>
        <v>68.28602208241799</v>
      </c>
      <c r="M295" s="2">
        <f>SUMIF(A:A,A295,L:L)</f>
        <v>2930.114966980887</v>
      </c>
      <c r="N295" s="3">
        <f t="shared" si="43"/>
        <v>0.023304895149823455</v>
      </c>
      <c r="O295" s="7">
        <f t="shared" si="44"/>
        <v>42.90943999409392</v>
      </c>
      <c r="P295" s="3">
        <f t="shared" si="45"/>
      </c>
      <c r="Q295" s="3">
        <f>IF(ISNUMBER(P295),SUMIF(A:A,A295,P:P),"")</f>
      </c>
      <c r="R295" s="3">
        <f t="shared" si="46"/>
      </c>
      <c r="S295" s="8">
        <f t="shared" si="47"/>
      </c>
    </row>
    <row r="296" spans="1:19" ht="15">
      <c r="A296" s="1">
        <v>25</v>
      </c>
      <c r="B296" s="5">
        <v>0.6979166666666666</v>
      </c>
      <c r="C296" s="1" t="s">
        <v>217</v>
      </c>
      <c r="D296" s="1">
        <v>9</v>
      </c>
      <c r="E296" s="1">
        <v>1</v>
      </c>
      <c r="F296" s="1" t="s">
        <v>274</v>
      </c>
      <c r="G296" s="2">
        <v>69.5146</v>
      </c>
      <c r="H296" s="6">
        <f>1+_xlfn.COUNTIFS(A:A,A296,O:O,"&lt;"&amp;O296)</f>
        <v>1</v>
      </c>
      <c r="I296" s="2">
        <f>_xlfn.AVERAGEIF(A:A,A296,G:G)</f>
        <v>50.43384999999999</v>
      </c>
      <c r="J296" s="2">
        <f t="shared" si="40"/>
        <v>19.08075000000001</v>
      </c>
      <c r="K296" s="2">
        <f t="shared" si="41"/>
        <v>109.08075000000001</v>
      </c>
      <c r="L296" s="2">
        <f t="shared" si="42"/>
        <v>695.6488450216914</v>
      </c>
      <c r="M296" s="2">
        <f>SUMIF(A:A,A296,L:L)</f>
        <v>2637.0806065924435</v>
      </c>
      <c r="N296" s="3">
        <f t="shared" si="43"/>
        <v>0.26379506310221895</v>
      </c>
      <c r="O296" s="7">
        <f t="shared" si="44"/>
        <v>3.790821512124001</v>
      </c>
      <c r="P296" s="3">
        <f t="shared" si="45"/>
        <v>0.26379506310221895</v>
      </c>
      <c r="Q296" s="3">
        <f>IF(ISNUMBER(P296),SUMIF(A:A,A296,P:P),"")</f>
        <v>0.9141351497676177</v>
      </c>
      <c r="R296" s="3">
        <f t="shared" si="46"/>
        <v>0.2885733725142046</v>
      </c>
      <c r="S296" s="8">
        <f t="shared" si="47"/>
        <v>3.465323190727781</v>
      </c>
    </row>
    <row r="297" spans="1:19" ht="15">
      <c r="A297" s="1">
        <v>25</v>
      </c>
      <c r="B297" s="5">
        <v>0.6979166666666666</v>
      </c>
      <c r="C297" s="1" t="s">
        <v>217</v>
      </c>
      <c r="D297" s="1">
        <v>9</v>
      </c>
      <c r="E297" s="1">
        <v>4</v>
      </c>
      <c r="F297" s="1" t="s">
        <v>276</v>
      </c>
      <c r="G297" s="2">
        <v>60.4014</v>
      </c>
      <c r="H297" s="6">
        <f>1+_xlfn.COUNTIFS(A:A,A297,O:O,"&lt;"&amp;O297)</f>
        <v>2</v>
      </c>
      <c r="I297" s="2">
        <f>_xlfn.AVERAGEIF(A:A,A297,G:G)</f>
        <v>50.43384999999999</v>
      </c>
      <c r="J297" s="2">
        <f t="shared" si="40"/>
        <v>9.96755000000001</v>
      </c>
      <c r="K297" s="2">
        <f t="shared" si="41"/>
        <v>99.96755000000002</v>
      </c>
      <c r="L297" s="2">
        <f t="shared" si="42"/>
        <v>402.64408179653225</v>
      </c>
      <c r="M297" s="2">
        <f>SUMIF(A:A,A297,L:L)</f>
        <v>2637.0806065924435</v>
      </c>
      <c r="N297" s="3">
        <f t="shared" si="43"/>
        <v>0.15268554203082055</v>
      </c>
      <c r="O297" s="7">
        <f t="shared" si="44"/>
        <v>6.549408586427545</v>
      </c>
      <c r="P297" s="3">
        <f t="shared" si="45"/>
        <v>0.15268554203082055</v>
      </c>
      <c r="Q297" s="3">
        <f>IF(ISNUMBER(P297),SUMIF(A:A,A297,P:P),"")</f>
        <v>0.9141351497676177</v>
      </c>
      <c r="R297" s="3">
        <f t="shared" si="46"/>
        <v>0.16702731764513679</v>
      </c>
      <c r="S297" s="8">
        <f t="shared" si="47"/>
        <v>5.987044599043265</v>
      </c>
    </row>
    <row r="298" spans="1:19" ht="15">
      <c r="A298" s="1">
        <v>25</v>
      </c>
      <c r="B298" s="5">
        <v>0.6979166666666666</v>
      </c>
      <c r="C298" s="1" t="s">
        <v>217</v>
      </c>
      <c r="D298" s="1">
        <v>9</v>
      </c>
      <c r="E298" s="1">
        <v>9</v>
      </c>
      <c r="F298" s="1" t="s">
        <v>279</v>
      </c>
      <c r="G298" s="2">
        <v>56.4020666666667</v>
      </c>
      <c r="H298" s="6">
        <f>1+_xlfn.COUNTIFS(A:A,A298,O:O,"&lt;"&amp;O298)</f>
        <v>3</v>
      </c>
      <c r="I298" s="2">
        <f>_xlfn.AVERAGEIF(A:A,A298,G:G)</f>
        <v>50.43384999999999</v>
      </c>
      <c r="J298" s="2">
        <f t="shared" si="40"/>
        <v>5.968216666666706</v>
      </c>
      <c r="K298" s="2">
        <f t="shared" si="41"/>
        <v>95.9682166666667</v>
      </c>
      <c r="L298" s="2">
        <f t="shared" si="42"/>
        <v>316.7437223302147</v>
      </c>
      <c r="M298" s="2">
        <f>SUMIF(A:A,A298,L:L)</f>
        <v>2637.0806065924435</v>
      </c>
      <c r="N298" s="3">
        <f t="shared" si="43"/>
        <v>0.12011150570763231</v>
      </c>
      <c r="O298" s="7">
        <f t="shared" si="44"/>
        <v>8.325597070060345</v>
      </c>
      <c r="P298" s="3">
        <f t="shared" si="45"/>
        <v>0.12011150570763231</v>
      </c>
      <c r="Q298" s="3">
        <f>IF(ISNUMBER(P298),SUMIF(A:A,A298,P:P),"")</f>
        <v>0.9141351497676177</v>
      </c>
      <c r="R298" s="3">
        <f t="shared" si="46"/>
        <v>0.13139359725765482</v>
      </c>
      <c r="S298" s="8">
        <f t="shared" si="47"/>
        <v>7.610720924544451</v>
      </c>
    </row>
    <row r="299" spans="1:19" ht="15">
      <c r="A299" s="1">
        <v>25</v>
      </c>
      <c r="B299" s="5">
        <v>0.6979166666666666</v>
      </c>
      <c r="C299" s="1" t="s">
        <v>217</v>
      </c>
      <c r="D299" s="1">
        <v>9</v>
      </c>
      <c r="E299" s="1">
        <v>3</v>
      </c>
      <c r="F299" s="1" t="s">
        <v>275</v>
      </c>
      <c r="G299" s="2">
        <v>56.1926333333333</v>
      </c>
      <c r="H299" s="6">
        <f>1+_xlfn.COUNTIFS(A:A,A299,O:O,"&lt;"&amp;O299)</f>
        <v>4</v>
      </c>
      <c r="I299" s="2">
        <f>_xlfn.AVERAGEIF(A:A,A299,G:G)</f>
        <v>50.43384999999999</v>
      </c>
      <c r="J299" s="2">
        <f t="shared" si="40"/>
        <v>5.758783333333305</v>
      </c>
      <c r="K299" s="2">
        <f t="shared" si="41"/>
        <v>95.7587833333333</v>
      </c>
      <c r="L299" s="2">
        <f t="shared" si="42"/>
        <v>312.7884239018709</v>
      </c>
      <c r="M299" s="2">
        <f>SUMIF(A:A,A299,L:L)</f>
        <v>2637.0806065924435</v>
      </c>
      <c r="N299" s="3">
        <f t="shared" si="43"/>
        <v>0.11861162799496171</v>
      </c>
      <c r="O299" s="7">
        <f t="shared" si="44"/>
        <v>8.430876608847129</v>
      </c>
      <c r="P299" s="3">
        <f t="shared" si="45"/>
        <v>0.11861162799496171</v>
      </c>
      <c r="Q299" s="3">
        <f>IF(ISNUMBER(P299),SUMIF(A:A,A299,P:P),"")</f>
        <v>0.9141351497676177</v>
      </c>
      <c r="R299" s="3">
        <f t="shared" si="46"/>
        <v>0.12975283580892166</v>
      </c>
      <c r="S299" s="8">
        <f t="shared" si="47"/>
        <v>7.706960651500775</v>
      </c>
    </row>
    <row r="300" spans="1:19" ht="15">
      <c r="A300" s="1">
        <v>25</v>
      </c>
      <c r="B300" s="5">
        <v>0.6979166666666666</v>
      </c>
      <c r="C300" s="1" t="s">
        <v>217</v>
      </c>
      <c r="D300" s="1">
        <v>9</v>
      </c>
      <c r="E300" s="1">
        <v>7</v>
      </c>
      <c r="F300" s="1" t="s">
        <v>277</v>
      </c>
      <c r="G300" s="2">
        <v>48.856500000000004</v>
      </c>
      <c r="H300" s="6">
        <f>1+_xlfn.COUNTIFS(A:A,A300,O:O,"&lt;"&amp;O300)</f>
        <v>5</v>
      </c>
      <c r="I300" s="2">
        <f>_xlfn.AVERAGEIF(A:A,A300,G:G)</f>
        <v>50.43384999999999</v>
      </c>
      <c r="J300" s="2">
        <f t="shared" si="40"/>
        <v>-1.5773499999999885</v>
      </c>
      <c r="K300" s="2">
        <f t="shared" si="41"/>
        <v>88.42265</v>
      </c>
      <c r="L300" s="2">
        <f t="shared" si="42"/>
        <v>201.41329680963037</v>
      </c>
      <c r="M300" s="2">
        <f>SUMIF(A:A,A300,L:L)</f>
        <v>2637.0806065924435</v>
      </c>
      <c r="N300" s="3">
        <f t="shared" si="43"/>
        <v>0.07637737591566858</v>
      </c>
      <c r="O300" s="7">
        <f t="shared" si="44"/>
        <v>13.092882388420117</v>
      </c>
      <c r="P300" s="3">
        <f t="shared" si="45"/>
        <v>0.07637737591566858</v>
      </c>
      <c r="Q300" s="3">
        <f>IF(ISNUMBER(P300),SUMIF(A:A,A300,P:P),"")</f>
        <v>0.9141351497676177</v>
      </c>
      <c r="R300" s="3">
        <f t="shared" si="46"/>
        <v>0.08355151416624171</v>
      </c>
      <c r="S300" s="8">
        <f t="shared" si="47"/>
        <v>11.968664003028225</v>
      </c>
    </row>
    <row r="301" spans="1:19" ht="15">
      <c r="A301" s="1">
        <v>25</v>
      </c>
      <c r="B301" s="5">
        <v>0.6979166666666666</v>
      </c>
      <c r="C301" s="1" t="s">
        <v>217</v>
      </c>
      <c r="D301" s="1">
        <v>9</v>
      </c>
      <c r="E301" s="1">
        <v>10</v>
      </c>
      <c r="F301" s="1" t="s">
        <v>280</v>
      </c>
      <c r="G301" s="2">
        <v>47.460166666666694</v>
      </c>
      <c r="H301" s="6">
        <f>1+_xlfn.COUNTIFS(A:A,A301,O:O,"&lt;"&amp;O301)</f>
        <v>6</v>
      </c>
      <c r="I301" s="2">
        <f>_xlfn.AVERAGEIF(A:A,A301,G:G)</f>
        <v>50.43384999999999</v>
      </c>
      <c r="J301" s="2">
        <f t="shared" si="40"/>
        <v>-2.973683333333298</v>
      </c>
      <c r="K301" s="2">
        <f t="shared" si="41"/>
        <v>87.0263166666667</v>
      </c>
      <c r="L301" s="2">
        <f t="shared" si="42"/>
        <v>185.22642581146667</v>
      </c>
      <c r="M301" s="2">
        <f>SUMIF(A:A,A301,L:L)</f>
        <v>2637.0806065924435</v>
      </c>
      <c r="N301" s="3">
        <f t="shared" si="43"/>
        <v>0.07023919759920069</v>
      </c>
      <c r="O301" s="7">
        <f t="shared" si="44"/>
        <v>14.237064690092357</v>
      </c>
      <c r="P301" s="3">
        <f t="shared" si="45"/>
        <v>0.07023919759920069</v>
      </c>
      <c r="Q301" s="3">
        <f>IF(ISNUMBER(P301),SUMIF(A:A,A301,P:P),"")</f>
        <v>0.9141351497676177</v>
      </c>
      <c r="R301" s="3">
        <f t="shared" si="46"/>
        <v>0.0768367758498907</v>
      </c>
      <c r="S301" s="8">
        <f t="shared" si="47"/>
        <v>13.014601262728837</v>
      </c>
    </row>
    <row r="302" spans="1:19" ht="15">
      <c r="A302" s="1">
        <v>25</v>
      </c>
      <c r="B302" s="5">
        <v>0.6979166666666666</v>
      </c>
      <c r="C302" s="1" t="s">
        <v>217</v>
      </c>
      <c r="D302" s="1">
        <v>9</v>
      </c>
      <c r="E302" s="1">
        <v>11</v>
      </c>
      <c r="F302" s="1" t="s">
        <v>281</v>
      </c>
      <c r="G302" s="2">
        <v>45.8867666666666</v>
      </c>
      <c r="H302" s="6">
        <f>1+_xlfn.COUNTIFS(A:A,A302,O:O,"&lt;"&amp;O302)</f>
        <v>7</v>
      </c>
      <c r="I302" s="2">
        <f>_xlfn.AVERAGEIF(A:A,A302,G:G)</f>
        <v>50.43384999999999</v>
      </c>
      <c r="J302" s="2">
        <f t="shared" si="40"/>
        <v>-4.54708333333339</v>
      </c>
      <c r="K302" s="2">
        <f t="shared" si="41"/>
        <v>85.45291666666661</v>
      </c>
      <c r="L302" s="2">
        <f t="shared" si="42"/>
        <v>168.54031848288767</v>
      </c>
      <c r="M302" s="2">
        <f>SUMIF(A:A,A302,L:L)</f>
        <v>2637.0806065924435</v>
      </c>
      <c r="N302" s="3">
        <f t="shared" si="43"/>
        <v>0.06391170526284004</v>
      </c>
      <c r="O302" s="7">
        <f t="shared" si="44"/>
        <v>15.646586112629144</v>
      </c>
      <c r="P302" s="3">
        <f t="shared" si="45"/>
        <v>0.06391170526284004</v>
      </c>
      <c r="Q302" s="3">
        <f>IF(ISNUMBER(P302),SUMIF(A:A,A302,P:P),"")</f>
        <v>0.9141351497676177</v>
      </c>
      <c r="R302" s="3">
        <f t="shared" si="46"/>
        <v>0.0699149412196731</v>
      </c>
      <c r="S302" s="8">
        <f t="shared" si="47"/>
        <v>14.303094339420168</v>
      </c>
    </row>
    <row r="303" spans="1:19" ht="15">
      <c r="A303" s="1">
        <v>25</v>
      </c>
      <c r="B303" s="5">
        <v>0.6979166666666666</v>
      </c>
      <c r="C303" s="1" t="s">
        <v>217</v>
      </c>
      <c r="D303" s="1">
        <v>9</v>
      </c>
      <c r="E303" s="1">
        <v>8</v>
      </c>
      <c r="F303" s="1" t="s">
        <v>278</v>
      </c>
      <c r="G303" s="2">
        <v>37.6502</v>
      </c>
      <c r="H303" s="6">
        <f>1+_xlfn.COUNTIFS(A:A,A303,O:O,"&lt;"&amp;O303)</f>
        <v>10</v>
      </c>
      <c r="I303" s="2">
        <f>_xlfn.AVERAGEIF(A:A,A303,G:G)</f>
        <v>50.43384999999999</v>
      </c>
      <c r="J303" s="2">
        <f t="shared" si="40"/>
        <v>-12.783649999999994</v>
      </c>
      <c r="K303" s="2">
        <f t="shared" si="41"/>
        <v>77.21635</v>
      </c>
      <c r="L303" s="2">
        <f t="shared" si="42"/>
        <v>102.82011447703871</v>
      </c>
      <c r="M303" s="2">
        <f>SUMIF(A:A,A303,L:L)</f>
        <v>2637.0806065924435</v>
      </c>
      <c r="N303" s="3">
        <f t="shared" si="43"/>
        <v>0.03899012954704475</v>
      </c>
      <c r="O303" s="7">
        <f t="shared" si="44"/>
        <v>25.647516733521467</v>
      </c>
      <c r="P303" s="3">
        <f t="shared" si="45"/>
      </c>
      <c r="Q303" s="3">
        <f>IF(ISNUMBER(P303),SUMIF(A:A,A303,P:P),"")</f>
      </c>
      <c r="R303" s="3">
        <f t="shared" si="46"/>
      </c>
      <c r="S303" s="8">
        <f t="shared" si="47"/>
      </c>
    </row>
    <row r="304" spans="1:19" ht="15">
      <c r="A304" s="1">
        <v>25</v>
      </c>
      <c r="B304" s="5">
        <v>0.6979166666666666</v>
      </c>
      <c r="C304" s="1" t="s">
        <v>217</v>
      </c>
      <c r="D304" s="1">
        <v>9</v>
      </c>
      <c r="E304" s="1">
        <v>12</v>
      </c>
      <c r="F304" s="1" t="s">
        <v>282</v>
      </c>
      <c r="G304" s="2">
        <v>41.2544666666667</v>
      </c>
      <c r="H304" s="6">
        <f>1+_xlfn.COUNTIFS(A:A,A304,O:O,"&lt;"&amp;O304)</f>
        <v>8</v>
      </c>
      <c r="I304" s="2">
        <f>_xlfn.AVERAGEIF(A:A,A304,G:G)</f>
        <v>50.43384999999999</v>
      </c>
      <c r="J304" s="2">
        <f t="shared" si="40"/>
        <v>-9.179383333333291</v>
      </c>
      <c r="K304" s="2">
        <f t="shared" si="41"/>
        <v>80.82061666666671</v>
      </c>
      <c r="L304" s="2">
        <f t="shared" si="42"/>
        <v>127.642961102369</v>
      </c>
      <c r="M304" s="2">
        <f>SUMIF(A:A,A304,L:L)</f>
        <v>2637.0806065924435</v>
      </c>
      <c r="N304" s="3">
        <f t="shared" si="43"/>
        <v>0.048403132154274726</v>
      </c>
      <c r="O304" s="7">
        <f t="shared" si="44"/>
        <v>20.659820046618304</v>
      </c>
      <c r="P304" s="3">
        <f t="shared" si="45"/>
        <v>0.048403132154274726</v>
      </c>
      <c r="Q304" s="3">
        <f>IF(ISNUMBER(P304),SUMIF(A:A,A304,P:P),"")</f>
        <v>0.9141351497676177</v>
      </c>
      <c r="R304" s="3">
        <f t="shared" si="46"/>
        <v>0.05294964553827658</v>
      </c>
      <c r="S304" s="8">
        <f t="shared" si="47"/>
        <v>18.88586769248745</v>
      </c>
    </row>
    <row r="305" spans="1:19" ht="15">
      <c r="A305" s="1">
        <v>25</v>
      </c>
      <c r="B305" s="5">
        <v>0.6979166666666666</v>
      </c>
      <c r="C305" s="1" t="s">
        <v>217</v>
      </c>
      <c r="D305" s="1">
        <v>9</v>
      </c>
      <c r="E305" s="1">
        <v>13</v>
      </c>
      <c r="F305" s="1" t="s">
        <v>283</v>
      </c>
      <c r="G305" s="2">
        <v>40.719699999999996</v>
      </c>
      <c r="H305" s="6">
        <f>1+_xlfn.COUNTIFS(A:A,A305,O:O,"&lt;"&amp;O305)</f>
        <v>9</v>
      </c>
      <c r="I305" s="2">
        <f>_xlfn.AVERAGEIF(A:A,A305,G:G)</f>
        <v>50.43384999999999</v>
      </c>
      <c r="J305" s="2">
        <f t="shared" si="40"/>
        <v>-9.714149999999997</v>
      </c>
      <c r="K305" s="2">
        <f t="shared" si="41"/>
        <v>80.28585000000001</v>
      </c>
      <c r="L305" s="2">
        <f t="shared" si="42"/>
        <v>123.61241685874151</v>
      </c>
      <c r="M305" s="2">
        <f>SUMIF(A:A,A305,L:L)</f>
        <v>2637.0806065924435</v>
      </c>
      <c r="N305" s="3">
        <f t="shared" si="43"/>
        <v>0.04687472068533763</v>
      </c>
      <c r="O305" s="7">
        <f t="shared" si="44"/>
        <v>21.333460453297146</v>
      </c>
      <c r="P305" s="3">
        <f t="shared" si="45"/>
      </c>
      <c r="Q305" s="3">
        <f>IF(ISNUMBER(P305),SUMIF(A:A,A305,P:P),"")</f>
      </c>
      <c r="R305" s="3">
        <f t="shared" si="46"/>
      </c>
      <c r="S305" s="8">
        <f t="shared" si="47"/>
      </c>
    </row>
    <row r="306" spans="1:19" ht="15">
      <c r="A306" s="1">
        <v>13</v>
      </c>
      <c r="B306" s="5">
        <v>0.7048611111111112</v>
      </c>
      <c r="C306" s="1" t="s">
        <v>97</v>
      </c>
      <c r="D306" s="1">
        <v>7</v>
      </c>
      <c r="E306" s="1">
        <v>10</v>
      </c>
      <c r="F306" s="1" t="s">
        <v>147</v>
      </c>
      <c r="G306" s="2">
        <v>66.3517666666667</v>
      </c>
      <c r="H306" s="6">
        <f>1+_xlfn.COUNTIFS(A:A,A306,O:O,"&lt;"&amp;O306)</f>
        <v>1</v>
      </c>
      <c r="I306" s="2">
        <f>_xlfn.AVERAGEIF(A:A,A306,G:G)</f>
        <v>48.3119</v>
      </c>
      <c r="J306" s="2">
        <f t="shared" si="40"/>
        <v>18.039866666666704</v>
      </c>
      <c r="K306" s="2">
        <f t="shared" si="41"/>
        <v>108.03986666666671</v>
      </c>
      <c r="L306" s="2">
        <f t="shared" si="42"/>
        <v>653.53232744206</v>
      </c>
      <c r="M306" s="2">
        <f>SUMIF(A:A,A306,L:L)</f>
        <v>3870.293634084622</v>
      </c>
      <c r="N306" s="3">
        <f t="shared" si="43"/>
        <v>0.16885859038874435</v>
      </c>
      <c r="O306" s="7">
        <f t="shared" si="44"/>
        <v>5.922115053180364</v>
      </c>
      <c r="P306" s="3">
        <f t="shared" si="45"/>
        <v>0.16885859038874435</v>
      </c>
      <c r="Q306" s="3">
        <f>IF(ISNUMBER(P306),SUMIF(A:A,A306,P:P),"")</f>
        <v>0.8210876850235201</v>
      </c>
      <c r="R306" s="3">
        <f t="shared" si="46"/>
        <v>0.2056523237026839</v>
      </c>
      <c r="S306" s="8">
        <f t="shared" si="47"/>
        <v>4.862575739458806</v>
      </c>
    </row>
    <row r="307" spans="1:19" ht="15">
      <c r="A307" s="1">
        <v>13</v>
      </c>
      <c r="B307" s="5">
        <v>0.7048611111111112</v>
      </c>
      <c r="C307" s="1" t="s">
        <v>97</v>
      </c>
      <c r="D307" s="1">
        <v>7</v>
      </c>
      <c r="E307" s="1">
        <v>8</v>
      </c>
      <c r="F307" s="1" t="s">
        <v>146</v>
      </c>
      <c r="G307" s="2">
        <v>60.2561</v>
      </c>
      <c r="H307" s="6">
        <f>1+_xlfn.COUNTIFS(A:A,A307,O:O,"&lt;"&amp;O307)</f>
        <v>2</v>
      </c>
      <c r="I307" s="2">
        <f>_xlfn.AVERAGEIF(A:A,A307,G:G)</f>
        <v>48.3119</v>
      </c>
      <c r="J307" s="2">
        <f t="shared" si="40"/>
        <v>11.944200000000002</v>
      </c>
      <c r="K307" s="2">
        <f t="shared" si="41"/>
        <v>101.9442</v>
      </c>
      <c r="L307" s="2">
        <f t="shared" si="42"/>
        <v>453.34435397252014</v>
      </c>
      <c r="M307" s="2">
        <f>SUMIF(A:A,A307,L:L)</f>
        <v>3870.293634084622</v>
      </c>
      <c r="N307" s="3">
        <f t="shared" si="43"/>
        <v>0.1171343564167948</v>
      </c>
      <c r="O307" s="7">
        <f t="shared" si="44"/>
        <v>8.537204886683607</v>
      </c>
      <c r="P307" s="3">
        <f t="shared" si="45"/>
        <v>0.1171343564167948</v>
      </c>
      <c r="Q307" s="3">
        <f>IF(ISNUMBER(P307),SUMIF(A:A,A307,P:P),"")</f>
        <v>0.8210876850235201</v>
      </c>
      <c r="R307" s="3">
        <f t="shared" si="46"/>
        <v>0.14265754870436215</v>
      </c>
      <c r="S307" s="8">
        <f t="shared" si="47"/>
        <v>7.009793796978528</v>
      </c>
    </row>
    <row r="308" spans="1:19" ht="15">
      <c r="A308" s="1">
        <v>13</v>
      </c>
      <c r="B308" s="5">
        <v>0.7048611111111112</v>
      </c>
      <c r="C308" s="1" t="s">
        <v>97</v>
      </c>
      <c r="D308" s="1">
        <v>7</v>
      </c>
      <c r="E308" s="1">
        <v>1</v>
      </c>
      <c r="F308" s="1" t="s">
        <v>139</v>
      </c>
      <c r="G308" s="2">
        <v>59.4173666666666</v>
      </c>
      <c r="H308" s="6">
        <f>1+_xlfn.COUNTIFS(A:A,A308,O:O,"&lt;"&amp;O308)</f>
        <v>3</v>
      </c>
      <c r="I308" s="2">
        <f>_xlfn.AVERAGEIF(A:A,A308,G:G)</f>
        <v>48.3119</v>
      </c>
      <c r="J308" s="2">
        <f t="shared" si="40"/>
        <v>11.1054666666666</v>
      </c>
      <c r="K308" s="2">
        <f t="shared" si="41"/>
        <v>101.1054666666666</v>
      </c>
      <c r="L308" s="2">
        <f t="shared" si="42"/>
        <v>431.09479158770506</v>
      </c>
      <c r="M308" s="2">
        <f>SUMIF(A:A,A308,L:L)</f>
        <v>3870.293634084622</v>
      </c>
      <c r="N308" s="3">
        <f t="shared" si="43"/>
        <v>0.11138555167782895</v>
      </c>
      <c r="O308" s="7">
        <f t="shared" si="44"/>
        <v>8.977825085361118</v>
      </c>
      <c r="P308" s="3">
        <f t="shared" si="45"/>
        <v>0.11138555167782895</v>
      </c>
      <c r="Q308" s="3">
        <f>IF(ISNUMBER(P308),SUMIF(A:A,A308,P:P),"")</f>
        <v>0.8210876850235201</v>
      </c>
      <c r="R308" s="3">
        <f t="shared" si="46"/>
        <v>0.13565609825781066</v>
      </c>
      <c r="S308" s="8">
        <f t="shared" si="47"/>
        <v>7.3715816158852485</v>
      </c>
    </row>
    <row r="309" spans="1:19" ht="15">
      <c r="A309" s="1">
        <v>13</v>
      </c>
      <c r="B309" s="5">
        <v>0.7048611111111112</v>
      </c>
      <c r="C309" s="1" t="s">
        <v>97</v>
      </c>
      <c r="D309" s="1">
        <v>7</v>
      </c>
      <c r="E309" s="1">
        <v>12</v>
      </c>
      <c r="F309" s="1" t="s">
        <v>149</v>
      </c>
      <c r="G309" s="2">
        <v>59.046433333333404</v>
      </c>
      <c r="H309" s="6">
        <f>1+_xlfn.COUNTIFS(A:A,A309,O:O,"&lt;"&amp;O309)</f>
        <v>4</v>
      </c>
      <c r="I309" s="2">
        <f>_xlfn.AVERAGEIF(A:A,A309,G:G)</f>
        <v>48.3119</v>
      </c>
      <c r="J309" s="2">
        <f t="shared" si="40"/>
        <v>10.734533333333403</v>
      </c>
      <c r="K309" s="2">
        <f t="shared" si="41"/>
        <v>100.7345333333334</v>
      </c>
      <c r="L309" s="2">
        <f t="shared" si="42"/>
        <v>421.60632521648205</v>
      </c>
      <c r="M309" s="2">
        <f>SUMIF(A:A,A309,L:L)</f>
        <v>3870.293634084622</v>
      </c>
      <c r="N309" s="3">
        <f t="shared" si="43"/>
        <v>0.10893393759675234</v>
      </c>
      <c r="O309" s="7">
        <f t="shared" si="44"/>
        <v>9.179875638956185</v>
      </c>
      <c r="P309" s="3">
        <f t="shared" si="45"/>
        <v>0.10893393759675234</v>
      </c>
      <c r="Q309" s="3">
        <f>IF(ISNUMBER(P309),SUMIF(A:A,A309,P:P),"")</f>
        <v>0.8210876850235201</v>
      </c>
      <c r="R309" s="3">
        <f t="shared" si="46"/>
        <v>0.13267028550505164</v>
      </c>
      <c r="S309" s="8">
        <f t="shared" si="47"/>
        <v>7.537482837194342</v>
      </c>
    </row>
    <row r="310" spans="1:19" ht="15">
      <c r="A310" s="1">
        <v>13</v>
      </c>
      <c r="B310" s="5">
        <v>0.7048611111111112</v>
      </c>
      <c r="C310" s="1" t="s">
        <v>97</v>
      </c>
      <c r="D310" s="1">
        <v>7</v>
      </c>
      <c r="E310" s="1">
        <v>2</v>
      </c>
      <c r="F310" s="1" t="s">
        <v>140</v>
      </c>
      <c r="G310" s="2">
        <v>58.15636666666661</v>
      </c>
      <c r="H310" s="6">
        <f>1+_xlfn.COUNTIFS(A:A,A310,O:O,"&lt;"&amp;O310)</f>
        <v>5</v>
      </c>
      <c r="I310" s="2">
        <f>_xlfn.AVERAGEIF(A:A,A310,G:G)</f>
        <v>48.3119</v>
      </c>
      <c r="J310" s="2">
        <f t="shared" si="40"/>
        <v>9.844466666666605</v>
      </c>
      <c r="K310" s="2">
        <f t="shared" si="41"/>
        <v>99.8444666666666</v>
      </c>
      <c r="L310" s="2">
        <f t="shared" si="42"/>
        <v>399.68150802057806</v>
      </c>
      <c r="M310" s="2">
        <f>SUMIF(A:A,A310,L:L)</f>
        <v>3870.293634084622</v>
      </c>
      <c r="N310" s="3">
        <f t="shared" si="43"/>
        <v>0.10326903997688751</v>
      </c>
      <c r="O310" s="7">
        <f t="shared" si="44"/>
        <v>9.683444333595126</v>
      </c>
      <c r="P310" s="3">
        <f t="shared" si="45"/>
        <v>0.10326903997688751</v>
      </c>
      <c r="Q310" s="3">
        <f>IF(ISNUMBER(P310),SUMIF(A:A,A310,P:P),"")</f>
        <v>0.8210876850235201</v>
      </c>
      <c r="R310" s="3">
        <f t="shared" si="46"/>
        <v>0.12577102526379913</v>
      </c>
      <c r="S310" s="8">
        <f t="shared" si="47"/>
        <v>7.950956890925748</v>
      </c>
    </row>
    <row r="311" spans="1:19" ht="15">
      <c r="A311" s="1">
        <v>13</v>
      </c>
      <c r="B311" s="5">
        <v>0.7048611111111112</v>
      </c>
      <c r="C311" s="1" t="s">
        <v>97</v>
      </c>
      <c r="D311" s="1">
        <v>7</v>
      </c>
      <c r="E311" s="1">
        <v>7</v>
      </c>
      <c r="F311" s="1" t="s">
        <v>145</v>
      </c>
      <c r="G311" s="2">
        <v>57.2962666666666</v>
      </c>
      <c r="H311" s="6">
        <f>1+_xlfn.COUNTIFS(A:A,A311,O:O,"&lt;"&amp;O311)</f>
        <v>6</v>
      </c>
      <c r="I311" s="2">
        <f>_xlfn.AVERAGEIF(A:A,A311,G:G)</f>
        <v>48.3119</v>
      </c>
      <c r="J311" s="2">
        <f t="shared" si="40"/>
        <v>8.984366666666595</v>
      </c>
      <c r="K311" s="2">
        <f t="shared" si="41"/>
        <v>98.9843666666666</v>
      </c>
      <c r="L311" s="2">
        <f t="shared" si="42"/>
        <v>379.5787176637204</v>
      </c>
      <c r="M311" s="2">
        <f>SUMIF(A:A,A311,L:L)</f>
        <v>3870.293634084622</v>
      </c>
      <c r="N311" s="3">
        <f t="shared" si="43"/>
        <v>0.09807491460618749</v>
      </c>
      <c r="O311" s="7">
        <f t="shared" si="44"/>
        <v>10.196287236297126</v>
      </c>
      <c r="P311" s="3">
        <f t="shared" si="45"/>
        <v>0.09807491460618749</v>
      </c>
      <c r="Q311" s="3">
        <f>IF(ISNUMBER(P311),SUMIF(A:A,A311,P:P),"")</f>
        <v>0.8210876850235201</v>
      </c>
      <c r="R311" s="3">
        <f t="shared" si="46"/>
        <v>0.11944511700157592</v>
      </c>
      <c r="S311" s="8">
        <f t="shared" si="47"/>
        <v>8.372045882686074</v>
      </c>
    </row>
    <row r="312" spans="1:19" ht="15">
      <c r="A312" s="1">
        <v>13</v>
      </c>
      <c r="B312" s="5">
        <v>0.7048611111111112</v>
      </c>
      <c r="C312" s="1" t="s">
        <v>97</v>
      </c>
      <c r="D312" s="1">
        <v>7</v>
      </c>
      <c r="E312" s="1">
        <v>5</v>
      </c>
      <c r="F312" s="1" t="s">
        <v>143</v>
      </c>
      <c r="G312" s="2">
        <v>48.7464666666667</v>
      </c>
      <c r="H312" s="6">
        <f>1+_xlfn.COUNTIFS(A:A,A312,O:O,"&lt;"&amp;O312)</f>
        <v>7</v>
      </c>
      <c r="I312" s="2">
        <f>_xlfn.AVERAGEIF(A:A,A312,G:G)</f>
        <v>48.3119</v>
      </c>
      <c r="J312" s="2">
        <f t="shared" si="40"/>
        <v>0.4345666666666972</v>
      </c>
      <c r="K312" s="2">
        <f t="shared" si="41"/>
        <v>90.4345666666667</v>
      </c>
      <c r="L312" s="2">
        <f t="shared" si="42"/>
        <v>227.25528747417488</v>
      </c>
      <c r="M312" s="2">
        <f>SUMIF(A:A,A312,L:L)</f>
        <v>3870.293634084622</v>
      </c>
      <c r="N312" s="3">
        <f t="shared" si="43"/>
        <v>0.05871784132159882</v>
      </c>
      <c r="O312" s="7">
        <f t="shared" si="44"/>
        <v>17.03059883490913</v>
      </c>
      <c r="P312" s="3">
        <f t="shared" si="45"/>
        <v>0.05871784132159882</v>
      </c>
      <c r="Q312" s="3">
        <f>IF(ISNUMBER(P312),SUMIF(A:A,A312,P:P),"")</f>
        <v>0.8210876850235201</v>
      </c>
      <c r="R312" s="3">
        <f t="shared" si="46"/>
        <v>0.07151226646386352</v>
      </c>
      <c r="S312" s="8">
        <f t="shared" si="47"/>
        <v>13.983614971919797</v>
      </c>
    </row>
    <row r="313" spans="1:19" ht="15">
      <c r="A313" s="1">
        <v>13</v>
      </c>
      <c r="B313" s="5">
        <v>0.7048611111111112</v>
      </c>
      <c r="C313" s="1" t="s">
        <v>97</v>
      </c>
      <c r="D313" s="1">
        <v>7</v>
      </c>
      <c r="E313" s="1">
        <v>4</v>
      </c>
      <c r="F313" s="1" t="s">
        <v>142</v>
      </c>
      <c r="G313" s="2">
        <v>47.5692333333334</v>
      </c>
      <c r="H313" s="6">
        <f>1+_xlfn.COUNTIFS(A:A,A313,O:O,"&lt;"&amp;O313)</f>
        <v>8</v>
      </c>
      <c r="I313" s="2">
        <f>_xlfn.AVERAGEIF(A:A,A313,G:G)</f>
        <v>48.3119</v>
      </c>
      <c r="J313" s="2">
        <f t="shared" si="40"/>
        <v>-0.7426666666666009</v>
      </c>
      <c r="K313" s="2">
        <f t="shared" si="41"/>
        <v>89.2573333333334</v>
      </c>
      <c r="L313" s="2">
        <f t="shared" si="42"/>
        <v>211.75712899456857</v>
      </c>
      <c r="M313" s="2">
        <f>SUMIF(A:A,A313,L:L)</f>
        <v>3870.293634084622</v>
      </c>
      <c r="N313" s="3">
        <f t="shared" si="43"/>
        <v>0.054713453038725844</v>
      </c>
      <c r="O313" s="7">
        <f t="shared" si="44"/>
        <v>18.277040553302424</v>
      </c>
      <c r="P313" s="3">
        <f t="shared" si="45"/>
        <v>0.054713453038725844</v>
      </c>
      <c r="Q313" s="3">
        <f>IF(ISNUMBER(P313),SUMIF(A:A,A313,P:P),"")</f>
        <v>0.8210876850235201</v>
      </c>
      <c r="R313" s="3">
        <f t="shared" si="46"/>
        <v>0.06663533510085293</v>
      </c>
      <c r="S313" s="8">
        <f t="shared" si="47"/>
        <v>15.007052916992086</v>
      </c>
    </row>
    <row r="314" spans="1:19" ht="15">
      <c r="A314" s="1">
        <v>13</v>
      </c>
      <c r="B314" s="5">
        <v>0.7048611111111112</v>
      </c>
      <c r="C314" s="1" t="s">
        <v>97</v>
      </c>
      <c r="D314" s="1">
        <v>7</v>
      </c>
      <c r="E314" s="1">
        <v>3</v>
      </c>
      <c r="F314" s="1" t="s">
        <v>141</v>
      </c>
      <c r="G314" s="2">
        <v>42.4751333333333</v>
      </c>
      <c r="H314" s="6">
        <f>1+_xlfn.COUNTIFS(A:A,A314,O:O,"&lt;"&amp;O314)</f>
        <v>9</v>
      </c>
      <c r="I314" s="2">
        <f>_xlfn.AVERAGEIF(A:A,A314,G:G)</f>
        <v>48.3119</v>
      </c>
      <c r="J314" s="2">
        <f t="shared" si="40"/>
        <v>-5.836766666666705</v>
      </c>
      <c r="K314" s="2">
        <f t="shared" si="41"/>
        <v>84.1632333333333</v>
      </c>
      <c r="L314" s="2">
        <f t="shared" si="42"/>
        <v>155.99032716896778</v>
      </c>
      <c r="M314" s="2">
        <f>SUMIF(A:A,A314,L:L)</f>
        <v>3870.293634084622</v>
      </c>
      <c r="N314" s="3">
        <f t="shared" si="43"/>
        <v>0.04030451999693342</v>
      </c>
      <c r="O314" s="7">
        <f t="shared" si="44"/>
        <v>24.81111299864346</v>
      </c>
      <c r="P314" s="3">
        <f t="shared" si="45"/>
      </c>
      <c r="Q314" s="3">
        <f>IF(ISNUMBER(P314),SUMIF(A:A,A314,P:P),"")</f>
      </c>
      <c r="R314" s="3">
        <f t="shared" si="46"/>
      </c>
      <c r="S314" s="8">
        <f t="shared" si="47"/>
      </c>
    </row>
    <row r="315" spans="1:19" ht="15">
      <c r="A315" s="1">
        <v>13</v>
      </c>
      <c r="B315" s="5">
        <v>0.7048611111111112</v>
      </c>
      <c r="C315" s="1" t="s">
        <v>97</v>
      </c>
      <c r="D315" s="1">
        <v>7</v>
      </c>
      <c r="E315" s="1">
        <v>6</v>
      </c>
      <c r="F315" s="1" t="s">
        <v>144</v>
      </c>
      <c r="G315" s="2">
        <v>38.6131</v>
      </c>
      <c r="H315" s="6">
        <f>1+_xlfn.COUNTIFS(A:A,A315,O:O,"&lt;"&amp;O315)</f>
        <v>11</v>
      </c>
      <c r="I315" s="2">
        <f>_xlfn.AVERAGEIF(A:A,A315,G:G)</f>
        <v>48.3119</v>
      </c>
      <c r="J315" s="2">
        <f t="shared" si="40"/>
        <v>-9.698799999999999</v>
      </c>
      <c r="K315" s="2">
        <f t="shared" si="41"/>
        <v>80.3012</v>
      </c>
      <c r="L315" s="2">
        <f t="shared" si="42"/>
        <v>123.726316337327</v>
      </c>
      <c r="M315" s="2">
        <f>SUMIF(A:A,A315,L:L)</f>
        <v>3870.293634084622</v>
      </c>
      <c r="N315" s="3">
        <f t="shared" si="43"/>
        <v>0.031968198807372915</v>
      </c>
      <c r="O315" s="7">
        <f t="shared" si="44"/>
        <v>31.281086745787103</v>
      </c>
      <c r="P315" s="3">
        <f t="shared" si="45"/>
      </c>
      <c r="Q315" s="3">
        <f>IF(ISNUMBER(P315),SUMIF(A:A,A315,P:P),"")</f>
      </c>
      <c r="R315" s="3">
        <f t="shared" si="46"/>
      </c>
      <c r="S315" s="8">
        <f t="shared" si="47"/>
      </c>
    </row>
    <row r="316" spans="1:19" ht="15">
      <c r="A316" s="1">
        <v>13</v>
      </c>
      <c r="B316" s="5">
        <v>0.7048611111111112</v>
      </c>
      <c r="C316" s="1" t="s">
        <v>97</v>
      </c>
      <c r="D316" s="1">
        <v>7</v>
      </c>
      <c r="E316" s="1">
        <v>11</v>
      </c>
      <c r="F316" s="1" t="s">
        <v>148</v>
      </c>
      <c r="G316" s="2">
        <v>41.6827</v>
      </c>
      <c r="H316" s="6">
        <f>1+_xlfn.COUNTIFS(A:A,A316,O:O,"&lt;"&amp;O316)</f>
        <v>10</v>
      </c>
      <c r="I316" s="2">
        <f>_xlfn.AVERAGEIF(A:A,A316,G:G)</f>
        <v>48.3119</v>
      </c>
      <c r="J316" s="2">
        <f aca="true" t="shared" si="48" ref="J316:J341">G316-I316</f>
        <v>-6.629200000000004</v>
      </c>
      <c r="K316" s="2">
        <f aca="true" t="shared" si="49" ref="K316:K341">90+J316</f>
        <v>83.3708</v>
      </c>
      <c r="L316" s="2">
        <f aca="true" t="shared" si="50" ref="L316:L341">EXP(0.06*K316)</f>
        <v>148.74716716864617</v>
      </c>
      <c r="M316" s="2">
        <f>SUMIF(A:A,A316,L:L)</f>
        <v>3870.293634084622</v>
      </c>
      <c r="N316" s="3">
        <f aca="true" t="shared" si="51" ref="N316:N341">L316/M316</f>
        <v>0.038433044422952915</v>
      </c>
      <c r="O316" s="7">
        <f aca="true" t="shared" si="52" ref="O316:O341">1/N316</f>
        <v>26.019276250797915</v>
      </c>
      <c r="P316" s="3">
        <f aca="true" t="shared" si="53" ref="P316:P341">IF(O316&gt;21,"",N316)</f>
      </c>
      <c r="Q316" s="3">
        <f>IF(ISNUMBER(P316),SUMIF(A:A,A316,P:P),"")</f>
      </c>
      <c r="R316" s="3">
        <f aca="true" t="shared" si="54" ref="R316:R341">_xlfn.IFERROR(P316*(1/Q316),"")</f>
      </c>
      <c r="S316" s="8">
        <f aca="true" t="shared" si="55" ref="S316:S341">_xlfn.IFERROR(1/R316,"")</f>
      </c>
    </row>
    <row r="317" spans="1:19" ht="15">
      <c r="A317" s="1">
        <v>13</v>
      </c>
      <c r="B317" s="5">
        <v>0.7048611111111112</v>
      </c>
      <c r="C317" s="1" t="s">
        <v>97</v>
      </c>
      <c r="D317" s="1">
        <v>7</v>
      </c>
      <c r="E317" s="1">
        <v>13</v>
      </c>
      <c r="F317" s="1" t="s">
        <v>150</v>
      </c>
      <c r="G317" s="2">
        <v>36.5037666666667</v>
      </c>
      <c r="H317" s="6">
        <f>1+_xlfn.COUNTIFS(A:A,A317,O:O,"&lt;"&amp;O317)</f>
        <v>12</v>
      </c>
      <c r="I317" s="2">
        <f>_xlfn.AVERAGEIF(A:A,A317,G:G)</f>
        <v>48.3119</v>
      </c>
      <c r="J317" s="2">
        <f t="shared" si="48"/>
        <v>-11.808133333333302</v>
      </c>
      <c r="K317" s="2">
        <f t="shared" si="49"/>
        <v>78.1918666666667</v>
      </c>
      <c r="L317" s="2">
        <f t="shared" si="50"/>
        <v>109.0178903050419</v>
      </c>
      <c r="M317" s="2">
        <f>SUMIF(A:A,A317,L:L)</f>
        <v>3870.293634084622</v>
      </c>
      <c r="N317" s="3">
        <f t="shared" si="51"/>
        <v>0.028167860274205304</v>
      </c>
      <c r="O317" s="7">
        <f t="shared" si="52"/>
        <v>35.501454148995094</v>
      </c>
      <c r="P317" s="3">
        <f t="shared" si="53"/>
      </c>
      <c r="Q317" s="3">
        <f>IF(ISNUMBER(P317),SUMIF(A:A,A317,P:P),"")</f>
      </c>
      <c r="R317" s="3">
        <f t="shared" si="54"/>
      </c>
      <c r="S317" s="8">
        <f t="shared" si="55"/>
      </c>
    </row>
    <row r="318" spans="1:19" ht="15">
      <c r="A318" s="1">
        <v>13</v>
      </c>
      <c r="B318" s="5">
        <v>0.7048611111111112</v>
      </c>
      <c r="C318" s="1" t="s">
        <v>97</v>
      </c>
      <c r="D318" s="1">
        <v>7</v>
      </c>
      <c r="E318" s="1">
        <v>14</v>
      </c>
      <c r="F318" s="1" t="s">
        <v>151</v>
      </c>
      <c r="G318" s="2">
        <v>34.942299999999996</v>
      </c>
      <c r="H318" s="6">
        <f>1+_xlfn.COUNTIFS(A:A,A318,O:O,"&lt;"&amp;O318)</f>
        <v>13</v>
      </c>
      <c r="I318" s="2">
        <f>_xlfn.AVERAGEIF(A:A,A318,G:G)</f>
        <v>48.3119</v>
      </c>
      <c r="J318" s="2">
        <f t="shared" si="48"/>
        <v>-13.369600000000005</v>
      </c>
      <c r="K318" s="2">
        <f t="shared" si="49"/>
        <v>76.6304</v>
      </c>
      <c r="L318" s="2">
        <f t="shared" si="50"/>
        <v>99.268073128277</v>
      </c>
      <c r="M318" s="2">
        <f>SUMIF(A:A,A318,L:L)</f>
        <v>3870.293634084622</v>
      </c>
      <c r="N318" s="3">
        <f t="shared" si="51"/>
        <v>0.025648718808839233</v>
      </c>
      <c r="O318" s="7">
        <f t="shared" si="52"/>
        <v>38.98830220148748</v>
      </c>
      <c r="P318" s="3">
        <f t="shared" si="53"/>
      </c>
      <c r="Q318" s="3">
        <f>IF(ISNUMBER(P318),SUMIF(A:A,A318,P:P),"")</f>
      </c>
      <c r="R318" s="3">
        <f t="shared" si="54"/>
      </c>
      <c r="S318" s="8">
        <f t="shared" si="55"/>
      </c>
    </row>
    <row r="319" spans="1:19" ht="15">
      <c r="A319" s="1">
        <v>13</v>
      </c>
      <c r="B319" s="5">
        <v>0.7048611111111112</v>
      </c>
      <c r="C319" s="1" t="s">
        <v>97</v>
      </c>
      <c r="D319" s="1">
        <v>7</v>
      </c>
      <c r="E319" s="1">
        <v>15</v>
      </c>
      <c r="F319" s="1" t="s">
        <v>152</v>
      </c>
      <c r="G319" s="2">
        <v>25.3096</v>
      </c>
      <c r="H319" s="6">
        <f>1+_xlfn.COUNTIFS(A:A,A319,O:O,"&lt;"&amp;O319)</f>
        <v>14</v>
      </c>
      <c r="I319" s="2">
        <f>_xlfn.AVERAGEIF(A:A,A319,G:G)</f>
        <v>48.3119</v>
      </c>
      <c r="J319" s="2">
        <f t="shared" si="48"/>
        <v>-23.0023</v>
      </c>
      <c r="K319" s="2">
        <f t="shared" si="49"/>
        <v>66.9977</v>
      </c>
      <c r="L319" s="2">
        <f t="shared" si="50"/>
        <v>55.69341960455304</v>
      </c>
      <c r="M319" s="2">
        <f>SUMIF(A:A,A319,L:L)</f>
        <v>3870.293634084622</v>
      </c>
      <c r="N319" s="3">
        <f t="shared" si="51"/>
        <v>0.01438997266617609</v>
      </c>
      <c r="O319" s="7">
        <f t="shared" si="52"/>
        <v>69.49283526788896</v>
      </c>
      <c r="P319" s="3">
        <f t="shared" si="53"/>
      </c>
      <c r="Q319" s="3">
        <f>IF(ISNUMBER(P319),SUMIF(A:A,A319,P:P),"")</f>
      </c>
      <c r="R319" s="3">
        <f t="shared" si="54"/>
      </c>
      <c r="S319" s="8">
        <f t="shared" si="55"/>
      </c>
    </row>
    <row r="320" spans="1:19" ht="15">
      <c r="A320" s="1">
        <v>7</v>
      </c>
      <c r="B320" s="5">
        <v>0.7118055555555555</v>
      </c>
      <c r="C320" s="1" t="s">
        <v>22</v>
      </c>
      <c r="D320" s="1">
        <v>7</v>
      </c>
      <c r="E320" s="1">
        <v>8</v>
      </c>
      <c r="F320" s="1" t="s">
        <v>83</v>
      </c>
      <c r="G320" s="2">
        <v>67.6674666666667</v>
      </c>
      <c r="H320" s="6">
        <f>1+_xlfn.COUNTIFS(A:A,A320,O:O,"&lt;"&amp;O320)</f>
        <v>1</v>
      </c>
      <c r="I320" s="2">
        <f>_xlfn.AVERAGEIF(A:A,A320,G:G)</f>
        <v>52.99806666666666</v>
      </c>
      <c r="J320" s="2">
        <f t="shared" si="48"/>
        <v>14.669400000000039</v>
      </c>
      <c r="K320" s="2">
        <f t="shared" si="49"/>
        <v>104.66940000000004</v>
      </c>
      <c r="L320" s="2">
        <f t="shared" si="50"/>
        <v>533.876212345212</v>
      </c>
      <c r="M320" s="2">
        <f>SUMIF(A:A,A320,L:L)</f>
        <v>3096.865392772886</v>
      </c>
      <c r="N320" s="3">
        <f t="shared" si="51"/>
        <v>0.17239244998866013</v>
      </c>
      <c r="O320" s="7">
        <f t="shared" si="52"/>
        <v>5.800718071271564</v>
      </c>
      <c r="P320" s="3">
        <f t="shared" si="53"/>
        <v>0.17239244998866013</v>
      </c>
      <c r="Q320" s="3">
        <f>IF(ISNUMBER(P320),SUMIF(A:A,A320,P:P),"")</f>
        <v>0.8972516628865047</v>
      </c>
      <c r="R320" s="3">
        <f t="shared" si="54"/>
        <v>0.19213388742469953</v>
      </c>
      <c r="S320" s="8">
        <f t="shared" si="55"/>
        <v>5.204703935384208</v>
      </c>
    </row>
    <row r="321" spans="1:19" ht="15">
      <c r="A321" s="1">
        <v>7</v>
      </c>
      <c r="B321" s="5">
        <v>0.7118055555555555</v>
      </c>
      <c r="C321" s="1" t="s">
        <v>22</v>
      </c>
      <c r="D321" s="1">
        <v>7</v>
      </c>
      <c r="E321" s="1">
        <v>6</v>
      </c>
      <c r="F321" s="1" t="s">
        <v>81</v>
      </c>
      <c r="G321" s="2">
        <v>64.7475333333333</v>
      </c>
      <c r="H321" s="6">
        <f>1+_xlfn.COUNTIFS(A:A,A321,O:O,"&lt;"&amp;O321)</f>
        <v>2</v>
      </c>
      <c r="I321" s="2">
        <f>_xlfn.AVERAGEIF(A:A,A321,G:G)</f>
        <v>52.99806666666666</v>
      </c>
      <c r="J321" s="2">
        <f t="shared" si="48"/>
        <v>11.749466666666635</v>
      </c>
      <c r="K321" s="2">
        <f t="shared" si="49"/>
        <v>101.74946666666663</v>
      </c>
      <c r="L321" s="2">
        <f t="shared" si="50"/>
        <v>448.07830272027496</v>
      </c>
      <c r="M321" s="2">
        <f>SUMIF(A:A,A321,L:L)</f>
        <v>3096.865392772886</v>
      </c>
      <c r="N321" s="3">
        <f t="shared" si="51"/>
        <v>0.1446876909038247</v>
      </c>
      <c r="O321" s="7">
        <f t="shared" si="52"/>
        <v>6.911437965132153</v>
      </c>
      <c r="P321" s="3">
        <f t="shared" si="53"/>
        <v>0.1446876909038247</v>
      </c>
      <c r="Q321" s="3">
        <f>IF(ISNUMBER(P321),SUMIF(A:A,A321,P:P),"")</f>
        <v>0.8972516628865047</v>
      </c>
      <c r="R321" s="3">
        <f t="shared" si="54"/>
        <v>0.1612565313485817</v>
      </c>
      <c r="S321" s="8">
        <f t="shared" si="55"/>
        <v>6.201299207151743</v>
      </c>
    </row>
    <row r="322" spans="1:19" ht="15">
      <c r="A322" s="1">
        <v>7</v>
      </c>
      <c r="B322" s="5">
        <v>0.7118055555555555</v>
      </c>
      <c r="C322" s="1" t="s">
        <v>22</v>
      </c>
      <c r="D322" s="1">
        <v>7</v>
      </c>
      <c r="E322" s="1">
        <v>3</v>
      </c>
      <c r="F322" s="1" t="s">
        <v>78</v>
      </c>
      <c r="G322" s="2">
        <v>61.9608666666667</v>
      </c>
      <c r="H322" s="6">
        <f>1+_xlfn.COUNTIFS(A:A,A322,O:O,"&lt;"&amp;O322)</f>
        <v>3</v>
      </c>
      <c r="I322" s="2">
        <f>_xlfn.AVERAGEIF(A:A,A322,G:G)</f>
        <v>52.99806666666666</v>
      </c>
      <c r="J322" s="2">
        <f t="shared" si="48"/>
        <v>8.962800000000044</v>
      </c>
      <c r="K322" s="2">
        <f t="shared" si="49"/>
        <v>98.96280000000004</v>
      </c>
      <c r="L322" s="2">
        <f t="shared" si="50"/>
        <v>379.0878604561717</v>
      </c>
      <c r="M322" s="2">
        <f>SUMIF(A:A,A322,L:L)</f>
        <v>3096.865392772886</v>
      </c>
      <c r="N322" s="3">
        <f t="shared" si="51"/>
        <v>0.12241018332306082</v>
      </c>
      <c r="O322" s="7">
        <f t="shared" si="52"/>
        <v>8.16925498233128</v>
      </c>
      <c r="P322" s="3">
        <f t="shared" si="53"/>
        <v>0.12241018332306082</v>
      </c>
      <c r="Q322" s="3">
        <f>IF(ISNUMBER(P322),SUMIF(A:A,A322,P:P),"")</f>
        <v>0.8972516628865047</v>
      </c>
      <c r="R322" s="3">
        <f t="shared" si="54"/>
        <v>0.13642792583884544</v>
      </c>
      <c r="S322" s="8">
        <f t="shared" si="55"/>
        <v>7.329877617440605</v>
      </c>
    </row>
    <row r="323" spans="1:19" ht="15">
      <c r="A323" s="1">
        <v>7</v>
      </c>
      <c r="B323" s="5">
        <v>0.7118055555555555</v>
      </c>
      <c r="C323" s="1" t="s">
        <v>22</v>
      </c>
      <c r="D323" s="1">
        <v>7</v>
      </c>
      <c r="E323" s="1">
        <v>5</v>
      </c>
      <c r="F323" s="1" t="s">
        <v>80</v>
      </c>
      <c r="G323" s="2">
        <v>59.531833333333395</v>
      </c>
      <c r="H323" s="6">
        <f>1+_xlfn.COUNTIFS(A:A,A323,O:O,"&lt;"&amp;O323)</f>
        <v>4</v>
      </c>
      <c r="I323" s="2">
        <f>_xlfn.AVERAGEIF(A:A,A323,G:G)</f>
        <v>52.99806666666666</v>
      </c>
      <c r="J323" s="2">
        <f t="shared" si="48"/>
        <v>6.533766666666736</v>
      </c>
      <c r="K323" s="2">
        <f t="shared" si="49"/>
        <v>96.53376666666674</v>
      </c>
      <c r="L323" s="2">
        <f t="shared" si="50"/>
        <v>327.6762243580883</v>
      </c>
      <c r="M323" s="2">
        <f>SUMIF(A:A,A323,L:L)</f>
        <v>3096.865392772886</v>
      </c>
      <c r="N323" s="3">
        <f t="shared" si="51"/>
        <v>0.10580899806713652</v>
      </c>
      <c r="O323" s="7">
        <f t="shared" si="52"/>
        <v>9.450992054243754</v>
      </c>
      <c r="P323" s="3">
        <f t="shared" si="53"/>
        <v>0.10580899806713652</v>
      </c>
      <c r="Q323" s="3">
        <f>IF(ISNUMBER(P323),SUMIF(A:A,A323,P:P),"")</f>
        <v>0.8972516628865047</v>
      </c>
      <c r="R323" s="3">
        <f t="shared" si="54"/>
        <v>0.1179256639399737</v>
      </c>
      <c r="S323" s="8">
        <f t="shared" si="55"/>
        <v>8.47991833659735</v>
      </c>
    </row>
    <row r="324" spans="1:19" ht="15">
      <c r="A324" s="1">
        <v>7</v>
      </c>
      <c r="B324" s="5">
        <v>0.7118055555555555</v>
      </c>
      <c r="C324" s="1" t="s">
        <v>22</v>
      </c>
      <c r="D324" s="1">
        <v>7</v>
      </c>
      <c r="E324" s="1">
        <v>7</v>
      </c>
      <c r="F324" s="1" t="s">
        <v>82</v>
      </c>
      <c r="G324" s="2">
        <v>59.043566666666706</v>
      </c>
      <c r="H324" s="6">
        <f>1+_xlfn.COUNTIFS(A:A,A324,O:O,"&lt;"&amp;O324)</f>
        <v>5</v>
      </c>
      <c r="I324" s="2">
        <f>_xlfn.AVERAGEIF(A:A,A324,G:G)</f>
        <v>52.99806666666666</v>
      </c>
      <c r="J324" s="2">
        <f t="shared" si="48"/>
        <v>6.045500000000047</v>
      </c>
      <c r="K324" s="2">
        <f t="shared" si="49"/>
        <v>96.04550000000005</v>
      </c>
      <c r="L324" s="2">
        <f t="shared" si="50"/>
        <v>318.2158735153626</v>
      </c>
      <c r="M324" s="2">
        <f>SUMIF(A:A,A324,L:L)</f>
        <v>3096.865392772886</v>
      </c>
      <c r="N324" s="3">
        <f t="shared" si="51"/>
        <v>0.10275418307104299</v>
      </c>
      <c r="O324" s="7">
        <f t="shared" si="52"/>
        <v>9.731963897845523</v>
      </c>
      <c r="P324" s="3">
        <f t="shared" si="53"/>
        <v>0.10275418307104299</v>
      </c>
      <c r="Q324" s="3">
        <f>IF(ISNUMBER(P324),SUMIF(A:A,A324,P:P),"")</f>
        <v>0.8972516628865047</v>
      </c>
      <c r="R324" s="3">
        <f t="shared" si="54"/>
        <v>0.11452102829263923</v>
      </c>
      <c r="S324" s="8">
        <f t="shared" si="55"/>
        <v>8.732020790493324</v>
      </c>
    </row>
    <row r="325" spans="1:19" ht="15">
      <c r="A325" s="1">
        <v>7</v>
      </c>
      <c r="B325" s="5">
        <v>0.7118055555555555</v>
      </c>
      <c r="C325" s="1" t="s">
        <v>22</v>
      </c>
      <c r="D325" s="1">
        <v>7</v>
      </c>
      <c r="E325" s="1">
        <v>4</v>
      </c>
      <c r="F325" s="1" t="s">
        <v>79</v>
      </c>
      <c r="G325" s="2">
        <v>51.824999999999996</v>
      </c>
      <c r="H325" s="6">
        <f>1+_xlfn.COUNTIFS(A:A,A325,O:O,"&lt;"&amp;O325)</f>
        <v>6</v>
      </c>
      <c r="I325" s="2">
        <f>_xlfn.AVERAGEIF(A:A,A325,G:G)</f>
        <v>52.99806666666666</v>
      </c>
      <c r="J325" s="2">
        <f t="shared" si="48"/>
        <v>-1.1730666666666636</v>
      </c>
      <c r="K325" s="2">
        <f t="shared" si="49"/>
        <v>88.82693333333333</v>
      </c>
      <c r="L325" s="2">
        <f t="shared" si="50"/>
        <v>206.3587171925431</v>
      </c>
      <c r="M325" s="2">
        <f>SUMIF(A:A,A325,L:L)</f>
        <v>3096.865392772886</v>
      </c>
      <c r="N325" s="3">
        <f t="shared" si="51"/>
        <v>0.06663470671799934</v>
      </c>
      <c r="O325" s="7">
        <f t="shared" si="52"/>
        <v>15.007194437457926</v>
      </c>
      <c r="P325" s="3">
        <f t="shared" si="53"/>
        <v>0.06663470671799934</v>
      </c>
      <c r="Q325" s="3">
        <f>IF(ISNUMBER(P325),SUMIF(A:A,A325,P:P),"")</f>
        <v>0.8972516628865047</v>
      </c>
      <c r="R325" s="3">
        <f t="shared" si="54"/>
        <v>0.07426534769925315</v>
      </c>
      <c r="S325" s="8">
        <f t="shared" si="55"/>
        <v>13.465230164270226</v>
      </c>
    </row>
    <row r="326" spans="1:19" ht="15">
      <c r="A326" s="1">
        <v>7</v>
      </c>
      <c r="B326" s="5">
        <v>0.7118055555555555</v>
      </c>
      <c r="C326" s="1" t="s">
        <v>22</v>
      </c>
      <c r="D326" s="1">
        <v>7</v>
      </c>
      <c r="E326" s="1">
        <v>2</v>
      </c>
      <c r="F326" s="1" t="s">
        <v>77</v>
      </c>
      <c r="G326" s="2">
        <v>51.7642999999999</v>
      </c>
      <c r="H326" s="6">
        <f>1+_xlfn.COUNTIFS(A:A,A326,O:O,"&lt;"&amp;O326)</f>
        <v>7</v>
      </c>
      <c r="I326" s="2">
        <f>_xlfn.AVERAGEIF(A:A,A326,G:G)</f>
        <v>52.99806666666666</v>
      </c>
      <c r="J326" s="2">
        <f t="shared" si="48"/>
        <v>-1.2337666666667602</v>
      </c>
      <c r="K326" s="2">
        <f t="shared" si="49"/>
        <v>88.76623333333325</v>
      </c>
      <c r="L326" s="2">
        <f t="shared" si="50"/>
        <v>205.6085256725065</v>
      </c>
      <c r="M326" s="2">
        <f>SUMIF(A:A,A326,L:L)</f>
        <v>3096.865392772886</v>
      </c>
      <c r="N326" s="3">
        <f t="shared" si="51"/>
        <v>0.06639246450695997</v>
      </c>
      <c r="O326" s="7">
        <f t="shared" si="52"/>
        <v>15.06195028948156</v>
      </c>
      <c r="P326" s="3">
        <f t="shared" si="53"/>
        <v>0.06639246450695997</v>
      </c>
      <c r="Q326" s="3">
        <f>IF(ISNUMBER(P326),SUMIF(A:A,A326,P:P),"")</f>
        <v>0.8972516628865047</v>
      </c>
      <c r="R326" s="3">
        <f t="shared" si="54"/>
        <v>0.07399536523941568</v>
      </c>
      <c r="S326" s="8">
        <f t="shared" si="55"/>
        <v>13.514359943551199</v>
      </c>
    </row>
    <row r="327" spans="1:19" ht="15">
      <c r="A327" s="1">
        <v>7</v>
      </c>
      <c r="B327" s="5">
        <v>0.7118055555555555</v>
      </c>
      <c r="C327" s="1" t="s">
        <v>22</v>
      </c>
      <c r="D327" s="1">
        <v>7</v>
      </c>
      <c r="E327" s="1">
        <v>13</v>
      </c>
      <c r="F327" s="1" t="s">
        <v>38</v>
      </c>
      <c r="G327" s="2">
        <v>50.126833333333295</v>
      </c>
      <c r="H327" s="6">
        <f>1+_xlfn.COUNTIFS(A:A,A327,O:O,"&lt;"&amp;O327)</f>
        <v>8</v>
      </c>
      <c r="I327" s="2">
        <f>_xlfn.AVERAGEIF(A:A,A327,G:G)</f>
        <v>52.99806666666666</v>
      </c>
      <c r="J327" s="2">
        <f t="shared" si="48"/>
        <v>-2.8712333333333646</v>
      </c>
      <c r="K327" s="2">
        <f t="shared" si="49"/>
        <v>87.12876666666664</v>
      </c>
      <c r="L327" s="2">
        <f t="shared" si="50"/>
        <v>186.36851927897888</v>
      </c>
      <c r="M327" s="2">
        <f>SUMIF(A:A,A327,L:L)</f>
        <v>3096.865392772886</v>
      </c>
      <c r="N327" s="3">
        <f t="shared" si="51"/>
        <v>0.060179728739229235</v>
      </c>
      <c r="O327" s="7">
        <f t="shared" si="52"/>
        <v>16.616891118489406</v>
      </c>
      <c r="P327" s="3">
        <f t="shared" si="53"/>
        <v>0.060179728739229235</v>
      </c>
      <c r="Q327" s="3">
        <f>IF(ISNUMBER(P327),SUMIF(A:A,A327,P:P),"")</f>
        <v>0.8972516628865047</v>
      </c>
      <c r="R327" s="3">
        <f t="shared" si="54"/>
        <v>0.06707118106154071</v>
      </c>
      <c r="S327" s="8">
        <f t="shared" si="55"/>
        <v>14.90953318806861</v>
      </c>
    </row>
    <row r="328" spans="1:19" ht="15">
      <c r="A328" s="1">
        <v>7</v>
      </c>
      <c r="B328" s="5">
        <v>0.7118055555555555</v>
      </c>
      <c r="C328" s="1" t="s">
        <v>22</v>
      </c>
      <c r="D328" s="1">
        <v>7</v>
      </c>
      <c r="E328" s="1">
        <v>9</v>
      </c>
      <c r="F328" s="1" t="s">
        <v>84</v>
      </c>
      <c r="G328" s="2">
        <v>48.9245</v>
      </c>
      <c r="H328" s="6">
        <f>1+_xlfn.COUNTIFS(A:A,A328,O:O,"&lt;"&amp;O328)</f>
        <v>9</v>
      </c>
      <c r="I328" s="2">
        <f>_xlfn.AVERAGEIF(A:A,A328,G:G)</f>
        <v>52.99806666666666</v>
      </c>
      <c r="J328" s="2">
        <f t="shared" si="48"/>
        <v>-4.0735666666666575</v>
      </c>
      <c r="K328" s="2">
        <f t="shared" si="49"/>
        <v>85.92643333333334</v>
      </c>
      <c r="L328" s="2">
        <f t="shared" si="50"/>
        <v>173.3973878620021</v>
      </c>
      <c r="M328" s="2">
        <f>SUMIF(A:A,A328,L:L)</f>
        <v>3096.865392772886</v>
      </c>
      <c r="N328" s="3">
        <f t="shared" si="51"/>
        <v>0.0559912575685909</v>
      </c>
      <c r="O328" s="7">
        <f t="shared" si="52"/>
        <v>17.85993105754003</v>
      </c>
      <c r="P328" s="3">
        <f t="shared" si="53"/>
        <v>0.0559912575685909</v>
      </c>
      <c r="Q328" s="3">
        <f>IF(ISNUMBER(P328),SUMIF(A:A,A328,P:P),"")</f>
        <v>0.8972516628865047</v>
      </c>
      <c r="R328" s="3">
        <f t="shared" si="54"/>
        <v>0.062403069155050825</v>
      </c>
      <c r="S328" s="8">
        <f t="shared" si="55"/>
        <v>16.024852840416123</v>
      </c>
    </row>
    <row r="329" spans="1:19" ht="15">
      <c r="A329" s="1">
        <v>7</v>
      </c>
      <c r="B329" s="5">
        <v>0.7118055555555555</v>
      </c>
      <c r="C329" s="1" t="s">
        <v>22</v>
      </c>
      <c r="D329" s="1">
        <v>7</v>
      </c>
      <c r="E329" s="1">
        <v>1</v>
      </c>
      <c r="F329" s="1" t="s">
        <v>76</v>
      </c>
      <c r="G329" s="2">
        <v>33.5473</v>
      </c>
      <c r="H329" s="6">
        <f>1+_xlfn.COUNTIFS(A:A,A329,O:O,"&lt;"&amp;O329)</f>
        <v>12</v>
      </c>
      <c r="I329" s="2">
        <f>_xlfn.AVERAGEIF(A:A,A329,G:G)</f>
        <v>52.99806666666666</v>
      </c>
      <c r="J329" s="2">
        <f t="shared" si="48"/>
        <v>-19.45076666666666</v>
      </c>
      <c r="K329" s="2">
        <f t="shared" si="49"/>
        <v>70.54923333333335</v>
      </c>
      <c r="L329" s="2">
        <f t="shared" si="50"/>
        <v>68.92052299039582</v>
      </c>
      <c r="M329" s="2">
        <f>SUMIF(A:A,A329,L:L)</f>
        <v>3096.865392772886</v>
      </c>
      <c r="N329" s="3">
        <f t="shared" si="51"/>
        <v>0.02225493014686229</v>
      </c>
      <c r="O329" s="7">
        <f t="shared" si="52"/>
        <v>44.93386379561337</v>
      </c>
      <c r="P329" s="3">
        <f t="shared" si="53"/>
      </c>
      <c r="Q329" s="3">
        <f>IF(ISNUMBER(P329),SUMIF(A:A,A329,P:P),"")</f>
      </c>
      <c r="R329" s="3">
        <f t="shared" si="54"/>
      </c>
      <c r="S329" s="8">
        <f t="shared" si="55"/>
      </c>
    </row>
    <row r="330" spans="1:19" ht="15">
      <c r="A330" s="1">
        <v>7</v>
      </c>
      <c r="B330" s="5">
        <v>0.7118055555555555</v>
      </c>
      <c r="C330" s="1" t="s">
        <v>22</v>
      </c>
      <c r="D330" s="1">
        <v>7</v>
      </c>
      <c r="E330" s="1">
        <v>10</v>
      </c>
      <c r="F330" s="1" t="s">
        <v>85</v>
      </c>
      <c r="G330" s="2">
        <v>43.1074</v>
      </c>
      <c r="H330" s="6">
        <f>1+_xlfn.COUNTIFS(A:A,A330,O:O,"&lt;"&amp;O330)</f>
        <v>11</v>
      </c>
      <c r="I330" s="2">
        <f>_xlfn.AVERAGEIF(A:A,A330,G:G)</f>
        <v>52.99806666666666</v>
      </c>
      <c r="J330" s="2">
        <f t="shared" si="48"/>
        <v>-9.890666666666661</v>
      </c>
      <c r="K330" s="2">
        <f t="shared" si="49"/>
        <v>80.10933333333334</v>
      </c>
      <c r="L330" s="2">
        <f t="shared" si="50"/>
        <v>122.31014609947135</v>
      </c>
      <c r="M330" s="2">
        <f>SUMIF(A:A,A330,L:L)</f>
        <v>3096.865392772886</v>
      </c>
      <c r="N330" s="3">
        <f t="shared" si="51"/>
        <v>0.03949482156534957</v>
      </c>
      <c r="O330" s="7">
        <f t="shared" si="52"/>
        <v>25.319775108880123</v>
      </c>
      <c r="P330" s="3">
        <f t="shared" si="53"/>
      </c>
      <c r="Q330" s="3">
        <f>IF(ISNUMBER(P330),SUMIF(A:A,A330,P:P),"")</f>
      </c>
      <c r="R330" s="3">
        <f t="shared" si="54"/>
      </c>
      <c r="S330" s="8">
        <f t="shared" si="55"/>
      </c>
    </row>
    <row r="331" spans="1:19" ht="15">
      <c r="A331" s="1">
        <v>7</v>
      </c>
      <c r="B331" s="5">
        <v>0.7118055555555555</v>
      </c>
      <c r="C331" s="1" t="s">
        <v>22</v>
      </c>
      <c r="D331" s="1">
        <v>7</v>
      </c>
      <c r="E331" s="1">
        <v>12</v>
      </c>
      <c r="F331" s="1" t="s">
        <v>86</v>
      </c>
      <c r="G331" s="2">
        <v>43.7302</v>
      </c>
      <c r="H331" s="6">
        <f>1+_xlfn.COUNTIFS(A:A,A331,O:O,"&lt;"&amp;O331)</f>
        <v>10</v>
      </c>
      <c r="I331" s="2">
        <f>_xlfn.AVERAGEIF(A:A,A331,G:G)</f>
        <v>52.99806666666666</v>
      </c>
      <c r="J331" s="2">
        <f t="shared" si="48"/>
        <v>-9.267866666666656</v>
      </c>
      <c r="K331" s="2">
        <f t="shared" si="49"/>
        <v>80.73213333333334</v>
      </c>
      <c r="L331" s="2">
        <f t="shared" si="50"/>
        <v>126.96710028187867</v>
      </c>
      <c r="M331" s="2">
        <f>SUMIF(A:A,A331,L:L)</f>
        <v>3096.865392772886</v>
      </c>
      <c r="N331" s="3">
        <f t="shared" si="51"/>
        <v>0.040998585401283545</v>
      </c>
      <c r="O331" s="7">
        <f t="shared" si="52"/>
        <v>24.39108545361404</v>
      </c>
      <c r="P331" s="3">
        <f t="shared" si="53"/>
      </c>
      <c r="Q331" s="3">
        <f>IF(ISNUMBER(P331),SUMIF(A:A,A331,P:P),"")</f>
      </c>
      <c r="R331" s="3">
        <f t="shared" si="54"/>
      </c>
      <c r="S331" s="8">
        <f t="shared" si="55"/>
      </c>
    </row>
    <row r="332" spans="1:19" ht="15">
      <c r="A332" s="1">
        <v>8</v>
      </c>
      <c r="B332" s="5">
        <v>0.7395833333333334</v>
      </c>
      <c r="C332" s="1" t="s">
        <v>22</v>
      </c>
      <c r="D332" s="1">
        <v>8</v>
      </c>
      <c r="E332" s="1">
        <v>3</v>
      </c>
      <c r="F332" s="1" t="s">
        <v>89</v>
      </c>
      <c r="G332" s="2">
        <v>64.5068333333333</v>
      </c>
      <c r="H332" s="6">
        <f>1+_xlfn.COUNTIFS(A:A,A332,O:O,"&lt;"&amp;O332)</f>
        <v>1</v>
      </c>
      <c r="I332" s="2">
        <f>_xlfn.AVERAGEIF(A:A,A332,G:G)</f>
        <v>48.66103666666666</v>
      </c>
      <c r="J332" s="2">
        <f t="shared" si="48"/>
        <v>15.845796666666644</v>
      </c>
      <c r="K332" s="2">
        <f t="shared" si="49"/>
        <v>105.84579666666664</v>
      </c>
      <c r="L332" s="2">
        <f t="shared" si="50"/>
        <v>572.9209791717249</v>
      </c>
      <c r="M332" s="2">
        <f>SUMIF(A:A,A332,L:L)</f>
        <v>2520.3051483579843</v>
      </c>
      <c r="N332" s="3">
        <f t="shared" si="51"/>
        <v>0.22732206833961802</v>
      </c>
      <c r="O332" s="7">
        <f t="shared" si="52"/>
        <v>4.399044964283912</v>
      </c>
      <c r="P332" s="3">
        <f t="shared" si="53"/>
        <v>0.22732206833961802</v>
      </c>
      <c r="Q332" s="3">
        <f>IF(ISNUMBER(P332),SUMIF(A:A,A332,P:P),"")</f>
        <v>0.9602211320525411</v>
      </c>
      <c r="R332" s="3">
        <f t="shared" si="54"/>
        <v>0.2367392892652767</v>
      </c>
      <c r="S332" s="8">
        <f t="shared" si="55"/>
        <v>4.224055935554729</v>
      </c>
    </row>
    <row r="333" spans="1:19" ht="15">
      <c r="A333" s="1">
        <v>8</v>
      </c>
      <c r="B333" s="5">
        <v>0.7395833333333334</v>
      </c>
      <c r="C333" s="1" t="s">
        <v>22</v>
      </c>
      <c r="D333" s="1">
        <v>8</v>
      </c>
      <c r="E333" s="1">
        <v>4</v>
      </c>
      <c r="F333" s="1" t="s">
        <v>90</v>
      </c>
      <c r="G333" s="2">
        <v>57.300200000000004</v>
      </c>
      <c r="H333" s="6">
        <f>1+_xlfn.COUNTIFS(A:A,A333,O:O,"&lt;"&amp;O333)</f>
        <v>2</v>
      </c>
      <c r="I333" s="2">
        <f>_xlfn.AVERAGEIF(A:A,A333,G:G)</f>
        <v>48.66103666666666</v>
      </c>
      <c r="J333" s="2">
        <f t="shared" si="48"/>
        <v>8.639163333333343</v>
      </c>
      <c r="K333" s="2">
        <f t="shared" si="49"/>
        <v>98.63916333333334</v>
      </c>
      <c r="L333" s="2">
        <f t="shared" si="50"/>
        <v>371.7976668554864</v>
      </c>
      <c r="M333" s="2">
        <f>SUMIF(A:A,A333,L:L)</f>
        <v>2520.3051483579843</v>
      </c>
      <c r="N333" s="3">
        <f t="shared" si="51"/>
        <v>0.14752089329251183</v>
      </c>
      <c r="O333" s="7">
        <f t="shared" si="52"/>
        <v>6.7787008177692485</v>
      </c>
      <c r="P333" s="3">
        <f t="shared" si="53"/>
        <v>0.14752089329251183</v>
      </c>
      <c r="Q333" s="3">
        <f>IF(ISNUMBER(P333),SUMIF(A:A,A333,P:P),"")</f>
        <v>0.9602211320525411</v>
      </c>
      <c r="R333" s="3">
        <f t="shared" si="54"/>
        <v>0.15363220863216726</v>
      </c>
      <c r="S333" s="8">
        <f t="shared" si="55"/>
        <v>6.509051773083875</v>
      </c>
    </row>
    <row r="334" spans="1:19" ht="15">
      <c r="A334" s="1">
        <v>8</v>
      </c>
      <c r="B334" s="5">
        <v>0.7395833333333334</v>
      </c>
      <c r="C334" s="1" t="s">
        <v>22</v>
      </c>
      <c r="D334" s="1">
        <v>8</v>
      </c>
      <c r="E334" s="1">
        <v>6</v>
      </c>
      <c r="F334" s="1" t="s">
        <v>92</v>
      </c>
      <c r="G334" s="2">
        <v>53.652666666666704</v>
      </c>
      <c r="H334" s="6">
        <f>1+_xlfn.COUNTIFS(A:A,A334,O:O,"&lt;"&amp;O334)</f>
        <v>3</v>
      </c>
      <c r="I334" s="2">
        <f>_xlfn.AVERAGEIF(A:A,A334,G:G)</f>
        <v>48.66103666666666</v>
      </c>
      <c r="J334" s="2">
        <f t="shared" si="48"/>
        <v>4.991630000000043</v>
      </c>
      <c r="K334" s="2">
        <f t="shared" si="49"/>
        <v>94.99163000000004</v>
      </c>
      <c r="L334" s="2">
        <f t="shared" si="50"/>
        <v>298.71734743988964</v>
      </c>
      <c r="M334" s="2">
        <f>SUMIF(A:A,A334,L:L)</f>
        <v>2520.3051483579843</v>
      </c>
      <c r="N334" s="3">
        <f t="shared" si="51"/>
        <v>0.11852427775839301</v>
      </c>
      <c r="O334" s="7">
        <f t="shared" si="52"/>
        <v>8.437090011537213</v>
      </c>
      <c r="P334" s="3">
        <f t="shared" si="53"/>
        <v>0.11852427775839301</v>
      </c>
      <c r="Q334" s="3">
        <f>IF(ISNUMBER(P334),SUMIF(A:A,A334,P:P),"")</f>
        <v>0.9602211320525411</v>
      </c>
      <c r="R334" s="3">
        <f t="shared" si="54"/>
        <v>0.12343435673513965</v>
      </c>
      <c r="S334" s="8">
        <f t="shared" si="55"/>
        <v>8.10147212210745</v>
      </c>
    </row>
    <row r="335" spans="1:19" ht="15">
      <c r="A335" s="1">
        <v>8</v>
      </c>
      <c r="B335" s="5">
        <v>0.7395833333333334</v>
      </c>
      <c r="C335" s="1" t="s">
        <v>22</v>
      </c>
      <c r="D335" s="1">
        <v>8</v>
      </c>
      <c r="E335" s="1">
        <v>5</v>
      </c>
      <c r="F335" s="1" t="s">
        <v>91</v>
      </c>
      <c r="G335" s="2">
        <v>52.8233999999999</v>
      </c>
      <c r="H335" s="6">
        <f>1+_xlfn.COUNTIFS(A:A,A335,O:O,"&lt;"&amp;O335)</f>
        <v>4</v>
      </c>
      <c r="I335" s="2">
        <f>_xlfn.AVERAGEIF(A:A,A335,G:G)</f>
        <v>48.66103666666666</v>
      </c>
      <c r="J335" s="2">
        <f t="shared" si="48"/>
        <v>4.162363333333239</v>
      </c>
      <c r="K335" s="2">
        <f t="shared" si="49"/>
        <v>94.16236333333325</v>
      </c>
      <c r="L335" s="2">
        <f t="shared" si="50"/>
        <v>284.21807124309174</v>
      </c>
      <c r="M335" s="2">
        <f>SUMIF(A:A,A335,L:L)</f>
        <v>2520.3051483579843</v>
      </c>
      <c r="N335" s="3">
        <f t="shared" si="51"/>
        <v>0.11277129336035518</v>
      </c>
      <c r="O335" s="7">
        <f t="shared" si="52"/>
        <v>8.867504931459361</v>
      </c>
      <c r="P335" s="3">
        <f t="shared" si="53"/>
        <v>0.11277129336035518</v>
      </c>
      <c r="Q335" s="3">
        <f>IF(ISNUMBER(P335),SUMIF(A:A,A335,P:P),"")</f>
        <v>0.9602211320525411</v>
      </c>
      <c r="R335" s="3">
        <f t="shared" si="54"/>
        <v>0.11744304472793522</v>
      </c>
      <c r="S335" s="8">
        <f t="shared" si="55"/>
        <v>8.5147656237674</v>
      </c>
    </row>
    <row r="336" spans="1:19" ht="15">
      <c r="A336" s="1">
        <v>8</v>
      </c>
      <c r="B336" s="5">
        <v>0.7395833333333334</v>
      </c>
      <c r="C336" s="1" t="s">
        <v>22</v>
      </c>
      <c r="D336" s="1">
        <v>8</v>
      </c>
      <c r="E336" s="1">
        <v>7</v>
      </c>
      <c r="F336" s="1" t="s">
        <v>93</v>
      </c>
      <c r="G336" s="2">
        <v>51.1609</v>
      </c>
      <c r="H336" s="6">
        <f>1+_xlfn.COUNTIFS(A:A,A336,O:O,"&lt;"&amp;O336)</f>
        <v>5</v>
      </c>
      <c r="I336" s="2">
        <f>_xlfn.AVERAGEIF(A:A,A336,G:G)</f>
        <v>48.66103666666666</v>
      </c>
      <c r="J336" s="2">
        <f t="shared" si="48"/>
        <v>2.4998633333333373</v>
      </c>
      <c r="K336" s="2">
        <f t="shared" si="49"/>
        <v>92.49986333333334</v>
      </c>
      <c r="L336" s="2">
        <f t="shared" si="50"/>
        <v>257.23544656646465</v>
      </c>
      <c r="M336" s="2">
        <f>SUMIF(A:A,A336,L:L)</f>
        <v>2520.3051483579843</v>
      </c>
      <c r="N336" s="3">
        <f t="shared" si="51"/>
        <v>0.1020651990232442</v>
      </c>
      <c r="O336" s="7">
        <f t="shared" si="52"/>
        <v>9.797658845227563</v>
      </c>
      <c r="P336" s="3">
        <f t="shared" si="53"/>
        <v>0.1020651990232442</v>
      </c>
      <c r="Q336" s="3">
        <f>IF(ISNUMBER(P336),SUMIF(A:A,A336,P:P),"")</f>
        <v>0.9602211320525411</v>
      </c>
      <c r="R336" s="3">
        <f t="shared" si="54"/>
        <v>0.10629343139436283</v>
      </c>
      <c r="S336" s="8">
        <f t="shared" si="55"/>
        <v>9.407919067829003</v>
      </c>
    </row>
    <row r="337" spans="1:19" ht="15">
      <c r="A337" s="1">
        <v>8</v>
      </c>
      <c r="B337" s="5">
        <v>0.7395833333333334</v>
      </c>
      <c r="C337" s="1" t="s">
        <v>22</v>
      </c>
      <c r="D337" s="1">
        <v>8</v>
      </c>
      <c r="E337" s="1">
        <v>2</v>
      </c>
      <c r="F337" s="1" t="s">
        <v>88</v>
      </c>
      <c r="G337" s="2">
        <v>45.7443666666667</v>
      </c>
      <c r="H337" s="6">
        <f>1+_xlfn.COUNTIFS(A:A,A337,O:O,"&lt;"&amp;O337)</f>
        <v>6</v>
      </c>
      <c r="I337" s="2">
        <f>_xlfn.AVERAGEIF(A:A,A337,G:G)</f>
        <v>48.66103666666666</v>
      </c>
      <c r="J337" s="2">
        <f t="shared" si="48"/>
        <v>-2.916669999999961</v>
      </c>
      <c r="K337" s="2">
        <f t="shared" si="49"/>
        <v>87.08333000000005</v>
      </c>
      <c r="L337" s="2">
        <f t="shared" si="50"/>
        <v>185.86113335372414</v>
      </c>
      <c r="M337" s="2">
        <f>SUMIF(A:A,A337,L:L)</f>
        <v>2520.3051483579843</v>
      </c>
      <c r="N337" s="3">
        <f t="shared" si="51"/>
        <v>0.07374548811076127</v>
      </c>
      <c r="O337" s="7">
        <f t="shared" si="52"/>
        <v>13.56015161901241</v>
      </c>
      <c r="P337" s="3">
        <f t="shared" si="53"/>
        <v>0.07374548811076127</v>
      </c>
      <c r="Q337" s="3">
        <f>IF(ISNUMBER(P337),SUMIF(A:A,A337,P:P),"")</f>
        <v>0.9602211320525411</v>
      </c>
      <c r="R337" s="3">
        <f t="shared" si="54"/>
        <v>0.0768005260966555</v>
      </c>
      <c r="S337" s="8">
        <f t="shared" si="55"/>
        <v>13.020744138412196</v>
      </c>
    </row>
    <row r="338" spans="1:19" ht="15">
      <c r="A338" s="1">
        <v>8</v>
      </c>
      <c r="B338" s="5">
        <v>0.7395833333333334</v>
      </c>
      <c r="C338" s="1" t="s">
        <v>22</v>
      </c>
      <c r="D338" s="1">
        <v>8</v>
      </c>
      <c r="E338" s="1">
        <v>8</v>
      </c>
      <c r="F338" s="1" t="s">
        <v>94</v>
      </c>
      <c r="G338" s="2">
        <v>45.1683666666666</v>
      </c>
      <c r="H338" s="6">
        <f>1+_xlfn.COUNTIFS(A:A,A338,O:O,"&lt;"&amp;O338)</f>
        <v>7</v>
      </c>
      <c r="I338" s="2">
        <f>_xlfn.AVERAGEIF(A:A,A338,G:G)</f>
        <v>48.66103666666666</v>
      </c>
      <c r="J338" s="2">
        <f t="shared" si="48"/>
        <v>-3.492670000000061</v>
      </c>
      <c r="K338" s="2">
        <f t="shared" si="49"/>
        <v>86.50732999999994</v>
      </c>
      <c r="L338" s="2">
        <f t="shared" si="50"/>
        <v>179.54750056072226</v>
      </c>
      <c r="M338" s="2">
        <f>SUMIF(A:A,A338,L:L)</f>
        <v>2520.3051483579843</v>
      </c>
      <c r="N338" s="3">
        <f t="shared" si="51"/>
        <v>0.07124038161716253</v>
      </c>
      <c r="O338" s="7">
        <f t="shared" si="52"/>
        <v>14.036982639619799</v>
      </c>
      <c r="P338" s="3">
        <f t="shared" si="53"/>
        <v>0.07124038161716253</v>
      </c>
      <c r="Q338" s="3">
        <f>IF(ISNUMBER(P338),SUMIF(A:A,A338,P:P),"")</f>
        <v>0.9602211320525411</v>
      </c>
      <c r="R338" s="3">
        <f t="shared" si="54"/>
        <v>0.07419164111175218</v>
      </c>
      <c r="S338" s="8">
        <f t="shared" si="55"/>
        <v>13.478607360817591</v>
      </c>
    </row>
    <row r="339" spans="1:19" ht="15">
      <c r="A339" s="1">
        <v>8</v>
      </c>
      <c r="B339" s="5">
        <v>0.7395833333333334</v>
      </c>
      <c r="C339" s="1" t="s">
        <v>22</v>
      </c>
      <c r="D339" s="1">
        <v>8</v>
      </c>
      <c r="E339" s="1">
        <v>10</v>
      </c>
      <c r="F339" s="1" t="s">
        <v>96</v>
      </c>
      <c r="G339" s="2">
        <v>40.6325666666667</v>
      </c>
      <c r="H339" s="6">
        <f>1+_xlfn.COUNTIFS(A:A,A339,O:O,"&lt;"&amp;O339)</f>
        <v>8</v>
      </c>
      <c r="I339" s="2">
        <f>_xlfn.AVERAGEIF(A:A,A339,G:G)</f>
        <v>48.66103666666666</v>
      </c>
      <c r="J339" s="2">
        <f t="shared" si="48"/>
        <v>-8.028469999999963</v>
      </c>
      <c r="K339" s="2">
        <f t="shared" si="49"/>
        <v>81.97153000000003</v>
      </c>
      <c r="L339" s="2">
        <f t="shared" si="50"/>
        <v>136.76878509205764</v>
      </c>
      <c r="M339" s="2">
        <f>SUMIF(A:A,A339,L:L)</f>
        <v>2520.3051483579843</v>
      </c>
      <c r="N339" s="3">
        <f t="shared" si="51"/>
        <v>0.05426675622242192</v>
      </c>
      <c r="O339" s="7">
        <f t="shared" si="52"/>
        <v>18.427488016813143</v>
      </c>
      <c r="P339" s="3">
        <f t="shared" si="53"/>
        <v>0.05426675622242192</v>
      </c>
      <c r="Q339" s="3">
        <f>IF(ISNUMBER(P339),SUMIF(A:A,A339,P:P),"")</f>
        <v>0.9602211320525411</v>
      </c>
      <c r="R339" s="3">
        <f t="shared" si="54"/>
        <v>0.05651485310099649</v>
      </c>
      <c r="S339" s="8">
        <f t="shared" si="55"/>
        <v>17.694463404388955</v>
      </c>
    </row>
    <row r="340" spans="1:19" ht="15">
      <c r="A340" s="1">
        <v>8</v>
      </c>
      <c r="B340" s="5">
        <v>0.7395833333333334</v>
      </c>
      <c r="C340" s="1" t="s">
        <v>22</v>
      </c>
      <c r="D340" s="1">
        <v>8</v>
      </c>
      <c r="E340" s="1">
        <v>1</v>
      </c>
      <c r="F340" s="1" t="s">
        <v>87</v>
      </c>
      <c r="G340" s="2">
        <v>40.1647666666667</v>
      </c>
      <c r="H340" s="6">
        <f>1+_xlfn.COUNTIFS(A:A,A340,O:O,"&lt;"&amp;O340)</f>
        <v>9</v>
      </c>
      <c r="I340" s="2">
        <f>_xlfn.AVERAGEIF(A:A,A340,G:G)</f>
        <v>48.66103666666666</v>
      </c>
      <c r="J340" s="2">
        <f t="shared" si="48"/>
        <v>-8.49626999999996</v>
      </c>
      <c r="K340" s="2">
        <f t="shared" si="49"/>
        <v>81.50373000000005</v>
      </c>
      <c r="L340" s="2">
        <f t="shared" si="50"/>
        <v>132.98333239098986</v>
      </c>
      <c r="M340" s="2">
        <f>SUMIF(A:A,A340,L:L)</f>
        <v>2520.3051483579843</v>
      </c>
      <c r="N340" s="3">
        <f t="shared" si="51"/>
        <v>0.05276477432807311</v>
      </c>
      <c r="O340" s="7">
        <f t="shared" si="52"/>
        <v>18.952037845975536</v>
      </c>
      <c r="P340" s="3">
        <f t="shared" si="53"/>
        <v>0.05276477432807311</v>
      </c>
      <c r="Q340" s="3">
        <f>IF(ISNUMBER(P340),SUMIF(A:A,A340,P:P),"")</f>
        <v>0.9602211320525411</v>
      </c>
      <c r="R340" s="3">
        <f t="shared" si="54"/>
        <v>0.054950648935714046</v>
      </c>
      <c r="S340" s="8">
        <f t="shared" si="55"/>
        <v>18.198147235165234</v>
      </c>
    </row>
    <row r="341" spans="1:19" ht="15">
      <c r="A341" s="1">
        <v>8</v>
      </c>
      <c r="B341" s="5">
        <v>0.7395833333333334</v>
      </c>
      <c r="C341" s="1" t="s">
        <v>22</v>
      </c>
      <c r="D341" s="1">
        <v>8</v>
      </c>
      <c r="E341" s="1">
        <v>9</v>
      </c>
      <c r="F341" s="1" t="s">
        <v>95</v>
      </c>
      <c r="G341" s="2">
        <v>35.4563</v>
      </c>
      <c r="H341" s="6">
        <f>1+_xlfn.COUNTIFS(A:A,A341,O:O,"&lt;"&amp;O341)</f>
        <v>10</v>
      </c>
      <c r="I341" s="2">
        <f>_xlfn.AVERAGEIF(A:A,A341,G:G)</f>
        <v>48.66103666666666</v>
      </c>
      <c r="J341" s="2">
        <f t="shared" si="48"/>
        <v>-13.204736666666662</v>
      </c>
      <c r="K341" s="2">
        <f t="shared" si="49"/>
        <v>76.79526333333334</v>
      </c>
      <c r="L341" s="2">
        <f t="shared" si="50"/>
        <v>100.25488568383354</v>
      </c>
      <c r="M341" s="2">
        <f>SUMIF(A:A,A341,L:L)</f>
        <v>2520.3051483579843</v>
      </c>
      <c r="N341" s="3">
        <f t="shared" si="51"/>
        <v>0.039778867947459086</v>
      </c>
      <c r="O341" s="7">
        <f t="shared" si="52"/>
        <v>25.13897583311885</v>
      </c>
      <c r="P341" s="3">
        <f t="shared" si="53"/>
      </c>
      <c r="Q341" s="3">
        <f>IF(ISNUMBER(P341),SUMIF(A:A,A341,P:P),"")</f>
      </c>
      <c r="R341" s="3">
        <f t="shared" si="54"/>
      </c>
      <c r="S341" s="8">
        <f t="shared" si="55"/>
      </c>
    </row>
  </sheetData>
  <sheetProtection/>
  <autoFilter ref="A1:S65"/>
  <conditionalFormatting sqref="H1:H65536">
    <cfRule type="colorScale" priority="2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S1:S65536">
    <cfRule type="colorScale" priority="1" dxfId="0">
      <colorScale>
        <cfvo type="min" val="0"/>
        <cfvo type="percentile" val="50"/>
        <cfvo type="max"/>
        <color rgb="FF00B050"/>
        <color rgb="FFFFEB84"/>
        <color rgb="FFFF0000"/>
      </colorScale>
    </cfRule>
  </conditionalFormatting>
  <conditionalFormatting sqref="G1:G6553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2016-03-11T05:58:01Z</dcterms:created>
  <dcterms:modified xsi:type="dcterms:W3CDTF">2017-05-01T00:51:56Z</dcterms:modified>
  <cp:category/>
  <cp:version/>
  <cp:contentType/>
  <cp:contentStatus/>
</cp:coreProperties>
</file>