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'PRICES'!$A$1:$S$39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<sst xmlns="http://schemas.openxmlformats.org/spreadsheetml/2006/main" count="457" uniqueCount="242">
  <si>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</si>
  <si>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</si>
  <si>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</si>
  <si>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</si>
  <si>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</si>
  <si>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</si>
  <si>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</si>
  <si>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</si>
  <si>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</si>
  <si>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</si>
  <si>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</si>
  <si>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</si>
  <si>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</si>
  <si>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</si>
  <si>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</si>
  <si>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</si>
  <si>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</si>
  <si>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</si>
  <si>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</si>
  <si>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Albany</t>
  </si>
  <si>
    <t xml:space="preserve">True Power          </t>
  </si>
  <si>
    <t xml:space="preserve">Incy Wincy          </t>
  </si>
  <si>
    <t xml:space="preserve">Backtobeverley      </t>
  </si>
  <si>
    <t xml:space="preserve">Culburra            </t>
  </si>
  <si>
    <t xml:space="preserve">Vital Boom          </t>
  </si>
  <si>
    <t xml:space="preserve">Mongolian Warlord   </t>
  </si>
  <si>
    <t xml:space="preserve">Molly Kisses        </t>
  </si>
  <si>
    <t xml:space="preserve">Rapid Riches        </t>
  </si>
  <si>
    <t xml:space="preserve">So Edgy             </t>
  </si>
  <si>
    <t xml:space="preserve">Templars Cross      </t>
  </si>
  <si>
    <t xml:space="preserve">Society Riff Raff   </t>
  </si>
  <si>
    <t xml:space="preserve">Lord Kronos         </t>
  </si>
  <si>
    <t xml:space="preserve">My Mate Moomba      </t>
  </si>
  <si>
    <t xml:space="preserve">Olaf                </t>
  </si>
  <si>
    <t xml:space="preserve">Lady Emily          </t>
  </si>
  <si>
    <t xml:space="preserve">Savannahs Grace     </t>
  </si>
  <si>
    <t xml:space="preserve">Saxappeal           </t>
  </si>
  <si>
    <t xml:space="preserve">Karma Bell          </t>
  </si>
  <si>
    <t xml:space="preserve">Namgooya Bell       </t>
  </si>
  <si>
    <t xml:space="preserve">Dime A Decoy        </t>
  </si>
  <si>
    <t xml:space="preserve">Wroughted           </t>
  </si>
  <si>
    <t xml:space="preserve">Cestrinus           </t>
  </si>
  <si>
    <t xml:space="preserve">Storm Ending        </t>
  </si>
  <si>
    <t xml:space="preserve">Mr Pago             </t>
  </si>
  <si>
    <t xml:space="preserve">Cosmah Domination   </t>
  </si>
  <si>
    <t xml:space="preserve">Our Buddy Boy       </t>
  </si>
  <si>
    <t xml:space="preserve">Countercat          </t>
  </si>
  <si>
    <t xml:space="preserve">Cape Fear           </t>
  </si>
  <si>
    <t xml:space="preserve">Emma November       </t>
  </si>
  <si>
    <t xml:space="preserve">Northpace           </t>
  </si>
  <si>
    <t xml:space="preserve">Confederate         </t>
  </si>
  <si>
    <t xml:space="preserve">Hostwin Pegasus     </t>
  </si>
  <si>
    <t xml:space="preserve">Blizzard Express    </t>
  </si>
  <si>
    <t xml:space="preserve">Kronstadt           </t>
  </si>
  <si>
    <t xml:space="preserve">Twisted Mountain    </t>
  </si>
  <si>
    <t xml:space="preserve">Chasin Ruby         </t>
  </si>
  <si>
    <t xml:space="preserve">Force Element       </t>
  </si>
  <si>
    <t xml:space="preserve">Lion Cruiser        </t>
  </si>
  <si>
    <t xml:space="preserve">Miss Kitwe          </t>
  </si>
  <si>
    <t xml:space="preserve">Rebel Flight        </t>
  </si>
  <si>
    <t xml:space="preserve">Long Knife          </t>
  </si>
  <si>
    <t xml:space="preserve">Spin Da Wheels      </t>
  </si>
  <si>
    <t xml:space="preserve">Bindaree Lady       </t>
  </si>
  <si>
    <t xml:space="preserve">Tiger Pete          </t>
  </si>
  <si>
    <t xml:space="preserve">Quality Fair        </t>
  </si>
  <si>
    <t xml:space="preserve">Rowie               </t>
  </si>
  <si>
    <t xml:space="preserve">Bernardini Genie    </t>
  </si>
  <si>
    <t xml:space="preserve">Lil Kim             </t>
  </si>
  <si>
    <t xml:space="preserve">Tossnspin           </t>
  </si>
  <si>
    <t xml:space="preserve">Chengdu             </t>
  </si>
  <si>
    <t xml:space="preserve">Southern Tern       </t>
  </si>
  <si>
    <t xml:space="preserve">Snack Pack          </t>
  </si>
  <si>
    <t xml:space="preserve">Sondheim            </t>
  </si>
  <si>
    <t xml:space="preserve">Waychinicup         </t>
  </si>
  <si>
    <t xml:space="preserve">Its Not Trading     </t>
  </si>
  <si>
    <t xml:space="preserve">Parisienne Lady     </t>
  </si>
  <si>
    <t xml:space="preserve">Greystat            </t>
  </si>
  <si>
    <t xml:space="preserve">Fyren               </t>
  </si>
  <si>
    <t xml:space="preserve">Singa Doll          </t>
  </si>
  <si>
    <t xml:space="preserve">Dudemanbro          </t>
  </si>
  <si>
    <t xml:space="preserve">Fairly Hot          </t>
  </si>
  <si>
    <t xml:space="preserve">Alvan Street        </t>
  </si>
  <si>
    <t xml:space="preserve">Mica Lil            </t>
  </si>
  <si>
    <t xml:space="preserve">Zipline             </t>
  </si>
  <si>
    <t xml:space="preserve">Buckshot Flyer      </t>
  </si>
  <si>
    <t xml:space="preserve">Gauged              </t>
  </si>
  <si>
    <t xml:space="preserve">My Names Bruce      </t>
  </si>
  <si>
    <t xml:space="preserve">Aground             </t>
  </si>
  <si>
    <t xml:space="preserve">Jolly Chap          </t>
  </si>
  <si>
    <t xml:space="preserve">Cruisey Bek         </t>
  </si>
  <si>
    <t xml:space="preserve">Gibraltar Rock      </t>
  </si>
  <si>
    <t>Pakenham</t>
  </si>
  <si>
    <t xml:space="preserve">Budzone             </t>
  </si>
  <si>
    <t xml:space="preserve">Fontein Ali         </t>
  </si>
  <si>
    <t xml:space="preserve">Black Benita        </t>
  </si>
  <si>
    <t xml:space="preserve">Chicolabel          </t>
  </si>
  <si>
    <t xml:space="preserve">Coastal Note        </t>
  </si>
  <si>
    <t xml:space="preserve">Let Em Howl         </t>
  </si>
  <si>
    <t xml:space="preserve">Niamh Chinn Oir     </t>
  </si>
  <si>
    <t xml:space="preserve">Willing Accomplice  </t>
  </si>
  <si>
    <t xml:space="preserve">Zapping             </t>
  </si>
  <si>
    <t xml:space="preserve">Charlton            </t>
  </si>
  <si>
    <t xml:space="preserve">Pedro Ximenez       </t>
  </si>
  <si>
    <t xml:space="preserve">Solar Coaster       </t>
  </si>
  <si>
    <t xml:space="preserve">Kalaru Girl         </t>
  </si>
  <si>
    <t xml:space="preserve">Maeleena            </t>
  </si>
  <si>
    <t xml:space="preserve">Another Top Effort  </t>
  </si>
  <si>
    <t xml:space="preserve">Lady Of Darkness    </t>
  </si>
  <si>
    <t xml:space="preserve">Zoffany Rose        </t>
  </si>
  <si>
    <t xml:space="preserve">Altro Mondo         </t>
  </si>
  <si>
    <t xml:space="preserve">Arties Pride        </t>
  </si>
  <si>
    <t xml:space="preserve">Cop This            </t>
  </si>
  <si>
    <t xml:space="preserve">Danger In Devon     </t>
  </si>
  <si>
    <t xml:space="preserve">Life Of Waldo       </t>
  </si>
  <si>
    <t xml:space="preserve">Mutineer            </t>
  </si>
  <si>
    <t xml:space="preserve">Mysterious Island   </t>
  </si>
  <si>
    <t xml:space="preserve">Tell The Truth      </t>
  </si>
  <si>
    <t xml:space="preserve">Chica Mala          </t>
  </si>
  <si>
    <t xml:space="preserve">Red Velvet Swing    </t>
  </si>
  <si>
    <t xml:space="preserve">Spirit Or Lager     </t>
  </si>
  <si>
    <t xml:space="preserve">Streetshavenoname   </t>
  </si>
  <si>
    <t xml:space="preserve">Murphys Reward      </t>
  </si>
  <si>
    <t xml:space="preserve">What A Hoot         </t>
  </si>
  <si>
    <t xml:space="preserve">Imperial Empress    </t>
  </si>
  <si>
    <t xml:space="preserve">Zamperini           </t>
  </si>
  <si>
    <t xml:space="preserve">Invincible Joy      </t>
  </si>
  <si>
    <t xml:space="preserve">Canalasso           </t>
  </si>
  <si>
    <t xml:space="preserve">Thumbtacks          </t>
  </si>
  <si>
    <t xml:space="preserve">Delightful Son      </t>
  </si>
  <si>
    <t xml:space="preserve">Casta               </t>
  </si>
  <si>
    <t xml:space="preserve">Fontein Lad         </t>
  </si>
  <si>
    <t xml:space="preserve">Kenric              </t>
  </si>
  <si>
    <t xml:space="preserve">Assertive Star      </t>
  </si>
  <si>
    <t xml:space="preserve">Holy Host           </t>
  </si>
  <si>
    <t xml:space="preserve">Toan Thang          </t>
  </si>
  <si>
    <t xml:space="preserve">Stratacus           </t>
  </si>
  <si>
    <t xml:space="preserve">Miss Cavatica       </t>
  </si>
  <si>
    <t xml:space="preserve">King Joy            </t>
  </si>
  <si>
    <t xml:space="preserve">Dreaded             </t>
  </si>
  <si>
    <t xml:space="preserve">Vibrance            </t>
  </si>
  <si>
    <t xml:space="preserve">All Out Of Love     </t>
  </si>
  <si>
    <t xml:space="preserve">Bo Zephyr           </t>
  </si>
  <si>
    <t xml:space="preserve">Darlux              </t>
  </si>
  <si>
    <t xml:space="preserve">Robbo The Bold      </t>
  </si>
  <si>
    <t xml:space="preserve">Hussor              </t>
  </si>
  <si>
    <t xml:space="preserve">Knockout Johnny     </t>
  </si>
  <si>
    <t xml:space="preserve">The Housemaid       </t>
  </si>
  <si>
    <t xml:space="preserve">Mandana             </t>
  </si>
  <si>
    <t xml:space="preserve">Affectation         </t>
  </si>
  <si>
    <t xml:space="preserve">All About Rhythm    </t>
  </si>
  <si>
    <t xml:space="preserve">Bellomo             </t>
  </si>
  <si>
    <t xml:space="preserve">Aberration          </t>
  </si>
  <si>
    <t xml:space="preserve">Alagonia            </t>
  </si>
  <si>
    <t xml:space="preserve">Clockwork Orange    </t>
  </si>
  <si>
    <t xml:space="preserve">Good Therapy        </t>
  </si>
  <si>
    <t xml:space="preserve">Night Queen         </t>
  </si>
  <si>
    <t xml:space="preserve">Internship          </t>
  </si>
  <si>
    <t xml:space="preserve">Stylish Assassin    </t>
  </si>
  <si>
    <t xml:space="preserve">Cool                </t>
  </si>
  <si>
    <t xml:space="preserve">Walled City         </t>
  </si>
  <si>
    <t xml:space="preserve">Junior Burger       </t>
  </si>
  <si>
    <t>Toowoomba</t>
  </si>
  <si>
    <t xml:space="preserve">Lady Dictator       </t>
  </si>
  <si>
    <t xml:space="preserve">Smooch              </t>
  </si>
  <si>
    <t xml:space="preserve">Deep Down           </t>
  </si>
  <si>
    <t xml:space="preserve">Miss Sonador        </t>
  </si>
  <si>
    <t xml:space="preserve">El Ninos Bambino    </t>
  </si>
  <si>
    <t xml:space="preserve">Hypnotizing         </t>
  </si>
  <si>
    <t xml:space="preserve">Thats Her I Think   </t>
  </si>
  <si>
    <t xml:space="preserve">Maginot Line        </t>
  </si>
  <si>
    <t xml:space="preserve">Laylas Lad          </t>
  </si>
  <si>
    <t xml:space="preserve">California Raider   </t>
  </si>
  <si>
    <t xml:space="preserve">Clout               </t>
  </si>
  <si>
    <t xml:space="preserve">Sir Bam             </t>
  </si>
  <si>
    <t xml:space="preserve">Exceedingly Kool    </t>
  </si>
  <si>
    <t xml:space="preserve">Thats Despicable    </t>
  </si>
  <si>
    <t xml:space="preserve">Mon Clinton         </t>
  </si>
  <si>
    <t xml:space="preserve">Fast Fella          </t>
  </si>
  <si>
    <t xml:space="preserve">Herrschaft          </t>
  </si>
  <si>
    <t xml:space="preserve">Lucky Ducky         </t>
  </si>
  <si>
    <t xml:space="preserve">So You Drink        </t>
  </si>
  <si>
    <t xml:space="preserve">Chelsea Star        </t>
  </si>
  <si>
    <t xml:space="preserve">Track Flash         </t>
  </si>
  <si>
    <t xml:space="preserve">El Toby             </t>
  </si>
  <si>
    <t xml:space="preserve">Connolly            </t>
  </si>
  <si>
    <t xml:space="preserve">Cavendish Road      </t>
  </si>
  <si>
    <t xml:space="preserve">Storm Magic         </t>
  </si>
  <si>
    <t xml:space="preserve">Hazard Bay          </t>
  </si>
  <si>
    <t xml:space="preserve">Bernie Of Babylon   </t>
  </si>
  <si>
    <t xml:space="preserve">Selfie              </t>
  </si>
  <si>
    <t xml:space="preserve">Noor Dropper        </t>
  </si>
  <si>
    <t xml:space="preserve">Bams Princess       </t>
  </si>
  <si>
    <t xml:space="preserve">Massive Attack      </t>
  </si>
  <si>
    <t xml:space="preserve">Wiggle Wiggle       </t>
  </si>
  <si>
    <t xml:space="preserve">Canny Excel         </t>
  </si>
  <si>
    <t xml:space="preserve">Refustress          </t>
  </si>
  <si>
    <t>Wyong</t>
  </si>
  <si>
    <t xml:space="preserve">Comfortable         </t>
  </si>
  <si>
    <t xml:space="preserve">Amare               </t>
  </si>
  <si>
    <t xml:space="preserve">Write This Down     </t>
  </si>
  <si>
    <t xml:space="preserve">Able Touch          </t>
  </si>
  <si>
    <t xml:space="preserve">On Sunshine         </t>
  </si>
  <si>
    <t xml:space="preserve">Strome              </t>
  </si>
  <si>
    <t xml:space="preserve">Barbary             </t>
  </si>
  <si>
    <t xml:space="preserve">San Francisco       </t>
  </si>
  <si>
    <t xml:space="preserve">Table Mountain      </t>
  </si>
  <si>
    <t xml:space="preserve">Legal Girl          </t>
  </si>
  <si>
    <t xml:space="preserve">Bold Dapper         </t>
  </si>
  <si>
    <t xml:space="preserve">Cadeyrn             </t>
  </si>
  <si>
    <t xml:space="preserve">Eyota               </t>
  </si>
  <si>
    <t xml:space="preserve">Queen Elektra       </t>
  </si>
  <si>
    <t xml:space="preserve">Rocking Horse       </t>
  </si>
  <si>
    <t xml:space="preserve">Colorado Miss       </t>
  </si>
  <si>
    <t xml:space="preserve">Graciousness        </t>
  </si>
  <si>
    <t xml:space="preserve">Vanzetta            </t>
  </si>
  <si>
    <t xml:space="preserve">King Viv            </t>
  </si>
  <si>
    <t xml:space="preserve">Hutcho              </t>
  </si>
  <si>
    <t xml:space="preserve">Jayzou              </t>
  </si>
  <si>
    <t xml:space="preserve">Don Franco          </t>
  </si>
  <si>
    <t xml:space="preserve">Trust Me            </t>
  </si>
  <si>
    <t xml:space="preserve">Interlocuter        </t>
  </si>
  <si>
    <t xml:space="preserve">How Do You Do       </t>
  </si>
  <si>
    <t xml:space="preserve">Mishani Istana      </t>
  </si>
  <si>
    <t xml:space="preserve">Power From Within   </t>
  </si>
  <si>
    <t xml:space="preserve">The Blues Brother   </t>
  </si>
  <si>
    <t xml:space="preserve">Local Affair        </t>
  </si>
  <si>
    <t xml:space="preserve">Belridge            </t>
  </si>
  <si>
    <t xml:space="preserve">Pleased             </t>
  </si>
  <si>
    <t xml:space="preserve">Buddys Ode          </t>
  </si>
  <si>
    <t xml:space="preserve">Just Dreaming       </t>
  </si>
  <si>
    <t xml:space="preserve">Meri Rani           </t>
  </si>
  <si>
    <t xml:space="preserve">Colonial Reign      </t>
  </si>
  <si>
    <t xml:space="preserve">Cervinia            </t>
  </si>
  <si>
    <t xml:space="preserve">Dominant Storm      </t>
  </si>
  <si>
    <t xml:space="preserve">Silent Dream        </t>
  </si>
  <si>
    <t xml:space="preserve">Worldly Impact      </t>
  </si>
  <si>
    <t xml:space="preserve">Cockles             </t>
  </si>
  <si>
    <t xml:space="preserve">Johnny Roo Boy      </t>
  </si>
  <si>
    <t xml:space="preserve">The Brown One       </t>
  </si>
  <si>
    <t xml:space="preserve">Bonus Spin          </t>
  </si>
  <si>
    <t xml:space="preserve">Torchbearer         </t>
  </si>
  <si>
    <t xml:space="preserve">Charge Of Light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</si>
</sst>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AB213" sqref="AB213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2.28125" style="10" bestFit="1" customWidth="1"/>
    <col min="4" max="4" width="5.8515625" style="10" bestFit="1" customWidth="1"/>
    <col min="5" max="5" width="5.7109375" style="10" bestFit="1" customWidth="1"/>
    <col min="6" max="6" width="22.14062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32</v>
      </c>
      <c r="B2" s="5">
        <v>0.5243055555555556</v>
      </c>
      <c r="C2" s="1" t="s">
        <v>196</v>
      </c>
      <c r="D2" s="1">
        <v>1</v>
      </c>
      <c r="E2" s="1">
        <v>1</v>
      </c>
      <c r="F2" s="1" t="s">
        <v>197</v>
      </c>
      <c r="G2" s="2">
        <v>64.6984666666667</v>
      </c>
      <c r="H2" s="6">
        <f>1+_xlfn.COUNTIFS(A:A,A2,O:O,"&lt;"&amp;O2)</f>
        <v>1</v>
      </c>
      <c r="I2" s="2">
        <f>_xlfn.AVERAGEIF(A:A,A2,G:G)</f>
        <v>49.551772222222205</v>
      </c>
      <c r="J2" s="2">
        <f aca="true" t="shared" si="0" ref="J2:J34">G2-I2</f>
        <v>15.146694444444499</v>
      </c>
      <c r="K2" s="2">
        <f aca="true" t="shared" si="1" ref="K2:K34">90+J2</f>
        <v>105.1466944444445</v>
      </c>
      <c r="L2" s="2">
        <f aca="true" t="shared" si="2" ref="L2:L34">EXP(0.06*K2)</f>
        <v>549.3862063903787</v>
      </c>
      <c r="M2" s="2">
        <f>SUMIF(A:A,A2,L:L)</f>
        <v>1672.3759645111738</v>
      </c>
      <c r="N2" s="3">
        <f aca="true" t="shared" si="3" ref="N2:N34">L2/M2</f>
        <v>0.3285063993077425</v>
      </c>
      <c r="O2" s="7">
        <f aca="true" t="shared" si="4" ref="O2:O34">1/N2</f>
        <v>3.044080730565029</v>
      </c>
      <c r="P2" s="3">
        <f aca="true" t="shared" si="5" ref="P2:P34">IF(O2&gt;21,"",N2)</f>
        <v>0.3285063993077425</v>
      </c>
      <c r="Q2" s="3">
        <f>IF(ISNUMBER(P2),SUMIF(A:A,A2,P:P),"")</f>
        <v>1</v>
      </c>
      <c r="R2" s="3">
        <f aca="true" t="shared" si="6" ref="R2:R34">_xlfn.IFERROR(P2*(1/Q2),"")</f>
        <v>0.3285063993077425</v>
      </c>
      <c r="S2" s="8">
        <f aca="true" t="shared" si="7" ref="S2:S34">_xlfn.IFERROR(1/R2,"")</f>
        <v>3.044080730565029</v>
      </c>
    </row>
    <row r="3" spans="1:19" ht="15">
      <c r="A3" s="1">
        <v>32</v>
      </c>
      <c r="B3" s="5">
        <v>0.5243055555555556</v>
      </c>
      <c r="C3" s="1" t="s">
        <v>196</v>
      </c>
      <c r="D3" s="1">
        <v>1</v>
      </c>
      <c r="E3" s="1">
        <v>2</v>
      </c>
      <c r="F3" s="1" t="s">
        <v>198</v>
      </c>
      <c r="G3" s="2">
        <v>63.3164333333333</v>
      </c>
      <c r="H3" s="6">
        <f>1+_xlfn.COUNTIFS(A:A,A3,O:O,"&lt;"&amp;O3)</f>
        <v>2</v>
      </c>
      <c r="I3" s="2">
        <f>_xlfn.AVERAGEIF(A:A,A3,G:G)</f>
        <v>49.551772222222205</v>
      </c>
      <c r="J3" s="2">
        <f t="shared" si="0"/>
        <v>13.764661111111096</v>
      </c>
      <c r="K3" s="2">
        <f t="shared" si="1"/>
        <v>103.7646611111111</v>
      </c>
      <c r="L3" s="2">
        <f t="shared" si="2"/>
        <v>505.6676658580309</v>
      </c>
      <c r="M3" s="2">
        <f>SUMIF(A:A,A3,L:L)</f>
        <v>1672.3759645111738</v>
      </c>
      <c r="N3" s="3">
        <f t="shared" si="3"/>
        <v>0.30236482500861267</v>
      </c>
      <c r="O3" s="7">
        <f t="shared" si="4"/>
        <v>3.3072630057795767</v>
      </c>
      <c r="P3" s="3">
        <f t="shared" si="5"/>
        <v>0.30236482500861267</v>
      </c>
      <c r="Q3" s="3">
        <f>IF(ISNUMBER(P3),SUMIF(A:A,A3,P:P),"")</f>
        <v>1</v>
      </c>
      <c r="R3" s="3">
        <f t="shared" si="6"/>
        <v>0.30236482500861267</v>
      </c>
      <c r="S3" s="8">
        <f t="shared" si="7"/>
        <v>3.3072630057795767</v>
      </c>
    </row>
    <row r="4" spans="1:19" ht="15">
      <c r="A4" s="1">
        <v>32</v>
      </c>
      <c r="B4" s="5">
        <v>0.5243055555555556</v>
      </c>
      <c r="C4" s="1" t="s">
        <v>196</v>
      </c>
      <c r="D4" s="1">
        <v>1</v>
      </c>
      <c r="E4" s="1">
        <v>3</v>
      </c>
      <c r="F4" s="1" t="s">
        <v>199</v>
      </c>
      <c r="G4" s="2">
        <v>52.135466666666595</v>
      </c>
      <c r="H4" s="6">
        <f>1+_xlfn.COUNTIFS(A:A,A4,O:O,"&lt;"&amp;O4)</f>
        <v>3</v>
      </c>
      <c r="I4" s="2">
        <f>_xlfn.AVERAGEIF(A:A,A4,G:G)</f>
        <v>49.551772222222205</v>
      </c>
      <c r="J4" s="2">
        <f t="shared" si="0"/>
        <v>2.58369444444439</v>
      </c>
      <c r="K4" s="2">
        <f t="shared" si="1"/>
        <v>92.58369444444439</v>
      </c>
      <c r="L4" s="2">
        <f t="shared" si="2"/>
        <v>258.53256599882</v>
      </c>
      <c r="M4" s="2">
        <f>SUMIF(A:A,A4,L:L)</f>
        <v>1672.3759645111738</v>
      </c>
      <c r="N4" s="3">
        <f t="shared" si="3"/>
        <v>0.15458997945739292</v>
      </c>
      <c r="O4" s="7">
        <f t="shared" si="4"/>
        <v>6.468724580402791</v>
      </c>
      <c r="P4" s="3">
        <f t="shared" si="5"/>
        <v>0.15458997945739292</v>
      </c>
      <c r="Q4" s="3">
        <f>IF(ISNUMBER(P4),SUMIF(A:A,A4,P:P),"")</f>
        <v>1</v>
      </c>
      <c r="R4" s="3">
        <f t="shared" si="6"/>
        <v>0.15458997945739292</v>
      </c>
      <c r="S4" s="8">
        <f t="shared" si="7"/>
        <v>6.468724580402791</v>
      </c>
    </row>
    <row r="5" spans="1:19" ht="15">
      <c r="A5" s="1">
        <v>32</v>
      </c>
      <c r="B5" s="5">
        <v>0.5243055555555556</v>
      </c>
      <c r="C5" s="1" t="s">
        <v>196</v>
      </c>
      <c r="D5" s="1">
        <v>1</v>
      </c>
      <c r="E5" s="1">
        <v>6</v>
      </c>
      <c r="F5" s="1" t="s">
        <v>202</v>
      </c>
      <c r="G5" s="2">
        <v>42.5767333333333</v>
      </c>
      <c r="H5" s="6">
        <f>1+_xlfn.COUNTIFS(A:A,A5,O:O,"&lt;"&amp;O5)</f>
        <v>4</v>
      </c>
      <c r="I5" s="2">
        <f>_xlfn.AVERAGEIF(A:A,A5,G:G)</f>
        <v>49.551772222222205</v>
      </c>
      <c r="J5" s="2">
        <f t="shared" si="0"/>
        <v>-6.975038888888903</v>
      </c>
      <c r="K5" s="2">
        <f t="shared" si="1"/>
        <v>83.0249611111111</v>
      </c>
      <c r="L5" s="2">
        <f t="shared" si="2"/>
        <v>145.69241701726003</v>
      </c>
      <c r="M5" s="2">
        <f>SUMIF(A:A,A5,L:L)</f>
        <v>1672.3759645111738</v>
      </c>
      <c r="N5" s="3">
        <f t="shared" si="3"/>
        <v>0.0871170239879913</v>
      </c>
      <c r="O5" s="7">
        <f t="shared" si="4"/>
        <v>11.47881268462345</v>
      </c>
      <c r="P5" s="3">
        <f t="shared" si="5"/>
        <v>0.0871170239879913</v>
      </c>
      <c r="Q5" s="3">
        <f>IF(ISNUMBER(P5),SUMIF(A:A,A5,P:P),"")</f>
        <v>1</v>
      </c>
      <c r="R5" s="3">
        <f t="shared" si="6"/>
        <v>0.0871170239879913</v>
      </c>
      <c r="S5" s="8">
        <f t="shared" si="7"/>
        <v>11.47881268462345</v>
      </c>
    </row>
    <row r="6" spans="1:19" ht="15">
      <c r="A6" s="1">
        <v>32</v>
      </c>
      <c r="B6" s="5">
        <v>0.5243055555555556</v>
      </c>
      <c r="C6" s="1" t="s">
        <v>196</v>
      </c>
      <c r="D6" s="1">
        <v>1</v>
      </c>
      <c r="E6" s="1">
        <v>4</v>
      </c>
      <c r="F6" s="1" t="s">
        <v>200</v>
      </c>
      <c r="G6" s="2">
        <v>38.8205666666667</v>
      </c>
      <c r="H6" s="6">
        <f>1+_xlfn.COUNTIFS(A:A,A6,O:O,"&lt;"&amp;O6)</f>
        <v>5</v>
      </c>
      <c r="I6" s="2">
        <f>_xlfn.AVERAGEIF(A:A,A6,G:G)</f>
        <v>49.551772222222205</v>
      </c>
      <c r="J6" s="2">
        <f t="shared" si="0"/>
        <v>-10.731205555555505</v>
      </c>
      <c r="K6" s="2">
        <f t="shared" si="1"/>
        <v>79.2687944444445</v>
      </c>
      <c r="L6" s="2">
        <f t="shared" si="2"/>
        <v>116.29472093043745</v>
      </c>
      <c r="M6" s="2">
        <f>SUMIF(A:A,A6,L:L)</f>
        <v>1672.3759645111738</v>
      </c>
      <c r="N6" s="3">
        <f t="shared" si="3"/>
        <v>0.06953862253361776</v>
      </c>
      <c r="O6" s="7">
        <f t="shared" si="4"/>
        <v>14.380497679783058</v>
      </c>
      <c r="P6" s="3">
        <f t="shared" si="5"/>
        <v>0.06953862253361776</v>
      </c>
      <c r="Q6" s="3">
        <f>IF(ISNUMBER(P6),SUMIF(A:A,A6,P:P),"")</f>
        <v>1</v>
      </c>
      <c r="R6" s="3">
        <f t="shared" si="6"/>
        <v>0.06953862253361776</v>
      </c>
      <c r="S6" s="8">
        <f t="shared" si="7"/>
        <v>14.380497679783058</v>
      </c>
    </row>
    <row r="7" spans="1:19" ht="15">
      <c r="A7" s="1">
        <v>32</v>
      </c>
      <c r="B7" s="5">
        <v>0.5243055555555556</v>
      </c>
      <c r="C7" s="1" t="s">
        <v>196</v>
      </c>
      <c r="D7" s="1">
        <v>1</v>
      </c>
      <c r="E7" s="1">
        <v>5</v>
      </c>
      <c r="F7" s="1" t="s">
        <v>201</v>
      </c>
      <c r="G7" s="2">
        <v>35.7629666666666</v>
      </c>
      <c r="H7" s="6">
        <f>1+_xlfn.COUNTIFS(A:A,A7,O:O,"&lt;"&amp;O7)</f>
        <v>6</v>
      </c>
      <c r="I7" s="2">
        <f>_xlfn.AVERAGEIF(A:A,A7,G:G)</f>
        <v>49.551772222222205</v>
      </c>
      <c r="J7" s="2">
        <f t="shared" si="0"/>
        <v>-13.788805555555605</v>
      </c>
      <c r="K7" s="2">
        <f t="shared" si="1"/>
        <v>76.2111944444444</v>
      </c>
      <c r="L7" s="2">
        <f t="shared" si="2"/>
        <v>96.80238831624663</v>
      </c>
      <c r="M7" s="2">
        <f>SUMIF(A:A,A7,L:L)</f>
        <v>1672.3759645111738</v>
      </c>
      <c r="N7" s="3">
        <f t="shared" si="3"/>
        <v>0.057883149704642776</v>
      </c>
      <c r="O7" s="7">
        <f t="shared" si="4"/>
        <v>17.276184953698028</v>
      </c>
      <c r="P7" s="3">
        <f t="shared" si="5"/>
        <v>0.057883149704642776</v>
      </c>
      <c r="Q7" s="3">
        <f>IF(ISNUMBER(P7),SUMIF(A:A,A7,P:P),"")</f>
        <v>1</v>
      </c>
      <c r="R7" s="3">
        <f t="shared" si="6"/>
        <v>0.057883149704642776</v>
      </c>
      <c r="S7" s="8">
        <f t="shared" si="7"/>
        <v>17.276184953698028</v>
      </c>
    </row>
    <row r="8" spans="1:19" ht="15">
      <c r="A8" s="1">
        <v>33</v>
      </c>
      <c r="B8" s="5">
        <v>0.548611111111111</v>
      </c>
      <c r="C8" s="1" t="s">
        <v>196</v>
      </c>
      <c r="D8" s="1">
        <v>2</v>
      </c>
      <c r="E8" s="1">
        <v>2</v>
      </c>
      <c r="F8" s="1" t="s">
        <v>204</v>
      </c>
      <c r="G8" s="2">
        <v>62.6994666666666</v>
      </c>
      <c r="H8" s="6">
        <f>1+_xlfn.COUNTIFS(A:A,A8,O:O,"&lt;"&amp;O8)</f>
        <v>1</v>
      </c>
      <c r="I8" s="2">
        <f>_xlfn.AVERAGEIF(A:A,A8,G:G)</f>
        <v>52.833019999999976</v>
      </c>
      <c r="J8" s="2">
        <f t="shared" si="0"/>
        <v>9.866446666666626</v>
      </c>
      <c r="K8" s="2">
        <f t="shared" si="1"/>
        <v>99.86644666666663</v>
      </c>
      <c r="L8" s="2">
        <f t="shared" si="2"/>
        <v>400.20895571592035</v>
      </c>
      <c r="M8" s="2">
        <f>SUMIF(A:A,A8,L:L)</f>
        <v>1320.8634600638154</v>
      </c>
      <c r="N8" s="3">
        <f t="shared" si="3"/>
        <v>0.30299040575820374</v>
      </c>
      <c r="O8" s="7">
        <f t="shared" si="4"/>
        <v>3.3004345385049345</v>
      </c>
      <c r="P8" s="3">
        <f t="shared" si="5"/>
        <v>0.30299040575820374</v>
      </c>
      <c r="Q8" s="3">
        <f>IF(ISNUMBER(P8),SUMIF(A:A,A8,P:P),"")</f>
        <v>0.9554052945166474</v>
      </c>
      <c r="R8" s="3">
        <f t="shared" si="6"/>
        <v>0.3171328518872095</v>
      </c>
      <c r="S8" s="8">
        <f t="shared" si="7"/>
        <v>3.1532526322932224</v>
      </c>
    </row>
    <row r="9" spans="1:19" ht="15">
      <c r="A9" s="1">
        <v>33</v>
      </c>
      <c r="B9" s="5">
        <v>0.548611111111111</v>
      </c>
      <c r="C9" s="1" t="s">
        <v>196</v>
      </c>
      <c r="D9" s="1">
        <v>2</v>
      </c>
      <c r="E9" s="1">
        <v>3</v>
      </c>
      <c r="F9" s="1" t="s">
        <v>205</v>
      </c>
      <c r="G9" s="2">
        <v>60.666066666666595</v>
      </c>
      <c r="H9" s="6">
        <f>1+_xlfn.COUNTIFS(A:A,A9,O:O,"&lt;"&amp;O9)</f>
        <v>2</v>
      </c>
      <c r="I9" s="2">
        <f>_xlfn.AVERAGEIF(A:A,A9,G:G)</f>
        <v>52.833019999999976</v>
      </c>
      <c r="J9" s="2">
        <f t="shared" si="0"/>
        <v>7.833046666666618</v>
      </c>
      <c r="K9" s="2">
        <f t="shared" si="1"/>
        <v>97.83304666666662</v>
      </c>
      <c r="L9" s="2">
        <f t="shared" si="2"/>
        <v>354.242887237704</v>
      </c>
      <c r="M9" s="2">
        <f>SUMIF(A:A,A9,L:L)</f>
        <v>1320.8634600638154</v>
      </c>
      <c r="N9" s="3">
        <f t="shared" si="3"/>
        <v>0.2681903905651151</v>
      </c>
      <c r="O9" s="7">
        <f t="shared" si="4"/>
        <v>3.728694372281044</v>
      </c>
      <c r="P9" s="3">
        <f t="shared" si="5"/>
        <v>0.2681903905651151</v>
      </c>
      <c r="Q9" s="3">
        <f>IF(ISNUMBER(P9),SUMIF(A:A,A9,P:P),"")</f>
        <v>0.9554052945166474</v>
      </c>
      <c r="R9" s="3">
        <f t="shared" si="6"/>
        <v>0.28070850361028854</v>
      </c>
      <c r="S9" s="8">
        <f t="shared" si="7"/>
        <v>3.562414344911737</v>
      </c>
    </row>
    <row r="10" spans="1:19" ht="15">
      <c r="A10" s="1">
        <v>33</v>
      </c>
      <c r="B10" s="5">
        <v>0.548611111111111</v>
      </c>
      <c r="C10" s="1" t="s">
        <v>196</v>
      </c>
      <c r="D10" s="1">
        <v>2</v>
      </c>
      <c r="E10" s="1">
        <v>1</v>
      </c>
      <c r="F10" s="1" t="s">
        <v>203</v>
      </c>
      <c r="G10" s="2">
        <v>56.735</v>
      </c>
      <c r="H10" s="6">
        <f>1+_xlfn.COUNTIFS(A:A,A10,O:O,"&lt;"&amp;O10)</f>
        <v>3</v>
      </c>
      <c r="I10" s="2">
        <f>_xlfn.AVERAGEIF(A:A,A10,G:G)</f>
        <v>52.833019999999976</v>
      </c>
      <c r="J10" s="2">
        <f t="shared" si="0"/>
        <v>3.901980000000023</v>
      </c>
      <c r="K10" s="2">
        <f t="shared" si="1"/>
        <v>93.90198000000002</v>
      </c>
      <c r="L10" s="2">
        <f t="shared" si="2"/>
        <v>279.81223809529155</v>
      </c>
      <c r="M10" s="2">
        <f>SUMIF(A:A,A10,L:L)</f>
        <v>1320.8634600638154</v>
      </c>
      <c r="N10" s="3">
        <f t="shared" si="3"/>
        <v>0.21184039573762822</v>
      </c>
      <c r="O10" s="7">
        <f t="shared" si="4"/>
        <v>4.720534988230173</v>
      </c>
      <c r="P10" s="3">
        <f t="shared" si="5"/>
        <v>0.21184039573762822</v>
      </c>
      <c r="Q10" s="3">
        <f>IF(ISNUMBER(P10),SUMIF(A:A,A10,P:P),"")</f>
        <v>0.9554052945166474</v>
      </c>
      <c r="R10" s="3">
        <f t="shared" si="6"/>
        <v>0.22172830415891842</v>
      </c>
      <c r="S10" s="8">
        <f t="shared" si="7"/>
        <v>4.510024120706187</v>
      </c>
    </row>
    <row r="11" spans="1:19" ht="15">
      <c r="A11" s="1">
        <v>33</v>
      </c>
      <c r="B11" s="5">
        <v>0.548611111111111</v>
      </c>
      <c r="C11" s="1" t="s">
        <v>196</v>
      </c>
      <c r="D11" s="1">
        <v>2</v>
      </c>
      <c r="E11" s="1">
        <v>4</v>
      </c>
      <c r="F11" s="1" t="s">
        <v>206</v>
      </c>
      <c r="G11" s="2">
        <v>53.299866666666695</v>
      </c>
      <c r="H11" s="6">
        <f>1+_xlfn.COUNTIFS(A:A,A11,O:O,"&lt;"&amp;O11)</f>
        <v>4</v>
      </c>
      <c r="I11" s="2">
        <f>_xlfn.AVERAGEIF(A:A,A11,G:G)</f>
        <v>52.833019999999976</v>
      </c>
      <c r="J11" s="2">
        <f t="shared" si="0"/>
        <v>0.4668466666667186</v>
      </c>
      <c r="K11" s="2">
        <f t="shared" si="1"/>
        <v>90.46684666666673</v>
      </c>
      <c r="L11" s="2">
        <f t="shared" si="2"/>
        <v>227.69586202963143</v>
      </c>
      <c r="M11" s="2">
        <f>SUMIF(A:A,A11,L:L)</f>
        <v>1320.8634600638154</v>
      </c>
      <c r="N11" s="3">
        <f t="shared" si="3"/>
        <v>0.1723841024557002</v>
      </c>
      <c r="O11" s="7">
        <f t="shared" si="4"/>
        <v>5.800998965417841</v>
      </c>
      <c r="P11" s="3">
        <f t="shared" si="5"/>
        <v>0.1723841024557002</v>
      </c>
      <c r="Q11" s="3">
        <f>IF(ISNUMBER(P11),SUMIF(A:A,A11,P:P),"")</f>
        <v>0.9554052945166474</v>
      </c>
      <c r="R11" s="3">
        <f t="shared" si="6"/>
        <v>0.18043034034358338</v>
      </c>
      <c r="S11" s="8">
        <f t="shared" si="7"/>
        <v>5.542305125045799</v>
      </c>
    </row>
    <row r="12" spans="1:19" ht="15">
      <c r="A12" s="1">
        <v>33</v>
      </c>
      <c r="B12" s="5">
        <v>0.548611111111111</v>
      </c>
      <c r="C12" s="1" t="s">
        <v>196</v>
      </c>
      <c r="D12" s="1">
        <v>2</v>
      </c>
      <c r="E12" s="1">
        <v>5</v>
      </c>
      <c r="F12" s="1" t="s">
        <v>207</v>
      </c>
      <c r="G12" s="2">
        <v>30.7647</v>
      </c>
      <c r="H12" s="6">
        <f>1+_xlfn.COUNTIFS(A:A,A12,O:O,"&lt;"&amp;O12)</f>
        <v>5</v>
      </c>
      <c r="I12" s="2">
        <f>_xlfn.AVERAGEIF(A:A,A12,G:G)</f>
        <v>52.833019999999976</v>
      </c>
      <c r="J12" s="2">
        <f t="shared" si="0"/>
        <v>-22.068319999999975</v>
      </c>
      <c r="K12" s="2">
        <f t="shared" si="1"/>
        <v>67.93168000000003</v>
      </c>
      <c r="L12" s="2">
        <f t="shared" si="2"/>
        <v>58.9035169852683</v>
      </c>
      <c r="M12" s="2">
        <f>SUMIF(A:A,A12,L:L)</f>
        <v>1320.8634600638154</v>
      </c>
      <c r="N12" s="3">
        <f t="shared" si="3"/>
        <v>0.04459470548335289</v>
      </c>
      <c r="O12" s="7">
        <f t="shared" si="4"/>
        <v>22.424186664340635</v>
      </c>
      <c r="P12" s="3">
        <f t="shared" si="5"/>
      </c>
      <c r="Q12" s="3">
        <f>IF(ISNUMBER(P12),SUMIF(A:A,A12,P:P),"")</f>
      </c>
      <c r="R12" s="3">
        <f t="shared" si="6"/>
      </c>
      <c r="S12" s="8">
        <f t="shared" si="7"/>
      </c>
    </row>
    <row r="13" spans="1:19" ht="15">
      <c r="A13" s="1">
        <v>28</v>
      </c>
      <c r="B13" s="5">
        <v>0.5659722222222222</v>
      </c>
      <c r="C13" s="1" t="s">
        <v>161</v>
      </c>
      <c r="D13" s="1">
        <v>2</v>
      </c>
      <c r="E13" s="1">
        <v>3</v>
      </c>
      <c r="F13" s="1" t="s">
        <v>163</v>
      </c>
      <c r="G13" s="2">
        <v>62.8065666666666</v>
      </c>
      <c r="H13" s="6">
        <f>1+_xlfn.COUNTIFS(A:A,A13,O:O,"&lt;"&amp;O13)</f>
        <v>1</v>
      </c>
      <c r="I13" s="2">
        <f>_xlfn.AVERAGEIF(A:A,A13,G:G)</f>
        <v>46.343276190476175</v>
      </c>
      <c r="J13" s="2">
        <f t="shared" si="0"/>
        <v>16.463290476190423</v>
      </c>
      <c r="K13" s="2">
        <f t="shared" si="1"/>
        <v>106.46329047619042</v>
      </c>
      <c r="L13" s="2">
        <f t="shared" si="2"/>
        <v>594.5456072952312</v>
      </c>
      <c r="M13" s="2">
        <f>SUMIF(A:A,A13,L:L)</f>
        <v>1890.5196653510495</v>
      </c>
      <c r="N13" s="3">
        <f t="shared" si="3"/>
        <v>0.3144879253000684</v>
      </c>
      <c r="O13" s="7">
        <f t="shared" si="4"/>
        <v>3.179772320497999</v>
      </c>
      <c r="P13" s="3">
        <f t="shared" si="5"/>
        <v>0.3144879253000684</v>
      </c>
      <c r="Q13" s="3">
        <f>IF(ISNUMBER(P13),SUMIF(A:A,A13,P:P),"")</f>
        <v>0.9529069382110641</v>
      </c>
      <c r="R13" s="3">
        <f t="shared" si="6"/>
        <v>0.33003005087828513</v>
      </c>
      <c r="S13" s="8">
        <f t="shared" si="7"/>
        <v>3.0300271061340394</v>
      </c>
    </row>
    <row r="14" spans="1:19" ht="15">
      <c r="A14" s="1">
        <v>28</v>
      </c>
      <c r="B14" s="5">
        <v>0.5659722222222222</v>
      </c>
      <c r="C14" s="1" t="s">
        <v>161</v>
      </c>
      <c r="D14" s="1">
        <v>2</v>
      </c>
      <c r="E14" s="1">
        <v>6</v>
      </c>
      <c r="F14" s="1" t="s">
        <v>165</v>
      </c>
      <c r="G14" s="2">
        <v>54.9792666666667</v>
      </c>
      <c r="H14" s="6">
        <f>1+_xlfn.COUNTIFS(A:A,A14,O:O,"&lt;"&amp;O14)</f>
        <v>2</v>
      </c>
      <c r="I14" s="2">
        <f>_xlfn.AVERAGEIF(A:A,A14,G:G)</f>
        <v>46.343276190476175</v>
      </c>
      <c r="J14" s="2">
        <f t="shared" si="0"/>
        <v>8.635990476190528</v>
      </c>
      <c r="K14" s="2">
        <f t="shared" si="1"/>
        <v>98.63599047619053</v>
      </c>
      <c r="L14" s="2">
        <f t="shared" si="2"/>
        <v>371.72689393929295</v>
      </c>
      <c r="M14" s="2">
        <f>SUMIF(A:A,A14,L:L)</f>
        <v>1890.5196653510495</v>
      </c>
      <c r="N14" s="3">
        <f t="shared" si="3"/>
        <v>0.19662683269167008</v>
      </c>
      <c r="O14" s="7">
        <f t="shared" si="4"/>
        <v>5.085775864416719</v>
      </c>
      <c r="P14" s="3">
        <f t="shared" si="5"/>
        <v>0.19662683269167008</v>
      </c>
      <c r="Q14" s="3">
        <f>IF(ISNUMBER(P14),SUMIF(A:A,A14,P:P),"")</f>
        <v>0.9529069382110641</v>
      </c>
      <c r="R14" s="3">
        <f t="shared" si="6"/>
        <v>0.20634421348721277</v>
      </c>
      <c r="S14" s="8">
        <f t="shared" si="7"/>
        <v>4.846271107389064</v>
      </c>
    </row>
    <row r="15" spans="1:19" ht="15">
      <c r="A15" s="1">
        <v>28</v>
      </c>
      <c r="B15" s="5">
        <v>0.5659722222222222</v>
      </c>
      <c r="C15" s="1" t="s">
        <v>161</v>
      </c>
      <c r="D15" s="1">
        <v>2</v>
      </c>
      <c r="E15" s="1">
        <v>1</v>
      </c>
      <c r="F15" s="1" t="s">
        <v>162</v>
      </c>
      <c r="G15" s="2">
        <v>51.6735666666667</v>
      </c>
      <c r="H15" s="6">
        <f>1+_xlfn.COUNTIFS(A:A,A15,O:O,"&lt;"&amp;O15)</f>
        <v>3</v>
      </c>
      <c r="I15" s="2">
        <f>_xlfn.AVERAGEIF(A:A,A15,G:G)</f>
        <v>46.343276190476175</v>
      </c>
      <c r="J15" s="2">
        <f t="shared" si="0"/>
        <v>5.330290476190527</v>
      </c>
      <c r="K15" s="2">
        <f t="shared" si="1"/>
        <v>95.33029047619053</v>
      </c>
      <c r="L15" s="2">
        <f t="shared" si="2"/>
        <v>304.8492611108328</v>
      </c>
      <c r="M15" s="2">
        <f>SUMIF(A:A,A15,L:L)</f>
        <v>1890.5196653510495</v>
      </c>
      <c r="N15" s="3">
        <f t="shared" si="3"/>
        <v>0.16125156839044333</v>
      </c>
      <c r="O15" s="7">
        <f t="shared" si="4"/>
        <v>6.2014900690991706</v>
      </c>
      <c r="P15" s="3">
        <f t="shared" si="5"/>
        <v>0.16125156839044333</v>
      </c>
      <c r="Q15" s="3">
        <f>IF(ISNUMBER(P15),SUMIF(A:A,A15,P:P),"")</f>
        <v>0.9529069382110641</v>
      </c>
      <c r="R15" s="3">
        <f t="shared" si="6"/>
        <v>0.16922068874130383</v>
      </c>
      <c r="S15" s="8">
        <f t="shared" si="7"/>
        <v>5.909442914091611</v>
      </c>
    </row>
    <row r="16" spans="1:19" ht="15">
      <c r="A16" s="1">
        <v>28</v>
      </c>
      <c r="B16" s="5">
        <v>0.5659722222222222</v>
      </c>
      <c r="C16" s="1" t="s">
        <v>161</v>
      </c>
      <c r="D16" s="1">
        <v>2</v>
      </c>
      <c r="E16" s="1">
        <v>4</v>
      </c>
      <c r="F16" s="1" t="s">
        <v>164</v>
      </c>
      <c r="G16" s="2">
        <v>47.264166666666604</v>
      </c>
      <c r="H16" s="6">
        <f>1+_xlfn.COUNTIFS(A:A,A16,O:O,"&lt;"&amp;O16)</f>
        <v>4</v>
      </c>
      <c r="I16" s="2">
        <f>_xlfn.AVERAGEIF(A:A,A16,G:G)</f>
        <v>46.343276190476175</v>
      </c>
      <c r="J16" s="2">
        <f t="shared" si="0"/>
        <v>0.9208904761904293</v>
      </c>
      <c r="K16" s="2">
        <f t="shared" si="1"/>
        <v>90.92089047619044</v>
      </c>
      <c r="L16" s="2">
        <f t="shared" si="2"/>
        <v>233.98416182803513</v>
      </c>
      <c r="M16" s="2">
        <f>SUMIF(A:A,A16,L:L)</f>
        <v>1890.5196653510495</v>
      </c>
      <c r="N16" s="3">
        <f t="shared" si="3"/>
        <v>0.12376711341142635</v>
      </c>
      <c r="O16" s="7">
        <f t="shared" si="4"/>
        <v>8.079690738813648</v>
      </c>
      <c r="P16" s="3">
        <f t="shared" si="5"/>
        <v>0.12376711341142635</v>
      </c>
      <c r="Q16" s="3">
        <f>IF(ISNUMBER(P16),SUMIF(A:A,A16,P:P),"")</f>
        <v>0.9529069382110641</v>
      </c>
      <c r="R16" s="3">
        <f t="shared" si="6"/>
        <v>0.12988373622693947</v>
      </c>
      <c r="S16" s="8">
        <f t="shared" si="7"/>
        <v>7.699193363615204</v>
      </c>
    </row>
    <row r="17" spans="1:19" ht="15">
      <c r="A17" s="1">
        <v>28</v>
      </c>
      <c r="B17" s="5">
        <v>0.5659722222222222</v>
      </c>
      <c r="C17" s="1" t="s">
        <v>161</v>
      </c>
      <c r="D17" s="1">
        <v>2</v>
      </c>
      <c r="E17" s="1">
        <v>7</v>
      </c>
      <c r="F17" s="1" t="s">
        <v>166</v>
      </c>
      <c r="G17" s="2">
        <v>45.1664</v>
      </c>
      <c r="H17" s="6">
        <f>1+_xlfn.COUNTIFS(A:A,A17,O:O,"&lt;"&amp;O17)</f>
        <v>5</v>
      </c>
      <c r="I17" s="2">
        <f>_xlfn.AVERAGEIF(A:A,A17,G:G)</f>
        <v>46.343276190476175</v>
      </c>
      <c r="J17" s="2">
        <f t="shared" si="0"/>
        <v>-1.1768761904761718</v>
      </c>
      <c r="K17" s="2">
        <f t="shared" si="1"/>
        <v>88.82312380952382</v>
      </c>
      <c r="L17" s="2">
        <f t="shared" si="2"/>
        <v>206.3115548759407</v>
      </c>
      <c r="M17" s="2">
        <f>SUMIF(A:A,A17,L:L)</f>
        <v>1890.5196653510495</v>
      </c>
      <c r="N17" s="3">
        <f t="shared" si="3"/>
        <v>0.10912954710663156</v>
      </c>
      <c r="O17" s="7">
        <f t="shared" si="4"/>
        <v>9.163421149570887</v>
      </c>
      <c r="P17" s="3">
        <f t="shared" si="5"/>
        <v>0.10912954710663156</v>
      </c>
      <c r="Q17" s="3">
        <f>IF(ISNUMBER(P17),SUMIF(A:A,A17,P:P),"")</f>
        <v>0.9529069382110641</v>
      </c>
      <c r="R17" s="3">
        <f t="shared" si="6"/>
        <v>0.11452277523711335</v>
      </c>
      <c r="S17" s="8">
        <f t="shared" si="7"/>
        <v>8.731887591176104</v>
      </c>
    </row>
    <row r="18" spans="1:19" ht="15">
      <c r="A18" s="1">
        <v>28</v>
      </c>
      <c r="B18" s="5">
        <v>0.5659722222222222</v>
      </c>
      <c r="C18" s="1" t="s">
        <v>161</v>
      </c>
      <c r="D18" s="1">
        <v>2</v>
      </c>
      <c r="E18" s="1">
        <v>8</v>
      </c>
      <c r="F18" s="1" t="s">
        <v>167</v>
      </c>
      <c r="G18" s="2">
        <v>31.1595666666666</v>
      </c>
      <c r="H18" s="6">
        <f>1+_xlfn.COUNTIFS(A:A,A18,O:O,"&lt;"&amp;O18)</f>
        <v>7</v>
      </c>
      <c r="I18" s="2">
        <f>_xlfn.AVERAGEIF(A:A,A18,G:G)</f>
        <v>46.343276190476175</v>
      </c>
      <c r="J18" s="2">
        <f t="shared" si="0"/>
        <v>-15.183709523809576</v>
      </c>
      <c r="K18" s="2">
        <f t="shared" si="1"/>
        <v>74.81629047619043</v>
      </c>
      <c r="L18" s="2">
        <f t="shared" si="2"/>
        <v>89.03035941357533</v>
      </c>
      <c r="M18" s="2">
        <f>SUMIF(A:A,A18,L:L)</f>
        <v>1890.5196653510495</v>
      </c>
      <c r="N18" s="3">
        <f t="shared" si="3"/>
        <v>0.04709306178893587</v>
      </c>
      <c r="O18" s="7">
        <f t="shared" si="4"/>
        <v>21.23455052639924</v>
      </c>
      <c r="P18" s="3">
        <f t="shared" si="5"/>
      </c>
      <c r="Q18" s="3">
        <f>IF(ISNUMBER(P18),SUMIF(A:A,A18,P:P),"")</f>
      </c>
      <c r="R18" s="3">
        <f t="shared" si="6"/>
      </c>
      <c r="S18" s="8">
        <f t="shared" si="7"/>
      </c>
    </row>
    <row r="19" spans="1:19" ht="15">
      <c r="A19" s="1">
        <v>28</v>
      </c>
      <c r="B19" s="5">
        <v>0.5659722222222222</v>
      </c>
      <c r="C19" s="1" t="s">
        <v>161</v>
      </c>
      <c r="D19" s="1">
        <v>2</v>
      </c>
      <c r="E19" s="1">
        <v>9</v>
      </c>
      <c r="F19" s="1" t="s">
        <v>168</v>
      </c>
      <c r="G19" s="2">
        <v>31.353399999999997</v>
      </c>
      <c r="H19" s="6">
        <f>1+_xlfn.COUNTIFS(A:A,A19,O:O,"&lt;"&amp;O19)</f>
        <v>6</v>
      </c>
      <c r="I19" s="2">
        <f>_xlfn.AVERAGEIF(A:A,A19,G:G)</f>
        <v>46.343276190476175</v>
      </c>
      <c r="J19" s="2">
        <f t="shared" si="0"/>
        <v>-14.989876190476178</v>
      </c>
      <c r="K19" s="2">
        <f t="shared" si="1"/>
        <v>75.01012380952382</v>
      </c>
      <c r="L19" s="2">
        <f t="shared" si="2"/>
        <v>90.07182688814136</v>
      </c>
      <c r="M19" s="2">
        <f>SUMIF(A:A,A19,L:L)</f>
        <v>1890.5196653510495</v>
      </c>
      <c r="N19" s="3">
        <f t="shared" si="3"/>
        <v>0.047643951310824356</v>
      </c>
      <c r="O19" s="7">
        <f t="shared" si="4"/>
        <v>20.98902321253962</v>
      </c>
      <c r="P19" s="3">
        <f t="shared" si="5"/>
        <v>0.047643951310824356</v>
      </c>
      <c r="Q19" s="3">
        <f>IF(ISNUMBER(P19),SUMIF(A:A,A19,P:P),"")</f>
        <v>0.9529069382110641</v>
      </c>
      <c r="R19" s="3">
        <f t="shared" si="6"/>
        <v>0.049998535429145397</v>
      </c>
      <c r="S19" s="8">
        <f t="shared" si="7"/>
        <v>20.000585845502087</v>
      </c>
    </row>
    <row r="20" spans="1:19" ht="15">
      <c r="A20" s="1">
        <v>34</v>
      </c>
      <c r="B20" s="5">
        <v>0.576388888888889</v>
      </c>
      <c r="C20" s="1" t="s">
        <v>196</v>
      </c>
      <c r="D20" s="1">
        <v>3</v>
      </c>
      <c r="E20" s="1">
        <v>8</v>
      </c>
      <c r="F20" s="1" t="s">
        <v>214</v>
      </c>
      <c r="G20" s="2">
        <v>58.849233333333295</v>
      </c>
      <c r="H20" s="6">
        <f>1+_xlfn.COUNTIFS(A:A,A20,O:O,"&lt;"&amp;O20)</f>
        <v>1</v>
      </c>
      <c r="I20" s="2">
        <f>_xlfn.AVERAGEIF(A:A,A20,G:G)</f>
        <v>49.5693857142857</v>
      </c>
      <c r="J20" s="2">
        <f t="shared" si="0"/>
        <v>9.279847619047594</v>
      </c>
      <c r="K20" s="2">
        <f t="shared" si="1"/>
        <v>99.27984761904759</v>
      </c>
      <c r="L20" s="2">
        <f t="shared" si="2"/>
        <v>386.36822176327735</v>
      </c>
      <c r="M20" s="2">
        <f>SUMIF(A:A,A20,L:L)</f>
        <v>1785.1232121893115</v>
      </c>
      <c r="N20" s="3">
        <f t="shared" si="3"/>
        <v>0.21643784536834715</v>
      </c>
      <c r="O20" s="7">
        <f t="shared" si="4"/>
        <v>4.6202640684125225</v>
      </c>
      <c r="P20" s="3">
        <f t="shared" si="5"/>
        <v>0.21643784536834715</v>
      </c>
      <c r="Q20" s="3">
        <f>IF(ISNUMBER(P20),SUMIF(A:A,A20,P:P),"")</f>
        <v>1.0000000000000002</v>
      </c>
      <c r="R20" s="3">
        <f t="shared" si="6"/>
        <v>0.2164378453683471</v>
      </c>
      <c r="S20" s="8">
        <f t="shared" si="7"/>
        <v>4.620264068412523</v>
      </c>
    </row>
    <row r="21" spans="1:19" ht="15">
      <c r="A21" s="1">
        <v>34</v>
      </c>
      <c r="B21" s="5">
        <v>0.576388888888889</v>
      </c>
      <c r="C21" s="1" t="s">
        <v>196</v>
      </c>
      <c r="D21" s="1">
        <v>3</v>
      </c>
      <c r="E21" s="1">
        <v>5</v>
      </c>
      <c r="F21" s="1" t="s">
        <v>212</v>
      </c>
      <c r="G21" s="2">
        <v>58.806599999999996</v>
      </c>
      <c r="H21" s="6">
        <f>1+_xlfn.COUNTIFS(A:A,A21,O:O,"&lt;"&amp;O21)</f>
        <v>2</v>
      </c>
      <c r="I21" s="2">
        <f>_xlfn.AVERAGEIF(A:A,A21,G:G)</f>
        <v>49.5693857142857</v>
      </c>
      <c r="J21" s="2">
        <f t="shared" si="0"/>
        <v>9.237214285714295</v>
      </c>
      <c r="K21" s="2">
        <f t="shared" si="1"/>
        <v>99.23721428571429</v>
      </c>
      <c r="L21" s="2">
        <f t="shared" si="2"/>
        <v>385.38115484881945</v>
      </c>
      <c r="M21" s="2">
        <f>SUMIF(A:A,A21,L:L)</f>
        <v>1785.1232121893115</v>
      </c>
      <c r="N21" s="3">
        <f t="shared" si="3"/>
        <v>0.2158849048722974</v>
      </c>
      <c r="O21" s="7">
        <f t="shared" si="4"/>
        <v>4.632097832831485</v>
      </c>
      <c r="P21" s="3">
        <f t="shared" si="5"/>
        <v>0.2158849048722974</v>
      </c>
      <c r="Q21" s="3">
        <f>IF(ISNUMBER(P21),SUMIF(A:A,A21,P:P),"")</f>
        <v>1.0000000000000002</v>
      </c>
      <c r="R21" s="3">
        <f t="shared" si="6"/>
        <v>0.21588490487229733</v>
      </c>
      <c r="S21" s="8">
        <f t="shared" si="7"/>
        <v>4.632097832831486</v>
      </c>
    </row>
    <row r="22" spans="1:19" ht="15">
      <c r="A22" s="1">
        <v>34</v>
      </c>
      <c r="B22" s="5">
        <v>0.576388888888889</v>
      </c>
      <c r="C22" s="1" t="s">
        <v>196</v>
      </c>
      <c r="D22" s="1">
        <v>3</v>
      </c>
      <c r="E22" s="1">
        <v>6</v>
      </c>
      <c r="F22" s="1" t="s">
        <v>213</v>
      </c>
      <c r="G22" s="2">
        <v>57.0143333333333</v>
      </c>
      <c r="H22" s="6">
        <f>1+_xlfn.COUNTIFS(A:A,A22,O:O,"&lt;"&amp;O22)</f>
        <v>3</v>
      </c>
      <c r="I22" s="2">
        <f>_xlfn.AVERAGEIF(A:A,A22,G:G)</f>
        <v>49.5693857142857</v>
      </c>
      <c r="J22" s="2">
        <f t="shared" si="0"/>
        <v>7.444947619047596</v>
      </c>
      <c r="K22" s="2">
        <f t="shared" si="1"/>
        <v>97.4449476190476</v>
      </c>
      <c r="L22" s="2">
        <f t="shared" si="2"/>
        <v>346.08930792534767</v>
      </c>
      <c r="M22" s="2">
        <f>SUMIF(A:A,A22,L:L)</f>
        <v>1785.1232121893115</v>
      </c>
      <c r="N22" s="3">
        <f t="shared" si="3"/>
        <v>0.19387418502104214</v>
      </c>
      <c r="O22" s="7">
        <f t="shared" si="4"/>
        <v>5.157984287033702</v>
      </c>
      <c r="P22" s="3">
        <f t="shared" si="5"/>
        <v>0.19387418502104214</v>
      </c>
      <c r="Q22" s="3">
        <f>IF(ISNUMBER(P22),SUMIF(A:A,A22,P:P),"")</f>
        <v>1.0000000000000002</v>
      </c>
      <c r="R22" s="3">
        <f t="shared" si="6"/>
        <v>0.1938741850210421</v>
      </c>
      <c r="S22" s="8">
        <f t="shared" si="7"/>
        <v>5.157984287033703</v>
      </c>
    </row>
    <row r="23" spans="1:19" ht="15">
      <c r="A23" s="1">
        <v>34</v>
      </c>
      <c r="B23" s="5">
        <v>0.576388888888889</v>
      </c>
      <c r="C23" s="1" t="s">
        <v>196</v>
      </c>
      <c r="D23" s="1">
        <v>3</v>
      </c>
      <c r="E23" s="1">
        <v>1</v>
      </c>
      <c r="F23" s="1" t="s">
        <v>208</v>
      </c>
      <c r="G23" s="2">
        <v>54.8960666666667</v>
      </c>
      <c r="H23" s="6">
        <f>1+_xlfn.COUNTIFS(A:A,A23,O:O,"&lt;"&amp;O23)</f>
        <v>4</v>
      </c>
      <c r="I23" s="2">
        <f>_xlfn.AVERAGEIF(A:A,A23,G:G)</f>
        <v>49.5693857142857</v>
      </c>
      <c r="J23" s="2">
        <f t="shared" si="0"/>
        <v>5.326680952380997</v>
      </c>
      <c r="K23" s="2">
        <f t="shared" si="1"/>
        <v>95.326680952381</v>
      </c>
      <c r="L23" s="2">
        <f t="shared" si="2"/>
        <v>304.7832466195393</v>
      </c>
      <c r="M23" s="2">
        <f>SUMIF(A:A,A23,L:L)</f>
        <v>1785.1232121893115</v>
      </c>
      <c r="N23" s="3">
        <f t="shared" si="3"/>
        <v>0.17073513163595408</v>
      </c>
      <c r="O23" s="7">
        <f t="shared" si="4"/>
        <v>5.857025384396143</v>
      </c>
      <c r="P23" s="3">
        <f t="shared" si="5"/>
        <v>0.17073513163595408</v>
      </c>
      <c r="Q23" s="3">
        <f>IF(ISNUMBER(P23),SUMIF(A:A,A23,P:P),"")</f>
        <v>1.0000000000000002</v>
      </c>
      <c r="R23" s="3">
        <f t="shared" si="6"/>
        <v>0.17073513163595405</v>
      </c>
      <c r="S23" s="8">
        <f t="shared" si="7"/>
        <v>5.8570253843961435</v>
      </c>
    </row>
    <row r="24" spans="1:19" ht="15">
      <c r="A24" s="1">
        <v>34</v>
      </c>
      <c r="B24" s="5">
        <v>0.576388888888889</v>
      </c>
      <c r="C24" s="1" t="s">
        <v>196</v>
      </c>
      <c r="D24" s="1">
        <v>3</v>
      </c>
      <c r="E24" s="1">
        <v>2</v>
      </c>
      <c r="F24" s="1" t="s">
        <v>209</v>
      </c>
      <c r="G24" s="2">
        <v>42.5781333333333</v>
      </c>
      <c r="H24" s="6">
        <f>1+_xlfn.COUNTIFS(A:A,A24,O:O,"&lt;"&amp;O24)</f>
        <v>5</v>
      </c>
      <c r="I24" s="2">
        <f>_xlfn.AVERAGEIF(A:A,A24,G:G)</f>
        <v>49.5693857142857</v>
      </c>
      <c r="J24" s="2">
        <f t="shared" si="0"/>
        <v>-6.991252380952403</v>
      </c>
      <c r="K24" s="2">
        <f t="shared" si="1"/>
        <v>83.0087476190476</v>
      </c>
      <c r="L24" s="2">
        <f t="shared" si="2"/>
        <v>145.55075496270848</v>
      </c>
      <c r="M24" s="2">
        <f>SUMIF(A:A,A24,L:L)</f>
        <v>1785.1232121893115</v>
      </c>
      <c r="N24" s="3">
        <f t="shared" si="3"/>
        <v>0.08153541109591089</v>
      </c>
      <c r="O24" s="7">
        <f t="shared" si="4"/>
        <v>12.264609775790428</v>
      </c>
      <c r="P24" s="3">
        <f t="shared" si="5"/>
        <v>0.08153541109591089</v>
      </c>
      <c r="Q24" s="3">
        <f>IF(ISNUMBER(P24),SUMIF(A:A,A24,P:P),"")</f>
        <v>1.0000000000000002</v>
      </c>
      <c r="R24" s="3">
        <f t="shared" si="6"/>
        <v>0.08153541109591088</v>
      </c>
      <c r="S24" s="8">
        <f t="shared" si="7"/>
        <v>12.26460977579043</v>
      </c>
    </row>
    <row r="25" spans="1:19" ht="15">
      <c r="A25" s="1">
        <v>34</v>
      </c>
      <c r="B25" s="5">
        <v>0.576388888888889</v>
      </c>
      <c r="C25" s="1" t="s">
        <v>196</v>
      </c>
      <c r="D25" s="1">
        <v>3</v>
      </c>
      <c r="E25" s="1">
        <v>3</v>
      </c>
      <c r="F25" s="1" t="s">
        <v>210</v>
      </c>
      <c r="G25" s="2">
        <v>40.3575</v>
      </c>
      <c r="H25" s="6">
        <f>1+_xlfn.COUNTIFS(A:A,A25,O:O,"&lt;"&amp;O25)</f>
        <v>6</v>
      </c>
      <c r="I25" s="2">
        <f>_xlfn.AVERAGEIF(A:A,A25,G:G)</f>
        <v>49.5693857142857</v>
      </c>
      <c r="J25" s="2">
        <f t="shared" si="0"/>
        <v>-9.2118857142857</v>
      </c>
      <c r="K25" s="2">
        <f t="shared" si="1"/>
        <v>80.7881142857143</v>
      </c>
      <c r="L25" s="2">
        <f t="shared" si="2"/>
        <v>127.39428165254866</v>
      </c>
      <c r="M25" s="2">
        <f>SUMIF(A:A,A25,L:L)</f>
        <v>1785.1232121893115</v>
      </c>
      <c r="N25" s="3">
        <f t="shared" si="3"/>
        <v>0.07136441943204005</v>
      </c>
      <c r="O25" s="7">
        <f t="shared" si="4"/>
        <v>14.012585094345152</v>
      </c>
      <c r="P25" s="3">
        <f t="shared" si="5"/>
        <v>0.07136441943204005</v>
      </c>
      <c r="Q25" s="3">
        <f>IF(ISNUMBER(P25),SUMIF(A:A,A25,P:P),"")</f>
        <v>1.0000000000000002</v>
      </c>
      <c r="R25" s="3">
        <f t="shared" si="6"/>
        <v>0.07136441943204004</v>
      </c>
      <c r="S25" s="8">
        <f t="shared" si="7"/>
        <v>14.012585094345155</v>
      </c>
    </row>
    <row r="26" spans="1:19" ht="15">
      <c r="A26" s="1">
        <v>34</v>
      </c>
      <c r="B26" s="5">
        <v>0.576388888888889</v>
      </c>
      <c r="C26" s="1" t="s">
        <v>196</v>
      </c>
      <c r="D26" s="1">
        <v>3</v>
      </c>
      <c r="E26" s="1">
        <v>4</v>
      </c>
      <c r="F26" s="1" t="s">
        <v>211</v>
      </c>
      <c r="G26" s="2">
        <v>34.4838333333333</v>
      </c>
      <c r="H26" s="6">
        <f>1+_xlfn.COUNTIFS(A:A,A26,O:O,"&lt;"&amp;O26)</f>
        <v>7</v>
      </c>
      <c r="I26" s="2">
        <f>_xlfn.AVERAGEIF(A:A,A26,G:G)</f>
        <v>49.5693857142857</v>
      </c>
      <c r="J26" s="2">
        <f t="shared" si="0"/>
        <v>-15.0855523809524</v>
      </c>
      <c r="K26" s="2">
        <f t="shared" si="1"/>
        <v>74.91444761904759</v>
      </c>
      <c r="L26" s="2">
        <f t="shared" si="2"/>
        <v>89.55624441707067</v>
      </c>
      <c r="M26" s="2">
        <f>SUMIF(A:A,A26,L:L)</f>
        <v>1785.1232121893115</v>
      </c>
      <c r="N26" s="3">
        <f t="shared" si="3"/>
        <v>0.05016810257440833</v>
      </c>
      <c r="O26" s="7">
        <f t="shared" si="4"/>
        <v>19.932984280536022</v>
      </c>
      <c r="P26" s="3">
        <f t="shared" si="5"/>
        <v>0.05016810257440833</v>
      </c>
      <c r="Q26" s="3">
        <f>IF(ISNUMBER(P26),SUMIF(A:A,A26,P:P),"")</f>
        <v>1.0000000000000002</v>
      </c>
      <c r="R26" s="3">
        <f t="shared" si="6"/>
        <v>0.05016810257440832</v>
      </c>
      <c r="S26" s="8">
        <f t="shared" si="7"/>
        <v>19.932984280536026</v>
      </c>
    </row>
    <row r="27" spans="1:19" ht="15">
      <c r="A27" s="1">
        <v>29</v>
      </c>
      <c r="B27" s="5">
        <v>0.5902777777777778</v>
      </c>
      <c r="C27" s="1" t="s">
        <v>161</v>
      </c>
      <c r="D27" s="1">
        <v>3</v>
      </c>
      <c r="E27" s="1">
        <v>2</v>
      </c>
      <c r="F27" s="1" t="s">
        <v>170</v>
      </c>
      <c r="G27" s="2">
        <v>68.1803</v>
      </c>
      <c r="H27" s="6">
        <f>1+_xlfn.COUNTIFS(A:A,A27,O:O,"&lt;"&amp;O27)</f>
        <v>1</v>
      </c>
      <c r="I27" s="2">
        <f>_xlfn.AVERAGEIF(A:A,A27,G:G)</f>
        <v>50.12287083333332</v>
      </c>
      <c r="J27" s="2">
        <f t="shared" si="0"/>
        <v>18.05742916666668</v>
      </c>
      <c r="K27" s="2">
        <f t="shared" si="1"/>
        <v>108.05742916666668</v>
      </c>
      <c r="L27" s="2">
        <f t="shared" si="2"/>
        <v>654.2213500971552</v>
      </c>
      <c r="M27" s="2">
        <f>SUMIF(A:A,A27,L:L)</f>
        <v>2190.211512169806</v>
      </c>
      <c r="N27" s="3">
        <f t="shared" si="3"/>
        <v>0.2987023611473163</v>
      </c>
      <c r="O27" s="7">
        <f t="shared" si="4"/>
        <v>3.34781417916818</v>
      </c>
      <c r="P27" s="3">
        <f t="shared" si="5"/>
        <v>0.2987023611473163</v>
      </c>
      <c r="Q27" s="3">
        <f>IF(ISNUMBER(P27),SUMIF(A:A,A27,P:P),"")</f>
        <v>0.9716870972039027</v>
      </c>
      <c r="R27" s="3">
        <f t="shared" si="6"/>
        <v>0.30740591493584013</v>
      </c>
      <c r="S27" s="8">
        <f t="shared" si="7"/>
        <v>3.253027841733995</v>
      </c>
    </row>
    <row r="28" spans="1:19" ht="15">
      <c r="A28" s="1">
        <v>29</v>
      </c>
      <c r="B28" s="5">
        <v>0.5902777777777778</v>
      </c>
      <c r="C28" s="1" t="s">
        <v>161</v>
      </c>
      <c r="D28" s="1">
        <v>3</v>
      </c>
      <c r="E28" s="1">
        <v>3</v>
      </c>
      <c r="F28" s="1" t="s">
        <v>171</v>
      </c>
      <c r="G28" s="2">
        <v>61.1594333333334</v>
      </c>
      <c r="H28" s="6">
        <f>1+_xlfn.COUNTIFS(A:A,A28,O:O,"&lt;"&amp;O28)</f>
        <v>2</v>
      </c>
      <c r="I28" s="2">
        <f>_xlfn.AVERAGEIF(A:A,A28,G:G)</f>
        <v>50.12287083333332</v>
      </c>
      <c r="J28" s="2">
        <f t="shared" si="0"/>
        <v>11.03656250000008</v>
      </c>
      <c r="K28" s="2">
        <f t="shared" si="1"/>
        <v>101.03656250000009</v>
      </c>
      <c r="L28" s="2">
        <f t="shared" si="2"/>
        <v>429.31621701483715</v>
      </c>
      <c r="M28" s="2">
        <f>SUMIF(A:A,A28,L:L)</f>
        <v>2190.211512169806</v>
      </c>
      <c r="N28" s="3">
        <f t="shared" si="3"/>
        <v>0.19601587090076095</v>
      </c>
      <c r="O28" s="7">
        <f t="shared" si="4"/>
        <v>5.101627717208066</v>
      </c>
      <c r="P28" s="3">
        <f t="shared" si="5"/>
        <v>0.19601587090076095</v>
      </c>
      <c r="Q28" s="3">
        <f>IF(ISNUMBER(P28),SUMIF(A:A,A28,P:P),"")</f>
        <v>0.9716870972039027</v>
      </c>
      <c r="R28" s="3">
        <f t="shared" si="6"/>
        <v>0.20172735797852034</v>
      </c>
      <c r="S28" s="8">
        <f t="shared" si="7"/>
        <v>4.957185827548877</v>
      </c>
    </row>
    <row r="29" spans="1:19" ht="15">
      <c r="A29" s="1">
        <v>29</v>
      </c>
      <c r="B29" s="5">
        <v>0.5902777777777778</v>
      </c>
      <c r="C29" s="1" t="s">
        <v>161</v>
      </c>
      <c r="D29" s="1">
        <v>3</v>
      </c>
      <c r="E29" s="1">
        <v>5</v>
      </c>
      <c r="F29" s="1" t="s">
        <v>173</v>
      </c>
      <c r="G29" s="2">
        <v>54.890233333333306</v>
      </c>
      <c r="H29" s="6">
        <f>1+_xlfn.COUNTIFS(A:A,A29,O:O,"&lt;"&amp;O29)</f>
        <v>3</v>
      </c>
      <c r="I29" s="2">
        <f>_xlfn.AVERAGEIF(A:A,A29,G:G)</f>
        <v>50.12287083333332</v>
      </c>
      <c r="J29" s="2">
        <f t="shared" si="0"/>
        <v>4.767362499999983</v>
      </c>
      <c r="K29" s="2">
        <f t="shared" si="1"/>
        <v>94.76736249999999</v>
      </c>
      <c r="L29" s="2">
        <f t="shared" si="2"/>
        <v>294.72471465382057</v>
      </c>
      <c r="M29" s="2">
        <f>SUMIF(A:A,A29,L:L)</f>
        <v>2190.211512169806</v>
      </c>
      <c r="N29" s="3">
        <f t="shared" si="3"/>
        <v>0.13456449891537722</v>
      </c>
      <c r="O29" s="7">
        <f t="shared" si="4"/>
        <v>7.431380550295543</v>
      </c>
      <c r="P29" s="3">
        <f t="shared" si="5"/>
        <v>0.13456449891537722</v>
      </c>
      <c r="Q29" s="3">
        <f>IF(ISNUMBER(P29),SUMIF(A:A,A29,P:P),"")</f>
        <v>0.9716870972039027</v>
      </c>
      <c r="R29" s="3">
        <f t="shared" si="6"/>
        <v>0.13848542324231325</v>
      </c>
      <c r="S29" s="8">
        <f t="shared" si="7"/>
        <v>7.220976595134216</v>
      </c>
    </row>
    <row r="30" spans="1:19" ht="15">
      <c r="A30" s="1">
        <v>29</v>
      </c>
      <c r="B30" s="5">
        <v>0.5902777777777778</v>
      </c>
      <c r="C30" s="1" t="s">
        <v>161</v>
      </c>
      <c r="D30" s="1">
        <v>3</v>
      </c>
      <c r="E30" s="1">
        <v>1</v>
      </c>
      <c r="F30" s="1" t="s">
        <v>169</v>
      </c>
      <c r="G30" s="2">
        <v>50.8316333333333</v>
      </c>
      <c r="H30" s="6">
        <f>1+_xlfn.COUNTIFS(A:A,A30,O:O,"&lt;"&amp;O30)</f>
        <v>4</v>
      </c>
      <c r="I30" s="2">
        <f>_xlfn.AVERAGEIF(A:A,A30,G:G)</f>
        <v>50.12287083333332</v>
      </c>
      <c r="J30" s="2">
        <f t="shared" si="0"/>
        <v>0.7087624999999775</v>
      </c>
      <c r="K30" s="2">
        <f t="shared" si="1"/>
        <v>90.70876249999998</v>
      </c>
      <c r="L30" s="2">
        <f t="shared" si="2"/>
        <v>231.02495846769105</v>
      </c>
      <c r="M30" s="2">
        <f>SUMIF(A:A,A30,L:L)</f>
        <v>2190.211512169806</v>
      </c>
      <c r="N30" s="3">
        <f t="shared" si="3"/>
        <v>0.10548066119825042</v>
      </c>
      <c r="O30" s="7">
        <f t="shared" si="4"/>
        <v>9.480410803649633</v>
      </c>
      <c r="P30" s="3">
        <f t="shared" si="5"/>
        <v>0.10548066119825042</v>
      </c>
      <c r="Q30" s="3">
        <f>IF(ISNUMBER(P30),SUMIF(A:A,A30,P:P),"")</f>
        <v>0.9716870972039027</v>
      </c>
      <c r="R30" s="3">
        <f t="shared" si="6"/>
        <v>0.10855414412909092</v>
      </c>
      <c r="S30" s="8">
        <f t="shared" si="7"/>
        <v>9.21199285409883</v>
      </c>
    </row>
    <row r="31" spans="1:19" ht="15">
      <c r="A31" s="1">
        <v>29</v>
      </c>
      <c r="B31" s="5">
        <v>0.5902777777777778</v>
      </c>
      <c r="C31" s="1" t="s">
        <v>161</v>
      </c>
      <c r="D31" s="1">
        <v>3</v>
      </c>
      <c r="E31" s="1">
        <v>4</v>
      </c>
      <c r="F31" s="1" t="s">
        <v>172</v>
      </c>
      <c r="G31" s="2">
        <v>49.8588666666666</v>
      </c>
      <c r="H31" s="6">
        <f>1+_xlfn.COUNTIFS(A:A,A31,O:O,"&lt;"&amp;O31)</f>
        <v>5</v>
      </c>
      <c r="I31" s="2">
        <f>_xlfn.AVERAGEIF(A:A,A31,G:G)</f>
        <v>50.12287083333332</v>
      </c>
      <c r="J31" s="2">
        <f t="shared" si="0"/>
        <v>-0.264004166666723</v>
      </c>
      <c r="K31" s="2">
        <f t="shared" si="1"/>
        <v>89.73599583333328</v>
      </c>
      <c r="L31" s="2">
        <f t="shared" si="2"/>
        <v>217.92691406598684</v>
      </c>
      <c r="M31" s="2">
        <f>SUMIF(A:A,A31,L:L)</f>
        <v>2190.211512169806</v>
      </c>
      <c r="N31" s="3">
        <f t="shared" si="3"/>
        <v>0.09950039658502674</v>
      </c>
      <c r="O31" s="7">
        <f t="shared" si="4"/>
        <v>10.050211198359026</v>
      </c>
      <c r="P31" s="3">
        <f t="shared" si="5"/>
        <v>0.09950039658502674</v>
      </c>
      <c r="Q31" s="3">
        <f>IF(ISNUMBER(P31),SUMIF(A:A,A31,P:P),"")</f>
        <v>0.9716870972039027</v>
      </c>
      <c r="R31" s="3">
        <f t="shared" si="6"/>
        <v>0.10239962727852009</v>
      </c>
      <c r="S31" s="8">
        <f t="shared" si="7"/>
        <v>9.765660545619637</v>
      </c>
    </row>
    <row r="32" spans="1:19" ht="15">
      <c r="A32" s="1">
        <v>29</v>
      </c>
      <c r="B32" s="5">
        <v>0.5902777777777778</v>
      </c>
      <c r="C32" s="1" t="s">
        <v>161</v>
      </c>
      <c r="D32" s="1">
        <v>3</v>
      </c>
      <c r="E32" s="1">
        <v>8</v>
      </c>
      <c r="F32" s="1" t="s">
        <v>176</v>
      </c>
      <c r="G32" s="2">
        <v>45.5153666666667</v>
      </c>
      <c r="H32" s="6">
        <f>1+_xlfn.COUNTIFS(A:A,A32,O:O,"&lt;"&amp;O32)</f>
        <v>6</v>
      </c>
      <c r="I32" s="2">
        <f>_xlfn.AVERAGEIF(A:A,A32,G:G)</f>
        <v>50.12287083333332</v>
      </c>
      <c r="J32" s="2">
        <f t="shared" si="0"/>
        <v>-4.607504166666622</v>
      </c>
      <c r="K32" s="2">
        <f t="shared" si="1"/>
        <v>85.39249583333338</v>
      </c>
      <c r="L32" s="2">
        <f t="shared" si="2"/>
        <v>167.930423871487</v>
      </c>
      <c r="M32" s="2">
        <f>SUMIF(A:A,A32,L:L)</f>
        <v>2190.211512169806</v>
      </c>
      <c r="N32" s="3">
        <f t="shared" si="3"/>
        <v>0.07667315368328108</v>
      </c>
      <c r="O32" s="7">
        <f t="shared" si="4"/>
        <v>13.042374703025349</v>
      </c>
      <c r="P32" s="3">
        <f t="shared" si="5"/>
        <v>0.07667315368328108</v>
      </c>
      <c r="Q32" s="3">
        <f>IF(ISNUMBER(P32),SUMIF(A:A,A32,P:P),"")</f>
        <v>0.9716870972039027</v>
      </c>
      <c r="R32" s="3">
        <f t="shared" si="6"/>
        <v>0.07890724689451309</v>
      </c>
      <c r="S32" s="8">
        <f t="shared" si="7"/>
        <v>12.673107215828312</v>
      </c>
    </row>
    <row r="33" spans="1:19" ht="15">
      <c r="A33" s="1">
        <v>29</v>
      </c>
      <c r="B33" s="5">
        <v>0.5902777777777778</v>
      </c>
      <c r="C33" s="1" t="s">
        <v>161</v>
      </c>
      <c r="D33" s="1">
        <v>3</v>
      </c>
      <c r="E33" s="1">
        <v>6</v>
      </c>
      <c r="F33" s="1" t="s">
        <v>174</v>
      </c>
      <c r="G33" s="2">
        <v>41.6356666666666</v>
      </c>
      <c r="H33" s="6">
        <f>1+_xlfn.COUNTIFS(A:A,A33,O:O,"&lt;"&amp;O33)</f>
        <v>7</v>
      </c>
      <c r="I33" s="2">
        <f>_xlfn.AVERAGEIF(A:A,A33,G:G)</f>
        <v>50.12287083333332</v>
      </c>
      <c r="J33" s="2">
        <f t="shared" si="0"/>
        <v>-8.487204166666722</v>
      </c>
      <c r="K33" s="2">
        <f t="shared" si="1"/>
        <v>81.51279583333329</v>
      </c>
      <c r="L33" s="2">
        <f t="shared" si="2"/>
        <v>133.05568835187148</v>
      </c>
      <c r="M33" s="2">
        <f>SUMIF(A:A,A33,L:L)</f>
        <v>2190.211512169806</v>
      </c>
      <c r="N33" s="3">
        <f t="shared" si="3"/>
        <v>0.06075015477389004</v>
      </c>
      <c r="O33" s="7">
        <f t="shared" si="4"/>
        <v>16.460863412150392</v>
      </c>
      <c r="P33" s="3">
        <f t="shared" si="5"/>
        <v>0.06075015477389004</v>
      </c>
      <c r="Q33" s="3">
        <f>IF(ISNUMBER(P33),SUMIF(A:A,A33,P:P),"")</f>
        <v>0.9716870972039027</v>
      </c>
      <c r="R33" s="3">
        <f t="shared" si="6"/>
        <v>0.06252028554120236</v>
      </c>
      <c r="S33" s="8">
        <f t="shared" si="7"/>
        <v>15.99480858642234</v>
      </c>
    </row>
    <row r="34" spans="1:19" ht="15">
      <c r="A34" s="1">
        <v>29</v>
      </c>
      <c r="B34" s="5">
        <v>0.5902777777777778</v>
      </c>
      <c r="C34" s="1" t="s">
        <v>161</v>
      </c>
      <c r="D34" s="1">
        <v>3</v>
      </c>
      <c r="E34" s="1">
        <v>7</v>
      </c>
      <c r="F34" s="1" t="s">
        <v>175</v>
      </c>
      <c r="G34" s="2">
        <v>28.9114666666667</v>
      </c>
      <c r="H34" s="6">
        <f>1+_xlfn.COUNTIFS(A:A,A34,O:O,"&lt;"&amp;O34)</f>
        <v>8</v>
      </c>
      <c r="I34" s="2">
        <f>_xlfn.AVERAGEIF(A:A,A34,G:G)</f>
        <v>50.12287083333332</v>
      </c>
      <c r="J34" s="2">
        <f t="shared" si="0"/>
        <v>-21.21140416666662</v>
      </c>
      <c r="K34" s="2">
        <f t="shared" si="1"/>
        <v>68.78859583333337</v>
      </c>
      <c r="L34" s="2">
        <f t="shared" si="2"/>
        <v>62.011245646956745</v>
      </c>
      <c r="M34" s="2">
        <f>SUMIF(A:A,A34,L:L)</f>
        <v>2190.211512169806</v>
      </c>
      <c r="N34" s="3">
        <f t="shared" si="3"/>
        <v>0.028312902796097182</v>
      </c>
      <c r="O34" s="7">
        <f t="shared" si="4"/>
        <v>35.31958581575909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30</v>
      </c>
      <c r="B35" s="5">
        <v>0.6145833333333334</v>
      </c>
      <c r="C35" s="1" t="s">
        <v>161</v>
      </c>
      <c r="D35" s="1">
        <v>4</v>
      </c>
      <c r="E35" s="1">
        <v>3</v>
      </c>
      <c r="F35" s="1" t="s">
        <v>178</v>
      </c>
      <c r="G35" s="2">
        <v>60.523933333333304</v>
      </c>
      <c r="H35" s="6">
        <f>1+_xlfn.COUNTIFS(A:A,A35,O:O,"&lt;"&amp;O35)</f>
        <v>1</v>
      </c>
      <c r="I35" s="2">
        <f>_xlfn.AVERAGEIF(A:A,A35,G:G)</f>
        <v>45.95857407407408</v>
      </c>
      <c r="J35" s="2">
        <f aca="true" t="shared" si="8" ref="J35:J56">G35-I35</f>
        <v>14.565359259259225</v>
      </c>
      <c r="K35" s="2">
        <f aca="true" t="shared" si="9" ref="K35:K56">90+J35</f>
        <v>104.56535925925922</v>
      </c>
      <c r="L35" s="2">
        <f aca="true" t="shared" si="10" ref="L35:L56">EXP(0.06*K35)</f>
        <v>530.553900212571</v>
      </c>
      <c r="M35" s="2">
        <f>SUMIF(A:A,A35,L:L)</f>
        <v>2309.151089955773</v>
      </c>
      <c r="N35" s="3">
        <f aca="true" t="shared" si="11" ref="N35:N56">L35/M35</f>
        <v>0.22976144892395614</v>
      </c>
      <c r="O35" s="7">
        <f aca="true" t="shared" si="12" ref="O35:O56">1/N35</f>
        <v>4.35234024107747</v>
      </c>
      <c r="P35" s="3">
        <f aca="true" t="shared" si="13" ref="P35:P56">IF(O35&gt;21,"",N35)</f>
        <v>0.22976144892395614</v>
      </c>
      <c r="Q35" s="3">
        <f>IF(ISNUMBER(P35),SUMIF(A:A,A35,P:P),"")</f>
        <v>0.9237366822983685</v>
      </c>
      <c r="R35" s="3">
        <f aca="true" t="shared" si="14" ref="R35:R56">_xlfn.IFERROR(P35*(1/Q35),"")</f>
        <v>0.2487304589358538</v>
      </c>
      <c r="S35" s="8">
        <f aca="true" t="shared" si="15" ref="S35:S56">_xlfn.IFERROR(1/R35,"")</f>
        <v>4.020416334526582</v>
      </c>
    </row>
    <row r="36" spans="1:19" ht="15">
      <c r="A36" s="1">
        <v>30</v>
      </c>
      <c r="B36" s="5">
        <v>0.6145833333333334</v>
      </c>
      <c r="C36" s="1" t="s">
        <v>161</v>
      </c>
      <c r="D36" s="1">
        <v>4</v>
      </c>
      <c r="E36" s="1">
        <v>7</v>
      </c>
      <c r="F36" s="1" t="s">
        <v>182</v>
      </c>
      <c r="G36" s="2">
        <v>52.937833333333394</v>
      </c>
      <c r="H36" s="6">
        <f>1+_xlfn.COUNTIFS(A:A,A36,O:O,"&lt;"&amp;O36)</f>
        <v>2</v>
      </c>
      <c r="I36" s="2">
        <f>_xlfn.AVERAGEIF(A:A,A36,G:G)</f>
        <v>45.95857407407408</v>
      </c>
      <c r="J36" s="2">
        <f t="shared" si="8"/>
        <v>6.979259259259315</v>
      </c>
      <c r="K36" s="2">
        <f t="shared" si="9"/>
        <v>96.97925925925932</v>
      </c>
      <c r="L36" s="2">
        <f t="shared" si="10"/>
        <v>336.5529714463312</v>
      </c>
      <c r="M36" s="2">
        <f>SUMIF(A:A,A36,L:L)</f>
        <v>2309.151089955773</v>
      </c>
      <c r="N36" s="3">
        <f t="shared" si="11"/>
        <v>0.14574748829136908</v>
      </c>
      <c r="O36" s="7">
        <f t="shared" si="12"/>
        <v>6.861181703528666</v>
      </c>
      <c r="P36" s="3">
        <f t="shared" si="13"/>
        <v>0.14574748829136908</v>
      </c>
      <c r="Q36" s="3">
        <f>IF(ISNUMBER(P36),SUMIF(A:A,A36,P:P),"")</f>
        <v>0.9237366822983685</v>
      </c>
      <c r="R36" s="3">
        <f t="shared" si="14"/>
        <v>0.15778034052813808</v>
      </c>
      <c r="S36" s="8">
        <f t="shared" si="15"/>
        <v>6.337925223463838</v>
      </c>
    </row>
    <row r="37" spans="1:19" ht="15">
      <c r="A37" s="1">
        <v>30</v>
      </c>
      <c r="B37" s="5">
        <v>0.6145833333333334</v>
      </c>
      <c r="C37" s="1" t="s">
        <v>161</v>
      </c>
      <c r="D37" s="1">
        <v>4</v>
      </c>
      <c r="E37" s="1">
        <v>6</v>
      </c>
      <c r="F37" s="1" t="s">
        <v>181</v>
      </c>
      <c r="G37" s="2">
        <v>52.3100666666667</v>
      </c>
      <c r="H37" s="6">
        <f>1+_xlfn.COUNTIFS(A:A,A37,O:O,"&lt;"&amp;O37)</f>
        <v>3</v>
      </c>
      <c r="I37" s="2">
        <f>_xlfn.AVERAGEIF(A:A,A37,G:G)</f>
        <v>45.95857407407408</v>
      </c>
      <c r="J37" s="2">
        <f t="shared" si="8"/>
        <v>6.351492592592621</v>
      </c>
      <c r="K37" s="2">
        <f t="shared" si="9"/>
        <v>96.35149259259262</v>
      </c>
      <c r="L37" s="2">
        <f t="shared" si="10"/>
        <v>324.1121362839733</v>
      </c>
      <c r="M37" s="2">
        <f>SUMIF(A:A,A37,L:L)</f>
        <v>2309.151089955773</v>
      </c>
      <c r="N37" s="3">
        <f t="shared" si="11"/>
        <v>0.1403598654474277</v>
      </c>
      <c r="O37" s="7">
        <f t="shared" si="12"/>
        <v>7.124543734865246</v>
      </c>
      <c r="P37" s="3">
        <f t="shared" si="13"/>
        <v>0.1403598654474277</v>
      </c>
      <c r="Q37" s="3">
        <f>IF(ISNUMBER(P37),SUMIF(A:A,A37,P:P),"")</f>
        <v>0.9237366822983685</v>
      </c>
      <c r="R37" s="3">
        <f t="shared" si="14"/>
        <v>0.15194791777478775</v>
      </c>
      <c r="S37" s="8">
        <f t="shared" si="15"/>
        <v>6.581202392534048</v>
      </c>
    </row>
    <row r="38" spans="1:19" ht="15">
      <c r="A38" s="1">
        <v>30</v>
      </c>
      <c r="B38" s="5">
        <v>0.6145833333333334</v>
      </c>
      <c r="C38" s="1" t="s">
        <v>161</v>
      </c>
      <c r="D38" s="1">
        <v>4</v>
      </c>
      <c r="E38" s="1">
        <v>5</v>
      </c>
      <c r="F38" s="1" t="s">
        <v>180</v>
      </c>
      <c r="G38" s="2">
        <v>51.129733333333306</v>
      </c>
      <c r="H38" s="6">
        <f>1+_xlfn.COUNTIFS(A:A,A38,O:O,"&lt;"&amp;O38)</f>
        <v>4</v>
      </c>
      <c r="I38" s="2">
        <f>_xlfn.AVERAGEIF(A:A,A38,G:G)</f>
        <v>45.95857407407408</v>
      </c>
      <c r="J38" s="2">
        <f t="shared" si="8"/>
        <v>5.171159259259227</v>
      </c>
      <c r="K38" s="2">
        <f t="shared" si="9"/>
        <v>95.17115925925923</v>
      </c>
      <c r="L38" s="2">
        <f t="shared" si="10"/>
        <v>301.95245027429803</v>
      </c>
      <c r="M38" s="2">
        <f>SUMIF(A:A,A38,L:L)</f>
        <v>2309.151089955773</v>
      </c>
      <c r="N38" s="3">
        <f t="shared" si="11"/>
        <v>0.13076340114240048</v>
      </c>
      <c r="O38" s="7">
        <f t="shared" si="12"/>
        <v>7.647399740780729</v>
      </c>
      <c r="P38" s="3">
        <f t="shared" si="13"/>
        <v>0.13076340114240048</v>
      </c>
      <c r="Q38" s="3">
        <f>IF(ISNUMBER(P38),SUMIF(A:A,A38,P:P),"")</f>
        <v>0.9237366822983685</v>
      </c>
      <c r="R38" s="3">
        <f t="shared" si="14"/>
        <v>0.14155917335343374</v>
      </c>
      <c r="S38" s="8">
        <f t="shared" si="15"/>
        <v>7.064183664758194</v>
      </c>
    </row>
    <row r="39" spans="1:19" ht="15">
      <c r="A39" s="1">
        <v>30</v>
      </c>
      <c r="B39" s="5">
        <v>0.6145833333333334</v>
      </c>
      <c r="C39" s="1" t="s">
        <v>161</v>
      </c>
      <c r="D39" s="1">
        <v>4</v>
      </c>
      <c r="E39" s="1">
        <v>2</v>
      </c>
      <c r="F39" s="1" t="s">
        <v>177</v>
      </c>
      <c r="G39" s="2">
        <v>48.020766666666695</v>
      </c>
      <c r="H39" s="6">
        <f>1+_xlfn.COUNTIFS(A:A,A39,O:O,"&lt;"&amp;O39)</f>
        <v>5</v>
      </c>
      <c r="I39" s="2">
        <f>_xlfn.AVERAGEIF(A:A,A39,G:G)</f>
        <v>45.95857407407408</v>
      </c>
      <c r="J39" s="2">
        <f t="shared" si="8"/>
        <v>2.0621925925926163</v>
      </c>
      <c r="K39" s="2">
        <f t="shared" si="9"/>
        <v>92.06219259259262</v>
      </c>
      <c r="L39" s="2">
        <f t="shared" si="10"/>
        <v>250.56830438583572</v>
      </c>
      <c r="M39" s="2">
        <f>SUMIF(A:A,A39,L:L)</f>
        <v>2309.151089955773</v>
      </c>
      <c r="N39" s="3">
        <f t="shared" si="11"/>
        <v>0.10851100453138164</v>
      </c>
      <c r="O39" s="7">
        <f t="shared" si="12"/>
        <v>9.215655170815396</v>
      </c>
      <c r="P39" s="3">
        <f t="shared" si="13"/>
        <v>0.10851100453138164</v>
      </c>
      <c r="Q39" s="3">
        <f>IF(ISNUMBER(P39),SUMIF(A:A,A39,P:P),"")</f>
        <v>0.9237366822983685</v>
      </c>
      <c r="R39" s="3">
        <f t="shared" si="14"/>
        <v>0.11746962809942024</v>
      </c>
      <c r="S39" s="8">
        <f t="shared" si="15"/>
        <v>8.512838732694817</v>
      </c>
    </row>
    <row r="40" spans="1:19" ht="15">
      <c r="A40" s="1">
        <v>30</v>
      </c>
      <c r="B40" s="5">
        <v>0.6145833333333334</v>
      </c>
      <c r="C40" s="1" t="s">
        <v>161</v>
      </c>
      <c r="D40" s="1">
        <v>4</v>
      </c>
      <c r="E40" s="1">
        <v>9</v>
      </c>
      <c r="F40" s="1" t="s">
        <v>184</v>
      </c>
      <c r="G40" s="2">
        <v>44.1164</v>
      </c>
      <c r="H40" s="6">
        <f>1+_xlfn.COUNTIFS(A:A,A40,O:O,"&lt;"&amp;O40)</f>
        <v>6</v>
      </c>
      <c r="I40" s="2">
        <f>_xlfn.AVERAGEIF(A:A,A40,G:G)</f>
        <v>45.95857407407408</v>
      </c>
      <c r="J40" s="2">
        <f t="shared" si="8"/>
        <v>-1.8421740740740802</v>
      </c>
      <c r="K40" s="2">
        <f t="shared" si="9"/>
        <v>88.15782592592592</v>
      </c>
      <c r="L40" s="2">
        <f t="shared" si="10"/>
        <v>198.23824314042193</v>
      </c>
      <c r="M40" s="2">
        <f>SUMIF(A:A,A40,L:L)</f>
        <v>2309.151089955773</v>
      </c>
      <c r="N40" s="3">
        <f t="shared" si="11"/>
        <v>0.08584897021364625</v>
      </c>
      <c r="O40" s="7">
        <f t="shared" si="12"/>
        <v>11.648363370129786</v>
      </c>
      <c r="P40" s="3">
        <f t="shared" si="13"/>
        <v>0.08584897021364625</v>
      </c>
      <c r="Q40" s="3">
        <f>IF(ISNUMBER(P40),SUMIF(A:A,A40,P:P),"")</f>
        <v>0.9237366822983685</v>
      </c>
      <c r="R40" s="3">
        <f t="shared" si="14"/>
        <v>0.09293662561937417</v>
      </c>
      <c r="S40" s="8">
        <f t="shared" si="15"/>
        <v>10.76002053372953</v>
      </c>
    </row>
    <row r="41" spans="1:19" ht="15">
      <c r="A41" s="1">
        <v>30</v>
      </c>
      <c r="B41" s="5">
        <v>0.6145833333333334</v>
      </c>
      <c r="C41" s="1" t="s">
        <v>161</v>
      </c>
      <c r="D41" s="1">
        <v>4</v>
      </c>
      <c r="E41" s="1">
        <v>4</v>
      </c>
      <c r="F41" s="1" t="s">
        <v>179</v>
      </c>
      <c r="G41" s="2">
        <v>43.5025333333333</v>
      </c>
      <c r="H41" s="6">
        <f>1+_xlfn.COUNTIFS(A:A,A41,O:O,"&lt;"&amp;O41)</f>
        <v>7</v>
      </c>
      <c r="I41" s="2">
        <f>_xlfn.AVERAGEIF(A:A,A41,G:G)</f>
        <v>45.95857407407408</v>
      </c>
      <c r="J41" s="2">
        <f t="shared" si="8"/>
        <v>-2.4560407407407823</v>
      </c>
      <c r="K41" s="2">
        <f t="shared" si="9"/>
        <v>87.54395925925922</v>
      </c>
      <c r="L41" s="2">
        <f t="shared" si="10"/>
        <v>191.06956101797593</v>
      </c>
      <c r="M41" s="2">
        <f>SUMIF(A:A,A41,L:L)</f>
        <v>2309.151089955773</v>
      </c>
      <c r="N41" s="3">
        <f t="shared" si="11"/>
        <v>0.08274450374818716</v>
      </c>
      <c r="O41" s="7">
        <f t="shared" si="12"/>
        <v>12.085394856475997</v>
      </c>
      <c r="P41" s="3">
        <f t="shared" si="13"/>
        <v>0.08274450374818716</v>
      </c>
      <c r="Q41" s="3">
        <f>IF(ISNUMBER(P41),SUMIF(A:A,A41,P:P),"")</f>
        <v>0.9237366822983685</v>
      </c>
      <c r="R41" s="3">
        <f t="shared" si="14"/>
        <v>0.08957585568899229</v>
      </c>
      <c r="S41" s="8">
        <f t="shared" si="15"/>
        <v>11.163722548986904</v>
      </c>
    </row>
    <row r="42" spans="1:19" ht="15">
      <c r="A42" s="1">
        <v>30</v>
      </c>
      <c r="B42" s="5">
        <v>0.6145833333333334</v>
      </c>
      <c r="C42" s="1" t="s">
        <v>161</v>
      </c>
      <c r="D42" s="1">
        <v>4</v>
      </c>
      <c r="E42" s="1">
        <v>8</v>
      </c>
      <c r="F42" s="1" t="s">
        <v>183</v>
      </c>
      <c r="G42" s="2">
        <v>29.281333333333297</v>
      </c>
      <c r="H42" s="6">
        <f>1+_xlfn.COUNTIFS(A:A,A42,O:O,"&lt;"&amp;O42)</f>
        <v>9</v>
      </c>
      <c r="I42" s="2">
        <f>_xlfn.AVERAGEIF(A:A,A42,G:G)</f>
        <v>45.95857407407408</v>
      </c>
      <c r="J42" s="2">
        <f t="shared" si="8"/>
        <v>-16.677240740740782</v>
      </c>
      <c r="K42" s="2">
        <f t="shared" si="9"/>
        <v>73.32275925925921</v>
      </c>
      <c r="L42" s="2">
        <f t="shared" si="10"/>
        <v>81.39920900317381</v>
      </c>
      <c r="M42" s="2">
        <f>SUMIF(A:A,A42,L:L)</f>
        <v>2309.151089955773</v>
      </c>
      <c r="N42" s="3">
        <f t="shared" si="11"/>
        <v>0.03525070722190502</v>
      </c>
      <c r="O42" s="7">
        <f t="shared" si="12"/>
        <v>28.368225173609947</v>
      </c>
      <c r="P42" s="3">
        <f t="shared" si="13"/>
      </c>
      <c r="Q42" s="3">
        <f>IF(ISNUMBER(P42),SUMIF(A:A,A42,P:P),"")</f>
      </c>
      <c r="R42" s="3">
        <f t="shared" si="14"/>
      </c>
      <c r="S42" s="8">
        <f t="shared" si="15"/>
      </c>
    </row>
    <row r="43" spans="1:19" ht="15">
      <c r="A43" s="1">
        <v>30</v>
      </c>
      <c r="B43" s="5">
        <v>0.6145833333333334</v>
      </c>
      <c r="C43" s="1" t="s">
        <v>161</v>
      </c>
      <c r="D43" s="1">
        <v>4</v>
      </c>
      <c r="E43" s="1">
        <v>10</v>
      </c>
      <c r="F43" s="1" t="s">
        <v>185</v>
      </c>
      <c r="G43" s="2">
        <v>31.8045666666667</v>
      </c>
      <c r="H43" s="6">
        <f>1+_xlfn.COUNTIFS(A:A,A43,O:O,"&lt;"&amp;O43)</f>
        <v>8</v>
      </c>
      <c r="I43" s="2">
        <f>_xlfn.AVERAGEIF(A:A,A43,G:G)</f>
        <v>45.95857407407408</v>
      </c>
      <c r="J43" s="2">
        <f t="shared" si="8"/>
        <v>-14.154007407407377</v>
      </c>
      <c r="K43" s="2">
        <f t="shared" si="9"/>
        <v>75.84599259259262</v>
      </c>
      <c r="L43" s="2">
        <f t="shared" si="10"/>
        <v>94.70431419119232</v>
      </c>
      <c r="M43" s="2">
        <f>SUMIF(A:A,A43,L:L)</f>
        <v>2309.151089955773</v>
      </c>
      <c r="N43" s="3">
        <f t="shared" si="11"/>
        <v>0.04101261047972664</v>
      </c>
      <c r="O43" s="7">
        <f t="shared" si="12"/>
        <v>24.382744436478145</v>
      </c>
      <c r="P43" s="3">
        <f t="shared" si="13"/>
      </c>
      <c r="Q43" s="3">
        <f>IF(ISNUMBER(P43),SUMIF(A:A,A43,P:P),"")</f>
      </c>
      <c r="R43" s="3">
        <f t="shared" si="14"/>
      </c>
      <c r="S43" s="8">
        <f t="shared" si="15"/>
      </c>
    </row>
    <row r="44" spans="1:19" ht="15">
      <c r="A44" s="1">
        <v>35</v>
      </c>
      <c r="B44" s="5">
        <v>0.6284722222222222</v>
      </c>
      <c r="C44" s="1" t="s">
        <v>196</v>
      </c>
      <c r="D44" s="1">
        <v>5</v>
      </c>
      <c r="E44" s="1">
        <v>2</v>
      </c>
      <c r="F44" s="1" t="s">
        <v>216</v>
      </c>
      <c r="G44" s="2">
        <v>51.9443</v>
      </c>
      <c r="H44" s="6">
        <f>1+_xlfn.COUNTIFS(A:A,A44,O:O,"&lt;"&amp;O44)</f>
        <v>1</v>
      </c>
      <c r="I44" s="2">
        <f>_xlfn.AVERAGEIF(A:A,A44,G:G)</f>
        <v>46.777173333333344</v>
      </c>
      <c r="J44" s="2">
        <f t="shared" si="8"/>
        <v>5.167126666666654</v>
      </c>
      <c r="K44" s="2">
        <f t="shared" si="9"/>
        <v>95.16712666666666</v>
      </c>
      <c r="L44" s="2">
        <f t="shared" si="10"/>
        <v>301.8794000392523</v>
      </c>
      <c r="M44" s="2">
        <f>SUMIF(A:A,A44,L:L)</f>
        <v>1160.4454002491916</v>
      </c>
      <c r="N44" s="3">
        <f t="shared" si="11"/>
        <v>0.26014097688217586</v>
      </c>
      <c r="O44" s="7">
        <f t="shared" si="12"/>
        <v>3.8440695194779875</v>
      </c>
      <c r="P44" s="3">
        <f t="shared" si="13"/>
        <v>0.26014097688217586</v>
      </c>
      <c r="Q44" s="3">
        <f>IF(ISNUMBER(P44),SUMIF(A:A,A44,P:P),"")</f>
        <v>0.9999999999999998</v>
      </c>
      <c r="R44" s="3">
        <f t="shared" si="14"/>
        <v>0.2601409768821759</v>
      </c>
      <c r="S44" s="8">
        <f t="shared" si="15"/>
        <v>3.8440695194779866</v>
      </c>
    </row>
    <row r="45" spans="1:19" ht="15">
      <c r="A45" s="1">
        <v>35</v>
      </c>
      <c r="B45" s="5">
        <v>0.6284722222222222</v>
      </c>
      <c r="C45" s="1" t="s">
        <v>196</v>
      </c>
      <c r="D45" s="1">
        <v>5</v>
      </c>
      <c r="E45" s="1">
        <v>6</v>
      </c>
      <c r="F45" s="1" t="s">
        <v>218</v>
      </c>
      <c r="G45" s="2">
        <v>50.7467666666667</v>
      </c>
      <c r="H45" s="6">
        <f>1+_xlfn.COUNTIFS(A:A,A45,O:O,"&lt;"&amp;O45)</f>
        <v>2</v>
      </c>
      <c r="I45" s="2">
        <f>_xlfn.AVERAGEIF(A:A,A45,G:G)</f>
        <v>46.777173333333344</v>
      </c>
      <c r="J45" s="2">
        <f t="shared" si="8"/>
        <v>3.969593333333357</v>
      </c>
      <c r="K45" s="2">
        <f t="shared" si="9"/>
        <v>93.96959333333336</v>
      </c>
      <c r="L45" s="2">
        <f t="shared" si="10"/>
        <v>280.9496860221977</v>
      </c>
      <c r="M45" s="2">
        <f>SUMIF(A:A,A45,L:L)</f>
        <v>1160.4454002491916</v>
      </c>
      <c r="N45" s="3">
        <f t="shared" si="11"/>
        <v>0.24210504515065262</v>
      </c>
      <c r="O45" s="7">
        <f t="shared" si="12"/>
        <v>4.130438501922744</v>
      </c>
      <c r="P45" s="3">
        <f t="shared" si="13"/>
        <v>0.24210504515065262</v>
      </c>
      <c r="Q45" s="3">
        <f>IF(ISNUMBER(P45),SUMIF(A:A,A45,P:P),"")</f>
        <v>0.9999999999999998</v>
      </c>
      <c r="R45" s="3">
        <f t="shared" si="14"/>
        <v>0.24210504515065268</v>
      </c>
      <c r="S45" s="8">
        <f t="shared" si="15"/>
        <v>4.130438501922743</v>
      </c>
    </row>
    <row r="46" spans="1:19" ht="15">
      <c r="A46" s="1">
        <v>35</v>
      </c>
      <c r="B46" s="5">
        <v>0.6284722222222222</v>
      </c>
      <c r="C46" s="1" t="s">
        <v>196</v>
      </c>
      <c r="D46" s="1">
        <v>5</v>
      </c>
      <c r="E46" s="1">
        <v>1</v>
      </c>
      <c r="F46" s="1" t="s">
        <v>215</v>
      </c>
      <c r="G46" s="2">
        <v>50.44650000000001</v>
      </c>
      <c r="H46" s="6">
        <f>1+_xlfn.COUNTIFS(A:A,A46,O:O,"&lt;"&amp;O46)</f>
        <v>3</v>
      </c>
      <c r="I46" s="2">
        <f>_xlfn.AVERAGEIF(A:A,A46,G:G)</f>
        <v>46.777173333333344</v>
      </c>
      <c r="J46" s="2">
        <f t="shared" si="8"/>
        <v>3.669326666666663</v>
      </c>
      <c r="K46" s="2">
        <f t="shared" si="9"/>
        <v>93.66932666666666</v>
      </c>
      <c r="L46" s="2">
        <f t="shared" si="10"/>
        <v>275.9334186942826</v>
      </c>
      <c r="M46" s="2">
        <f>SUMIF(A:A,A46,L:L)</f>
        <v>1160.4454002491916</v>
      </c>
      <c r="N46" s="3">
        <f t="shared" si="11"/>
        <v>0.23778233653649644</v>
      </c>
      <c r="O46" s="7">
        <f t="shared" si="12"/>
        <v>4.205526846803918</v>
      </c>
      <c r="P46" s="3">
        <f t="shared" si="13"/>
        <v>0.23778233653649644</v>
      </c>
      <c r="Q46" s="3">
        <f>IF(ISNUMBER(P46),SUMIF(A:A,A46,P:P),"")</f>
        <v>0.9999999999999998</v>
      </c>
      <c r="R46" s="3">
        <f t="shared" si="14"/>
        <v>0.2377823365364965</v>
      </c>
      <c r="S46" s="8">
        <f t="shared" si="15"/>
        <v>4.2055268468039175</v>
      </c>
    </row>
    <row r="47" spans="1:19" ht="15">
      <c r="A47" s="1">
        <v>35</v>
      </c>
      <c r="B47" s="5">
        <v>0.6284722222222222</v>
      </c>
      <c r="C47" s="1" t="s">
        <v>196</v>
      </c>
      <c r="D47" s="1">
        <v>5</v>
      </c>
      <c r="E47" s="1">
        <v>5</v>
      </c>
      <c r="F47" s="1" t="s">
        <v>217</v>
      </c>
      <c r="G47" s="2">
        <v>40.851833333333296</v>
      </c>
      <c r="H47" s="6">
        <f>1+_xlfn.COUNTIFS(A:A,A47,O:O,"&lt;"&amp;O47)</f>
        <v>4</v>
      </c>
      <c r="I47" s="2">
        <f>_xlfn.AVERAGEIF(A:A,A47,G:G)</f>
        <v>46.777173333333344</v>
      </c>
      <c r="J47" s="2">
        <f t="shared" si="8"/>
        <v>-5.925340000000048</v>
      </c>
      <c r="K47" s="2">
        <f t="shared" si="9"/>
        <v>84.07465999999995</v>
      </c>
      <c r="L47" s="2">
        <f t="shared" si="10"/>
        <v>155.1635310827433</v>
      </c>
      <c r="M47" s="2">
        <f>SUMIF(A:A,A47,L:L)</f>
        <v>1160.4454002491916</v>
      </c>
      <c r="N47" s="3">
        <f t="shared" si="11"/>
        <v>0.13371032454385515</v>
      </c>
      <c r="O47" s="7">
        <f t="shared" si="12"/>
        <v>7.47885403323521</v>
      </c>
      <c r="P47" s="3">
        <f t="shared" si="13"/>
        <v>0.13371032454385515</v>
      </c>
      <c r="Q47" s="3">
        <f>IF(ISNUMBER(P47),SUMIF(A:A,A47,P:P),"")</f>
        <v>0.9999999999999998</v>
      </c>
      <c r="R47" s="3">
        <f t="shared" si="14"/>
        <v>0.13371032454385517</v>
      </c>
      <c r="S47" s="8">
        <f t="shared" si="15"/>
        <v>7.4788540332352085</v>
      </c>
    </row>
    <row r="48" spans="1:19" ht="15">
      <c r="A48" s="1">
        <v>35</v>
      </c>
      <c r="B48" s="5">
        <v>0.6284722222222222</v>
      </c>
      <c r="C48" s="1" t="s">
        <v>196</v>
      </c>
      <c r="D48" s="1">
        <v>5</v>
      </c>
      <c r="E48" s="1">
        <v>7</v>
      </c>
      <c r="F48" s="1" t="s">
        <v>219</v>
      </c>
      <c r="G48" s="2">
        <v>39.896466666666704</v>
      </c>
      <c r="H48" s="6">
        <f>1+_xlfn.COUNTIFS(A:A,A48,O:O,"&lt;"&amp;O48)</f>
        <v>5</v>
      </c>
      <c r="I48" s="2">
        <f>_xlfn.AVERAGEIF(A:A,A48,G:G)</f>
        <v>46.777173333333344</v>
      </c>
      <c r="J48" s="2">
        <f t="shared" si="8"/>
        <v>-6.88070666666664</v>
      </c>
      <c r="K48" s="2">
        <f t="shared" si="9"/>
        <v>83.11929333333336</v>
      </c>
      <c r="L48" s="2">
        <f t="shared" si="10"/>
        <v>146.51936441071567</v>
      </c>
      <c r="M48" s="2">
        <f>SUMIF(A:A,A48,L:L)</f>
        <v>1160.4454002491916</v>
      </c>
      <c r="N48" s="3">
        <f t="shared" si="11"/>
        <v>0.12626131688681985</v>
      </c>
      <c r="O48" s="7">
        <f t="shared" si="12"/>
        <v>7.920082133282326</v>
      </c>
      <c r="P48" s="3">
        <f t="shared" si="13"/>
        <v>0.12626131688681985</v>
      </c>
      <c r="Q48" s="3">
        <f>IF(ISNUMBER(P48),SUMIF(A:A,A48,P:P),"")</f>
        <v>0.9999999999999998</v>
      </c>
      <c r="R48" s="3">
        <f t="shared" si="14"/>
        <v>0.12626131688681988</v>
      </c>
      <c r="S48" s="8">
        <f t="shared" si="15"/>
        <v>7.920082133282325</v>
      </c>
    </row>
    <row r="49" spans="1:19" ht="15">
      <c r="A49" s="1">
        <v>1</v>
      </c>
      <c r="B49" s="5">
        <v>0.6333333333333333</v>
      </c>
      <c r="C49" s="1" t="s">
        <v>19</v>
      </c>
      <c r="D49" s="1">
        <v>1</v>
      </c>
      <c r="E49" s="1">
        <v>1</v>
      </c>
      <c r="F49" s="1" t="s">
        <v>20</v>
      </c>
      <c r="G49" s="2">
        <v>72.096</v>
      </c>
      <c r="H49" s="6">
        <f>1+_xlfn.COUNTIFS(A:A,A49,O:O,"&lt;"&amp;O49)</f>
        <v>1</v>
      </c>
      <c r="I49" s="2">
        <f>_xlfn.AVERAGEIF(A:A,A49,G:G)</f>
        <v>50.32106249999999</v>
      </c>
      <c r="J49" s="2">
        <f t="shared" si="8"/>
        <v>21.774937500000014</v>
      </c>
      <c r="K49" s="2">
        <f t="shared" si="9"/>
        <v>111.77493750000002</v>
      </c>
      <c r="L49" s="2">
        <f t="shared" si="10"/>
        <v>817.7005959662001</v>
      </c>
      <c r="M49" s="2">
        <f>SUMIF(A:A,A49,L:L)</f>
        <v>2385.941501574034</v>
      </c>
      <c r="N49" s="3">
        <f t="shared" si="11"/>
        <v>0.34271611245571326</v>
      </c>
      <c r="O49" s="7">
        <f t="shared" si="12"/>
        <v>2.9178668981582323</v>
      </c>
      <c r="P49" s="3">
        <f t="shared" si="13"/>
        <v>0.34271611245571326</v>
      </c>
      <c r="Q49" s="3">
        <f>IF(ISNUMBER(P49),SUMIF(A:A,A49,P:P),"")</f>
        <v>0.9404009150370533</v>
      </c>
      <c r="R49" s="3">
        <f t="shared" si="14"/>
        <v>0.36443617501394043</v>
      </c>
      <c r="S49" s="8">
        <f t="shared" si="15"/>
        <v>2.7439647009843298</v>
      </c>
    </row>
    <row r="50" spans="1:19" ht="15">
      <c r="A50" s="1">
        <v>1</v>
      </c>
      <c r="B50" s="5">
        <v>0.6333333333333333</v>
      </c>
      <c r="C50" s="1" t="s">
        <v>19</v>
      </c>
      <c r="D50" s="1">
        <v>1</v>
      </c>
      <c r="E50" s="1">
        <v>5</v>
      </c>
      <c r="F50" s="1" t="s">
        <v>24</v>
      </c>
      <c r="G50" s="2">
        <v>57.433966666666706</v>
      </c>
      <c r="H50" s="6">
        <f>1+_xlfn.COUNTIFS(A:A,A50,O:O,"&lt;"&amp;O50)</f>
        <v>2</v>
      </c>
      <c r="I50" s="2">
        <f>_xlfn.AVERAGEIF(A:A,A50,G:G)</f>
        <v>50.32106249999999</v>
      </c>
      <c r="J50" s="2">
        <f t="shared" si="8"/>
        <v>7.112904166666716</v>
      </c>
      <c r="K50" s="2">
        <f t="shared" si="9"/>
        <v>97.11290416666671</v>
      </c>
      <c r="L50" s="2">
        <f t="shared" si="10"/>
        <v>339.2625359550527</v>
      </c>
      <c r="M50" s="2">
        <f>SUMIF(A:A,A50,L:L)</f>
        <v>2385.941501574034</v>
      </c>
      <c r="N50" s="3">
        <f t="shared" si="11"/>
        <v>0.14219231097293758</v>
      </c>
      <c r="O50" s="7">
        <f t="shared" si="12"/>
        <v>7.032729077666673</v>
      </c>
      <c r="P50" s="3">
        <f t="shared" si="13"/>
        <v>0.14219231097293758</v>
      </c>
      <c r="Q50" s="3">
        <f>IF(ISNUMBER(P50),SUMIF(A:A,A50,P:P),"")</f>
        <v>0.9404009150370533</v>
      </c>
      <c r="R50" s="3">
        <f t="shared" si="14"/>
        <v>0.15120392664370705</v>
      </c>
      <c r="S50" s="8">
        <f t="shared" si="15"/>
        <v>6.61358485984543</v>
      </c>
    </row>
    <row r="51" spans="1:19" ht="15">
      <c r="A51" s="1">
        <v>1</v>
      </c>
      <c r="B51" s="5">
        <v>0.6333333333333333</v>
      </c>
      <c r="C51" s="1" t="s">
        <v>19</v>
      </c>
      <c r="D51" s="1">
        <v>1</v>
      </c>
      <c r="E51" s="1">
        <v>2</v>
      </c>
      <c r="F51" s="1" t="s">
        <v>21</v>
      </c>
      <c r="G51" s="2">
        <v>56.629799999999996</v>
      </c>
      <c r="H51" s="6">
        <f>1+_xlfn.COUNTIFS(A:A,A51,O:O,"&lt;"&amp;O51)</f>
        <v>3</v>
      </c>
      <c r="I51" s="2">
        <f>_xlfn.AVERAGEIF(A:A,A51,G:G)</f>
        <v>50.32106249999999</v>
      </c>
      <c r="J51" s="2">
        <f t="shared" si="8"/>
        <v>6.3087375000000065</v>
      </c>
      <c r="K51" s="2">
        <f t="shared" si="9"/>
        <v>96.3087375</v>
      </c>
      <c r="L51" s="2">
        <f t="shared" si="10"/>
        <v>323.2817551661685</v>
      </c>
      <c r="M51" s="2">
        <f>SUMIF(A:A,A51,L:L)</f>
        <v>2385.941501574034</v>
      </c>
      <c r="N51" s="3">
        <f t="shared" si="11"/>
        <v>0.13549441801188156</v>
      </c>
      <c r="O51" s="7">
        <f t="shared" si="12"/>
        <v>7.3803778389771715</v>
      </c>
      <c r="P51" s="3">
        <f t="shared" si="13"/>
        <v>0.13549441801188156</v>
      </c>
      <c r="Q51" s="3">
        <f>IF(ISNUMBER(P51),SUMIF(A:A,A51,P:P),"")</f>
        <v>0.9404009150370533</v>
      </c>
      <c r="R51" s="3">
        <f t="shared" si="14"/>
        <v>0.1440815463333985</v>
      </c>
      <c r="S51" s="8">
        <f t="shared" si="15"/>
        <v>6.940514073093323</v>
      </c>
    </row>
    <row r="52" spans="1:19" ht="15">
      <c r="A52" s="1">
        <v>1</v>
      </c>
      <c r="B52" s="5">
        <v>0.6333333333333333</v>
      </c>
      <c r="C52" s="1" t="s">
        <v>19</v>
      </c>
      <c r="D52" s="1">
        <v>1</v>
      </c>
      <c r="E52" s="1">
        <v>7</v>
      </c>
      <c r="F52" s="1" t="s">
        <v>26</v>
      </c>
      <c r="G52" s="2">
        <v>53.847099999999905</v>
      </c>
      <c r="H52" s="6">
        <f>1+_xlfn.COUNTIFS(A:A,A52,O:O,"&lt;"&amp;O52)</f>
        <v>4</v>
      </c>
      <c r="I52" s="2">
        <f>_xlfn.AVERAGEIF(A:A,A52,G:G)</f>
        <v>50.32106249999999</v>
      </c>
      <c r="J52" s="2">
        <f t="shared" si="8"/>
        <v>3.526037499999916</v>
      </c>
      <c r="K52" s="2">
        <f t="shared" si="9"/>
        <v>93.52603749999992</v>
      </c>
      <c r="L52" s="2">
        <f t="shared" si="10"/>
        <v>273.5712910855597</v>
      </c>
      <c r="M52" s="2">
        <f>SUMIF(A:A,A52,L:L)</f>
        <v>2385.941501574034</v>
      </c>
      <c r="N52" s="3">
        <f t="shared" si="11"/>
        <v>0.11465968084510096</v>
      </c>
      <c r="O52" s="7">
        <f t="shared" si="12"/>
        <v>8.721461568962031</v>
      </c>
      <c r="P52" s="3">
        <f t="shared" si="13"/>
        <v>0.11465968084510096</v>
      </c>
      <c r="Q52" s="3">
        <f>IF(ISNUMBER(P52),SUMIF(A:A,A52,P:P),"")</f>
        <v>0.9404009150370533</v>
      </c>
      <c r="R52" s="3">
        <f t="shared" si="14"/>
        <v>0.12192638162265419</v>
      </c>
      <c r="S52" s="8">
        <f t="shared" si="15"/>
        <v>8.20167043991239</v>
      </c>
    </row>
    <row r="53" spans="1:19" ht="15">
      <c r="A53" s="1">
        <v>1</v>
      </c>
      <c r="B53" s="5">
        <v>0.6333333333333333</v>
      </c>
      <c r="C53" s="1" t="s">
        <v>19</v>
      </c>
      <c r="D53" s="1">
        <v>1</v>
      </c>
      <c r="E53" s="1">
        <v>6</v>
      </c>
      <c r="F53" s="1" t="s">
        <v>25</v>
      </c>
      <c r="G53" s="2">
        <v>52.1319333333333</v>
      </c>
      <c r="H53" s="6">
        <f>1+_xlfn.COUNTIFS(A:A,A53,O:O,"&lt;"&amp;O53)</f>
        <v>5</v>
      </c>
      <c r="I53" s="2">
        <f>_xlfn.AVERAGEIF(A:A,A53,G:G)</f>
        <v>50.32106249999999</v>
      </c>
      <c r="J53" s="2">
        <f t="shared" si="8"/>
        <v>1.8108708333333112</v>
      </c>
      <c r="K53" s="2">
        <f t="shared" si="9"/>
        <v>91.81087083333331</v>
      </c>
      <c r="L53" s="2">
        <f t="shared" si="10"/>
        <v>246.81825350167892</v>
      </c>
      <c r="M53" s="2">
        <f>SUMIF(A:A,A53,L:L)</f>
        <v>2385.941501574034</v>
      </c>
      <c r="N53" s="3">
        <f t="shared" si="11"/>
        <v>0.10344690066326018</v>
      </c>
      <c r="O53" s="7">
        <f t="shared" si="12"/>
        <v>9.666795173063665</v>
      </c>
      <c r="P53" s="3">
        <f t="shared" si="13"/>
        <v>0.10344690066326018</v>
      </c>
      <c r="Q53" s="3">
        <f>IF(ISNUMBER(P53),SUMIF(A:A,A53,P:P),"")</f>
        <v>0.9404009150370533</v>
      </c>
      <c r="R53" s="3">
        <f t="shared" si="14"/>
        <v>0.11000297746327077</v>
      </c>
      <c r="S53" s="8">
        <f t="shared" si="15"/>
        <v>9.09066302622484</v>
      </c>
    </row>
    <row r="54" spans="1:19" ht="15">
      <c r="A54" s="1">
        <v>1</v>
      </c>
      <c r="B54" s="5">
        <v>0.6333333333333333</v>
      </c>
      <c r="C54" s="1" t="s">
        <v>19</v>
      </c>
      <c r="D54" s="1">
        <v>1</v>
      </c>
      <c r="E54" s="1">
        <v>3</v>
      </c>
      <c r="F54" s="1" t="s">
        <v>22</v>
      </c>
      <c r="G54" s="2">
        <v>51.8794333333333</v>
      </c>
      <c r="H54" s="6">
        <f>1+_xlfn.COUNTIFS(A:A,A54,O:O,"&lt;"&amp;O54)</f>
        <v>6</v>
      </c>
      <c r="I54" s="2">
        <f>_xlfn.AVERAGEIF(A:A,A54,G:G)</f>
        <v>50.32106249999999</v>
      </c>
      <c r="J54" s="2">
        <f t="shared" si="8"/>
        <v>1.5583708333333135</v>
      </c>
      <c r="K54" s="2">
        <f t="shared" si="9"/>
        <v>91.55837083333331</v>
      </c>
      <c r="L54" s="2">
        <f t="shared" si="10"/>
        <v>243.10713963044287</v>
      </c>
      <c r="M54" s="2">
        <f>SUMIF(A:A,A54,L:L)</f>
        <v>2385.941501574034</v>
      </c>
      <c r="N54" s="3">
        <f t="shared" si="11"/>
        <v>0.10189149208815983</v>
      </c>
      <c r="O54" s="7">
        <f t="shared" si="12"/>
        <v>9.814362117052594</v>
      </c>
      <c r="P54" s="3">
        <f t="shared" si="13"/>
        <v>0.10189149208815983</v>
      </c>
      <c r="Q54" s="3">
        <f>IF(ISNUMBER(P54),SUMIF(A:A,A54,P:P),"")</f>
        <v>0.9404009150370533</v>
      </c>
      <c r="R54" s="3">
        <f t="shared" si="14"/>
        <v>0.10834899292302916</v>
      </c>
      <c r="S54" s="8">
        <f t="shared" si="15"/>
        <v>9.229435115381252</v>
      </c>
    </row>
    <row r="55" spans="1:19" ht="15">
      <c r="A55" s="1">
        <v>1</v>
      </c>
      <c r="B55" s="5">
        <v>0.6333333333333333</v>
      </c>
      <c r="C55" s="1" t="s">
        <v>19</v>
      </c>
      <c r="D55" s="1">
        <v>1</v>
      </c>
      <c r="E55" s="1">
        <v>4</v>
      </c>
      <c r="F55" s="1" t="s">
        <v>23</v>
      </c>
      <c r="G55" s="2">
        <v>20.7020666666667</v>
      </c>
      <c r="H55" s="6">
        <f>1+_xlfn.COUNTIFS(A:A,A55,O:O,"&lt;"&amp;O55)</f>
        <v>8</v>
      </c>
      <c r="I55" s="2">
        <f>_xlfn.AVERAGEIF(A:A,A55,G:G)</f>
        <v>50.32106249999999</v>
      </c>
      <c r="J55" s="2">
        <f t="shared" si="8"/>
        <v>-29.61899583333329</v>
      </c>
      <c r="K55" s="2">
        <f t="shared" si="9"/>
        <v>60.38100416666671</v>
      </c>
      <c r="L55" s="2">
        <f t="shared" si="10"/>
        <v>37.44451547601859</v>
      </c>
      <c r="M55" s="2">
        <f>SUMIF(A:A,A55,L:L)</f>
        <v>2385.941501574034</v>
      </c>
      <c r="N55" s="3">
        <f t="shared" si="11"/>
        <v>0.015693811206735787</v>
      </c>
      <c r="O55" s="7">
        <f t="shared" si="12"/>
        <v>63.719385101994845</v>
      </c>
      <c r="P55" s="3">
        <f t="shared" si="13"/>
      </c>
      <c r="Q55" s="3">
        <f>IF(ISNUMBER(P55),SUMIF(A:A,A55,P:P),"")</f>
      </c>
      <c r="R55" s="3">
        <f t="shared" si="14"/>
      </c>
      <c r="S55" s="8">
        <f t="shared" si="15"/>
      </c>
    </row>
    <row r="56" spans="1:19" ht="15">
      <c r="A56" s="1">
        <v>1</v>
      </c>
      <c r="B56" s="5">
        <v>0.6333333333333333</v>
      </c>
      <c r="C56" s="1" t="s">
        <v>19</v>
      </c>
      <c r="D56" s="1">
        <v>1</v>
      </c>
      <c r="E56" s="1">
        <v>8</v>
      </c>
      <c r="F56" s="1" t="s">
        <v>27</v>
      </c>
      <c r="G56" s="2">
        <v>37.8482</v>
      </c>
      <c r="H56" s="6">
        <f>1+_xlfn.COUNTIFS(A:A,A56,O:O,"&lt;"&amp;O56)</f>
        <v>7</v>
      </c>
      <c r="I56" s="2">
        <f>_xlfn.AVERAGEIF(A:A,A56,G:G)</f>
        <v>50.32106249999999</v>
      </c>
      <c r="J56" s="2">
        <f t="shared" si="8"/>
        <v>-12.47286249999999</v>
      </c>
      <c r="K56" s="2">
        <f t="shared" si="9"/>
        <v>77.52713750000001</v>
      </c>
      <c r="L56" s="2">
        <f t="shared" si="10"/>
        <v>104.75541479291206</v>
      </c>
      <c r="M56" s="2">
        <f>SUMIF(A:A,A56,L:L)</f>
        <v>2385.941501574034</v>
      </c>
      <c r="N56" s="3">
        <f t="shared" si="11"/>
        <v>0.04390527375621056</v>
      </c>
      <c r="O56" s="7">
        <f t="shared" si="12"/>
        <v>22.776307136874333</v>
      </c>
      <c r="P56" s="3">
        <f t="shared" si="13"/>
      </c>
      <c r="Q56" s="3">
        <f>IF(ISNUMBER(P56),SUMIF(A:A,A56,P:P),"")</f>
      </c>
      <c r="R56" s="3">
        <f t="shared" si="14"/>
      </c>
      <c r="S56" s="8">
        <f t="shared" si="15"/>
      </c>
    </row>
    <row r="57" spans="1:19" ht="15">
      <c r="A57" s="1">
        <v>36</v>
      </c>
      <c r="B57" s="5">
        <v>0.6527777777777778</v>
      </c>
      <c r="C57" s="1" t="s">
        <v>196</v>
      </c>
      <c r="D57" s="1">
        <v>6</v>
      </c>
      <c r="E57" s="1">
        <v>1</v>
      </c>
      <c r="F57" s="1" t="s">
        <v>220</v>
      </c>
      <c r="G57" s="2">
        <v>67.0561333333333</v>
      </c>
      <c r="H57" s="6">
        <f>1+_xlfn.COUNTIFS(A:A,A57,O:O,"&lt;"&amp;O57)</f>
        <v>1</v>
      </c>
      <c r="I57" s="2">
        <f>_xlfn.AVERAGEIF(A:A,A57,G:G)</f>
        <v>48.33363333333332</v>
      </c>
      <c r="J57" s="2">
        <f aca="true" t="shared" si="16" ref="J57:J93">G57-I57</f>
        <v>18.72249999999999</v>
      </c>
      <c r="K57" s="2">
        <f aca="true" t="shared" si="17" ref="K57:K93">90+J57</f>
        <v>108.7225</v>
      </c>
      <c r="L57" s="2">
        <f aca="true" t="shared" si="18" ref="L57:L93">EXP(0.06*K57)</f>
        <v>680.8554348587592</v>
      </c>
      <c r="M57" s="2">
        <f>SUMIF(A:A,A57,L:L)</f>
        <v>1372.1020473674178</v>
      </c>
      <c r="N57" s="3">
        <f aca="true" t="shared" si="19" ref="N57:N93">L57/M57</f>
        <v>0.4962134093197235</v>
      </c>
      <c r="O57" s="7">
        <f aca="true" t="shared" si="20" ref="O57:O93">1/N57</f>
        <v>2.0152619441923894</v>
      </c>
      <c r="P57" s="3">
        <f aca="true" t="shared" si="21" ref="P57:P93">IF(O57&gt;21,"",N57)</f>
        <v>0.4962134093197235</v>
      </c>
      <c r="Q57" s="3">
        <f>IF(ISNUMBER(P57),SUMIF(A:A,A57,P:P),"")</f>
        <v>1</v>
      </c>
      <c r="R57" s="3">
        <f aca="true" t="shared" si="22" ref="R57:R93">_xlfn.IFERROR(P57*(1/Q57),"")</f>
        <v>0.4962134093197235</v>
      </c>
      <c r="S57" s="8">
        <f aca="true" t="shared" si="23" ref="S57:S93">_xlfn.IFERROR(1/R57,"")</f>
        <v>2.0152619441923894</v>
      </c>
    </row>
    <row r="58" spans="1:19" ht="15">
      <c r="A58" s="1">
        <v>36</v>
      </c>
      <c r="B58" s="5">
        <v>0.6527777777777778</v>
      </c>
      <c r="C58" s="1" t="s">
        <v>196</v>
      </c>
      <c r="D58" s="1">
        <v>6</v>
      </c>
      <c r="E58" s="1">
        <v>6</v>
      </c>
      <c r="F58" s="1" t="s">
        <v>222</v>
      </c>
      <c r="G58" s="2">
        <v>49.900266666666695</v>
      </c>
      <c r="H58" s="6">
        <f>1+_xlfn.COUNTIFS(A:A,A58,O:O,"&lt;"&amp;O58)</f>
        <v>2</v>
      </c>
      <c r="I58" s="2">
        <f>_xlfn.AVERAGEIF(A:A,A58,G:G)</f>
        <v>48.33363333333332</v>
      </c>
      <c r="J58" s="2">
        <f t="shared" si="16"/>
        <v>1.5666333333333782</v>
      </c>
      <c r="K58" s="2">
        <f t="shared" si="17"/>
        <v>91.56663333333339</v>
      </c>
      <c r="L58" s="2">
        <f t="shared" si="18"/>
        <v>243.22768987383833</v>
      </c>
      <c r="M58" s="2">
        <f>SUMIF(A:A,A58,L:L)</f>
        <v>1372.1020473674178</v>
      </c>
      <c r="N58" s="3">
        <f t="shared" si="19"/>
        <v>0.1772664725196693</v>
      </c>
      <c r="O58" s="7">
        <f t="shared" si="20"/>
        <v>5.641224681610568</v>
      </c>
      <c r="P58" s="3">
        <f t="shared" si="21"/>
        <v>0.1772664725196693</v>
      </c>
      <c r="Q58" s="3">
        <f>IF(ISNUMBER(P58),SUMIF(A:A,A58,P:P),"")</f>
        <v>1</v>
      </c>
      <c r="R58" s="3">
        <f t="shared" si="22"/>
        <v>0.1772664725196693</v>
      </c>
      <c r="S58" s="8">
        <f t="shared" si="23"/>
        <v>5.641224681610568</v>
      </c>
    </row>
    <row r="59" spans="1:19" ht="15">
      <c r="A59" s="1">
        <v>36</v>
      </c>
      <c r="B59" s="5">
        <v>0.6527777777777778</v>
      </c>
      <c r="C59" s="1" t="s">
        <v>196</v>
      </c>
      <c r="D59" s="1">
        <v>6</v>
      </c>
      <c r="E59" s="1">
        <v>5</v>
      </c>
      <c r="F59" s="1" t="s">
        <v>221</v>
      </c>
      <c r="G59" s="2">
        <v>44.975466666666705</v>
      </c>
      <c r="H59" s="6">
        <f>1+_xlfn.COUNTIFS(A:A,A59,O:O,"&lt;"&amp;O59)</f>
        <v>3</v>
      </c>
      <c r="I59" s="2">
        <f>_xlfn.AVERAGEIF(A:A,A59,G:G)</f>
        <v>48.33363333333332</v>
      </c>
      <c r="J59" s="2">
        <f t="shared" si="16"/>
        <v>-3.3581666666666123</v>
      </c>
      <c r="K59" s="2">
        <f t="shared" si="17"/>
        <v>86.64183333333338</v>
      </c>
      <c r="L59" s="2">
        <f t="shared" si="18"/>
        <v>181.00234735610707</v>
      </c>
      <c r="M59" s="2">
        <f>SUMIF(A:A,A59,L:L)</f>
        <v>1372.1020473674178</v>
      </c>
      <c r="N59" s="3">
        <f t="shared" si="19"/>
        <v>0.13191609742393945</v>
      </c>
      <c r="O59" s="7">
        <f t="shared" si="20"/>
        <v>7.580575983735289</v>
      </c>
      <c r="P59" s="3">
        <f t="shared" si="21"/>
        <v>0.13191609742393945</v>
      </c>
      <c r="Q59" s="3">
        <f>IF(ISNUMBER(P59),SUMIF(A:A,A59,P:P),"")</f>
        <v>1</v>
      </c>
      <c r="R59" s="3">
        <f t="shared" si="22"/>
        <v>0.13191609742393945</v>
      </c>
      <c r="S59" s="8">
        <f t="shared" si="23"/>
        <v>7.580575983735289</v>
      </c>
    </row>
    <row r="60" spans="1:19" ht="15">
      <c r="A60" s="1">
        <v>36</v>
      </c>
      <c r="B60" s="5">
        <v>0.6527777777777778</v>
      </c>
      <c r="C60" s="1" t="s">
        <v>196</v>
      </c>
      <c r="D60" s="1">
        <v>6</v>
      </c>
      <c r="E60" s="1">
        <v>8</v>
      </c>
      <c r="F60" s="1" t="s">
        <v>224</v>
      </c>
      <c r="G60" s="2">
        <v>40.9467333333333</v>
      </c>
      <c r="H60" s="6">
        <f>1+_xlfn.COUNTIFS(A:A,A60,O:O,"&lt;"&amp;O60)</f>
        <v>4</v>
      </c>
      <c r="I60" s="2">
        <f>_xlfn.AVERAGEIF(A:A,A60,G:G)</f>
        <v>48.33363333333332</v>
      </c>
      <c r="J60" s="2">
        <f t="shared" si="16"/>
        <v>-7.3869000000000185</v>
      </c>
      <c r="K60" s="2">
        <f t="shared" si="17"/>
        <v>82.61309999999997</v>
      </c>
      <c r="L60" s="2">
        <f t="shared" si="18"/>
        <v>142.1362351310026</v>
      </c>
      <c r="M60" s="2">
        <f>SUMIF(A:A,A60,L:L)</f>
        <v>1372.1020473674178</v>
      </c>
      <c r="N60" s="3">
        <f t="shared" si="19"/>
        <v>0.10359013413303489</v>
      </c>
      <c r="O60" s="7">
        <f t="shared" si="20"/>
        <v>9.65342895217953</v>
      </c>
      <c r="P60" s="3">
        <f t="shared" si="21"/>
        <v>0.10359013413303489</v>
      </c>
      <c r="Q60" s="3">
        <f>IF(ISNUMBER(P60),SUMIF(A:A,A60,P:P),"")</f>
        <v>1</v>
      </c>
      <c r="R60" s="3">
        <f t="shared" si="22"/>
        <v>0.10359013413303489</v>
      </c>
      <c r="S60" s="8">
        <f t="shared" si="23"/>
        <v>9.65342895217953</v>
      </c>
    </row>
    <row r="61" spans="1:19" ht="15">
      <c r="A61" s="1">
        <v>36</v>
      </c>
      <c r="B61" s="5">
        <v>0.6527777777777778</v>
      </c>
      <c r="C61" s="1" t="s">
        <v>196</v>
      </c>
      <c r="D61" s="1">
        <v>6</v>
      </c>
      <c r="E61" s="1">
        <v>7</v>
      </c>
      <c r="F61" s="1" t="s">
        <v>223</v>
      </c>
      <c r="G61" s="2">
        <v>38.789566666666595</v>
      </c>
      <c r="H61" s="6">
        <f>1+_xlfn.COUNTIFS(A:A,A61,O:O,"&lt;"&amp;O61)</f>
        <v>5</v>
      </c>
      <c r="I61" s="2">
        <f>_xlfn.AVERAGEIF(A:A,A61,G:G)</f>
        <v>48.33363333333332</v>
      </c>
      <c r="J61" s="2">
        <f t="shared" si="16"/>
        <v>-9.544066666666723</v>
      </c>
      <c r="K61" s="2">
        <f t="shared" si="17"/>
        <v>80.45593333333328</v>
      </c>
      <c r="L61" s="2">
        <f t="shared" si="18"/>
        <v>124.88034014771058</v>
      </c>
      <c r="M61" s="2">
        <f>SUMIF(A:A,A61,L:L)</f>
        <v>1372.1020473674178</v>
      </c>
      <c r="N61" s="3">
        <f t="shared" si="19"/>
        <v>0.09101388660363281</v>
      </c>
      <c r="O61" s="7">
        <f t="shared" si="20"/>
        <v>10.987334321354925</v>
      </c>
      <c r="P61" s="3">
        <f t="shared" si="21"/>
        <v>0.09101388660363281</v>
      </c>
      <c r="Q61" s="3">
        <f>IF(ISNUMBER(P61),SUMIF(A:A,A61,P:P),"")</f>
        <v>1</v>
      </c>
      <c r="R61" s="3">
        <f t="shared" si="22"/>
        <v>0.09101388660363281</v>
      </c>
      <c r="S61" s="8">
        <f t="shared" si="23"/>
        <v>10.987334321354925</v>
      </c>
    </row>
    <row r="62" spans="1:19" ht="15">
      <c r="A62" s="1">
        <v>2</v>
      </c>
      <c r="B62" s="5">
        <v>0.6576388888888889</v>
      </c>
      <c r="C62" s="1" t="s">
        <v>19</v>
      </c>
      <c r="D62" s="1">
        <v>2</v>
      </c>
      <c r="E62" s="1">
        <v>6</v>
      </c>
      <c r="F62" s="1" t="s">
        <v>33</v>
      </c>
      <c r="G62" s="2">
        <v>69.8697333333333</v>
      </c>
      <c r="H62" s="6">
        <f>1+_xlfn.COUNTIFS(A:A,A62,O:O,"&lt;"&amp;O62)</f>
        <v>1</v>
      </c>
      <c r="I62" s="2">
        <f>_xlfn.AVERAGEIF(A:A,A62,G:G)</f>
        <v>51.383830555555534</v>
      </c>
      <c r="J62" s="2">
        <f t="shared" si="16"/>
        <v>18.485902777777767</v>
      </c>
      <c r="K62" s="2">
        <f t="shared" si="17"/>
        <v>108.48590277777777</v>
      </c>
      <c r="L62" s="2">
        <f t="shared" si="18"/>
        <v>671.2584046688775</v>
      </c>
      <c r="M62" s="2">
        <f>SUMIF(A:A,A62,L:L)</f>
        <v>3562.029966425584</v>
      </c>
      <c r="N62" s="3">
        <f t="shared" si="19"/>
        <v>0.18844827556082297</v>
      </c>
      <c r="O62" s="7">
        <f t="shared" si="20"/>
        <v>5.3064958913738804</v>
      </c>
      <c r="P62" s="3">
        <f t="shared" si="21"/>
        <v>0.18844827556082297</v>
      </c>
      <c r="Q62" s="3">
        <f>IF(ISNUMBER(P62),SUMIF(A:A,A62,P:P),"")</f>
        <v>0.8472406485119423</v>
      </c>
      <c r="R62" s="3">
        <f t="shared" si="22"/>
        <v>0.22242591392635092</v>
      </c>
      <c r="S62" s="8">
        <f t="shared" si="23"/>
        <v>4.495879020333563</v>
      </c>
    </row>
    <row r="63" spans="1:19" ht="15">
      <c r="A63" s="1">
        <v>2</v>
      </c>
      <c r="B63" s="5">
        <v>0.6576388888888889</v>
      </c>
      <c r="C63" s="1" t="s">
        <v>19</v>
      </c>
      <c r="D63" s="1">
        <v>2</v>
      </c>
      <c r="E63" s="1">
        <v>10</v>
      </c>
      <c r="F63" s="1" t="s">
        <v>37</v>
      </c>
      <c r="G63" s="2">
        <v>66.7015</v>
      </c>
      <c r="H63" s="6">
        <f>1+_xlfn.COUNTIFS(A:A,A63,O:O,"&lt;"&amp;O63)</f>
        <v>2</v>
      </c>
      <c r="I63" s="2">
        <f>_xlfn.AVERAGEIF(A:A,A63,G:G)</f>
        <v>51.383830555555534</v>
      </c>
      <c r="J63" s="2">
        <f t="shared" si="16"/>
        <v>15.317669444444462</v>
      </c>
      <c r="K63" s="2">
        <f t="shared" si="17"/>
        <v>105.31766944444446</v>
      </c>
      <c r="L63" s="2">
        <f t="shared" si="18"/>
        <v>555.0510917222643</v>
      </c>
      <c r="M63" s="2">
        <f>SUMIF(A:A,A63,L:L)</f>
        <v>3562.029966425584</v>
      </c>
      <c r="N63" s="3">
        <f t="shared" si="19"/>
        <v>0.15582437457123513</v>
      </c>
      <c r="O63" s="7">
        <f t="shared" si="20"/>
        <v>6.417481236498401</v>
      </c>
      <c r="P63" s="3">
        <f t="shared" si="21"/>
        <v>0.15582437457123513</v>
      </c>
      <c r="Q63" s="3">
        <f>IF(ISNUMBER(P63),SUMIF(A:A,A63,P:P),"")</f>
        <v>0.8472406485119423</v>
      </c>
      <c r="R63" s="3">
        <f t="shared" si="22"/>
        <v>0.18391985186843726</v>
      </c>
      <c r="S63" s="8">
        <f t="shared" si="23"/>
        <v>5.437150964624126</v>
      </c>
    </row>
    <row r="64" spans="1:19" ht="15">
      <c r="A64" s="1">
        <v>2</v>
      </c>
      <c r="B64" s="5">
        <v>0.6576388888888889</v>
      </c>
      <c r="C64" s="1" t="s">
        <v>19</v>
      </c>
      <c r="D64" s="1">
        <v>2</v>
      </c>
      <c r="E64" s="1">
        <v>2</v>
      </c>
      <c r="F64" s="1" t="s">
        <v>29</v>
      </c>
      <c r="G64" s="2">
        <v>66.2262666666667</v>
      </c>
      <c r="H64" s="6">
        <f>1+_xlfn.COUNTIFS(A:A,A64,O:O,"&lt;"&amp;O64)</f>
        <v>3</v>
      </c>
      <c r="I64" s="2">
        <f>_xlfn.AVERAGEIF(A:A,A64,G:G)</f>
        <v>51.383830555555534</v>
      </c>
      <c r="J64" s="2">
        <f t="shared" si="16"/>
        <v>14.84243611111117</v>
      </c>
      <c r="K64" s="2">
        <f t="shared" si="17"/>
        <v>104.84243611111117</v>
      </c>
      <c r="L64" s="2">
        <f t="shared" si="18"/>
        <v>539.4478770900422</v>
      </c>
      <c r="M64" s="2">
        <f>SUMIF(A:A,A64,L:L)</f>
        <v>3562.029966425584</v>
      </c>
      <c r="N64" s="3">
        <f t="shared" si="19"/>
        <v>0.15144394689957252</v>
      </c>
      <c r="O64" s="7">
        <f t="shared" si="20"/>
        <v>6.603103131372646</v>
      </c>
      <c r="P64" s="3">
        <f t="shared" si="21"/>
        <v>0.15144394689957252</v>
      </c>
      <c r="Q64" s="3">
        <f>IF(ISNUMBER(P64),SUMIF(A:A,A64,P:P),"")</f>
        <v>0.8472406485119423</v>
      </c>
      <c r="R64" s="3">
        <f t="shared" si="22"/>
        <v>0.17874962345770626</v>
      </c>
      <c r="S64" s="8">
        <f t="shared" si="23"/>
        <v>5.594417379215397</v>
      </c>
    </row>
    <row r="65" spans="1:19" ht="15">
      <c r="A65" s="1">
        <v>2</v>
      </c>
      <c r="B65" s="5">
        <v>0.6576388888888889</v>
      </c>
      <c r="C65" s="1" t="s">
        <v>19</v>
      </c>
      <c r="D65" s="1">
        <v>2</v>
      </c>
      <c r="E65" s="1">
        <v>1</v>
      </c>
      <c r="F65" s="1" t="s">
        <v>28</v>
      </c>
      <c r="G65" s="2">
        <v>63.8053666666667</v>
      </c>
      <c r="H65" s="6">
        <f>1+_xlfn.COUNTIFS(A:A,A65,O:O,"&lt;"&amp;O65)</f>
        <v>4</v>
      </c>
      <c r="I65" s="2">
        <f>_xlfn.AVERAGEIF(A:A,A65,G:G)</f>
        <v>51.383830555555534</v>
      </c>
      <c r="J65" s="2">
        <f t="shared" si="16"/>
        <v>12.421536111111166</v>
      </c>
      <c r="K65" s="2">
        <f t="shared" si="17"/>
        <v>102.42153611111117</v>
      </c>
      <c r="L65" s="2">
        <f t="shared" si="18"/>
        <v>466.51592955789664</v>
      </c>
      <c r="M65" s="2">
        <f>SUMIF(A:A,A65,L:L)</f>
        <v>3562.029966425584</v>
      </c>
      <c r="N65" s="3">
        <f t="shared" si="19"/>
        <v>0.13096911984320972</v>
      </c>
      <c r="O65" s="7">
        <f t="shared" si="20"/>
        <v>7.63538764860873</v>
      </c>
      <c r="P65" s="3">
        <f t="shared" si="21"/>
        <v>0.13096911984320972</v>
      </c>
      <c r="Q65" s="3">
        <f>IF(ISNUMBER(P65),SUMIF(A:A,A65,P:P),"")</f>
        <v>0.8472406485119423</v>
      </c>
      <c r="R65" s="3">
        <f t="shared" si="22"/>
        <v>0.1545831400715232</v>
      </c>
      <c r="S65" s="8">
        <f t="shared" si="23"/>
        <v>6.469010783047334</v>
      </c>
    </row>
    <row r="66" spans="1:19" ht="15">
      <c r="A66" s="1">
        <v>2</v>
      </c>
      <c r="B66" s="5">
        <v>0.6576388888888889</v>
      </c>
      <c r="C66" s="1" t="s">
        <v>19</v>
      </c>
      <c r="D66" s="1">
        <v>2</v>
      </c>
      <c r="E66" s="1">
        <v>9</v>
      </c>
      <c r="F66" s="1" t="s">
        <v>36</v>
      </c>
      <c r="G66" s="2">
        <v>58.247800000000005</v>
      </c>
      <c r="H66" s="6">
        <f>1+_xlfn.COUNTIFS(A:A,A66,O:O,"&lt;"&amp;O66)</f>
        <v>5</v>
      </c>
      <c r="I66" s="2">
        <f>_xlfn.AVERAGEIF(A:A,A66,G:G)</f>
        <v>51.383830555555534</v>
      </c>
      <c r="J66" s="2">
        <f t="shared" si="16"/>
        <v>6.863969444444471</v>
      </c>
      <c r="K66" s="2">
        <f t="shared" si="17"/>
        <v>96.86396944444448</v>
      </c>
      <c r="L66" s="2">
        <f t="shared" si="18"/>
        <v>334.23293720185876</v>
      </c>
      <c r="M66" s="2">
        <f>SUMIF(A:A,A66,L:L)</f>
        <v>3562.029966425584</v>
      </c>
      <c r="N66" s="3">
        <f t="shared" si="19"/>
        <v>0.09383215198979752</v>
      </c>
      <c r="O66" s="7">
        <f t="shared" si="20"/>
        <v>10.657327779381326</v>
      </c>
      <c r="P66" s="3">
        <f t="shared" si="21"/>
        <v>0.09383215198979752</v>
      </c>
      <c r="Q66" s="3">
        <f>IF(ISNUMBER(P66),SUMIF(A:A,A66,P:P),"")</f>
        <v>0.8472406485119423</v>
      </c>
      <c r="R66" s="3">
        <f t="shared" si="22"/>
        <v>0.11075029527277801</v>
      </c>
      <c r="S66" s="8">
        <f t="shared" si="23"/>
        <v>9.029321299207371</v>
      </c>
    </row>
    <row r="67" spans="1:19" ht="15">
      <c r="A67" s="1">
        <v>2</v>
      </c>
      <c r="B67" s="5">
        <v>0.6576388888888889</v>
      </c>
      <c r="C67" s="1" t="s">
        <v>19</v>
      </c>
      <c r="D67" s="1">
        <v>2</v>
      </c>
      <c r="E67" s="1">
        <v>3</v>
      </c>
      <c r="F67" s="1" t="s">
        <v>30</v>
      </c>
      <c r="G67" s="2">
        <v>54.654566666666604</v>
      </c>
      <c r="H67" s="6">
        <f>1+_xlfn.COUNTIFS(A:A,A67,O:O,"&lt;"&amp;O67)</f>
        <v>6</v>
      </c>
      <c r="I67" s="2">
        <f>_xlfn.AVERAGEIF(A:A,A67,G:G)</f>
        <v>51.383830555555534</v>
      </c>
      <c r="J67" s="2">
        <f t="shared" si="16"/>
        <v>3.27073611111107</v>
      </c>
      <c r="K67" s="2">
        <f t="shared" si="17"/>
        <v>93.27073611111106</v>
      </c>
      <c r="L67" s="2">
        <f t="shared" si="18"/>
        <v>269.41263588111974</v>
      </c>
      <c r="M67" s="2">
        <f>SUMIF(A:A,A67,L:L)</f>
        <v>3562.029966425584</v>
      </c>
      <c r="N67" s="3">
        <f t="shared" si="19"/>
        <v>0.07563457871508845</v>
      </c>
      <c r="O67" s="7">
        <f t="shared" si="20"/>
        <v>13.22146585580847</v>
      </c>
      <c r="P67" s="3">
        <f t="shared" si="21"/>
        <v>0.07563457871508845</v>
      </c>
      <c r="Q67" s="3">
        <f>IF(ISNUMBER(P67),SUMIF(A:A,A67,P:P),"")</f>
        <v>0.8472406485119423</v>
      </c>
      <c r="R67" s="3">
        <f t="shared" si="22"/>
        <v>0.08927165953136201</v>
      </c>
      <c r="S67" s="8">
        <f t="shared" si="23"/>
        <v>11.201763305953667</v>
      </c>
    </row>
    <row r="68" spans="1:19" ht="15">
      <c r="A68" s="1">
        <v>2</v>
      </c>
      <c r="B68" s="5">
        <v>0.6576388888888889</v>
      </c>
      <c r="C68" s="1" t="s">
        <v>19</v>
      </c>
      <c r="D68" s="1">
        <v>2</v>
      </c>
      <c r="E68" s="1">
        <v>4</v>
      </c>
      <c r="F68" s="1" t="s">
        <v>31</v>
      </c>
      <c r="G68" s="2">
        <v>48.1152333333333</v>
      </c>
      <c r="H68" s="6">
        <f>1+_xlfn.COUNTIFS(A:A,A68,O:O,"&lt;"&amp;O68)</f>
        <v>7</v>
      </c>
      <c r="I68" s="2">
        <f>_xlfn.AVERAGEIF(A:A,A68,G:G)</f>
        <v>51.383830555555534</v>
      </c>
      <c r="J68" s="2">
        <f t="shared" si="16"/>
        <v>-3.2685972222222333</v>
      </c>
      <c r="K68" s="2">
        <f t="shared" si="17"/>
        <v>86.73140277777776</v>
      </c>
      <c r="L68" s="2">
        <f t="shared" si="18"/>
        <v>181.97770265132445</v>
      </c>
      <c r="M68" s="2">
        <f>SUMIF(A:A,A68,L:L)</f>
        <v>3562.029966425584</v>
      </c>
      <c r="N68" s="3">
        <f t="shared" si="19"/>
        <v>0.05108820093221589</v>
      </c>
      <c r="O68" s="7">
        <f t="shared" si="20"/>
        <v>19.573991288650106</v>
      </c>
      <c r="P68" s="3">
        <f t="shared" si="21"/>
        <v>0.05108820093221589</v>
      </c>
      <c r="Q68" s="3">
        <f>IF(ISNUMBER(P68),SUMIF(A:A,A68,P:P),"")</f>
        <v>0.8472406485119423</v>
      </c>
      <c r="R68" s="3">
        <f t="shared" si="22"/>
        <v>0.06029951587184238</v>
      </c>
      <c r="S68" s="8">
        <f t="shared" si="23"/>
        <v>16.58388107336302</v>
      </c>
    </row>
    <row r="69" spans="1:19" ht="15">
      <c r="A69" s="1">
        <v>2</v>
      </c>
      <c r="B69" s="5">
        <v>0.6576388888888889</v>
      </c>
      <c r="C69" s="1" t="s">
        <v>19</v>
      </c>
      <c r="D69" s="1">
        <v>2</v>
      </c>
      <c r="E69" s="1">
        <v>5</v>
      </c>
      <c r="F69" s="1" t="s">
        <v>32</v>
      </c>
      <c r="G69" s="2">
        <v>23.0169666666667</v>
      </c>
      <c r="H69" s="6">
        <f>1+_xlfn.COUNTIFS(A:A,A69,O:O,"&lt;"&amp;O69)</f>
        <v>12</v>
      </c>
      <c r="I69" s="2">
        <f>_xlfn.AVERAGEIF(A:A,A69,G:G)</f>
        <v>51.383830555555534</v>
      </c>
      <c r="J69" s="2">
        <f t="shared" si="16"/>
        <v>-28.366863888888833</v>
      </c>
      <c r="K69" s="2">
        <f t="shared" si="17"/>
        <v>61.63313611111117</v>
      </c>
      <c r="L69" s="2">
        <f t="shared" si="18"/>
        <v>40.36601292474087</v>
      </c>
      <c r="M69" s="2">
        <f>SUMIF(A:A,A69,L:L)</f>
        <v>3562.029966425584</v>
      </c>
      <c r="N69" s="3">
        <f t="shared" si="19"/>
        <v>0.011332305821460354</v>
      </c>
      <c r="O69" s="7">
        <f t="shared" si="20"/>
        <v>88.24329450289522</v>
      </c>
      <c r="P69" s="3">
        <f t="shared" si="21"/>
      </c>
      <c r="Q69" s="3">
        <f>IF(ISNUMBER(P69),SUMIF(A:A,A69,P:P),"")</f>
      </c>
      <c r="R69" s="3">
        <f t="shared" si="22"/>
      </c>
      <c r="S69" s="8">
        <f t="shared" si="23"/>
      </c>
    </row>
    <row r="70" spans="1:19" ht="15">
      <c r="A70" s="1">
        <v>2</v>
      </c>
      <c r="B70" s="5">
        <v>0.6576388888888889</v>
      </c>
      <c r="C70" s="1" t="s">
        <v>19</v>
      </c>
      <c r="D70" s="1">
        <v>2</v>
      </c>
      <c r="E70" s="1">
        <v>7</v>
      </c>
      <c r="F70" s="1" t="s">
        <v>34</v>
      </c>
      <c r="G70" s="2">
        <v>46.3372333333333</v>
      </c>
      <c r="H70" s="6">
        <f>1+_xlfn.COUNTIFS(A:A,A70,O:O,"&lt;"&amp;O70)</f>
        <v>8</v>
      </c>
      <c r="I70" s="2">
        <f>_xlfn.AVERAGEIF(A:A,A70,G:G)</f>
        <v>51.383830555555534</v>
      </c>
      <c r="J70" s="2">
        <f t="shared" si="16"/>
        <v>-5.046597222222232</v>
      </c>
      <c r="K70" s="2">
        <f t="shared" si="17"/>
        <v>84.95340277777777</v>
      </c>
      <c r="L70" s="2">
        <f t="shared" si="18"/>
        <v>163.56396984077804</v>
      </c>
      <c r="M70" s="2">
        <f>SUMIF(A:A,A70,L:L)</f>
        <v>3562.029966425584</v>
      </c>
      <c r="N70" s="3">
        <f t="shared" si="19"/>
        <v>0.045918751774261676</v>
      </c>
      <c r="O70" s="7">
        <f t="shared" si="20"/>
        <v>21.777595456340755</v>
      </c>
      <c r="P70" s="3">
        <f t="shared" si="21"/>
      </c>
      <c r="Q70" s="3">
        <f>IF(ISNUMBER(P70),SUMIF(A:A,A70,P:P),"")</f>
      </c>
      <c r="R70" s="3">
        <f t="shared" si="22"/>
      </c>
      <c r="S70" s="8">
        <f t="shared" si="23"/>
      </c>
    </row>
    <row r="71" spans="1:19" ht="15">
      <c r="A71" s="1">
        <v>2</v>
      </c>
      <c r="B71" s="5">
        <v>0.6576388888888889</v>
      </c>
      <c r="C71" s="1" t="s">
        <v>19</v>
      </c>
      <c r="D71" s="1">
        <v>2</v>
      </c>
      <c r="E71" s="1">
        <v>8</v>
      </c>
      <c r="F71" s="1" t="s">
        <v>35</v>
      </c>
      <c r="G71" s="2">
        <v>35.0562666666666</v>
      </c>
      <c r="H71" s="6">
        <f>1+_xlfn.COUNTIFS(A:A,A71,O:O,"&lt;"&amp;O71)</f>
        <v>11</v>
      </c>
      <c r="I71" s="2">
        <f>_xlfn.AVERAGEIF(A:A,A71,G:G)</f>
        <v>51.383830555555534</v>
      </c>
      <c r="J71" s="2">
        <f t="shared" si="16"/>
        <v>-16.327563888888932</v>
      </c>
      <c r="K71" s="2">
        <f t="shared" si="17"/>
        <v>73.67243611111107</v>
      </c>
      <c r="L71" s="2">
        <f t="shared" si="18"/>
        <v>83.12505550180346</v>
      </c>
      <c r="M71" s="2">
        <f>SUMIF(A:A,A71,L:L)</f>
        <v>3562.029966425584</v>
      </c>
      <c r="N71" s="3">
        <f t="shared" si="19"/>
        <v>0.023336427903557916</v>
      </c>
      <c r="O71" s="7">
        <f t="shared" si="20"/>
        <v>42.851459706373404</v>
      </c>
      <c r="P71" s="3">
        <f t="shared" si="21"/>
      </c>
      <c r="Q71" s="3">
        <f>IF(ISNUMBER(P71),SUMIF(A:A,A71,P:P),"")</f>
      </c>
      <c r="R71" s="3">
        <f t="shared" si="22"/>
      </c>
      <c r="S71" s="8">
        <f t="shared" si="23"/>
      </c>
    </row>
    <row r="72" spans="1:19" ht="15">
      <c r="A72" s="1">
        <v>2</v>
      </c>
      <c r="B72" s="5">
        <v>0.6576388888888889</v>
      </c>
      <c r="C72" s="1" t="s">
        <v>19</v>
      </c>
      <c r="D72" s="1">
        <v>2</v>
      </c>
      <c r="E72" s="1">
        <v>11</v>
      </c>
      <c r="F72" s="1" t="s">
        <v>38</v>
      </c>
      <c r="G72" s="2">
        <v>41.2297666666666</v>
      </c>
      <c r="H72" s="6">
        <f>1+_xlfn.COUNTIFS(A:A,A72,O:O,"&lt;"&amp;O72)</f>
        <v>10</v>
      </c>
      <c r="I72" s="2">
        <f>_xlfn.AVERAGEIF(A:A,A72,G:G)</f>
        <v>51.383830555555534</v>
      </c>
      <c r="J72" s="2">
        <f t="shared" si="16"/>
        <v>-10.154063888888935</v>
      </c>
      <c r="K72" s="2">
        <f t="shared" si="17"/>
        <v>79.84593611111106</v>
      </c>
      <c r="L72" s="2">
        <f t="shared" si="18"/>
        <v>120.39237095026446</v>
      </c>
      <c r="M72" s="2">
        <f>SUMIF(A:A,A72,L:L)</f>
        <v>3562.029966425584</v>
      </c>
      <c r="N72" s="3">
        <f t="shared" si="19"/>
        <v>0.033798809129917416</v>
      </c>
      <c r="O72" s="7">
        <f t="shared" si="20"/>
        <v>29.586841245091033</v>
      </c>
      <c r="P72" s="3">
        <f t="shared" si="21"/>
      </c>
      <c r="Q72" s="3">
        <f>IF(ISNUMBER(P72),SUMIF(A:A,A72,P:P),"")</f>
      </c>
      <c r="R72" s="3">
        <f t="shared" si="22"/>
      </c>
      <c r="S72" s="8">
        <f t="shared" si="23"/>
      </c>
    </row>
    <row r="73" spans="1:19" ht="15">
      <c r="A73" s="1">
        <v>2</v>
      </c>
      <c r="B73" s="5">
        <v>0.6576388888888889</v>
      </c>
      <c r="C73" s="1" t="s">
        <v>19</v>
      </c>
      <c r="D73" s="1">
        <v>2</v>
      </c>
      <c r="E73" s="1">
        <v>12</v>
      </c>
      <c r="F73" s="1" t="s">
        <v>39</v>
      </c>
      <c r="G73" s="2">
        <v>43.345266666666596</v>
      </c>
      <c r="H73" s="6">
        <f>1+_xlfn.COUNTIFS(A:A,A73,O:O,"&lt;"&amp;O73)</f>
        <v>9</v>
      </c>
      <c r="I73" s="2">
        <f>_xlfn.AVERAGEIF(A:A,A73,G:G)</f>
        <v>51.383830555555534</v>
      </c>
      <c r="J73" s="2">
        <f t="shared" si="16"/>
        <v>-8.038563888888937</v>
      </c>
      <c r="K73" s="2">
        <f t="shared" si="17"/>
        <v>81.96143611111106</v>
      </c>
      <c r="L73" s="2">
        <f t="shared" si="18"/>
        <v>136.68597843461282</v>
      </c>
      <c r="M73" s="2">
        <f>SUMIF(A:A,A73,L:L)</f>
        <v>3562.029966425584</v>
      </c>
      <c r="N73" s="3">
        <f t="shared" si="19"/>
        <v>0.0383730568588602</v>
      </c>
      <c r="O73" s="7">
        <f t="shared" si="20"/>
        <v>26.059951483096494</v>
      </c>
      <c r="P73" s="3">
        <f t="shared" si="21"/>
      </c>
      <c r="Q73" s="3">
        <f>IF(ISNUMBER(P73),SUMIF(A:A,A73,P:P),"")</f>
      </c>
      <c r="R73" s="3">
        <f t="shared" si="22"/>
      </c>
      <c r="S73" s="8">
        <f t="shared" si="23"/>
      </c>
    </row>
    <row r="74" spans="1:19" ht="15">
      <c r="A74" s="1">
        <v>37</v>
      </c>
      <c r="B74" s="5">
        <v>0.6770833333333334</v>
      </c>
      <c r="C74" s="1" t="s">
        <v>196</v>
      </c>
      <c r="D74" s="1">
        <v>7</v>
      </c>
      <c r="E74" s="1">
        <v>5</v>
      </c>
      <c r="F74" s="1" t="s">
        <v>229</v>
      </c>
      <c r="G74" s="2">
        <v>77.9010666666667</v>
      </c>
      <c r="H74" s="6">
        <f>1+_xlfn.COUNTIFS(A:A,A74,O:O,"&lt;"&amp;O74)</f>
        <v>1</v>
      </c>
      <c r="I74" s="2">
        <f>_xlfn.AVERAGEIF(A:A,A74,G:G)</f>
        <v>50.60496</v>
      </c>
      <c r="J74" s="2">
        <f t="shared" si="16"/>
        <v>27.296106666666695</v>
      </c>
      <c r="K74" s="2">
        <f t="shared" si="17"/>
        <v>117.2961066666667</v>
      </c>
      <c r="L74" s="2">
        <f t="shared" si="18"/>
        <v>1138.841048325841</v>
      </c>
      <c r="M74" s="2">
        <f>SUMIF(A:A,A74,L:L)</f>
        <v>3121.263351924897</v>
      </c>
      <c r="N74" s="3">
        <f t="shared" si="19"/>
        <v>0.36486541503251</v>
      </c>
      <c r="O74" s="7">
        <f t="shared" si="20"/>
        <v>2.7407366080747844</v>
      </c>
      <c r="P74" s="3">
        <f t="shared" si="21"/>
        <v>0.36486541503251</v>
      </c>
      <c r="Q74" s="3">
        <f>IF(ISNUMBER(P74),SUMIF(A:A,A74,P:P),"")</f>
        <v>0.9156267860550703</v>
      </c>
      <c r="R74" s="3">
        <f t="shared" si="22"/>
        <v>0.39848704798656387</v>
      </c>
      <c r="S74" s="8">
        <f t="shared" si="23"/>
        <v>2.5094918518749894</v>
      </c>
    </row>
    <row r="75" spans="1:19" ht="15">
      <c r="A75" s="1">
        <v>37</v>
      </c>
      <c r="B75" s="5">
        <v>0.6770833333333334</v>
      </c>
      <c r="C75" s="1" t="s">
        <v>196</v>
      </c>
      <c r="D75" s="1">
        <v>7</v>
      </c>
      <c r="E75" s="1">
        <v>3</v>
      </c>
      <c r="F75" s="1" t="s">
        <v>227</v>
      </c>
      <c r="G75" s="2">
        <v>63.5134333333333</v>
      </c>
      <c r="H75" s="6">
        <f>1+_xlfn.COUNTIFS(A:A,A75,O:O,"&lt;"&amp;O75)</f>
        <v>2</v>
      </c>
      <c r="I75" s="2">
        <f>_xlfn.AVERAGEIF(A:A,A75,G:G)</f>
        <v>50.60496</v>
      </c>
      <c r="J75" s="2">
        <f t="shared" si="16"/>
        <v>12.908473333333305</v>
      </c>
      <c r="K75" s="2">
        <f t="shared" si="17"/>
        <v>102.9084733333333</v>
      </c>
      <c r="L75" s="2">
        <f t="shared" si="18"/>
        <v>480.34682736801807</v>
      </c>
      <c r="M75" s="2">
        <f>SUMIF(A:A,A75,L:L)</f>
        <v>3121.263351924897</v>
      </c>
      <c r="N75" s="3">
        <f t="shared" si="19"/>
        <v>0.1538950012249963</v>
      </c>
      <c r="O75" s="7">
        <f t="shared" si="20"/>
        <v>6.497936853309408</v>
      </c>
      <c r="P75" s="3">
        <f t="shared" si="21"/>
        <v>0.1538950012249963</v>
      </c>
      <c r="Q75" s="3">
        <f>IF(ISNUMBER(P75),SUMIF(A:A,A75,P:P),"")</f>
        <v>0.9156267860550703</v>
      </c>
      <c r="R75" s="3">
        <f t="shared" si="22"/>
        <v>0.16807612399375602</v>
      </c>
      <c r="S75" s="8">
        <f t="shared" si="23"/>
        <v>5.94968503698449</v>
      </c>
    </row>
    <row r="76" spans="1:19" ht="15">
      <c r="A76" s="1">
        <v>37</v>
      </c>
      <c r="B76" s="5">
        <v>0.6770833333333334</v>
      </c>
      <c r="C76" s="1" t="s">
        <v>196</v>
      </c>
      <c r="D76" s="1">
        <v>7</v>
      </c>
      <c r="E76" s="1">
        <v>2</v>
      </c>
      <c r="F76" s="1" t="s">
        <v>226</v>
      </c>
      <c r="G76" s="2">
        <v>58.6148</v>
      </c>
      <c r="H76" s="6">
        <f>1+_xlfn.COUNTIFS(A:A,A76,O:O,"&lt;"&amp;O76)</f>
        <v>3</v>
      </c>
      <c r="I76" s="2">
        <f>_xlfn.AVERAGEIF(A:A,A76,G:G)</f>
        <v>50.60496</v>
      </c>
      <c r="J76" s="2">
        <f t="shared" si="16"/>
        <v>8.009840000000004</v>
      </c>
      <c r="K76" s="2">
        <f t="shared" si="17"/>
        <v>98.00984</v>
      </c>
      <c r="L76" s="2">
        <f t="shared" si="18"/>
        <v>358.0205546586021</v>
      </c>
      <c r="M76" s="2">
        <f>SUMIF(A:A,A76,L:L)</f>
        <v>3121.263351924897</v>
      </c>
      <c r="N76" s="3">
        <f t="shared" si="19"/>
        <v>0.11470373188401717</v>
      </c>
      <c r="O76" s="7">
        <f t="shared" si="20"/>
        <v>8.718112162306554</v>
      </c>
      <c r="P76" s="3">
        <f t="shared" si="21"/>
        <v>0.11470373188401717</v>
      </c>
      <c r="Q76" s="3">
        <f>IF(ISNUMBER(P76),SUMIF(A:A,A76,P:P),"")</f>
        <v>0.9156267860550703</v>
      </c>
      <c r="R76" s="3">
        <f t="shared" si="22"/>
        <v>0.12527345598768702</v>
      </c>
      <c r="S76" s="8">
        <f t="shared" si="23"/>
        <v>7.982537019640368</v>
      </c>
    </row>
    <row r="77" spans="1:19" ht="15">
      <c r="A77" s="1">
        <v>37</v>
      </c>
      <c r="B77" s="5">
        <v>0.6770833333333334</v>
      </c>
      <c r="C77" s="1" t="s">
        <v>196</v>
      </c>
      <c r="D77" s="1">
        <v>7</v>
      </c>
      <c r="E77" s="1">
        <v>4</v>
      </c>
      <c r="F77" s="1" t="s">
        <v>228</v>
      </c>
      <c r="G77" s="2">
        <v>52.6644</v>
      </c>
      <c r="H77" s="6">
        <f>1+_xlfn.COUNTIFS(A:A,A77,O:O,"&lt;"&amp;O77)</f>
        <v>4</v>
      </c>
      <c r="I77" s="2">
        <f>_xlfn.AVERAGEIF(A:A,A77,G:G)</f>
        <v>50.60496</v>
      </c>
      <c r="J77" s="2">
        <f t="shared" si="16"/>
        <v>2.059440000000002</v>
      </c>
      <c r="K77" s="2">
        <f t="shared" si="17"/>
        <v>92.05944</v>
      </c>
      <c r="L77" s="2">
        <f t="shared" si="18"/>
        <v>250.52692505542694</v>
      </c>
      <c r="M77" s="2">
        <f>SUMIF(A:A,A77,L:L)</f>
        <v>3121.263351924897</v>
      </c>
      <c r="N77" s="3">
        <f t="shared" si="19"/>
        <v>0.0802645905866693</v>
      </c>
      <c r="O77" s="7">
        <f t="shared" si="20"/>
        <v>12.458794004813432</v>
      </c>
      <c r="P77" s="3">
        <f t="shared" si="21"/>
        <v>0.0802645905866693</v>
      </c>
      <c r="Q77" s="3">
        <f>IF(ISNUMBER(P77),SUMIF(A:A,A77,P:P),"")</f>
        <v>0.9156267860550703</v>
      </c>
      <c r="R77" s="3">
        <f t="shared" si="22"/>
        <v>0.08766081531153654</v>
      </c>
      <c r="S77" s="8">
        <f t="shared" si="23"/>
        <v>11.4076055127495</v>
      </c>
    </row>
    <row r="78" spans="1:19" ht="15">
      <c r="A78" s="1">
        <v>37</v>
      </c>
      <c r="B78" s="5">
        <v>0.6770833333333334</v>
      </c>
      <c r="C78" s="1" t="s">
        <v>196</v>
      </c>
      <c r="D78" s="1">
        <v>7</v>
      </c>
      <c r="E78" s="1">
        <v>1</v>
      </c>
      <c r="F78" s="1" t="s">
        <v>225</v>
      </c>
      <c r="G78" s="2">
        <v>50.1264666666667</v>
      </c>
      <c r="H78" s="6">
        <f>1+_xlfn.COUNTIFS(A:A,A78,O:O,"&lt;"&amp;O78)</f>
        <v>5</v>
      </c>
      <c r="I78" s="2">
        <f>_xlfn.AVERAGEIF(A:A,A78,G:G)</f>
        <v>50.60496</v>
      </c>
      <c r="J78" s="2">
        <f t="shared" si="16"/>
        <v>-0.47849333333329724</v>
      </c>
      <c r="K78" s="2">
        <f t="shared" si="17"/>
        <v>89.52150666666671</v>
      </c>
      <c r="L78" s="2">
        <f t="shared" si="18"/>
        <v>215.14030571332736</v>
      </c>
      <c r="M78" s="2">
        <f>SUMIF(A:A,A78,L:L)</f>
        <v>3121.263351924897</v>
      </c>
      <c r="N78" s="3">
        <f t="shared" si="19"/>
        <v>0.06892731610764256</v>
      </c>
      <c r="O78" s="7">
        <f t="shared" si="20"/>
        <v>14.508036239773471</v>
      </c>
      <c r="P78" s="3">
        <f t="shared" si="21"/>
        <v>0.06892731610764256</v>
      </c>
      <c r="Q78" s="3">
        <f>IF(ISNUMBER(P78),SUMIF(A:A,A78,P:P),"")</f>
        <v>0.9156267860550703</v>
      </c>
      <c r="R78" s="3">
        <f t="shared" si="22"/>
        <v>0.07527883320737291</v>
      </c>
      <c r="S78" s="8">
        <f t="shared" si="23"/>
        <v>13.283946594194271</v>
      </c>
    </row>
    <row r="79" spans="1:19" ht="15">
      <c r="A79" s="1">
        <v>37</v>
      </c>
      <c r="B79" s="5">
        <v>0.6770833333333334</v>
      </c>
      <c r="C79" s="1" t="s">
        <v>196</v>
      </c>
      <c r="D79" s="1">
        <v>7</v>
      </c>
      <c r="E79" s="1">
        <v>6</v>
      </c>
      <c r="F79" s="1" t="s">
        <v>230</v>
      </c>
      <c r="G79" s="2">
        <v>50.0195999999999</v>
      </c>
      <c r="H79" s="6">
        <f>1+_xlfn.COUNTIFS(A:A,A79,O:O,"&lt;"&amp;O79)</f>
        <v>6</v>
      </c>
      <c r="I79" s="2">
        <f>_xlfn.AVERAGEIF(A:A,A79,G:G)</f>
        <v>50.60496</v>
      </c>
      <c r="J79" s="2">
        <f t="shared" si="16"/>
        <v>-0.5853600000001009</v>
      </c>
      <c r="K79" s="2">
        <f t="shared" si="17"/>
        <v>89.4146399999999</v>
      </c>
      <c r="L79" s="2">
        <f t="shared" si="18"/>
        <v>213.765239247356</v>
      </c>
      <c r="M79" s="2">
        <f>SUMIF(A:A,A79,L:L)</f>
        <v>3121.263351924897</v>
      </c>
      <c r="N79" s="3">
        <f t="shared" si="19"/>
        <v>0.06848676806317096</v>
      </c>
      <c r="O79" s="7">
        <f t="shared" si="20"/>
        <v>14.601360646448056</v>
      </c>
      <c r="P79" s="3">
        <f t="shared" si="21"/>
        <v>0.06848676806317096</v>
      </c>
      <c r="Q79" s="3">
        <f>IF(ISNUMBER(P79),SUMIF(A:A,A79,P:P),"")</f>
        <v>0.9156267860550703</v>
      </c>
      <c r="R79" s="3">
        <f t="shared" si="22"/>
        <v>0.0747976895239627</v>
      </c>
      <c r="S79" s="8">
        <f t="shared" si="23"/>
        <v>13.369396920738216</v>
      </c>
    </row>
    <row r="80" spans="1:19" ht="15">
      <c r="A80" s="1">
        <v>37</v>
      </c>
      <c r="B80" s="5">
        <v>0.6770833333333334</v>
      </c>
      <c r="C80" s="1" t="s">
        <v>196</v>
      </c>
      <c r="D80" s="1">
        <v>7</v>
      </c>
      <c r="E80" s="1">
        <v>7</v>
      </c>
      <c r="F80" s="1" t="s">
        <v>231</v>
      </c>
      <c r="G80" s="2">
        <v>49.0158666666667</v>
      </c>
      <c r="H80" s="6">
        <f>1+_xlfn.COUNTIFS(A:A,A80,O:O,"&lt;"&amp;O80)</f>
        <v>7</v>
      </c>
      <c r="I80" s="2">
        <f>_xlfn.AVERAGEIF(A:A,A80,G:G)</f>
        <v>50.60496</v>
      </c>
      <c r="J80" s="2">
        <f t="shared" si="16"/>
        <v>-1.5890933333332953</v>
      </c>
      <c r="K80" s="2">
        <f t="shared" si="17"/>
        <v>88.4109066666667</v>
      </c>
      <c r="L80" s="2">
        <f t="shared" si="18"/>
        <v>201.27143098589767</v>
      </c>
      <c r="M80" s="2">
        <f>SUMIF(A:A,A80,L:L)</f>
        <v>3121.263351924897</v>
      </c>
      <c r="N80" s="3">
        <f t="shared" si="19"/>
        <v>0.06448396315606393</v>
      </c>
      <c r="O80" s="7">
        <f t="shared" si="20"/>
        <v>15.50773170656094</v>
      </c>
      <c r="P80" s="3">
        <f t="shared" si="21"/>
        <v>0.06448396315606393</v>
      </c>
      <c r="Q80" s="3">
        <f>IF(ISNUMBER(P80),SUMIF(A:A,A80,P:P),"")</f>
        <v>0.9156267860550703</v>
      </c>
      <c r="R80" s="3">
        <f t="shared" si="22"/>
        <v>0.07042603398912092</v>
      </c>
      <c r="S80" s="8">
        <f t="shared" si="23"/>
        <v>14.199294541482702</v>
      </c>
    </row>
    <row r="81" spans="1:19" ht="15">
      <c r="A81" s="1">
        <v>37</v>
      </c>
      <c r="B81" s="5">
        <v>0.6770833333333334</v>
      </c>
      <c r="C81" s="1" t="s">
        <v>196</v>
      </c>
      <c r="D81" s="1">
        <v>7</v>
      </c>
      <c r="E81" s="1">
        <v>8</v>
      </c>
      <c r="F81" s="1" t="s">
        <v>232</v>
      </c>
      <c r="G81" s="2">
        <v>38.505</v>
      </c>
      <c r="H81" s="6">
        <f>1+_xlfn.COUNTIFS(A:A,A81,O:O,"&lt;"&amp;O81)</f>
        <v>8</v>
      </c>
      <c r="I81" s="2">
        <f>_xlfn.AVERAGEIF(A:A,A81,G:G)</f>
        <v>50.60496</v>
      </c>
      <c r="J81" s="2">
        <f t="shared" si="16"/>
        <v>-12.099959999999996</v>
      </c>
      <c r="K81" s="2">
        <f t="shared" si="17"/>
        <v>77.90004</v>
      </c>
      <c r="L81" s="2">
        <f t="shared" si="18"/>
        <v>107.12564522460838</v>
      </c>
      <c r="M81" s="2">
        <f>SUMIF(A:A,A81,L:L)</f>
        <v>3121.263351924897</v>
      </c>
      <c r="N81" s="3">
        <f t="shared" si="19"/>
        <v>0.03432124532476361</v>
      </c>
      <c r="O81" s="7">
        <f t="shared" si="20"/>
        <v>29.136471900641546</v>
      </c>
      <c r="P81" s="3">
        <f t="shared" si="21"/>
      </c>
      <c r="Q81" s="3">
        <f>IF(ISNUMBER(P81),SUMIF(A:A,A81,P:P),"")</f>
      </c>
      <c r="R81" s="3">
        <f t="shared" si="22"/>
      </c>
      <c r="S81" s="8">
        <f t="shared" si="23"/>
      </c>
    </row>
    <row r="82" spans="1:19" ht="15">
      <c r="A82" s="1">
        <v>37</v>
      </c>
      <c r="B82" s="5">
        <v>0.6770833333333334</v>
      </c>
      <c r="C82" s="1" t="s">
        <v>196</v>
      </c>
      <c r="D82" s="1">
        <v>7</v>
      </c>
      <c r="E82" s="1">
        <v>9</v>
      </c>
      <c r="F82" s="1" t="s">
        <v>233</v>
      </c>
      <c r="G82" s="2">
        <v>36.493700000000004</v>
      </c>
      <c r="H82" s="6">
        <f>1+_xlfn.COUNTIFS(A:A,A82,O:O,"&lt;"&amp;O82)</f>
        <v>9</v>
      </c>
      <c r="I82" s="2">
        <f>_xlfn.AVERAGEIF(A:A,A82,G:G)</f>
        <v>50.60496</v>
      </c>
      <c r="J82" s="2">
        <f t="shared" si="16"/>
        <v>-14.111259999999994</v>
      </c>
      <c r="K82" s="2">
        <f t="shared" si="17"/>
        <v>75.88874000000001</v>
      </c>
      <c r="L82" s="2">
        <f t="shared" si="18"/>
        <v>94.94752779450978</v>
      </c>
      <c r="M82" s="2">
        <f>SUMIF(A:A,A82,L:L)</f>
        <v>3121.263351924897</v>
      </c>
      <c r="N82" s="3">
        <f t="shared" si="19"/>
        <v>0.03041958242195591</v>
      </c>
      <c r="O82" s="7">
        <f t="shared" si="20"/>
        <v>32.873561054481506</v>
      </c>
      <c r="P82" s="3">
        <f t="shared" si="21"/>
      </c>
      <c r="Q82" s="3">
        <f>IF(ISNUMBER(P82),SUMIF(A:A,A82,P:P),"")</f>
      </c>
      <c r="R82" s="3">
        <f t="shared" si="22"/>
      </c>
      <c r="S82" s="8">
        <f t="shared" si="23"/>
      </c>
    </row>
    <row r="83" spans="1:19" ht="15">
      <c r="A83" s="1">
        <v>37</v>
      </c>
      <c r="B83" s="5">
        <v>0.6770833333333334</v>
      </c>
      <c r="C83" s="1" t="s">
        <v>196</v>
      </c>
      <c r="D83" s="1">
        <v>7</v>
      </c>
      <c r="E83" s="1">
        <v>10</v>
      </c>
      <c r="F83" s="1" t="s">
        <v>234</v>
      </c>
      <c r="G83" s="2">
        <v>29.195266666666704</v>
      </c>
      <c r="H83" s="6">
        <f>1+_xlfn.COUNTIFS(A:A,A83,O:O,"&lt;"&amp;O83)</f>
        <v>10</v>
      </c>
      <c r="I83" s="2">
        <f>_xlfn.AVERAGEIF(A:A,A83,G:G)</f>
        <v>50.60496</v>
      </c>
      <c r="J83" s="2">
        <f t="shared" si="16"/>
        <v>-21.409693333333294</v>
      </c>
      <c r="K83" s="2">
        <f t="shared" si="17"/>
        <v>68.5903066666667</v>
      </c>
      <c r="L83" s="2">
        <f t="shared" si="18"/>
        <v>61.27784755130965</v>
      </c>
      <c r="M83" s="2">
        <f>SUMIF(A:A,A83,L:L)</f>
        <v>3121.263351924897</v>
      </c>
      <c r="N83" s="3">
        <f t="shared" si="19"/>
        <v>0.019632386198210196</v>
      </c>
      <c r="O83" s="7">
        <f t="shared" si="20"/>
        <v>50.936243302465485</v>
      </c>
      <c r="P83" s="3">
        <f t="shared" si="21"/>
      </c>
      <c r="Q83" s="3">
        <f>IF(ISNUMBER(P83),SUMIF(A:A,A83,P:P),"")</f>
      </c>
      <c r="R83" s="3">
        <f t="shared" si="22"/>
      </c>
      <c r="S83" s="8">
        <f t="shared" si="23"/>
      </c>
    </row>
    <row r="84" spans="1:19" ht="15">
      <c r="A84" s="1">
        <v>3</v>
      </c>
      <c r="B84" s="5">
        <v>0.6819444444444445</v>
      </c>
      <c r="C84" s="1" t="s">
        <v>19</v>
      </c>
      <c r="D84" s="1">
        <v>3</v>
      </c>
      <c r="E84" s="1">
        <v>6</v>
      </c>
      <c r="F84" s="1" t="s">
        <v>45</v>
      </c>
      <c r="G84" s="2">
        <v>67.2115</v>
      </c>
      <c r="H84" s="6">
        <f>1+_xlfn.COUNTIFS(A:A,A84,O:O,"&lt;"&amp;O84)</f>
        <v>1</v>
      </c>
      <c r="I84" s="2">
        <f>_xlfn.AVERAGEIF(A:A,A84,G:G)</f>
        <v>50.25798</v>
      </c>
      <c r="J84" s="2">
        <f t="shared" si="16"/>
        <v>16.953519999999997</v>
      </c>
      <c r="K84" s="2">
        <f t="shared" si="17"/>
        <v>106.95352</v>
      </c>
      <c r="L84" s="2">
        <f t="shared" si="18"/>
        <v>612.2931676984216</v>
      </c>
      <c r="M84" s="2">
        <f>SUMIF(A:A,A84,L:L)</f>
        <v>2937.859259663347</v>
      </c>
      <c r="N84" s="3">
        <f t="shared" si="19"/>
        <v>0.2084147379369647</v>
      </c>
      <c r="O84" s="7">
        <f t="shared" si="20"/>
        <v>4.7981251705071415</v>
      </c>
      <c r="P84" s="3">
        <f t="shared" si="21"/>
        <v>0.2084147379369647</v>
      </c>
      <c r="Q84" s="3">
        <f>IF(ISNUMBER(P84),SUMIF(A:A,A84,P:P),"")</f>
        <v>0.9659305914537641</v>
      </c>
      <c r="R84" s="3">
        <f t="shared" si="22"/>
        <v>0.21576574940368354</v>
      </c>
      <c r="S84" s="8">
        <f t="shared" si="23"/>
        <v>4.634655883817157</v>
      </c>
    </row>
    <row r="85" spans="1:19" ht="15">
      <c r="A85" s="1">
        <v>3</v>
      </c>
      <c r="B85" s="5">
        <v>0.6819444444444445</v>
      </c>
      <c r="C85" s="1" t="s">
        <v>19</v>
      </c>
      <c r="D85" s="1">
        <v>3</v>
      </c>
      <c r="E85" s="1">
        <v>5</v>
      </c>
      <c r="F85" s="1" t="s">
        <v>44</v>
      </c>
      <c r="G85" s="2">
        <v>66.53886666666669</v>
      </c>
      <c r="H85" s="6">
        <f>1+_xlfn.COUNTIFS(A:A,A85,O:O,"&lt;"&amp;O85)</f>
        <v>2</v>
      </c>
      <c r="I85" s="2">
        <f>_xlfn.AVERAGEIF(A:A,A85,G:G)</f>
        <v>50.25798</v>
      </c>
      <c r="J85" s="2">
        <f t="shared" si="16"/>
        <v>16.28088666666669</v>
      </c>
      <c r="K85" s="2">
        <f t="shared" si="17"/>
        <v>106.28088666666669</v>
      </c>
      <c r="L85" s="2">
        <f t="shared" si="18"/>
        <v>588.0742409220456</v>
      </c>
      <c r="M85" s="2">
        <f>SUMIF(A:A,A85,L:L)</f>
        <v>2937.859259663347</v>
      </c>
      <c r="N85" s="3">
        <f t="shared" si="19"/>
        <v>0.20017100512481112</v>
      </c>
      <c r="O85" s="7">
        <f t="shared" si="20"/>
        <v>4.995728524101068</v>
      </c>
      <c r="P85" s="3">
        <f t="shared" si="21"/>
        <v>0.20017100512481112</v>
      </c>
      <c r="Q85" s="3">
        <f>IF(ISNUMBER(P85),SUMIF(A:A,A85,P:P),"")</f>
        <v>0.9659305914537641</v>
      </c>
      <c r="R85" s="3">
        <f t="shared" si="22"/>
        <v>0.20723125128850695</v>
      </c>
      <c r="S85" s="8">
        <f t="shared" si="23"/>
        <v>4.825527008027384</v>
      </c>
    </row>
    <row r="86" spans="1:19" ht="15">
      <c r="A86" s="1">
        <v>3</v>
      </c>
      <c r="B86" s="5">
        <v>0.6819444444444445</v>
      </c>
      <c r="C86" s="1" t="s">
        <v>19</v>
      </c>
      <c r="D86" s="1">
        <v>3</v>
      </c>
      <c r="E86" s="1">
        <v>4</v>
      </c>
      <c r="F86" s="1" t="s">
        <v>43</v>
      </c>
      <c r="G86" s="2">
        <v>59.690066666666596</v>
      </c>
      <c r="H86" s="6">
        <f>1+_xlfn.COUNTIFS(A:A,A86,O:O,"&lt;"&amp;O86)</f>
        <v>3</v>
      </c>
      <c r="I86" s="2">
        <f>_xlfn.AVERAGEIF(A:A,A86,G:G)</f>
        <v>50.25798</v>
      </c>
      <c r="J86" s="2">
        <f t="shared" si="16"/>
        <v>9.432086666666592</v>
      </c>
      <c r="K86" s="2">
        <f t="shared" si="17"/>
        <v>99.43208666666659</v>
      </c>
      <c r="L86" s="2">
        <f t="shared" si="18"/>
        <v>389.9136093115704</v>
      </c>
      <c r="M86" s="2">
        <f>SUMIF(A:A,A86,L:L)</f>
        <v>2937.859259663347</v>
      </c>
      <c r="N86" s="3">
        <f t="shared" si="19"/>
        <v>0.13272031600188058</v>
      </c>
      <c r="O86" s="7">
        <f t="shared" si="20"/>
        <v>7.534641493664244</v>
      </c>
      <c r="P86" s="3">
        <f t="shared" si="21"/>
        <v>0.13272031600188058</v>
      </c>
      <c r="Q86" s="3">
        <f>IF(ISNUMBER(P86),SUMIF(A:A,A86,P:P),"")</f>
        <v>0.9659305914537641</v>
      </c>
      <c r="R86" s="3">
        <f t="shared" si="22"/>
        <v>0.13740150397569584</v>
      </c>
      <c r="S86" s="8">
        <f t="shared" si="23"/>
        <v>7.277940714367175</v>
      </c>
    </row>
    <row r="87" spans="1:19" ht="15">
      <c r="A87" s="1">
        <v>3</v>
      </c>
      <c r="B87" s="5">
        <v>0.6819444444444445</v>
      </c>
      <c r="C87" s="1" t="s">
        <v>19</v>
      </c>
      <c r="D87" s="1">
        <v>3</v>
      </c>
      <c r="E87" s="1">
        <v>7</v>
      </c>
      <c r="F87" s="1" t="s">
        <v>46</v>
      </c>
      <c r="G87" s="2">
        <v>58.1968</v>
      </c>
      <c r="H87" s="6">
        <f>1+_xlfn.COUNTIFS(A:A,A87,O:O,"&lt;"&amp;O87)</f>
        <v>4</v>
      </c>
      <c r="I87" s="2">
        <f>_xlfn.AVERAGEIF(A:A,A87,G:G)</f>
        <v>50.25798</v>
      </c>
      <c r="J87" s="2">
        <f t="shared" si="16"/>
        <v>7.93882</v>
      </c>
      <c r="K87" s="2">
        <f t="shared" si="17"/>
        <v>97.93881999999999</v>
      </c>
      <c r="L87" s="2">
        <f t="shared" si="18"/>
        <v>356.4982032964512</v>
      </c>
      <c r="M87" s="2">
        <f>SUMIF(A:A,A87,L:L)</f>
        <v>2937.859259663347</v>
      </c>
      <c r="N87" s="3">
        <f t="shared" si="19"/>
        <v>0.1213462496965572</v>
      </c>
      <c r="O87" s="7">
        <f t="shared" si="20"/>
        <v>8.240880970781017</v>
      </c>
      <c r="P87" s="3">
        <f t="shared" si="21"/>
        <v>0.1213462496965572</v>
      </c>
      <c r="Q87" s="3">
        <f>IF(ISNUMBER(P87),SUMIF(A:A,A87,P:P),"")</f>
        <v>0.9659305914537641</v>
      </c>
      <c r="R87" s="3">
        <f t="shared" si="22"/>
        <v>0.12562626214573686</v>
      </c>
      <c r="S87" s="8">
        <f t="shared" si="23"/>
        <v>7.9601190302065765</v>
      </c>
    </row>
    <row r="88" spans="1:19" ht="15">
      <c r="A88" s="1">
        <v>3</v>
      </c>
      <c r="B88" s="5">
        <v>0.6819444444444445</v>
      </c>
      <c r="C88" s="1" t="s">
        <v>19</v>
      </c>
      <c r="D88" s="1">
        <v>3</v>
      </c>
      <c r="E88" s="1">
        <v>1</v>
      </c>
      <c r="F88" s="1" t="s">
        <v>40</v>
      </c>
      <c r="G88" s="2">
        <v>53.0810666666667</v>
      </c>
      <c r="H88" s="6">
        <f>1+_xlfn.COUNTIFS(A:A,A88,O:O,"&lt;"&amp;O88)</f>
        <v>5</v>
      </c>
      <c r="I88" s="2">
        <f>_xlfn.AVERAGEIF(A:A,A88,G:G)</f>
        <v>50.25798</v>
      </c>
      <c r="J88" s="2">
        <f t="shared" si="16"/>
        <v>2.823086666666697</v>
      </c>
      <c r="K88" s="2">
        <f t="shared" si="17"/>
        <v>92.8230866666667</v>
      </c>
      <c r="L88" s="2">
        <f t="shared" si="18"/>
        <v>262.2728043431984</v>
      </c>
      <c r="M88" s="2">
        <f>SUMIF(A:A,A88,L:L)</f>
        <v>2937.859259663347</v>
      </c>
      <c r="N88" s="3">
        <f t="shared" si="19"/>
        <v>0.0892734406798141</v>
      </c>
      <c r="O88" s="7">
        <f t="shared" si="20"/>
        <v>11.20153981279354</v>
      </c>
      <c r="P88" s="3">
        <f t="shared" si="21"/>
        <v>0.0892734406798141</v>
      </c>
      <c r="Q88" s="3">
        <f>IF(ISNUMBER(P88),SUMIF(A:A,A88,P:P),"")</f>
        <v>0.9659305914537641</v>
      </c>
      <c r="R88" s="3">
        <f t="shared" si="22"/>
        <v>0.09242221073612962</v>
      </c>
      <c r="S88" s="8">
        <f t="shared" si="23"/>
        <v>10.81990997656455</v>
      </c>
    </row>
    <row r="89" spans="1:19" ht="15">
      <c r="A89" s="1">
        <v>3</v>
      </c>
      <c r="B89" s="5">
        <v>0.6819444444444445</v>
      </c>
      <c r="C89" s="1" t="s">
        <v>19</v>
      </c>
      <c r="D89" s="1">
        <v>3</v>
      </c>
      <c r="E89" s="1">
        <v>10</v>
      </c>
      <c r="F89" s="1" t="s">
        <v>49</v>
      </c>
      <c r="G89" s="2">
        <v>50.167566666666694</v>
      </c>
      <c r="H89" s="6">
        <f>1+_xlfn.COUNTIFS(A:A,A89,O:O,"&lt;"&amp;O89)</f>
        <v>6</v>
      </c>
      <c r="I89" s="2">
        <f>_xlfn.AVERAGEIF(A:A,A89,G:G)</f>
        <v>50.25798</v>
      </c>
      <c r="J89" s="2">
        <f t="shared" si="16"/>
        <v>-0.09041333333330925</v>
      </c>
      <c r="K89" s="2">
        <f t="shared" si="17"/>
        <v>89.90958666666668</v>
      </c>
      <c r="L89" s="2">
        <f t="shared" si="18"/>
        <v>220.20858261891078</v>
      </c>
      <c r="M89" s="2">
        <f>SUMIF(A:A,A89,L:L)</f>
        <v>2937.859259663347</v>
      </c>
      <c r="N89" s="3">
        <f t="shared" si="19"/>
        <v>0.07495545673081179</v>
      </c>
      <c r="O89" s="7">
        <f t="shared" si="20"/>
        <v>13.341256842597986</v>
      </c>
      <c r="P89" s="3">
        <f t="shared" si="21"/>
        <v>0.07495545673081179</v>
      </c>
      <c r="Q89" s="3">
        <f>IF(ISNUMBER(P89),SUMIF(A:A,A89,P:P),"")</f>
        <v>0.9659305914537641</v>
      </c>
      <c r="R89" s="3">
        <f t="shared" si="22"/>
        <v>0.07759921612794232</v>
      </c>
      <c r="S89" s="8">
        <f t="shared" si="23"/>
        <v>12.886728112707248</v>
      </c>
    </row>
    <row r="90" spans="1:19" ht="15">
      <c r="A90" s="1">
        <v>3</v>
      </c>
      <c r="B90" s="5">
        <v>0.6819444444444445</v>
      </c>
      <c r="C90" s="1" t="s">
        <v>19</v>
      </c>
      <c r="D90" s="1">
        <v>3</v>
      </c>
      <c r="E90" s="1">
        <v>3</v>
      </c>
      <c r="F90" s="1" t="s">
        <v>42</v>
      </c>
      <c r="G90" s="2">
        <v>49.5099333333333</v>
      </c>
      <c r="H90" s="6">
        <f>1+_xlfn.COUNTIFS(A:A,A90,O:O,"&lt;"&amp;O90)</f>
        <v>7</v>
      </c>
      <c r="I90" s="2">
        <f>_xlfn.AVERAGEIF(A:A,A90,G:G)</f>
        <v>50.25798</v>
      </c>
      <c r="J90" s="2">
        <f t="shared" si="16"/>
        <v>-0.7480466666667027</v>
      </c>
      <c r="K90" s="2">
        <f t="shared" si="17"/>
        <v>89.25195333333329</v>
      </c>
      <c r="L90" s="2">
        <f t="shared" si="18"/>
        <v>211.68878482467005</v>
      </c>
      <c r="M90" s="2">
        <f>SUMIF(A:A,A90,L:L)</f>
        <v>2937.859259663347</v>
      </c>
      <c r="N90" s="3">
        <f t="shared" si="19"/>
        <v>0.07205545470851715</v>
      </c>
      <c r="O90" s="7">
        <f t="shared" si="20"/>
        <v>13.878199839904656</v>
      </c>
      <c r="P90" s="3">
        <f t="shared" si="21"/>
        <v>0.07205545470851715</v>
      </c>
      <c r="Q90" s="3">
        <f>IF(ISNUMBER(P90),SUMIF(A:A,A90,P:P),"")</f>
        <v>0.9659305914537641</v>
      </c>
      <c r="R90" s="3">
        <f t="shared" si="22"/>
        <v>0.07459692792219244</v>
      </c>
      <c r="S90" s="8">
        <f t="shared" si="23"/>
        <v>13.405377779672639</v>
      </c>
    </row>
    <row r="91" spans="1:19" ht="15">
      <c r="A91" s="1">
        <v>3</v>
      </c>
      <c r="B91" s="5">
        <v>0.6819444444444445</v>
      </c>
      <c r="C91" s="1" t="s">
        <v>19</v>
      </c>
      <c r="D91" s="1">
        <v>3</v>
      </c>
      <c r="E91" s="1">
        <v>2</v>
      </c>
      <c r="F91" s="1" t="s">
        <v>41</v>
      </c>
      <c r="G91" s="2">
        <v>48.2960333333333</v>
      </c>
      <c r="H91" s="6">
        <f>1+_xlfn.COUNTIFS(A:A,A91,O:O,"&lt;"&amp;O91)</f>
        <v>8</v>
      </c>
      <c r="I91" s="2">
        <f>_xlfn.AVERAGEIF(A:A,A91,G:G)</f>
        <v>50.25798</v>
      </c>
      <c r="J91" s="2">
        <f t="shared" si="16"/>
        <v>-1.9619466666667051</v>
      </c>
      <c r="K91" s="2">
        <f t="shared" si="17"/>
        <v>88.0380533333333</v>
      </c>
      <c r="L91" s="2">
        <f t="shared" si="18"/>
        <v>196.81873927926665</v>
      </c>
      <c r="M91" s="2">
        <f>SUMIF(A:A,A91,L:L)</f>
        <v>2937.859259663347</v>
      </c>
      <c r="N91" s="3">
        <f t="shared" si="19"/>
        <v>0.06699393057440756</v>
      </c>
      <c r="O91" s="7">
        <f t="shared" si="20"/>
        <v>14.926725323114738</v>
      </c>
      <c r="P91" s="3">
        <f t="shared" si="21"/>
        <v>0.06699393057440756</v>
      </c>
      <c r="Q91" s="3">
        <f>IF(ISNUMBER(P91),SUMIF(A:A,A91,P:P),"")</f>
        <v>0.9659305914537641</v>
      </c>
      <c r="R91" s="3">
        <f t="shared" si="22"/>
        <v>0.0693568784001126</v>
      </c>
      <c r="S91" s="8">
        <f t="shared" si="23"/>
        <v>14.418180619824096</v>
      </c>
    </row>
    <row r="92" spans="1:19" ht="15">
      <c r="A92" s="1">
        <v>3</v>
      </c>
      <c r="B92" s="5">
        <v>0.6819444444444445</v>
      </c>
      <c r="C92" s="1" t="s">
        <v>19</v>
      </c>
      <c r="D92" s="1">
        <v>3</v>
      </c>
      <c r="E92" s="1">
        <v>8</v>
      </c>
      <c r="F92" s="1" t="s">
        <v>47</v>
      </c>
      <c r="G92" s="2">
        <v>29.167700000000004</v>
      </c>
      <c r="H92" s="6">
        <f>1+_xlfn.COUNTIFS(A:A,A92,O:O,"&lt;"&amp;O92)</f>
        <v>9</v>
      </c>
      <c r="I92" s="2">
        <f>_xlfn.AVERAGEIF(A:A,A92,G:G)</f>
        <v>50.25798</v>
      </c>
      <c r="J92" s="2">
        <f t="shared" si="16"/>
        <v>-21.09028</v>
      </c>
      <c r="K92" s="2">
        <f t="shared" si="17"/>
        <v>68.90972</v>
      </c>
      <c r="L92" s="2">
        <f t="shared" si="18"/>
        <v>62.46355083606917</v>
      </c>
      <c r="M92" s="2">
        <f>SUMIF(A:A,A92,L:L)</f>
        <v>2937.859259663347</v>
      </c>
      <c r="N92" s="3">
        <f t="shared" si="19"/>
        <v>0.021261587201841296</v>
      </c>
      <c r="O92" s="7">
        <f t="shared" si="20"/>
        <v>47.03317727443218</v>
      </c>
      <c r="P92" s="3">
        <f t="shared" si="21"/>
      </c>
      <c r="Q92" s="3">
        <f>IF(ISNUMBER(P92),SUMIF(A:A,A92,P:P),"")</f>
      </c>
      <c r="R92" s="3">
        <f t="shared" si="22"/>
      </c>
      <c r="S92" s="8">
        <f t="shared" si="23"/>
      </c>
    </row>
    <row r="93" spans="1:19" ht="15">
      <c r="A93" s="1">
        <v>3</v>
      </c>
      <c r="B93" s="5">
        <v>0.6819444444444445</v>
      </c>
      <c r="C93" s="1" t="s">
        <v>19</v>
      </c>
      <c r="D93" s="1">
        <v>3</v>
      </c>
      <c r="E93" s="1">
        <v>9</v>
      </c>
      <c r="F93" s="1" t="s">
        <v>48</v>
      </c>
      <c r="G93" s="2">
        <v>20.7202666666667</v>
      </c>
      <c r="H93" s="6">
        <f>1+_xlfn.COUNTIFS(A:A,A93,O:O,"&lt;"&amp;O93)</f>
        <v>10</v>
      </c>
      <c r="I93" s="2">
        <f>_xlfn.AVERAGEIF(A:A,A93,G:G)</f>
        <v>50.25798</v>
      </c>
      <c r="J93" s="2">
        <f t="shared" si="16"/>
        <v>-29.537713333333304</v>
      </c>
      <c r="K93" s="2">
        <f t="shared" si="17"/>
        <v>60.4622866666667</v>
      </c>
      <c r="L93" s="2">
        <f t="shared" si="18"/>
        <v>37.627576532742964</v>
      </c>
      <c r="M93" s="2">
        <f>SUMIF(A:A,A93,L:L)</f>
        <v>2937.859259663347</v>
      </c>
      <c r="N93" s="3">
        <f t="shared" si="19"/>
        <v>0.012807821344394406</v>
      </c>
      <c r="O93" s="7">
        <f t="shared" si="20"/>
        <v>78.07729145423079</v>
      </c>
      <c r="P93" s="3">
        <f t="shared" si="21"/>
      </c>
      <c r="Q93" s="3">
        <f>IF(ISNUMBER(P93),SUMIF(A:A,A93,P:P),"")</f>
      </c>
      <c r="R93" s="3">
        <f t="shared" si="22"/>
      </c>
      <c r="S93" s="8">
        <f t="shared" si="23"/>
      </c>
    </row>
    <row r="94" spans="1:19" ht="15">
      <c r="A94" s="1">
        <v>31</v>
      </c>
      <c r="B94" s="5">
        <v>0.6909722222222222</v>
      </c>
      <c r="C94" s="1" t="s">
        <v>161</v>
      </c>
      <c r="D94" s="1">
        <v>7</v>
      </c>
      <c r="E94" s="1">
        <v>7</v>
      </c>
      <c r="F94" s="1" t="s">
        <v>191</v>
      </c>
      <c r="G94" s="2">
        <v>63.796</v>
      </c>
      <c r="H94" s="6">
        <f>1+_xlfn.COUNTIFS(A:A,A94,O:O,"&lt;"&amp;O94)</f>
        <v>1</v>
      </c>
      <c r="I94" s="2">
        <f>_xlfn.AVERAGEIF(A:A,A94,G:G)</f>
        <v>45.30629999999998</v>
      </c>
      <c r="J94" s="2">
        <f aca="true" t="shared" si="24" ref="J94:J122">G94-I94</f>
        <v>18.48970000000002</v>
      </c>
      <c r="K94" s="2">
        <f aca="true" t="shared" si="25" ref="K94:K122">90+J94</f>
        <v>108.48970000000003</v>
      </c>
      <c r="L94" s="2">
        <f aca="true" t="shared" si="26" ref="L94:L122">EXP(0.06*K94)</f>
        <v>671.4113571319157</v>
      </c>
      <c r="M94" s="2">
        <f>SUMIF(A:A,A94,L:L)</f>
        <v>2794.005639475385</v>
      </c>
      <c r="N94" s="3">
        <f aca="true" t="shared" si="27" ref="N94:N122">L94/M94</f>
        <v>0.24030422403083726</v>
      </c>
      <c r="O94" s="7">
        <f aca="true" t="shared" si="28" ref="O94:O122">1/N94</f>
        <v>4.161391686030763</v>
      </c>
      <c r="P94" s="3">
        <f aca="true" t="shared" si="29" ref="P94:P122">IF(O94&gt;21,"",N94)</f>
        <v>0.24030422403083726</v>
      </c>
      <c r="Q94" s="3">
        <f>IF(ISNUMBER(P94),SUMIF(A:A,A94,P:P),"")</f>
        <v>0.9411413890212367</v>
      </c>
      <c r="R94" s="3">
        <f aca="true" t="shared" si="30" ref="R94:R122">_xlfn.IFERROR(P94*(1/Q94),"")</f>
        <v>0.255332755348001</v>
      </c>
      <c r="S94" s="8">
        <f aca="true" t="shared" si="31" ref="S94:S122">_xlfn.IFERROR(1/R94,"")</f>
        <v>3.9164579516524185</v>
      </c>
    </row>
    <row r="95" spans="1:19" ht="15">
      <c r="A95" s="1">
        <v>31</v>
      </c>
      <c r="B95" s="5">
        <v>0.6909722222222222</v>
      </c>
      <c r="C95" s="1" t="s">
        <v>161</v>
      </c>
      <c r="D95" s="1">
        <v>7</v>
      </c>
      <c r="E95" s="1">
        <v>8</v>
      </c>
      <c r="F95" s="1" t="s">
        <v>192</v>
      </c>
      <c r="G95" s="2">
        <v>57.9635</v>
      </c>
      <c r="H95" s="6">
        <f>1+_xlfn.COUNTIFS(A:A,A95,O:O,"&lt;"&amp;O95)</f>
        <v>2</v>
      </c>
      <c r="I95" s="2">
        <f>_xlfn.AVERAGEIF(A:A,A95,G:G)</f>
        <v>45.30629999999998</v>
      </c>
      <c r="J95" s="2">
        <f t="shared" si="24"/>
        <v>12.657200000000024</v>
      </c>
      <c r="K95" s="2">
        <f t="shared" si="25"/>
        <v>102.65720000000002</v>
      </c>
      <c r="L95" s="2">
        <f t="shared" si="26"/>
        <v>473.15924404350125</v>
      </c>
      <c r="M95" s="2">
        <f>SUMIF(A:A,A95,L:L)</f>
        <v>2794.005639475385</v>
      </c>
      <c r="N95" s="3">
        <f t="shared" si="27"/>
        <v>0.16934799177153548</v>
      </c>
      <c r="O95" s="7">
        <f t="shared" si="28"/>
        <v>5.905000641218605</v>
      </c>
      <c r="P95" s="3">
        <f t="shared" si="29"/>
        <v>0.16934799177153548</v>
      </c>
      <c r="Q95" s="3">
        <f>IF(ISNUMBER(P95),SUMIF(A:A,A95,P:P),"")</f>
        <v>0.9411413890212367</v>
      </c>
      <c r="R95" s="3">
        <f t="shared" si="30"/>
        <v>0.17993894833129495</v>
      </c>
      <c r="S95" s="8">
        <f t="shared" si="31"/>
        <v>5.557440505647771</v>
      </c>
    </row>
    <row r="96" spans="1:19" ht="15">
      <c r="A96" s="1">
        <v>31</v>
      </c>
      <c r="B96" s="5">
        <v>0.6909722222222222</v>
      </c>
      <c r="C96" s="1" t="s">
        <v>161</v>
      </c>
      <c r="D96" s="1">
        <v>7</v>
      </c>
      <c r="E96" s="1">
        <v>2</v>
      </c>
      <c r="F96" s="1" t="s">
        <v>187</v>
      </c>
      <c r="G96" s="2">
        <v>56.482599999999906</v>
      </c>
      <c r="H96" s="6">
        <f>1+_xlfn.COUNTIFS(A:A,A96,O:O,"&lt;"&amp;O96)</f>
        <v>3</v>
      </c>
      <c r="I96" s="2">
        <f>_xlfn.AVERAGEIF(A:A,A96,G:G)</f>
        <v>45.30629999999998</v>
      </c>
      <c r="J96" s="2">
        <f t="shared" si="24"/>
        <v>11.176299999999927</v>
      </c>
      <c r="K96" s="2">
        <f t="shared" si="25"/>
        <v>101.17629999999993</v>
      </c>
      <c r="L96" s="2">
        <f t="shared" si="26"/>
        <v>432.93084329819806</v>
      </c>
      <c r="M96" s="2">
        <f>SUMIF(A:A,A96,L:L)</f>
        <v>2794.005639475385</v>
      </c>
      <c r="N96" s="3">
        <f t="shared" si="27"/>
        <v>0.15494988169726354</v>
      </c>
      <c r="O96" s="7">
        <f t="shared" si="28"/>
        <v>6.45369966757232</v>
      </c>
      <c r="P96" s="3">
        <f t="shared" si="29"/>
        <v>0.15494988169726354</v>
      </c>
      <c r="Q96" s="3">
        <f>IF(ISNUMBER(P96),SUMIF(A:A,A96,P:P),"")</f>
        <v>0.9411413890212367</v>
      </c>
      <c r="R96" s="3">
        <f t="shared" si="30"/>
        <v>0.16464038613625048</v>
      </c>
      <c r="S96" s="8">
        <f t="shared" si="31"/>
        <v>6.073843869464906</v>
      </c>
    </row>
    <row r="97" spans="1:19" ht="15">
      <c r="A97" s="1">
        <v>31</v>
      </c>
      <c r="B97" s="5">
        <v>0.6909722222222222</v>
      </c>
      <c r="C97" s="1" t="s">
        <v>161</v>
      </c>
      <c r="D97" s="1">
        <v>7</v>
      </c>
      <c r="E97" s="1">
        <v>4</v>
      </c>
      <c r="F97" s="1" t="s">
        <v>189</v>
      </c>
      <c r="G97" s="2">
        <v>52.325933333333296</v>
      </c>
      <c r="H97" s="6">
        <f>1+_xlfn.COUNTIFS(A:A,A97,O:O,"&lt;"&amp;O97)</f>
        <v>4</v>
      </c>
      <c r="I97" s="2">
        <f>_xlfn.AVERAGEIF(A:A,A97,G:G)</f>
        <v>45.30629999999998</v>
      </c>
      <c r="J97" s="2">
        <f t="shared" si="24"/>
        <v>7.019633333333317</v>
      </c>
      <c r="K97" s="2">
        <f t="shared" si="25"/>
        <v>97.01963333333332</v>
      </c>
      <c r="L97" s="2">
        <f t="shared" si="26"/>
        <v>337.3692406064454</v>
      </c>
      <c r="M97" s="2">
        <f>SUMIF(A:A,A97,L:L)</f>
        <v>2794.005639475385</v>
      </c>
      <c r="N97" s="3">
        <f t="shared" si="27"/>
        <v>0.12074751598203334</v>
      </c>
      <c r="O97" s="7">
        <f t="shared" si="28"/>
        <v>8.281743867499479</v>
      </c>
      <c r="P97" s="3">
        <f t="shared" si="29"/>
        <v>0.12074751598203334</v>
      </c>
      <c r="Q97" s="3">
        <f>IF(ISNUMBER(P97),SUMIF(A:A,A97,P:P),"")</f>
        <v>0.9411413890212367</v>
      </c>
      <c r="R97" s="3">
        <f t="shared" si="30"/>
        <v>0.12829901796966736</v>
      </c>
      <c r="S97" s="8">
        <f t="shared" si="31"/>
        <v>7.794291926976569</v>
      </c>
    </row>
    <row r="98" spans="1:19" ht="15">
      <c r="A98" s="1">
        <v>31</v>
      </c>
      <c r="B98" s="5">
        <v>0.6909722222222222</v>
      </c>
      <c r="C98" s="1" t="s">
        <v>161</v>
      </c>
      <c r="D98" s="1">
        <v>7</v>
      </c>
      <c r="E98" s="1">
        <v>6</v>
      </c>
      <c r="F98" s="1" t="s">
        <v>190</v>
      </c>
      <c r="G98" s="2">
        <v>47.4733</v>
      </c>
      <c r="H98" s="6">
        <f>1+_xlfn.COUNTIFS(A:A,A98,O:O,"&lt;"&amp;O98)</f>
        <v>5</v>
      </c>
      <c r="I98" s="2">
        <f>_xlfn.AVERAGEIF(A:A,A98,G:G)</f>
        <v>45.30629999999998</v>
      </c>
      <c r="J98" s="2">
        <f t="shared" si="24"/>
        <v>2.167000000000023</v>
      </c>
      <c r="K98" s="2">
        <f t="shared" si="25"/>
        <v>92.16700000000003</v>
      </c>
      <c r="L98" s="2">
        <f t="shared" si="26"/>
        <v>252.14895395216266</v>
      </c>
      <c r="M98" s="2">
        <f>SUMIF(A:A,A98,L:L)</f>
        <v>2794.005639475385</v>
      </c>
      <c r="N98" s="3">
        <f t="shared" si="27"/>
        <v>0.09024640122040242</v>
      </c>
      <c r="O98" s="7">
        <f t="shared" si="28"/>
        <v>11.080774263316833</v>
      </c>
      <c r="P98" s="3">
        <f t="shared" si="29"/>
        <v>0.09024640122040242</v>
      </c>
      <c r="Q98" s="3">
        <f>IF(ISNUMBER(P98),SUMIF(A:A,A98,P:P),"")</f>
        <v>0.9411413890212367</v>
      </c>
      <c r="R98" s="3">
        <f t="shared" si="30"/>
        <v>0.09589037553035087</v>
      </c>
      <c r="S98" s="8">
        <f t="shared" si="31"/>
        <v>10.428575281608774</v>
      </c>
    </row>
    <row r="99" spans="1:19" ht="15">
      <c r="A99" s="1">
        <v>31</v>
      </c>
      <c r="B99" s="5">
        <v>0.6909722222222222</v>
      </c>
      <c r="C99" s="1" t="s">
        <v>161</v>
      </c>
      <c r="D99" s="1">
        <v>7</v>
      </c>
      <c r="E99" s="1">
        <v>1</v>
      </c>
      <c r="F99" s="1" t="s">
        <v>186</v>
      </c>
      <c r="G99" s="2">
        <v>37.951800000000006</v>
      </c>
      <c r="H99" s="6">
        <f>1+_xlfn.COUNTIFS(A:A,A99,O:O,"&lt;"&amp;O99)</f>
        <v>7</v>
      </c>
      <c r="I99" s="2">
        <f>_xlfn.AVERAGEIF(A:A,A99,G:G)</f>
        <v>45.30629999999998</v>
      </c>
      <c r="J99" s="2">
        <f t="shared" si="24"/>
        <v>-7.354499999999973</v>
      </c>
      <c r="K99" s="2">
        <f t="shared" si="25"/>
        <v>82.64550000000003</v>
      </c>
      <c r="L99" s="2">
        <f t="shared" si="26"/>
        <v>142.41281672230122</v>
      </c>
      <c r="M99" s="2">
        <f>SUMIF(A:A,A99,L:L)</f>
        <v>2794.005639475385</v>
      </c>
      <c r="N99" s="3">
        <f t="shared" si="27"/>
        <v>0.05097084082802398</v>
      </c>
      <c r="O99" s="7">
        <f t="shared" si="28"/>
        <v>19.619060304969423</v>
      </c>
      <c r="P99" s="3">
        <f t="shared" si="29"/>
        <v>0.05097084082802398</v>
      </c>
      <c r="Q99" s="3">
        <f>IF(ISNUMBER(P99),SUMIF(A:A,A99,P:P),"")</f>
        <v>0.9411413890212367</v>
      </c>
      <c r="R99" s="3">
        <f t="shared" si="30"/>
        <v>0.05415853709401981</v>
      </c>
      <c r="S99" s="8">
        <f t="shared" si="31"/>
        <v>18.46430966671033</v>
      </c>
    </row>
    <row r="100" spans="1:19" ht="15">
      <c r="A100" s="1">
        <v>31</v>
      </c>
      <c r="B100" s="5">
        <v>0.6909722222222222</v>
      </c>
      <c r="C100" s="1" t="s">
        <v>161</v>
      </c>
      <c r="D100" s="1">
        <v>7</v>
      </c>
      <c r="E100" s="1">
        <v>3</v>
      </c>
      <c r="F100" s="1" t="s">
        <v>188</v>
      </c>
      <c r="G100" s="2">
        <v>37.7997333333333</v>
      </c>
      <c r="H100" s="6">
        <f>1+_xlfn.COUNTIFS(A:A,A100,O:O,"&lt;"&amp;O100)</f>
        <v>8</v>
      </c>
      <c r="I100" s="2">
        <f>_xlfn.AVERAGEIF(A:A,A100,G:G)</f>
        <v>45.30629999999998</v>
      </c>
      <c r="J100" s="2">
        <f t="shared" si="24"/>
        <v>-7.506566666666679</v>
      </c>
      <c r="K100" s="2">
        <f t="shared" si="25"/>
        <v>82.49343333333331</v>
      </c>
      <c r="L100" s="2">
        <f t="shared" si="26"/>
        <v>141.11935194197093</v>
      </c>
      <c r="M100" s="2">
        <f>SUMIF(A:A,A100,L:L)</f>
        <v>2794.005639475385</v>
      </c>
      <c r="N100" s="3">
        <f t="shared" si="27"/>
        <v>0.05050789803290022</v>
      </c>
      <c r="O100" s="7">
        <f t="shared" si="28"/>
        <v>19.798883718118944</v>
      </c>
      <c r="P100" s="3">
        <f t="shared" si="29"/>
        <v>0.05050789803290022</v>
      </c>
      <c r="Q100" s="3">
        <f>IF(ISNUMBER(P100),SUMIF(A:A,A100,P:P),"")</f>
        <v>0.9411413890212367</v>
      </c>
      <c r="R100" s="3">
        <f t="shared" si="30"/>
        <v>0.05366664203922342</v>
      </c>
      <c r="S100" s="8">
        <f t="shared" si="31"/>
        <v>18.63354892354041</v>
      </c>
    </row>
    <row r="101" spans="1:19" ht="15">
      <c r="A101" s="1">
        <v>31</v>
      </c>
      <c r="B101" s="5">
        <v>0.6909722222222222</v>
      </c>
      <c r="C101" s="1" t="s">
        <v>161</v>
      </c>
      <c r="D101" s="1">
        <v>7</v>
      </c>
      <c r="E101" s="1">
        <v>10</v>
      </c>
      <c r="F101" s="1" t="s">
        <v>193</v>
      </c>
      <c r="G101" s="2">
        <v>29.962933333333304</v>
      </c>
      <c r="H101" s="6">
        <f>1+_xlfn.COUNTIFS(A:A,A101,O:O,"&lt;"&amp;O101)</f>
        <v>9</v>
      </c>
      <c r="I101" s="2">
        <f>_xlfn.AVERAGEIF(A:A,A101,G:G)</f>
        <v>45.30629999999998</v>
      </c>
      <c r="J101" s="2">
        <f t="shared" si="24"/>
        <v>-15.343366666666675</v>
      </c>
      <c r="K101" s="2">
        <f t="shared" si="25"/>
        <v>74.65663333333333</v>
      </c>
      <c r="L101" s="2">
        <f t="shared" si="26"/>
        <v>88.18157138779203</v>
      </c>
      <c r="M101" s="2">
        <f>SUMIF(A:A,A101,L:L)</f>
        <v>2794.005639475385</v>
      </c>
      <c r="N101" s="3">
        <f t="shared" si="27"/>
        <v>0.03156098546900191</v>
      </c>
      <c r="O101" s="7">
        <f t="shared" si="28"/>
        <v>31.68468871107224</v>
      </c>
      <c r="P101" s="3">
        <f t="shared" si="29"/>
      </c>
      <c r="Q101" s="3">
        <f>IF(ISNUMBER(P101),SUMIF(A:A,A101,P:P),"")</f>
      </c>
      <c r="R101" s="3">
        <f t="shared" si="30"/>
      </c>
      <c r="S101" s="8">
        <f t="shared" si="31"/>
      </c>
    </row>
    <row r="102" spans="1:19" ht="15">
      <c r="A102" s="1">
        <v>31</v>
      </c>
      <c r="B102" s="5">
        <v>0.6909722222222222</v>
      </c>
      <c r="C102" s="1" t="s">
        <v>161</v>
      </c>
      <c r="D102" s="1">
        <v>7</v>
      </c>
      <c r="E102" s="1">
        <v>11</v>
      </c>
      <c r="F102" s="1" t="s">
        <v>194</v>
      </c>
      <c r="G102" s="2">
        <v>41.7629666666667</v>
      </c>
      <c r="H102" s="6">
        <f>1+_xlfn.COUNTIFS(A:A,A102,O:O,"&lt;"&amp;O102)</f>
        <v>6</v>
      </c>
      <c r="I102" s="2">
        <f>_xlfn.AVERAGEIF(A:A,A102,G:G)</f>
        <v>45.30629999999998</v>
      </c>
      <c r="J102" s="2">
        <f t="shared" si="24"/>
        <v>-3.5433333333332797</v>
      </c>
      <c r="K102" s="2">
        <f t="shared" si="25"/>
        <v>86.45666666666672</v>
      </c>
      <c r="L102" s="2">
        <f t="shared" si="26"/>
        <v>179.0025407725374</v>
      </c>
      <c r="M102" s="2">
        <f>SUMIF(A:A,A102,L:L)</f>
        <v>2794.005639475385</v>
      </c>
      <c r="N102" s="3">
        <f t="shared" si="27"/>
        <v>0.06406663545824041</v>
      </c>
      <c r="O102" s="7">
        <f t="shared" si="28"/>
        <v>15.60874849830088</v>
      </c>
      <c r="P102" s="3">
        <f t="shared" si="29"/>
        <v>0.06406663545824041</v>
      </c>
      <c r="Q102" s="3">
        <f>IF(ISNUMBER(P102),SUMIF(A:A,A102,P:P),"")</f>
        <v>0.9411413890212367</v>
      </c>
      <c r="R102" s="3">
        <f t="shared" si="30"/>
        <v>0.06807333755119208</v>
      </c>
      <c r="S102" s="8">
        <f t="shared" si="31"/>
        <v>14.69003924257403</v>
      </c>
    </row>
    <row r="103" spans="1:19" ht="15">
      <c r="A103" s="1">
        <v>31</v>
      </c>
      <c r="B103" s="5">
        <v>0.6909722222222222</v>
      </c>
      <c r="C103" s="1" t="s">
        <v>161</v>
      </c>
      <c r="D103" s="1">
        <v>7</v>
      </c>
      <c r="E103" s="1">
        <v>13</v>
      </c>
      <c r="F103" s="1" t="s">
        <v>195</v>
      </c>
      <c r="G103" s="2">
        <v>27.544233333333302</v>
      </c>
      <c r="H103" s="6">
        <f>1+_xlfn.COUNTIFS(A:A,A103,O:O,"&lt;"&amp;O103)</f>
        <v>10</v>
      </c>
      <c r="I103" s="2">
        <f>_xlfn.AVERAGEIF(A:A,A103,G:G)</f>
        <v>45.30629999999998</v>
      </c>
      <c r="J103" s="2">
        <f t="shared" si="24"/>
        <v>-17.762066666666676</v>
      </c>
      <c r="K103" s="2">
        <f t="shared" si="25"/>
        <v>72.23793333333333</v>
      </c>
      <c r="L103" s="2">
        <f t="shared" si="26"/>
        <v>76.26971961856061</v>
      </c>
      <c r="M103" s="2">
        <f>SUMIF(A:A,A103,L:L)</f>
        <v>2794.005639475385</v>
      </c>
      <c r="N103" s="3">
        <f t="shared" si="27"/>
        <v>0.027297625509761447</v>
      </c>
      <c r="O103" s="7">
        <f t="shared" si="28"/>
        <v>36.633222902204686</v>
      </c>
      <c r="P103" s="3">
        <f t="shared" si="29"/>
      </c>
      <c r="Q103" s="3">
        <f>IF(ISNUMBER(P103),SUMIF(A:A,A103,P:P),"")</f>
      </c>
      <c r="R103" s="3">
        <f t="shared" si="30"/>
      </c>
      <c r="S103" s="8">
        <f t="shared" si="31"/>
      </c>
    </row>
    <row r="104" spans="1:19" ht="15">
      <c r="A104" s="1">
        <v>38</v>
      </c>
      <c r="B104" s="5">
        <v>0.7013888888888888</v>
      </c>
      <c r="C104" s="1" t="s">
        <v>196</v>
      </c>
      <c r="D104" s="1">
        <v>8</v>
      </c>
      <c r="E104" s="1">
        <v>3</v>
      </c>
      <c r="F104" s="1" t="s">
        <v>237</v>
      </c>
      <c r="G104" s="2">
        <v>61.7518</v>
      </c>
      <c r="H104" s="6">
        <f>1+_xlfn.COUNTIFS(A:A,A104,O:O,"&lt;"&amp;O104)</f>
        <v>1</v>
      </c>
      <c r="I104" s="2">
        <f>_xlfn.AVERAGEIF(A:A,A104,G:G)</f>
        <v>51.18950476190476</v>
      </c>
      <c r="J104" s="2">
        <f t="shared" si="24"/>
        <v>10.562295238095246</v>
      </c>
      <c r="K104" s="2">
        <f t="shared" si="25"/>
        <v>100.56229523809525</v>
      </c>
      <c r="L104" s="2">
        <f t="shared" si="26"/>
        <v>417.27176088251707</v>
      </c>
      <c r="M104" s="2">
        <f>SUMIF(A:A,A104,L:L)</f>
        <v>1898.6908453028386</v>
      </c>
      <c r="N104" s="3">
        <f t="shared" si="27"/>
        <v>0.21976814283104779</v>
      </c>
      <c r="O104" s="7">
        <f t="shared" si="28"/>
        <v>4.550250036779784</v>
      </c>
      <c r="P104" s="3">
        <f t="shared" si="29"/>
        <v>0.21976814283104779</v>
      </c>
      <c r="Q104" s="3">
        <f>IF(ISNUMBER(P104),SUMIF(A:A,A104,P:P),"")</f>
        <v>0.9800506792648913</v>
      </c>
      <c r="R104" s="3">
        <f t="shared" si="30"/>
        <v>0.22424161064394113</v>
      </c>
      <c r="S104" s="8">
        <f t="shared" si="31"/>
        <v>4.459475639371124</v>
      </c>
    </row>
    <row r="105" spans="1:19" ht="15">
      <c r="A105" s="1">
        <v>38</v>
      </c>
      <c r="B105" s="5">
        <v>0.7013888888888888</v>
      </c>
      <c r="C105" s="1" t="s">
        <v>196</v>
      </c>
      <c r="D105" s="1">
        <v>8</v>
      </c>
      <c r="E105" s="1">
        <v>1</v>
      </c>
      <c r="F105" s="1" t="s">
        <v>235</v>
      </c>
      <c r="G105" s="2">
        <v>60.615300000000005</v>
      </c>
      <c r="H105" s="6">
        <f>1+_xlfn.COUNTIFS(A:A,A105,O:O,"&lt;"&amp;O105)</f>
        <v>2</v>
      </c>
      <c r="I105" s="2">
        <f>_xlfn.AVERAGEIF(A:A,A105,G:G)</f>
        <v>51.18950476190476</v>
      </c>
      <c r="J105" s="2">
        <f t="shared" si="24"/>
        <v>9.425795238095247</v>
      </c>
      <c r="K105" s="2">
        <f t="shared" si="25"/>
        <v>99.42579523809525</v>
      </c>
      <c r="L105" s="2">
        <f t="shared" si="26"/>
        <v>389.76645027121685</v>
      </c>
      <c r="M105" s="2">
        <f>SUMIF(A:A,A105,L:L)</f>
        <v>1898.6908453028386</v>
      </c>
      <c r="N105" s="3">
        <f t="shared" si="27"/>
        <v>0.2052816819733755</v>
      </c>
      <c r="O105" s="7">
        <f t="shared" si="28"/>
        <v>4.871355253849184</v>
      </c>
      <c r="P105" s="3">
        <f t="shared" si="29"/>
        <v>0.2052816819733755</v>
      </c>
      <c r="Q105" s="3">
        <f>IF(ISNUMBER(P105),SUMIF(A:A,A105,P:P),"")</f>
        <v>0.9800506792648913</v>
      </c>
      <c r="R105" s="3">
        <f t="shared" si="30"/>
        <v>0.20946027212322488</v>
      </c>
      <c r="S105" s="8">
        <f t="shared" si="31"/>
        <v>4.774175025475489</v>
      </c>
    </row>
    <row r="106" spans="1:19" ht="15">
      <c r="A106" s="1">
        <v>38</v>
      </c>
      <c r="B106" s="5">
        <v>0.7013888888888888</v>
      </c>
      <c r="C106" s="1" t="s">
        <v>196</v>
      </c>
      <c r="D106" s="1">
        <v>8</v>
      </c>
      <c r="E106" s="1">
        <v>4</v>
      </c>
      <c r="F106" s="1" t="s">
        <v>238</v>
      </c>
      <c r="G106" s="2">
        <v>58.1707333333334</v>
      </c>
      <c r="H106" s="6">
        <f>1+_xlfn.COUNTIFS(A:A,A106,O:O,"&lt;"&amp;O106)</f>
        <v>3</v>
      </c>
      <c r="I106" s="2">
        <f>_xlfn.AVERAGEIF(A:A,A106,G:G)</f>
        <v>51.18950476190476</v>
      </c>
      <c r="J106" s="2">
        <f t="shared" si="24"/>
        <v>6.981228571428645</v>
      </c>
      <c r="K106" s="2">
        <f t="shared" si="25"/>
        <v>96.98122857142864</v>
      </c>
      <c r="L106" s="2">
        <f t="shared" si="26"/>
        <v>336.5927404675509</v>
      </c>
      <c r="M106" s="2">
        <f>SUMIF(A:A,A106,L:L)</f>
        <v>1898.6908453028386</v>
      </c>
      <c r="N106" s="3">
        <f t="shared" si="27"/>
        <v>0.17727622235091403</v>
      </c>
      <c r="O106" s="7">
        <f t="shared" si="28"/>
        <v>5.64091442574021</v>
      </c>
      <c r="P106" s="3">
        <f t="shared" si="29"/>
        <v>0.17727622235091403</v>
      </c>
      <c r="Q106" s="3">
        <f>IF(ISNUMBER(P106),SUMIF(A:A,A106,P:P),"")</f>
        <v>0.9800506792648913</v>
      </c>
      <c r="R106" s="3">
        <f t="shared" si="30"/>
        <v>0.18088475024973605</v>
      </c>
      <c r="S106" s="8">
        <f t="shared" si="31"/>
        <v>5.528382014621817</v>
      </c>
    </row>
    <row r="107" spans="1:19" ht="15">
      <c r="A107" s="1">
        <v>38</v>
      </c>
      <c r="B107" s="5">
        <v>0.7013888888888888</v>
      </c>
      <c r="C107" s="1" t="s">
        <v>196</v>
      </c>
      <c r="D107" s="1">
        <v>8</v>
      </c>
      <c r="E107" s="1">
        <v>2</v>
      </c>
      <c r="F107" s="1" t="s">
        <v>236</v>
      </c>
      <c r="G107" s="2">
        <v>56.97749999999991</v>
      </c>
      <c r="H107" s="6">
        <f>1+_xlfn.COUNTIFS(A:A,A107,O:O,"&lt;"&amp;O107)</f>
        <v>4</v>
      </c>
      <c r="I107" s="2">
        <f>_xlfn.AVERAGEIF(A:A,A107,G:G)</f>
        <v>51.18950476190476</v>
      </c>
      <c r="J107" s="2">
        <f t="shared" si="24"/>
        <v>5.787995238095149</v>
      </c>
      <c r="K107" s="2">
        <f t="shared" si="25"/>
        <v>95.78799523809515</v>
      </c>
      <c r="L107" s="2">
        <f t="shared" si="26"/>
        <v>313.33713336583696</v>
      </c>
      <c r="M107" s="2">
        <f>SUMIF(A:A,A107,L:L)</f>
        <v>1898.6908453028386</v>
      </c>
      <c r="N107" s="3">
        <f t="shared" si="27"/>
        <v>0.1650279897546249</v>
      </c>
      <c r="O107" s="7">
        <f t="shared" si="28"/>
        <v>6.059578144815735</v>
      </c>
      <c r="P107" s="3">
        <f t="shared" si="29"/>
        <v>0.1650279897546249</v>
      </c>
      <c r="Q107" s="3">
        <f>IF(ISNUMBER(P107),SUMIF(A:A,A107,P:P),"")</f>
        <v>0.9800506792648913</v>
      </c>
      <c r="R107" s="3">
        <f t="shared" si="30"/>
        <v>0.1683872000154194</v>
      </c>
      <c r="S107" s="8">
        <f t="shared" si="31"/>
        <v>5.93869367688535</v>
      </c>
    </row>
    <row r="108" spans="1:19" ht="15">
      <c r="A108" s="1">
        <v>38</v>
      </c>
      <c r="B108" s="5">
        <v>0.7013888888888888</v>
      </c>
      <c r="C108" s="1" t="s">
        <v>196</v>
      </c>
      <c r="D108" s="1">
        <v>8</v>
      </c>
      <c r="E108" s="1">
        <v>6</v>
      </c>
      <c r="F108" s="1" t="s">
        <v>240</v>
      </c>
      <c r="G108" s="2">
        <v>51.606700000000004</v>
      </c>
      <c r="H108" s="6">
        <f>1+_xlfn.COUNTIFS(A:A,A108,O:O,"&lt;"&amp;O108)</f>
        <v>5</v>
      </c>
      <c r="I108" s="2">
        <f>_xlfn.AVERAGEIF(A:A,A108,G:G)</f>
        <v>51.18950476190476</v>
      </c>
      <c r="J108" s="2">
        <f t="shared" si="24"/>
        <v>0.41719523809524617</v>
      </c>
      <c r="K108" s="2">
        <f t="shared" si="25"/>
        <v>90.41719523809525</v>
      </c>
      <c r="L108" s="2">
        <f t="shared" si="26"/>
        <v>227.01854593214023</v>
      </c>
      <c r="M108" s="2">
        <f>SUMIF(A:A,A108,L:L)</f>
        <v>1898.6908453028386</v>
      </c>
      <c r="N108" s="3">
        <f t="shared" si="27"/>
        <v>0.11956582952604435</v>
      </c>
      <c r="O108" s="7">
        <f t="shared" si="28"/>
        <v>8.36359354477757</v>
      </c>
      <c r="P108" s="3">
        <f t="shared" si="29"/>
        <v>0.11956582952604435</v>
      </c>
      <c r="Q108" s="3">
        <f>IF(ISNUMBER(P108),SUMIF(A:A,A108,P:P),"")</f>
        <v>0.9800506792648913</v>
      </c>
      <c r="R108" s="3">
        <f t="shared" si="30"/>
        <v>0.12199963946326463</v>
      </c>
      <c r="S108" s="8">
        <f t="shared" si="31"/>
        <v>8.196745534654719</v>
      </c>
    </row>
    <row r="109" spans="1:19" ht="15">
      <c r="A109" s="1">
        <v>38</v>
      </c>
      <c r="B109" s="5">
        <v>0.7013888888888888</v>
      </c>
      <c r="C109" s="1" t="s">
        <v>196</v>
      </c>
      <c r="D109" s="1">
        <v>8</v>
      </c>
      <c r="E109" s="1">
        <v>7</v>
      </c>
      <c r="F109" s="1" t="s">
        <v>241</v>
      </c>
      <c r="G109" s="2">
        <v>47.442333333333295</v>
      </c>
      <c r="H109" s="6">
        <f>1+_xlfn.COUNTIFS(A:A,A109,O:O,"&lt;"&amp;O109)</f>
        <v>6</v>
      </c>
      <c r="I109" s="2">
        <f>_xlfn.AVERAGEIF(A:A,A109,G:G)</f>
        <v>51.18950476190476</v>
      </c>
      <c r="J109" s="2">
        <f t="shared" si="24"/>
        <v>-3.7471714285714626</v>
      </c>
      <c r="K109" s="2">
        <f t="shared" si="25"/>
        <v>86.25282857142854</v>
      </c>
      <c r="L109" s="2">
        <f t="shared" si="26"/>
        <v>176.8266217338156</v>
      </c>
      <c r="M109" s="2">
        <f>SUMIF(A:A,A109,L:L)</f>
        <v>1898.6908453028386</v>
      </c>
      <c r="N109" s="3">
        <f t="shared" si="27"/>
        <v>0.09313081282888475</v>
      </c>
      <c r="O109" s="7">
        <f t="shared" si="28"/>
        <v>10.737584797389932</v>
      </c>
      <c r="P109" s="3">
        <f t="shared" si="29"/>
        <v>0.09313081282888475</v>
      </c>
      <c r="Q109" s="3">
        <f>IF(ISNUMBER(P109),SUMIF(A:A,A109,P:P),"")</f>
        <v>0.9800506792648913</v>
      </c>
      <c r="R109" s="3">
        <f t="shared" si="30"/>
        <v>0.09502652750441393</v>
      </c>
      <c r="S109" s="8">
        <f t="shared" si="31"/>
        <v>10.523377274346371</v>
      </c>
    </row>
    <row r="110" spans="1:19" ht="15">
      <c r="A110" s="1">
        <v>38</v>
      </c>
      <c r="B110" s="5">
        <v>0.7013888888888888</v>
      </c>
      <c r="C110" s="1" t="s">
        <v>196</v>
      </c>
      <c r="D110" s="1">
        <v>8</v>
      </c>
      <c r="E110" s="1">
        <v>5</v>
      </c>
      <c r="F110" s="1" t="s">
        <v>239</v>
      </c>
      <c r="G110" s="2">
        <v>21.762166666666698</v>
      </c>
      <c r="H110" s="6">
        <f>1+_xlfn.COUNTIFS(A:A,A110,O:O,"&lt;"&amp;O110)</f>
        <v>7</v>
      </c>
      <c r="I110" s="2">
        <f>_xlfn.AVERAGEIF(A:A,A110,G:G)</f>
        <v>51.18950476190476</v>
      </c>
      <c r="J110" s="2">
        <f t="shared" si="24"/>
        <v>-29.42733809523806</v>
      </c>
      <c r="K110" s="2">
        <f t="shared" si="25"/>
        <v>60.572661904761944</v>
      </c>
      <c r="L110" s="2">
        <f t="shared" si="26"/>
        <v>37.87759264976096</v>
      </c>
      <c r="M110" s="2">
        <f>SUMIF(A:A,A110,L:L)</f>
        <v>1898.6908453028386</v>
      </c>
      <c r="N110" s="3">
        <f t="shared" si="27"/>
        <v>0.01994932073510869</v>
      </c>
      <c r="O110" s="7">
        <f t="shared" si="28"/>
        <v>50.12702002630626</v>
      </c>
      <c r="P110" s="3">
        <f t="shared" si="29"/>
      </c>
      <c r="Q110" s="3">
        <f>IF(ISNUMBER(P110),SUMIF(A:A,A110,P:P),"")</f>
      </c>
      <c r="R110" s="3">
        <f t="shared" si="30"/>
      </c>
      <c r="S110" s="8">
        <f t="shared" si="31"/>
      </c>
    </row>
    <row r="111" spans="1:19" ht="15">
      <c r="A111" s="1">
        <v>4</v>
      </c>
      <c r="B111" s="5">
        <v>0.7062499999999999</v>
      </c>
      <c r="C111" s="1" t="s">
        <v>19</v>
      </c>
      <c r="D111" s="1">
        <v>4</v>
      </c>
      <c r="E111" s="1">
        <v>2</v>
      </c>
      <c r="F111" s="1" t="s">
        <v>51</v>
      </c>
      <c r="G111" s="2">
        <v>70.0972</v>
      </c>
      <c r="H111" s="6">
        <f>1+_xlfn.COUNTIFS(A:A,A111,O:O,"&lt;"&amp;O111)</f>
        <v>1</v>
      </c>
      <c r="I111" s="2">
        <f>_xlfn.AVERAGEIF(A:A,A111,G:G)</f>
        <v>48.82967999999998</v>
      </c>
      <c r="J111" s="2">
        <f t="shared" si="24"/>
        <v>21.26752000000002</v>
      </c>
      <c r="K111" s="2">
        <f t="shared" si="25"/>
        <v>111.26752000000002</v>
      </c>
      <c r="L111" s="2">
        <f t="shared" si="26"/>
        <v>793.1808074528768</v>
      </c>
      <c r="M111" s="2">
        <f>SUMIF(A:A,A111,L:L)</f>
        <v>2714.376882839196</v>
      </c>
      <c r="N111" s="3">
        <f t="shared" si="27"/>
        <v>0.29221469298074115</v>
      </c>
      <c r="O111" s="7">
        <f t="shared" si="28"/>
        <v>3.422141405004253</v>
      </c>
      <c r="P111" s="3">
        <f t="shared" si="29"/>
        <v>0.29221469298074115</v>
      </c>
      <c r="Q111" s="3">
        <f>IF(ISNUMBER(P111),SUMIF(A:A,A111,P:P),"")</f>
        <v>0.8885381892365493</v>
      </c>
      <c r="R111" s="3">
        <f t="shared" si="30"/>
        <v>0.32887128152794215</v>
      </c>
      <c r="S111" s="8">
        <f t="shared" si="31"/>
        <v>3.0407033273138997</v>
      </c>
    </row>
    <row r="112" spans="1:19" ht="15">
      <c r="A112" s="1">
        <v>4</v>
      </c>
      <c r="B112" s="5">
        <v>0.7062499999999999</v>
      </c>
      <c r="C112" s="1" t="s">
        <v>19</v>
      </c>
      <c r="D112" s="1">
        <v>4</v>
      </c>
      <c r="E112" s="1">
        <v>7</v>
      </c>
      <c r="F112" s="1" t="s">
        <v>56</v>
      </c>
      <c r="G112" s="2">
        <v>57.46266666666659</v>
      </c>
      <c r="H112" s="6">
        <f>1+_xlfn.COUNTIFS(A:A,A112,O:O,"&lt;"&amp;O112)</f>
        <v>2</v>
      </c>
      <c r="I112" s="2">
        <f>_xlfn.AVERAGEIF(A:A,A112,G:G)</f>
        <v>48.82967999999998</v>
      </c>
      <c r="J112" s="2">
        <f t="shared" si="24"/>
        <v>8.63298666666661</v>
      </c>
      <c r="K112" s="2">
        <f t="shared" si="25"/>
        <v>98.63298666666661</v>
      </c>
      <c r="L112" s="2">
        <f t="shared" si="26"/>
        <v>371.6599041691506</v>
      </c>
      <c r="M112" s="2">
        <f>SUMIF(A:A,A112,L:L)</f>
        <v>2714.376882839196</v>
      </c>
      <c r="N112" s="3">
        <f t="shared" si="27"/>
        <v>0.13692273409741101</v>
      </c>
      <c r="O112" s="7">
        <f t="shared" si="28"/>
        <v>7.303389072617915</v>
      </c>
      <c r="P112" s="3">
        <f t="shared" si="29"/>
        <v>0.13692273409741101</v>
      </c>
      <c r="Q112" s="3">
        <f>IF(ISNUMBER(P112),SUMIF(A:A,A112,P:P),"")</f>
        <v>0.8885381892365493</v>
      </c>
      <c r="R112" s="3">
        <f t="shared" si="30"/>
        <v>0.15409887358365307</v>
      </c>
      <c r="S112" s="8">
        <f t="shared" si="31"/>
        <v>6.489340101873923</v>
      </c>
    </row>
    <row r="113" spans="1:19" ht="15">
      <c r="A113" s="1">
        <v>4</v>
      </c>
      <c r="B113" s="5">
        <v>0.7062499999999999</v>
      </c>
      <c r="C113" s="1" t="s">
        <v>19</v>
      </c>
      <c r="D113" s="1">
        <v>4</v>
      </c>
      <c r="E113" s="1">
        <v>3</v>
      </c>
      <c r="F113" s="1" t="s">
        <v>52</v>
      </c>
      <c r="G113" s="2">
        <v>53.734733333333295</v>
      </c>
      <c r="H113" s="6">
        <f>1+_xlfn.COUNTIFS(A:A,A113,O:O,"&lt;"&amp;O113)</f>
        <v>3</v>
      </c>
      <c r="I113" s="2">
        <f>_xlfn.AVERAGEIF(A:A,A113,G:G)</f>
        <v>48.82967999999998</v>
      </c>
      <c r="J113" s="2">
        <f t="shared" si="24"/>
        <v>4.9050533333333135</v>
      </c>
      <c r="K113" s="2">
        <f t="shared" si="25"/>
        <v>94.90505333333331</v>
      </c>
      <c r="L113" s="2">
        <f t="shared" si="26"/>
        <v>297.1696536122847</v>
      </c>
      <c r="M113" s="2">
        <f>SUMIF(A:A,A113,L:L)</f>
        <v>2714.376882839196</v>
      </c>
      <c r="N113" s="3">
        <f t="shared" si="27"/>
        <v>0.10947987933843951</v>
      </c>
      <c r="O113" s="7">
        <f t="shared" si="28"/>
        <v>9.13409848497056</v>
      </c>
      <c r="P113" s="3">
        <f t="shared" si="29"/>
        <v>0.10947987933843951</v>
      </c>
      <c r="Q113" s="3">
        <f>IF(ISNUMBER(P113),SUMIF(A:A,A113,P:P),"")</f>
        <v>0.8885381892365493</v>
      </c>
      <c r="R113" s="3">
        <f t="shared" si="30"/>
        <v>0.12321347654455564</v>
      </c>
      <c r="S113" s="8">
        <f t="shared" si="31"/>
        <v>8.11599532814405</v>
      </c>
    </row>
    <row r="114" spans="1:19" ht="15">
      <c r="A114" s="1">
        <v>4</v>
      </c>
      <c r="B114" s="5">
        <v>0.7062499999999999</v>
      </c>
      <c r="C114" s="1" t="s">
        <v>19</v>
      </c>
      <c r="D114" s="1">
        <v>4</v>
      </c>
      <c r="E114" s="1">
        <v>4</v>
      </c>
      <c r="F114" s="1" t="s">
        <v>53</v>
      </c>
      <c r="G114" s="2">
        <v>51.3359</v>
      </c>
      <c r="H114" s="6">
        <f>1+_xlfn.COUNTIFS(A:A,A114,O:O,"&lt;"&amp;O114)</f>
        <v>4</v>
      </c>
      <c r="I114" s="2">
        <f>_xlfn.AVERAGEIF(A:A,A114,G:G)</f>
        <v>48.82967999999998</v>
      </c>
      <c r="J114" s="2">
        <f t="shared" si="24"/>
        <v>2.5062200000000203</v>
      </c>
      <c r="K114" s="2">
        <f t="shared" si="25"/>
        <v>92.50622000000001</v>
      </c>
      <c r="L114" s="2">
        <f t="shared" si="26"/>
        <v>257.3335748776648</v>
      </c>
      <c r="M114" s="2">
        <f>SUMIF(A:A,A114,L:L)</f>
        <v>2714.376882839196</v>
      </c>
      <c r="N114" s="3">
        <f t="shared" si="27"/>
        <v>0.09480392222044637</v>
      </c>
      <c r="O114" s="7">
        <f t="shared" si="28"/>
        <v>10.54808679407496</v>
      </c>
      <c r="P114" s="3">
        <f t="shared" si="29"/>
        <v>0.09480392222044637</v>
      </c>
      <c r="Q114" s="3">
        <f>IF(ISNUMBER(P114),SUMIF(A:A,A114,P:P),"")</f>
        <v>0.8885381892365493</v>
      </c>
      <c r="R114" s="3">
        <f t="shared" si="30"/>
        <v>0.106696508229887</v>
      </c>
      <c r="S114" s="8">
        <f t="shared" si="31"/>
        <v>9.372377939917323</v>
      </c>
    </row>
    <row r="115" spans="1:19" ht="15">
      <c r="A115" s="1">
        <v>4</v>
      </c>
      <c r="B115" s="5">
        <v>0.7062499999999999</v>
      </c>
      <c r="C115" s="1" t="s">
        <v>19</v>
      </c>
      <c r="D115" s="1">
        <v>4</v>
      </c>
      <c r="E115" s="1">
        <v>1</v>
      </c>
      <c r="F115" s="1" t="s">
        <v>50</v>
      </c>
      <c r="G115" s="2">
        <v>50.533333333333296</v>
      </c>
      <c r="H115" s="6">
        <f>1+_xlfn.COUNTIFS(A:A,A115,O:O,"&lt;"&amp;O115)</f>
        <v>5</v>
      </c>
      <c r="I115" s="2">
        <f>_xlfn.AVERAGEIF(A:A,A115,G:G)</f>
        <v>48.82967999999998</v>
      </c>
      <c r="J115" s="2">
        <f t="shared" si="24"/>
        <v>1.703653333333314</v>
      </c>
      <c r="K115" s="2">
        <f t="shared" si="25"/>
        <v>91.7036533333333</v>
      </c>
      <c r="L115" s="2">
        <f t="shared" si="26"/>
        <v>245.2355555816285</v>
      </c>
      <c r="M115" s="2">
        <f>SUMIF(A:A,A115,L:L)</f>
        <v>2714.376882839196</v>
      </c>
      <c r="N115" s="3">
        <f t="shared" si="27"/>
        <v>0.09034690692072057</v>
      </c>
      <c r="O115" s="7">
        <f t="shared" si="28"/>
        <v>11.06844754383789</v>
      </c>
      <c r="P115" s="3">
        <f t="shared" si="29"/>
        <v>0.09034690692072057</v>
      </c>
      <c r="Q115" s="3">
        <f>IF(ISNUMBER(P115),SUMIF(A:A,A115,P:P),"")</f>
        <v>0.8885381892365493</v>
      </c>
      <c r="R115" s="3">
        <f t="shared" si="30"/>
        <v>0.10168038697171647</v>
      </c>
      <c r="S115" s="8">
        <f t="shared" si="31"/>
        <v>9.83473833826145</v>
      </c>
    </row>
    <row r="116" spans="1:19" ht="15">
      <c r="A116" s="1">
        <v>4</v>
      </c>
      <c r="B116" s="5">
        <v>0.7062499999999999</v>
      </c>
      <c r="C116" s="1" t="s">
        <v>19</v>
      </c>
      <c r="D116" s="1">
        <v>4</v>
      </c>
      <c r="E116" s="1">
        <v>9</v>
      </c>
      <c r="F116" s="1" t="s">
        <v>58</v>
      </c>
      <c r="G116" s="2">
        <v>49.4645</v>
      </c>
      <c r="H116" s="6">
        <f>1+_xlfn.COUNTIFS(A:A,A116,O:O,"&lt;"&amp;O116)</f>
        <v>6</v>
      </c>
      <c r="I116" s="2">
        <f>_xlfn.AVERAGEIF(A:A,A116,G:G)</f>
        <v>48.82967999999998</v>
      </c>
      <c r="J116" s="2">
        <f t="shared" si="24"/>
        <v>0.634820000000019</v>
      </c>
      <c r="K116" s="2">
        <f t="shared" si="25"/>
        <v>90.63482000000002</v>
      </c>
      <c r="L116" s="2">
        <f t="shared" si="26"/>
        <v>230.00227495891622</v>
      </c>
      <c r="M116" s="2">
        <f>SUMIF(A:A,A116,L:L)</f>
        <v>2714.376882839196</v>
      </c>
      <c r="N116" s="3">
        <f t="shared" si="27"/>
        <v>0.08473483413929514</v>
      </c>
      <c r="O116" s="7">
        <f t="shared" si="28"/>
        <v>11.801521890703242</v>
      </c>
      <c r="P116" s="3">
        <f t="shared" si="29"/>
        <v>0.08473483413929514</v>
      </c>
      <c r="Q116" s="3">
        <f>IF(ISNUMBER(P116),SUMIF(A:A,A116,P:P),"")</f>
        <v>0.8885381892365493</v>
      </c>
      <c r="R116" s="3">
        <f t="shared" si="30"/>
        <v>0.09536431316711451</v>
      </c>
      <c r="S116" s="8">
        <f t="shared" si="31"/>
        <v>10.486102891000955</v>
      </c>
    </row>
    <row r="117" spans="1:19" ht="15">
      <c r="A117" s="1">
        <v>4</v>
      </c>
      <c r="B117" s="5">
        <v>0.7062499999999999</v>
      </c>
      <c r="C117" s="1" t="s">
        <v>19</v>
      </c>
      <c r="D117" s="1">
        <v>4</v>
      </c>
      <c r="E117" s="1">
        <v>5</v>
      </c>
      <c r="F117" s="1" t="s">
        <v>54</v>
      </c>
      <c r="G117" s="2">
        <v>48.5135</v>
      </c>
      <c r="H117" s="6">
        <f>1+_xlfn.COUNTIFS(A:A,A117,O:O,"&lt;"&amp;O117)</f>
        <v>7</v>
      </c>
      <c r="I117" s="2">
        <f>_xlfn.AVERAGEIF(A:A,A117,G:G)</f>
        <v>48.82967999999998</v>
      </c>
      <c r="J117" s="2">
        <f t="shared" si="24"/>
        <v>-0.3161799999999815</v>
      </c>
      <c r="K117" s="2">
        <f t="shared" si="25"/>
        <v>89.68382000000003</v>
      </c>
      <c r="L117" s="2">
        <f t="shared" si="26"/>
        <v>217.24574973096668</v>
      </c>
      <c r="M117" s="2">
        <f>SUMIF(A:A,A117,L:L)</f>
        <v>2714.376882839196</v>
      </c>
      <c r="N117" s="3">
        <f t="shared" si="27"/>
        <v>0.08003521953949556</v>
      </c>
      <c r="O117" s="7">
        <f t="shared" si="28"/>
        <v>12.49449936857514</v>
      </c>
      <c r="P117" s="3">
        <f t="shared" si="29"/>
        <v>0.08003521953949556</v>
      </c>
      <c r="Q117" s="3">
        <f>IF(ISNUMBER(P117),SUMIF(A:A,A117,P:P),"")</f>
        <v>0.8885381892365493</v>
      </c>
      <c r="R117" s="3">
        <f t="shared" si="30"/>
        <v>0.09007515997513119</v>
      </c>
      <c r="S117" s="8">
        <f t="shared" si="31"/>
        <v>11.101839844370962</v>
      </c>
    </row>
    <row r="118" spans="1:19" ht="15">
      <c r="A118" s="1">
        <v>4</v>
      </c>
      <c r="B118" s="5">
        <v>0.7062499999999999</v>
      </c>
      <c r="C118" s="1" t="s">
        <v>19</v>
      </c>
      <c r="D118" s="1">
        <v>4</v>
      </c>
      <c r="E118" s="1">
        <v>6</v>
      </c>
      <c r="F118" s="1" t="s">
        <v>55</v>
      </c>
      <c r="G118" s="2">
        <v>36.1579333333333</v>
      </c>
      <c r="H118" s="6">
        <f>1+_xlfn.COUNTIFS(A:A,A118,O:O,"&lt;"&amp;O118)</f>
        <v>8</v>
      </c>
      <c r="I118" s="2">
        <f>_xlfn.AVERAGEIF(A:A,A118,G:G)</f>
        <v>48.82967999999998</v>
      </c>
      <c r="J118" s="2">
        <f t="shared" si="24"/>
        <v>-12.671746666666685</v>
      </c>
      <c r="K118" s="2">
        <f t="shared" si="25"/>
        <v>77.32825333333332</v>
      </c>
      <c r="L118" s="2">
        <f t="shared" si="26"/>
        <v>103.51279207544128</v>
      </c>
      <c r="M118" s="2">
        <f>SUMIF(A:A,A118,L:L)</f>
        <v>2714.376882839196</v>
      </c>
      <c r="N118" s="3">
        <f t="shared" si="27"/>
        <v>0.038135010922716275</v>
      </c>
      <c r="O118" s="7">
        <f t="shared" si="28"/>
        <v>26.222622619056853</v>
      </c>
      <c r="P118" s="3">
        <f t="shared" si="29"/>
      </c>
      <c r="Q118" s="3">
        <f>IF(ISNUMBER(P118),SUMIF(A:A,A118,P:P),"")</f>
      </c>
      <c r="R118" s="3">
        <f t="shared" si="30"/>
      </c>
      <c r="S118" s="8">
        <f t="shared" si="31"/>
      </c>
    </row>
    <row r="119" spans="1:19" ht="15">
      <c r="A119" s="1">
        <v>4</v>
      </c>
      <c r="B119" s="5">
        <v>0.7062499999999999</v>
      </c>
      <c r="C119" s="1" t="s">
        <v>19</v>
      </c>
      <c r="D119" s="1">
        <v>4</v>
      </c>
      <c r="E119" s="1">
        <v>8</v>
      </c>
      <c r="F119" s="1" t="s">
        <v>57</v>
      </c>
      <c r="G119" s="2">
        <v>35.1559666666667</v>
      </c>
      <c r="H119" s="6">
        <f>1+_xlfn.COUNTIFS(A:A,A119,O:O,"&lt;"&amp;O119)</f>
        <v>10</v>
      </c>
      <c r="I119" s="2">
        <f>_xlfn.AVERAGEIF(A:A,A119,G:G)</f>
        <v>48.82967999999998</v>
      </c>
      <c r="J119" s="2">
        <f t="shared" si="24"/>
        <v>-13.673713333333282</v>
      </c>
      <c r="K119" s="2">
        <f t="shared" si="25"/>
        <v>76.32628666666672</v>
      </c>
      <c r="L119" s="2">
        <f t="shared" si="26"/>
        <v>97.47317383578407</v>
      </c>
      <c r="M119" s="2">
        <f>SUMIF(A:A,A119,L:L)</f>
        <v>2714.376882839196</v>
      </c>
      <c r="N119" s="3">
        <f t="shared" si="27"/>
        <v>0.035909963149195645</v>
      </c>
      <c r="O119" s="7">
        <f t="shared" si="28"/>
        <v>27.847424845447083</v>
      </c>
      <c r="P119" s="3">
        <f t="shared" si="29"/>
      </c>
      <c r="Q119" s="3">
        <f>IF(ISNUMBER(P119),SUMIF(A:A,A119,P:P),"")</f>
      </c>
      <c r="R119" s="3">
        <f t="shared" si="30"/>
      </c>
      <c r="S119" s="8">
        <f t="shared" si="31"/>
      </c>
    </row>
    <row r="120" spans="1:19" ht="15">
      <c r="A120" s="1">
        <v>4</v>
      </c>
      <c r="B120" s="5">
        <v>0.7062499999999999</v>
      </c>
      <c r="C120" s="1" t="s">
        <v>19</v>
      </c>
      <c r="D120" s="1">
        <v>4</v>
      </c>
      <c r="E120" s="1">
        <v>10</v>
      </c>
      <c r="F120" s="1" t="s">
        <v>59</v>
      </c>
      <c r="G120" s="2">
        <v>35.8410666666667</v>
      </c>
      <c r="H120" s="6">
        <f>1+_xlfn.COUNTIFS(A:A,A120,O:O,"&lt;"&amp;O120)</f>
        <v>9</v>
      </c>
      <c r="I120" s="2">
        <f>_xlfn.AVERAGEIF(A:A,A120,G:G)</f>
        <v>48.82967999999998</v>
      </c>
      <c r="J120" s="2">
        <f t="shared" si="24"/>
        <v>-12.988613333333284</v>
      </c>
      <c r="K120" s="2">
        <f t="shared" si="25"/>
        <v>77.01138666666671</v>
      </c>
      <c r="L120" s="2">
        <f t="shared" si="26"/>
        <v>101.56339654448281</v>
      </c>
      <c r="M120" s="2">
        <f>SUMIF(A:A,A120,L:L)</f>
        <v>2714.376882839196</v>
      </c>
      <c r="N120" s="3">
        <f t="shared" si="27"/>
        <v>0.037416836691538974</v>
      </c>
      <c r="O120" s="7">
        <f t="shared" si="28"/>
        <v>26.7259364612757</v>
      </c>
      <c r="P120" s="3">
        <f t="shared" si="29"/>
      </c>
      <c r="Q120" s="3">
        <f>IF(ISNUMBER(P120),SUMIF(A:A,A120,P:P),"")</f>
      </c>
      <c r="R120" s="3">
        <f t="shared" si="30"/>
      </c>
      <c r="S120" s="8">
        <f t="shared" si="31"/>
      </c>
    </row>
    <row r="121" spans="1:19" ht="15">
      <c r="A121" s="1">
        <v>5</v>
      </c>
      <c r="B121" s="5">
        <v>0.7326388888888888</v>
      </c>
      <c r="C121" s="1" t="s">
        <v>19</v>
      </c>
      <c r="D121" s="1">
        <v>5</v>
      </c>
      <c r="E121" s="1">
        <v>2</v>
      </c>
      <c r="F121" s="1" t="s">
        <v>61</v>
      </c>
      <c r="G121" s="2">
        <v>72.04573333333329</v>
      </c>
      <c r="H121" s="6">
        <f>1+_xlfn.COUNTIFS(A:A,A121,O:O,"&lt;"&amp;O121)</f>
        <v>1</v>
      </c>
      <c r="I121" s="2">
        <f>_xlfn.AVERAGEIF(A:A,A121,G:G)</f>
        <v>48.31660740740736</v>
      </c>
      <c r="J121" s="2">
        <f t="shared" si="24"/>
        <v>23.729125925925928</v>
      </c>
      <c r="K121" s="2">
        <f t="shared" si="25"/>
        <v>113.72912592592593</v>
      </c>
      <c r="L121" s="2">
        <f t="shared" si="26"/>
        <v>919.4241549627438</v>
      </c>
      <c r="M121" s="2">
        <f>SUMIF(A:A,A121,L:L)</f>
        <v>2683.990154981723</v>
      </c>
      <c r="N121" s="3">
        <f t="shared" si="27"/>
        <v>0.3425586913037707</v>
      </c>
      <c r="O121" s="7">
        <f t="shared" si="28"/>
        <v>2.9192077894565234</v>
      </c>
      <c r="P121" s="3">
        <f t="shared" si="29"/>
        <v>0.3425586913037707</v>
      </c>
      <c r="Q121" s="3">
        <f>IF(ISNUMBER(P121),SUMIF(A:A,A121,P:P),"")</f>
        <v>0.9013364653435818</v>
      </c>
      <c r="R121" s="3">
        <f t="shared" si="30"/>
        <v>0.3800563989976709</v>
      </c>
      <c r="S121" s="8">
        <f t="shared" si="31"/>
        <v>2.6311884305521938</v>
      </c>
    </row>
    <row r="122" spans="1:19" ht="15">
      <c r="A122" s="1">
        <v>5</v>
      </c>
      <c r="B122" s="5">
        <v>0.7326388888888888</v>
      </c>
      <c r="C122" s="1" t="s">
        <v>19</v>
      </c>
      <c r="D122" s="1">
        <v>5</v>
      </c>
      <c r="E122" s="1">
        <v>5</v>
      </c>
      <c r="F122" s="1" t="s">
        <v>64</v>
      </c>
      <c r="G122" s="2">
        <v>59.5139666666667</v>
      </c>
      <c r="H122" s="6">
        <f>1+_xlfn.COUNTIFS(A:A,A122,O:O,"&lt;"&amp;O122)</f>
        <v>2</v>
      </c>
      <c r="I122" s="2">
        <f>_xlfn.AVERAGEIF(A:A,A122,G:G)</f>
        <v>48.31660740740736</v>
      </c>
      <c r="J122" s="2">
        <f t="shared" si="24"/>
        <v>11.197359259259336</v>
      </c>
      <c r="K122" s="2">
        <f t="shared" si="25"/>
        <v>101.19735925925934</v>
      </c>
      <c r="L122" s="2">
        <f t="shared" si="26"/>
        <v>433.47822121880176</v>
      </c>
      <c r="M122" s="2">
        <f>SUMIF(A:A,A122,L:L)</f>
        <v>2683.990154981723</v>
      </c>
      <c r="N122" s="3">
        <f t="shared" si="27"/>
        <v>0.161505145767479</v>
      </c>
      <c r="O122" s="7">
        <f t="shared" si="28"/>
        <v>6.19175318066777</v>
      </c>
      <c r="P122" s="3">
        <f t="shared" si="29"/>
        <v>0.161505145767479</v>
      </c>
      <c r="Q122" s="3">
        <f>IF(ISNUMBER(P122),SUMIF(A:A,A122,P:P),"")</f>
        <v>0.9013364653435818</v>
      </c>
      <c r="R122" s="3">
        <f t="shared" si="30"/>
        <v>0.17918408050418178</v>
      </c>
      <c r="S122" s="8">
        <f t="shared" si="31"/>
        <v>5.580852926142968</v>
      </c>
    </row>
    <row r="123" spans="1:19" ht="15">
      <c r="A123" s="1">
        <v>5</v>
      </c>
      <c r="B123" s="5">
        <v>0.7326388888888888</v>
      </c>
      <c r="C123" s="1" t="s">
        <v>19</v>
      </c>
      <c r="D123" s="1">
        <v>5</v>
      </c>
      <c r="E123" s="1">
        <v>4</v>
      </c>
      <c r="F123" s="1" t="s">
        <v>63</v>
      </c>
      <c r="G123" s="2">
        <v>54.2017999999999</v>
      </c>
      <c r="H123" s="6">
        <f>1+_xlfn.COUNTIFS(A:A,A123,O:O,"&lt;"&amp;O123)</f>
        <v>3</v>
      </c>
      <c r="I123" s="2">
        <f>_xlfn.AVERAGEIF(A:A,A123,G:G)</f>
        <v>48.31660740740736</v>
      </c>
      <c r="J123" s="2">
        <f aca="true" t="shared" si="32" ref="J123:J184">G123-I123</f>
        <v>5.885192592592539</v>
      </c>
      <c r="K123" s="2">
        <f aca="true" t="shared" si="33" ref="K123:K184">90+J123</f>
        <v>95.88519259259255</v>
      </c>
      <c r="L123" s="2">
        <f aca="true" t="shared" si="34" ref="L123:L184">EXP(0.06*K123)</f>
        <v>315.16980452106344</v>
      </c>
      <c r="M123" s="2">
        <f>SUMIF(A:A,A123,L:L)</f>
        <v>2683.990154981723</v>
      </c>
      <c r="N123" s="3">
        <f aca="true" t="shared" si="35" ref="N123:N184">L123/M123</f>
        <v>0.11742584224315443</v>
      </c>
      <c r="O123" s="7">
        <f aca="true" t="shared" si="36" ref="O123:O184">1/N123</f>
        <v>8.51601300784621</v>
      </c>
      <c r="P123" s="3">
        <f aca="true" t="shared" si="37" ref="P123:P184">IF(O123&gt;21,"",N123)</f>
        <v>0.11742584224315443</v>
      </c>
      <c r="Q123" s="3">
        <f>IF(ISNUMBER(P123),SUMIF(A:A,A123,P:P),"")</f>
        <v>0.9013364653435818</v>
      </c>
      <c r="R123" s="3">
        <f aca="true" t="shared" si="38" ref="R123:R184">_xlfn.IFERROR(P123*(1/Q123),"")</f>
        <v>0.13027969771354217</v>
      </c>
      <c r="S123" s="8">
        <f aca="true" t="shared" si="39" ref="S123:S184">_xlfn.IFERROR(1/R123,"")</f>
        <v>7.675793063312067</v>
      </c>
    </row>
    <row r="124" spans="1:19" ht="15">
      <c r="A124" s="1">
        <v>5</v>
      </c>
      <c r="B124" s="5">
        <v>0.7326388888888888</v>
      </c>
      <c r="C124" s="1" t="s">
        <v>19</v>
      </c>
      <c r="D124" s="1">
        <v>5</v>
      </c>
      <c r="E124" s="1">
        <v>1</v>
      </c>
      <c r="F124" s="1" t="s">
        <v>60</v>
      </c>
      <c r="G124" s="2">
        <v>53.1771333333333</v>
      </c>
      <c r="H124" s="6">
        <f>1+_xlfn.COUNTIFS(A:A,A124,O:O,"&lt;"&amp;O124)</f>
        <v>4</v>
      </c>
      <c r="I124" s="2">
        <f>_xlfn.AVERAGEIF(A:A,A124,G:G)</f>
        <v>48.31660740740736</v>
      </c>
      <c r="J124" s="2">
        <f t="shared" si="32"/>
        <v>4.860525925925941</v>
      </c>
      <c r="K124" s="2">
        <f t="shared" si="33"/>
        <v>94.86052592592594</v>
      </c>
      <c r="L124" s="2">
        <f t="shared" si="34"/>
        <v>296.37678156585946</v>
      </c>
      <c r="M124" s="2">
        <f>SUMIF(A:A,A124,L:L)</f>
        <v>2683.990154981723</v>
      </c>
      <c r="N124" s="3">
        <f t="shared" si="35"/>
        <v>0.11042394511610183</v>
      </c>
      <c r="O124" s="7">
        <f t="shared" si="36"/>
        <v>9.056006819431973</v>
      </c>
      <c r="P124" s="3">
        <f t="shared" si="37"/>
        <v>0.11042394511610183</v>
      </c>
      <c r="Q124" s="3">
        <f>IF(ISNUMBER(P124),SUMIF(A:A,A124,P:P),"")</f>
        <v>0.9013364653435818</v>
      </c>
      <c r="R124" s="3">
        <f t="shared" si="38"/>
        <v>0.12251134771742443</v>
      </c>
      <c r="S124" s="8">
        <f t="shared" si="39"/>
        <v>8.162509176754186</v>
      </c>
    </row>
    <row r="125" spans="1:19" ht="15">
      <c r="A125" s="1">
        <v>5</v>
      </c>
      <c r="B125" s="5">
        <v>0.7326388888888888</v>
      </c>
      <c r="C125" s="1" t="s">
        <v>19</v>
      </c>
      <c r="D125" s="1">
        <v>5</v>
      </c>
      <c r="E125" s="1">
        <v>3</v>
      </c>
      <c r="F125" s="1" t="s">
        <v>62</v>
      </c>
      <c r="G125" s="2">
        <v>50.85189999999991</v>
      </c>
      <c r="H125" s="6">
        <f>1+_xlfn.COUNTIFS(A:A,A125,O:O,"&lt;"&amp;O125)</f>
        <v>5</v>
      </c>
      <c r="I125" s="2">
        <f>_xlfn.AVERAGEIF(A:A,A125,G:G)</f>
        <v>48.31660740740736</v>
      </c>
      <c r="J125" s="2">
        <f t="shared" si="32"/>
        <v>2.5352925925925476</v>
      </c>
      <c r="K125" s="2">
        <f t="shared" si="33"/>
        <v>92.53529259259255</v>
      </c>
      <c r="L125" s="2">
        <f t="shared" si="34"/>
        <v>257.7828478606247</v>
      </c>
      <c r="M125" s="2">
        <f>SUMIF(A:A,A125,L:L)</f>
        <v>2683.990154981723</v>
      </c>
      <c r="N125" s="3">
        <f t="shared" si="35"/>
        <v>0.0960446324224241</v>
      </c>
      <c r="O125" s="7">
        <f t="shared" si="36"/>
        <v>10.411825989419105</v>
      </c>
      <c r="P125" s="3">
        <f t="shared" si="37"/>
        <v>0.0960446324224241</v>
      </c>
      <c r="Q125" s="3">
        <f>IF(ISNUMBER(P125),SUMIF(A:A,A125,P:P),"")</f>
        <v>0.9013364653435818</v>
      </c>
      <c r="R125" s="3">
        <f t="shared" si="38"/>
        <v>0.10655802368520917</v>
      </c>
      <c r="S125" s="8">
        <f t="shared" si="39"/>
        <v>9.384558435075457</v>
      </c>
    </row>
    <row r="126" spans="1:19" ht="15">
      <c r="A126" s="1">
        <v>5</v>
      </c>
      <c r="B126" s="5">
        <v>0.7326388888888888</v>
      </c>
      <c r="C126" s="1" t="s">
        <v>19</v>
      </c>
      <c r="D126" s="1">
        <v>5</v>
      </c>
      <c r="E126" s="1">
        <v>6</v>
      </c>
      <c r="F126" s="1" t="s">
        <v>65</v>
      </c>
      <c r="G126" s="2">
        <v>46.3654666666666</v>
      </c>
      <c r="H126" s="6">
        <f>1+_xlfn.COUNTIFS(A:A,A126,O:O,"&lt;"&amp;O126)</f>
        <v>6</v>
      </c>
      <c r="I126" s="2">
        <f>_xlfn.AVERAGEIF(A:A,A126,G:G)</f>
        <v>48.31660740740736</v>
      </c>
      <c r="J126" s="2">
        <f t="shared" si="32"/>
        <v>-1.9511407407407617</v>
      </c>
      <c r="K126" s="2">
        <f t="shared" si="33"/>
        <v>88.04885925925925</v>
      </c>
      <c r="L126" s="2">
        <f t="shared" si="34"/>
        <v>196.9463891791054</v>
      </c>
      <c r="M126" s="2">
        <f>SUMIF(A:A,A126,L:L)</f>
        <v>2683.990154981723</v>
      </c>
      <c r="N126" s="3">
        <f t="shared" si="35"/>
        <v>0.07337820849065169</v>
      </c>
      <c r="O126" s="7">
        <f t="shared" si="36"/>
        <v>13.628024185510048</v>
      </c>
      <c r="P126" s="3">
        <f t="shared" si="37"/>
        <v>0.07337820849065169</v>
      </c>
      <c r="Q126" s="3">
        <f>IF(ISNUMBER(P126),SUMIF(A:A,A126,P:P),"")</f>
        <v>0.9013364653435818</v>
      </c>
      <c r="R126" s="3">
        <f t="shared" si="38"/>
        <v>0.08141045138197148</v>
      </c>
      <c r="S126" s="8">
        <f t="shared" si="39"/>
        <v>12.283435148984474</v>
      </c>
    </row>
    <row r="127" spans="1:19" ht="15">
      <c r="A127" s="1">
        <v>5</v>
      </c>
      <c r="B127" s="5">
        <v>0.7326388888888888</v>
      </c>
      <c r="C127" s="1" t="s">
        <v>19</v>
      </c>
      <c r="D127" s="1">
        <v>5</v>
      </c>
      <c r="E127" s="1">
        <v>7</v>
      </c>
      <c r="F127" s="1" t="s">
        <v>66</v>
      </c>
      <c r="G127" s="2">
        <v>34.538799999999995</v>
      </c>
      <c r="H127" s="6">
        <f>1+_xlfn.COUNTIFS(A:A,A127,O:O,"&lt;"&amp;O127)</f>
        <v>7</v>
      </c>
      <c r="I127" s="2">
        <f>_xlfn.AVERAGEIF(A:A,A127,G:G)</f>
        <v>48.31660740740736</v>
      </c>
      <c r="J127" s="2">
        <f t="shared" si="32"/>
        <v>-13.777807407407366</v>
      </c>
      <c r="K127" s="2">
        <f t="shared" si="33"/>
        <v>76.22219259259263</v>
      </c>
      <c r="L127" s="2">
        <f t="shared" si="34"/>
        <v>96.86628821781365</v>
      </c>
      <c r="M127" s="2">
        <f>SUMIF(A:A,A127,L:L)</f>
        <v>2683.990154981723</v>
      </c>
      <c r="N127" s="3">
        <f t="shared" si="35"/>
        <v>0.03609040369914221</v>
      </c>
      <c r="O127" s="7">
        <f t="shared" si="36"/>
        <v>27.708196570374408</v>
      </c>
      <c r="P127" s="3">
        <f t="shared" si="37"/>
      </c>
      <c r="Q127" s="3">
        <f>IF(ISNUMBER(P127),SUMIF(A:A,A127,P:P),"")</f>
      </c>
      <c r="R127" s="3">
        <f t="shared" si="38"/>
      </c>
      <c r="S127" s="8">
        <f t="shared" si="39"/>
      </c>
    </row>
    <row r="128" spans="1:19" ht="15">
      <c r="A128" s="1">
        <v>5</v>
      </c>
      <c r="B128" s="5">
        <v>0.7326388888888888</v>
      </c>
      <c r="C128" s="1" t="s">
        <v>19</v>
      </c>
      <c r="D128" s="1">
        <v>5</v>
      </c>
      <c r="E128" s="1">
        <v>8</v>
      </c>
      <c r="F128" s="1" t="s">
        <v>67</v>
      </c>
      <c r="G128" s="2">
        <v>33.720099999999995</v>
      </c>
      <c r="H128" s="6">
        <f>1+_xlfn.COUNTIFS(A:A,A128,O:O,"&lt;"&amp;O128)</f>
        <v>8</v>
      </c>
      <c r="I128" s="2">
        <f>_xlfn.AVERAGEIF(A:A,A128,G:G)</f>
        <v>48.31660740740736</v>
      </c>
      <c r="J128" s="2">
        <f t="shared" si="32"/>
        <v>-14.596507407407366</v>
      </c>
      <c r="K128" s="2">
        <f t="shared" si="33"/>
        <v>75.40349259259264</v>
      </c>
      <c r="L128" s="2">
        <f t="shared" si="34"/>
        <v>92.2229998526053</v>
      </c>
      <c r="M128" s="2">
        <f>SUMIF(A:A,A128,L:L)</f>
        <v>2683.990154981723</v>
      </c>
      <c r="N128" s="3">
        <f t="shared" si="35"/>
        <v>0.034360409139888706</v>
      </c>
      <c r="O128" s="7">
        <f t="shared" si="36"/>
        <v>29.103262301935413</v>
      </c>
      <c r="P128" s="3">
        <f t="shared" si="37"/>
      </c>
      <c r="Q128" s="3">
        <f>IF(ISNUMBER(P128),SUMIF(A:A,A128,P:P),"")</f>
      </c>
      <c r="R128" s="3">
        <f t="shared" si="38"/>
      </c>
      <c r="S128" s="8">
        <f t="shared" si="39"/>
      </c>
    </row>
    <row r="129" spans="1:19" ht="15">
      <c r="A129" s="1">
        <v>5</v>
      </c>
      <c r="B129" s="5">
        <v>0.7326388888888888</v>
      </c>
      <c r="C129" s="1" t="s">
        <v>19</v>
      </c>
      <c r="D129" s="1">
        <v>5</v>
      </c>
      <c r="E129" s="1">
        <v>9</v>
      </c>
      <c r="F129" s="1" t="s">
        <v>68</v>
      </c>
      <c r="G129" s="2">
        <v>30.4345666666666</v>
      </c>
      <c r="H129" s="6">
        <f>1+_xlfn.COUNTIFS(A:A,A129,O:O,"&lt;"&amp;O129)</f>
        <v>9</v>
      </c>
      <c r="I129" s="2">
        <f>_xlfn.AVERAGEIF(A:A,A129,G:G)</f>
        <v>48.31660740740736</v>
      </c>
      <c r="J129" s="2">
        <f t="shared" si="32"/>
        <v>-17.88204074074076</v>
      </c>
      <c r="K129" s="2">
        <f t="shared" si="33"/>
        <v>72.11795925925924</v>
      </c>
      <c r="L129" s="2">
        <f t="shared" si="34"/>
        <v>75.72266760310526</v>
      </c>
      <c r="M129" s="2">
        <f>SUMIF(A:A,A129,L:L)</f>
        <v>2683.990154981723</v>
      </c>
      <c r="N129" s="3">
        <f t="shared" si="35"/>
        <v>0.028212721817387182</v>
      </c>
      <c r="O129" s="7">
        <f t="shared" si="36"/>
        <v>35.4450026648514</v>
      </c>
      <c r="P129" s="3">
        <f t="shared" si="37"/>
      </c>
      <c r="Q129" s="3">
        <f>IF(ISNUMBER(P129),SUMIF(A:A,A129,P:P),"")</f>
      </c>
      <c r="R129" s="3">
        <f t="shared" si="38"/>
      </c>
      <c r="S129" s="8">
        <f t="shared" si="39"/>
      </c>
    </row>
    <row r="130" spans="1:19" ht="15">
      <c r="A130" s="1">
        <v>16</v>
      </c>
      <c r="B130" s="5">
        <v>0.75</v>
      </c>
      <c r="C130" s="1" t="s">
        <v>91</v>
      </c>
      <c r="D130" s="1">
        <v>1</v>
      </c>
      <c r="E130" s="1">
        <v>2</v>
      </c>
      <c r="F130" s="1" t="s">
        <v>93</v>
      </c>
      <c r="G130" s="2">
        <v>75.13833333333339</v>
      </c>
      <c r="H130" s="6">
        <f>1+_xlfn.COUNTIFS(A:A,A130,O:O,"&lt;"&amp;O130)</f>
        <v>1</v>
      </c>
      <c r="I130" s="2">
        <f>_xlfn.AVERAGEIF(A:A,A130,G:G)</f>
        <v>48.993223809523826</v>
      </c>
      <c r="J130" s="2">
        <f t="shared" si="32"/>
        <v>26.145109523809566</v>
      </c>
      <c r="K130" s="2">
        <f t="shared" si="33"/>
        <v>116.14510952380957</v>
      </c>
      <c r="L130" s="2">
        <f t="shared" si="34"/>
        <v>1062.8471442422042</v>
      </c>
      <c r="M130" s="2">
        <f>SUMIF(A:A,A130,L:L)</f>
        <v>2603.335398760044</v>
      </c>
      <c r="N130" s="3">
        <f t="shared" si="35"/>
        <v>0.4082636239450488</v>
      </c>
      <c r="O130" s="7">
        <f t="shared" si="36"/>
        <v>2.4493977453514137</v>
      </c>
      <c r="P130" s="3">
        <f t="shared" si="37"/>
        <v>0.4082636239450488</v>
      </c>
      <c r="Q130" s="3">
        <f>IF(ISNUMBER(P130),SUMIF(A:A,A130,P:P),"")</f>
        <v>0.9553526663961943</v>
      </c>
      <c r="R130" s="3">
        <f t="shared" si="38"/>
        <v>0.42734336575948567</v>
      </c>
      <c r="S130" s="8">
        <f t="shared" si="39"/>
        <v>2.3400386670863</v>
      </c>
    </row>
    <row r="131" spans="1:19" ht="15">
      <c r="A131" s="1">
        <v>16</v>
      </c>
      <c r="B131" s="5">
        <v>0.75</v>
      </c>
      <c r="C131" s="1" t="s">
        <v>91</v>
      </c>
      <c r="D131" s="1">
        <v>1</v>
      </c>
      <c r="E131" s="1">
        <v>6</v>
      </c>
      <c r="F131" s="1" t="s">
        <v>97</v>
      </c>
      <c r="G131" s="2">
        <v>66.0509</v>
      </c>
      <c r="H131" s="6">
        <f>1+_xlfn.COUNTIFS(A:A,A131,O:O,"&lt;"&amp;O131)</f>
        <v>2</v>
      </c>
      <c r="I131" s="2">
        <f>_xlfn.AVERAGEIF(A:A,A131,G:G)</f>
        <v>48.993223809523826</v>
      </c>
      <c r="J131" s="2">
        <f t="shared" si="32"/>
        <v>17.057676190476172</v>
      </c>
      <c r="K131" s="2">
        <f t="shared" si="33"/>
        <v>107.05767619047617</v>
      </c>
      <c r="L131" s="2">
        <f t="shared" si="34"/>
        <v>616.1315965178779</v>
      </c>
      <c r="M131" s="2">
        <f>SUMIF(A:A,A131,L:L)</f>
        <v>2603.335398760044</v>
      </c>
      <c r="N131" s="3">
        <f t="shared" si="35"/>
        <v>0.23667007977970814</v>
      </c>
      <c r="O131" s="7">
        <f t="shared" si="36"/>
        <v>4.225291177198222</v>
      </c>
      <c r="P131" s="3">
        <f t="shared" si="37"/>
        <v>0.23667007977970814</v>
      </c>
      <c r="Q131" s="3">
        <f>IF(ISNUMBER(P131),SUMIF(A:A,A131,P:P),"")</f>
        <v>0.9553526663961943</v>
      </c>
      <c r="R131" s="3">
        <f t="shared" si="38"/>
        <v>0.24773059007882506</v>
      </c>
      <c r="S131" s="8">
        <f t="shared" si="39"/>
        <v>4.036643192436636</v>
      </c>
    </row>
    <row r="132" spans="1:19" ht="15">
      <c r="A132" s="1">
        <v>16</v>
      </c>
      <c r="B132" s="5">
        <v>0.75</v>
      </c>
      <c r="C132" s="1" t="s">
        <v>91</v>
      </c>
      <c r="D132" s="1">
        <v>1</v>
      </c>
      <c r="E132" s="1">
        <v>3</v>
      </c>
      <c r="F132" s="1" t="s">
        <v>94</v>
      </c>
      <c r="G132" s="2">
        <v>62.342</v>
      </c>
      <c r="H132" s="6">
        <f>1+_xlfn.COUNTIFS(A:A,A132,O:O,"&lt;"&amp;O132)</f>
        <v>3</v>
      </c>
      <c r="I132" s="2">
        <f>_xlfn.AVERAGEIF(A:A,A132,G:G)</f>
        <v>48.993223809523826</v>
      </c>
      <c r="J132" s="2">
        <f t="shared" si="32"/>
        <v>13.348776190476173</v>
      </c>
      <c r="K132" s="2">
        <f t="shared" si="33"/>
        <v>103.34877619047617</v>
      </c>
      <c r="L132" s="2">
        <f t="shared" si="34"/>
        <v>493.205819862587</v>
      </c>
      <c r="M132" s="2">
        <f>SUMIF(A:A,A132,L:L)</f>
        <v>2603.335398760044</v>
      </c>
      <c r="N132" s="3">
        <f t="shared" si="35"/>
        <v>0.1894515090516184</v>
      </c>
      <c r="O132" s="7">
        <f t="shared" si="36"/>
        <v>5.278395537760207</v>
      </c>
      <c r="P132" s="3">
        <f t="shared" si="37"/>
        <v>0.1894515090516184</v>
      </c>
      <c r="Q132" s="3">
        <f>IF(ISNUMBER(P132),SUMIF(A:A,A132,P:P),"")</f>
        <v>0.9553526663961943</v>
      </c>
      <c r="R132" s="3">
        <f t="shared" si="38"/>
        <v>0.19830531249394237</v>
      </c>
      <c r="S132" s="8">
        <f t="shared" si="39"/>
        <v>5.042729251292988</v>
      </c>
    </row>
    <row r="133" spans="1:19" ht="15">
      <c r="A133" s="1">
        <v>16</v>
      </c>
      <c r="B133" s="5">
        <v>0.75</v>
      </c>
      <c r="C133" s="1" t="s">
        <v>91</v>
      </c>
      <c r="D133" s="1">
        <v>1</v>
      </c>
      <c r="E133" s="1">
        <v>7</v>
      </c>
      <c r="F133" s="1" t="s">
        <v>98</v>
      </c>
      <c r="G133" s="2">
        <v>46.192666666666696</v>
      </c>
      <c r="H133" s="6">
        <f>1+_xlfn.COUNTIFS(A:A,A133,O:O,"&lt;"&amp;O133)</f>
        <v>4</v>
      </c>
      <c r="I133" s="2">
        <f>_xlfn.AVERAGEIF(A:A,A133,G:G)</f>
        <v>48.993223809523826</v>
      </c>
      <c r="J133" s="2">
        <f t="shared" si="32"/>
        <v>-2.80055714285713</v>
      </c>
      <c r="K133" s="2">
        <f t="shared" si="33"/>
        <v>87.19944285714287</v>
      </c>
      <c r="L133" s="2">
        <f t="shared" si="34"/>
        <v>187.16050634906787</v>
      </c>
      <c r="M133" s="2">
        <f>SUMIF(A:A,A133,L:L)</f>
        <v>2603.335398760044</v>
      </c>
      <c r="N133" s="3">
        <f t="shared" si="35"/>
        <v>0.07189258304489368</v>
      </c>
      <c r="O133" s="7">
        <f t="shared" si="36"/>
        <v>13.909640711831775</v>
      </c>
      <c r="P133" s="3">
        <f t="shared" si="37"/>
        <v>0.07189258304489368</v>
      </c>
      <c r="Q133" s="3">
        <f>IF(ISNUMBER(P133),SUMIF(A:A,A133,P:P),"")</f>
        <v>0.9553526663961943</v>
      </c>
      <c r="R133" s="3">
        <f t="shared" si="38"/>
        <v>0.07525240214808707</v>
      </c>
      <c r="S133" s="8">
        <f t="shared" si="39"/>
        <v>13.288612342661546</v>
      </c>
    </row>
    <row r="134" spans="1:19" ht="15">
      <c r="A134" s="1">
        <v>16</v>
      </c>
      <c r="B134" s="5">
        <v>0.75</v>
      </c>
      <c r="C134" s="1" t="s">
        <v>91</v>
      </c>
      <c r="D134" s="1">
        <v>1</v>
      </c>
      <c r="E134" s="1">
        <v>4</v>
      </c>
      <c r="F134" s="1" t="s">
        <v>95</v>
      </c>
      <c r="G134" s="2">
        <v>39.8289</v>
      </c>
      <c r="H134" s="6">
        <f>1+_xlfn.COUNTIFS(A:A,A134,O:O,"&lt;"&amp;O134)</f>
        <v>5</v>
      </c>
      <c r="I134" s="2">
        <f>_xlfn.AVERAGEIF(A:A,A134,G:G)</f>
        <v>48.993223809523826</v>
      </c>
      <c r="J134" s="2">
        <f t="shared" si="32"/>
        <v>-9.164323809523829</v>
      </c>
      <c r="K134" s="2">
        <f t="shared" si="33"/>
        <v>80.83567619047616</v>
      </c>
      <c r="L134" s="2">
        <f t="shared" si="34"/>
        <v>127.75834775727064</v>
      </c>
      <c r="M134" s="2">
        <f>SUMIF(A:A,A134,L:L)</f>
        <v>2603.335398760044</v>
      </c>
      <c r="N134" s="3">
        <f t="shared" si="35"/>
        <v>0.049074870574925274</v>
      </c>
      <c r="O134" s="7">
        <f t="shared" si="36"/>
        <v>20.37702775951789</v>
      </c>
      <c r="P134" s="3">
        <f t="shared" si="37"/>
        <v>0.049074870574925274</v>
      </c>
      <c r="Q134" s="3">
        <f>IF(ISNUMBER(P134),SUMIF(A:A,A134,P:P),"")</f>
        <v>0.9553526663961943</v>
      </c>
      <c r="R134" s="3">
        <f t="shared" si="38"/>
        <v>0.051368329519659736</v>
      </c>
      <c r="S134" s="8">
        <f t="shared" si="39"/>
        <v>19.46724780328469</v>
      </c>
    </row>
    <row r="135" spans="1:19" ht="15">
      <c r="A135" s="1">
        <v>16</v>
      </c>
      <c r="B135" s="5">
        <v>0.75</v>
      </c>
      <c r="C135" s="1" t="s">
        <v>91</v>
      </c>
      <c r="D135" s="1">
        <v>1</v>
      </c>
      <c r="E135" s="1">
        <v>1</v>
      </c>
      <c r="F135" s="1" t="s">
        <v>92</v>
      </c>
      <c r="G135" s="2">
        <v>26.8513666666667</v>
      </c>
      <c r="H135" s="6">
        <f>1+_xlfn.COUNTIFS(A:A,A135,O:O,"&lt;"&amp;O135)</f>
        <v>6</v>
      </c>
      <c r="I135" s="2">
        <f>_xlfn.AVERAGEIF(A:A,A135,G:G)</f>
        <v>48.993223809523826</v>
      </c>
      <c r="J135" s="2">
        <f t="shared" si="32"/>
        <v>-22.141857142857127</v>
      </c>
      <c r="K135" s="2">
        <f t="shared" si="33"/>
        <v>67.85814285714287</v>
      </c>
      <c r="L135" s="2">
        <f t="shared" si="34"/>
        <v>58.64419372212711</v>
      </c>
      <c r="M135" s="2">
        <f>SUMIF(A:A,A135,L:L)</f>
        <v>2603.335398760044</v>
      </c>
      <c r="N135" s="3">
        <f t="shared" si="35"/>
        <v>0.022526561022471043</v>
      </c>
      <c r="O135" s="7">
        <f t="shared" si="36"/>
        <v>44.392040090028146</v>
      </c>
      <c r="P135" s="3">
        <f t="shared" si="37"/>
      </c>
      <c r="Q135" s="3">
        <f>IF(ISNUMBER(P135),SUMIF(A:A,A135,P:P),"")</f>
      </c>
      <c r="R135" s="3">
        <f t="shared" si="38"/>
      </c>
      <c r="S135" s="8">
        <f t="shared" si="39"/>
      </c>
    </row>
    <row r="136" spans="1:19" ht="15">
      <c r="A136" s="1">
        <v>16</v>
      </c>
      <c r="B136" s="5">
        <v>0.75</v>
      </c>
      <c r="C136" s="1" t="s">
        <v>91</v>
      </c>
      <c r="D136" s="1">
        <v>1</v>
      </c>
      <c r="E136" s="1">
        <v>5</v>
      </c>
      <c r="F136" s="1" t="s">
        <v>96</v>
      </c>
      <c r="G136" s="2">
        <v>26.5484</v>
      </c>
      <c r="H136" s="6">
        <f>1+_xlfn.COUNTIFS(A:A,A136,O:O,"&lt;"&amp;O136)</f>
        <v>7</v>
      </c>
      <c r="I136" s="2">
        <f>_xlfn.AVERAGEIF(A:A,A136,G:G)</f>
        <v>48.993223809523826</v>
      </c>
      <c r="J136" s="2">
        <f t="shared" si="32"/>
        <v>-22.444823809523825</v>
      </c>
      <c r="K136" s="2">
        <f t="shared" si="33"/>
        <v>67.55517619047617</v>
      </c>
      <c r="L136" s="2">
        <f t="shared" si="34"/>
        <v>57.58779030890956</v>
      </c>
      <c r="M136" s="2">
        <f>SUMIF(A:A,A136,L:L)</f>
        <v>2603.335398760044</v>
      </c>
      <c r="N136" s="3">
        <f t="shared" si="35"/>
        <v>0.02212077258133483</v>
      </c>
      <c r="O136" s="7">
        <f t="shared" si="36"/>
        <v>45.206377685189196</v>
      </c>
      <c r="P136" s="3">
        <f t="shared" si="37"/>
      </c>
      <c r="Q136" s="3">
        <f>IF(ISNUMBER(P136),SUMIF(A:A,A136,P:P),"")</f>
      </c>
      <c r="R136" s="3">
        <f t="shared" si="38"/>
      </c>
      <c r="S136" s="8">
        <f t="shared" si="39"/>
      </c>
    </row>
    <row r="137" spans="1:19" ht="15">
      <c r="A137" s="1">
        <v>6</v>
      </c>
      <c r="B137" s="5">
        <v>0.7604166666666666</v>
      </c>
      <c r="C137" s="1" t="s">
        <v>19</v>
      </c>
      <c r="D137" s="1">
        <v>6</v>
      </c>
      <c r="E137" s="1">
        <v>3</v>
      </c>
      <c r="F137" s="1" t="s">
        <v>71</v>
      </c>
      <c r="G137" s="2">
        <v>63.85396666666669</v>
      </c>
      <c r="H137" s="6">
        <f>1+_xlfn.COUNTIFS(A:A,A137,O:O,"&lt;"&amp;O137)</f>
        <v>1</v>
      </c>
      <c r="I137" s="2">
        <f>_xlfn.AVERAGEIF(A:A,A137,G:G)</f>
        <v>48.89050666666666</v>
      </c>
      <c r="J137" s="2">
        <f t="shared" si="32"/>
        <v>14.963460000000033</v>
      </c>
      <c r="K137" s="2">
        <f t="shared" si="33"/>
        <v>104.96346000000003</v>
      </c>
      <c r="L137" s="2">
        <f t="shared" si="34"/>
        <v>543.3792984887486</v>
      </c>
      <c r="M137" s="2">
        <f>SUMIF(A:A,A137,L:L)</f>
        <v>2687.41561023188</v>
      </c>
      <c r="N137" s="3">
        <f t="shared" si="35"/>
        <v>0.20219399501138716</v>
      </c>
      <c r="O137" s="7">
        <f t="shared" si="36"/>
        <v>4.945745297449027</v>
      </c>
      <c r="P137" s="3">
        <f t="shared" si="37"/>
        <v>0.20219399501138716</v>
      </c>
      <c r="Q137" s="3">
        <f>IF(ISNUMBER(P137),SUMIF(A:A,A137,P:P),"")</f>
        <v>0.8916252394659097</v>
      </c>
      <c r="R137" s="3">
        <f t="shared" si="38"/>
        <v>0.22677015640842885</v>
      </c>
      <c r="S137" s="8">
        <f t="shared" si="39"/>
        <v>4.409751335175385</v>
      </c>
    </row>
    <row r="138" spans="1:19" ht="15">
      <c r="A138" s="1">
        <v>6</v>
      </c>
      <c r="B138" s="5">
        <v>0.7604166666666666</v>
      </c>
      <c r="C138" s="1" t="s">
        <v>19</v>
      </c>
      <c r="D138" s="1">
        <v>6</v>
      </c>
      <c r="E138" s="1">
        <v>7</v>
      </c>
      <c r="F138" s="1" t="s">
        <v>75</v>
      </c>
      <c r="G138" s="2">
        <v>61.3123666666666</v>
      </c>
      <c r="H138" s="6">
        <f>1+_xlfn.COUNTIFS(A:A,A138,O:O,"&lt;"&amp;O138)</f>
        <v>2</v>
      </c>
      <c r="I138" s="2">
        <f>_xlfn.AVERAGEIF(A:A,A138,G:G)</f>
        <v>48.89050666666666</v>
      </c>
      <c r="J138" s="2">
        <f t="shared" si="32"/>
        <v>12.421859999999938</v>
      </c>
      <c r="K138" s="2">
        <f t="shared" si="33"/>
        <v>102.42185999999994</v>
      </c>
      <c r="L138" s="2">
        <f t="shared" si="34"/>
        <v>466.52499560554935</v>
      </c>
      <c r="M138" s="2">
        <f>SUMIF(A:A,A138,L:L)</f>
        <v>2687.41561023188</v>
      </c>
      <c r="N138" s="3">
        <f t="shared" si="35"/>
        <v>0.17359614710480004</v>
      </c>
      <c r="O138" s="7">
        <f t="shared" si="36"/>
        <v>5.760496512611537</v>
      </c>
      <c r="P138" s="3">
        <f t="shared" si="37"/>
        <v>0.17359614710480004</v>
      </c>
      <c r="Q138" s="3">
        <f>IF(ISNUMBER(P138),SUMIF(A:A,A138,P:P),"")</f>
        <v>0.8916252394659097</v>
      </c>
      <c r="R138" s="3">
        <f t="shared" si="38"/>
        <v>0.19469631345203448</v>
      </c>
      <c r="S138" s="8">
        <f t="shared" si="39"/>
        <v>5.136204082499799</v>
      </c>
    </row>
    <row r="139" spans="1:19" ht="15">
      <c r="A139" s="1">
        <v>6</v>
      </c>
      <c r="B139" s="5">
        <v>0.7604166666666666</v>
      </c>
      <c r="C139" s="1" t="s">
        <v>19</v>
      </c>
      <c r="D139" s="1">
        <v>6</v>
      </c>
      <c r="E139" s="1">
        <v>2</v>
      </c>
      <c r="F139" s="1" t="s">
        <v>70</v>
      </c>
      <c r="G139" s="2">
        <v>56.6378333333332</v>
      </c>
      <c r="H139" s="6">
        <f>1+_xlfn.COUNTIFS(A:A,A139,O:O,"&lt;"&amp;O139)</f>
        <v>3</v>
      </c>
      <c r="I139" s="2">
        <f>_xlfn.AVERAGEIF(A:A,A139,G:G)</f>
        <v>48.89050666666666</v>
      </c>
      <c r="J139" s="2">
        <f t="shared" si="32"/>
        <v>7.747326666666538</v>
      </c>
      <c r="K139" s="2">
        <f t="shared" si="33"/>
        <v>97.74732666666654</v>
      </c>
      <c r="L139" s="2">
        <f t="shared" si="34"/>
        <v>352.42562250398254</v>
      </c>
      <c r="M139" s="2">
        <f>SUMIF(A:A,A139,L:L)</f>
        <v>2687.41561023188</v>
      </c>
      <c r="N139" s="3">
        <f t="shared" si="35"/>
        <v>0.1311392332329178</v>
      </c>
      <c r="O139" s="7">
        <f t="shared" si="36"/>
        <v>7.625483048416863</v>
      </c>
      <c r="P139" s="3">
        <f t="shared" si="37"/>
        <v>0.1311392332329178</v>
      </c>
      <c r="Q139" s="3">
        <f>IF(ISNUMBER(P139),SUMIF(A:A,A139,P:P),"")</f>
        <v>0.8916252394659097</v>
      </c>
      <c r="R139" s="3">
        <f t="shared" si="38"/>
        <v>0.1470788706154967</v>
      </c>
      <c r="S139" s="8">
        <f t="shared" si="39"/>
        <v>6.799073149087921</v>
      </c>
    </row>
    <row r="140" spans="1:19" ht="15">
      <c r="A140" s="1">
        <v>6</v>
      </c>
      <c r="B140" s="5">
        <v>0.7604166666666666</v>
      </c>
      <c r="C140" s="1" t="s">
        <v>19</v>
      </c>
      <c r="D140" s="1">
        <v>6</v>
      </c>
      <c r="E140" s="1">
        <v>1</v>
      </c>
      <c r="F140" s="1" t="s">
        <v>69</v>
      </c>
      <c r="G140" s="2">
        <v>56.271300000000004</v>
      </c>
      <c r="H140" s="6">
        <f>1+_xlfn.COUNTIFS(A:A,A140,O:O,"&lt;"&amp;O140)</f>
        <v>4</v>
      </c>
      <c r="I140" s="2">
        <f>_xlfn.AVERAGEIF(A:A,A140,G:G)</f>
        <v>48.89050666666666</v>
      </c>
      <c r="J140" s="2">
        <f t="shared" si="32"/>
        <v>7.380793333333344</v>
      </c>
      <c r="K140" s="2">
        <f t="shared" si="33"/>
        <v>97.38079333333334</v>
      </c>
      <c r="L140" s="2">
        <f t="shared" si="34"/>
        <v>344.75968186279056</v>
      </c>
      <c r="M140" s="2">
        <f>SUMIF(A:A,A140,L:L)</f>
        <v>2687.41561023188</v>
      </c>
      <c r="N140" s="3">
        <f t="shared" si="35"/>
        <v>0.12828670063170597</v>
      </c>
      <c r="O140" s="7">
        <f t="shared" si="36"/>
        <v>7.795040289257004</v>
      </c>
      <c r="P140" s="3">
        <f t="shared" si="37"/>
        <v>0.12828670063170597</v>
      </c>
      <c r="Q140" s="3">
        <f>IF(ISNUMBER(P140),SUMIF(A:A,A140,P:P),"")</f>
        <v>0.8916252394659097</v>
      </c>
      <c r="R140" s="3">
        <f t="shared" si="38"/>
        <v>0.14387961999432708</v>
      </c>
      <c r="S140" s="8">
        <f t="shared" si="39"/>
        <v>6.950254664555191</v>
      </c>
    </row>
    <row r="141" spans="1:19" ht="15">
      <c r="A141" s="1">
        <v>6</v>
      </c>
      <c r="B141" s="5">
        <v>0.7604166666666666</v>
      </c>
      <c r="C141" s="1" t="s">
        <v>19</v>
      </c>
      <c r="D141" s="1">
        <v>6</v>
      </c>
      <c r="E141" s="1">
        <v>5</v>
      </c>
      <c r="F141" s="1" t="s">
        <v>73</v>
      </c>
      <c r="G141" s="2">
        <v>53.1547</v>
      </c>
      <c r="H141" s="6">
        <f>1+_xlfn.COUNTIFS(A:A,A141,O:O,"&lt;"&amp;O141)</f>
        <v>5</v>
      </c>
      <c r="I141" s="2">
        <f>_xlfn.AVERAGEIF(A:A,A141,G:G)</f>
        <v>48.89050666666666</v>
      </c>
      <c r="J141" s="2">
        <f t="shared" si="32"/>
        <v>4.264193333333338</v>
      </c>
      <c r="K141" s="2">
        <f t="shared" si="33"/>
        <v>94.26419333333334</v>
      </c>
      <c r="L141" s="2">
        <f t="shared" si="34"/>
        <v>285.9599025166384</v>
      </c>
      <c r="M141" s="2">
        <f>SUMIF(A:A,A141,L:L)</f>
        <v>2687.41561023188</v>
      </c>
      <c r="N141" s="3">
        <f t="shared" si="35"/>
        <v>0.10640702592777035</v>
      </c>
      <c r="O141" s="7">
        <f t="shared" si="36"/>
        <v>9.397875669213848</v>
      </c>
      <c r="P141" s="3">
        <f t="shared" si="37"/>
        <v>0.10640702592777035</v>
      </c>
      <c r="Q141" s="3">
        <f>IF(ISNUMBER(P141),SUMIF(A:A,A141,P:P),"")</f>
        <v>0.8916252394659097</v>
      </c>
      <c r="R141" s="3">
        <f t="shared" si="38"/>
        <v>0.11934052695895978</v>
      </c>
      <c r="S141" s="8">
        <f t="shared" si="39"/>
        <v>8.379383144033643</v>
      </c>
    </row>
    <row r="142" spans="1:19" ht="15">
      <c r="A142" s="1">
        <v>6</v>
      </c>
      <c r="B142" s="5">
        <v>0.7604166666666666</v>
      </c>
      <c r="C142" s="1" t="s">
        <v>19</v>
      </c>
      <c r="D142" s="1">
        <v>6</v>
      </c>
      <c r="E142" s="1">
        <v>4</v>
      </c>
      <c r="F142" s="1" t="s">
        <v>72</v>
      </c>
      <c r="G142" s="2">
        <v>49.521</v>
      </c>
      <c r="H142" s="6">
        <f>1+_xlfn.COUNTIFS(A:A,A142,O:O,"&lt;"&amp;O142)</f>
        <v>6</v>
      </c>
      <c r="I142" s="2">
        <f>_xlfn.AVERAGEIF(A:A,A142,G:G)</f>
        <v>48.89050666666666</v>
      </c>
      <c r="J142" s="2">
        <f t="shared" si="32"/>
        <v>0.6304933333333409</v>
      </c>
      <c r="K142" s="2">
        <f t="shared" si="33"/>
        <v>90.63049333333333</v>
      </c>
      <c r="L142" s="2">
        <f t="shared" si="34"/>
        <v>229.942574117841</v>
      </c>
      <c r="M142" s="2">
        <f>SUMIF(A:A,A142,L:L)</f>
        <v>2687.41561023188</v>
      </c>
      <c r="N142" s="3">
        <f t="shared" si="35"/>
        <v>0.08556271432017198</v>
      </c>
      <c r="O142" s="7">
        <f t="shared" si="36"/>
        <v>11.687333763840675</v>
      </c>
      <c r="P142" s="3">
        <f t="shared" si="37"/>
        <v>0.08556271432017198</v>
      </c>
      <c r="Q142" s="3">
        <f>IF(ISNUMBER(P142),SUMIF(A:A,A142,P:P),"")</f>
        <v>0.8916252394659097</v>
      </c>
      <c r="R142" s="3">
        <f t="shared" si="38"/>
        <v>0.09596264274822985</v>
      </c>
      <c r="S142" s="8">
        <f t="shared" si="39"/>
        <v>10.420721765902453</v>
      </c>
    </row>
    <row r="143" spans="1:19" ht="15">
      <c r="A143" s="1">
        <v>6</v>
      </c>
      <c r="B143" s="5">
        <v>0.7604166666666666</v>
      </c>
      <c r="C143" s="1" t="s">
        <v>19</v>
      </c>
      <c r="D143" s="1">
        <v>6</v>
      </c>
      <c r="E143" s="1">
        <v>8</v>
      </c>
      <c r="F143" s="1" t="s">
        <v>76</v>
      </c>
      <c r="G143" s="2">
        <v>44.7956</v>
      </c>
      <c r="H143" s="6">
        <f>1+_xlfn.COUNTIFS(A:A,A143,O:O,"&lt;"&amp;O143)</f>
        <v>7</v>
      </c>
      <c r="I143" s="2">
        <f>_xlfn.AVERAGEIF(A:A,A143,G:G)</f>
        <v>48.89050666666666</v>
      </c>
      <c r="J143" s="2">
        <f t="shared" si="32"/>
        <v>-4.09490666666666</v>
      </c>
      <c r="K143" s="2">
        <f t="shared" si="33"/>
        <v>85.90509333333334</v>
      </c>
      <c r="L143" s="2">
        <f t="shared" si="34"/>
        <v>173.1755119218729</v>
      </c>
      <c r="M143" s="2">
        <f>SUMIF(A:A,A143,L:L)</f>
        <v>2687.41561023188</v>
      </c>
      <c r="N143" s="3">
        <f t="shared" si="35"/>
        <v>0.06443942323715635</v>
      </c>
      <c r="O143" s="7">
        <f t="shared" si="36"/>
        <v>15.518450503811945</v>
      </c>
      <c r="P143" s="3">
        <f t="shared" si="37"/>
        <v>0.06443942323715635</v>
      </c>
      <c r="Q143" s="3">
        <f>IF(ISNUMBER(P143),SUMIF(A:A,A143,P:P),"")</f>
        <v>0.8916252394659097</v>
      </c>
      <c r="R143" s="3">
        <f t="shared" si="38"/>
        <v>0.07227186982252326</v>
      </c>
      <c r="S143" s="8">
        <f t="shared" si="39"/>
        <v>13.83664214660119</v>
      </c>
    </row>
    <row r="144" spans="1:19" ht="15">
      <c r="A144" s="1">
        <v>6</v>
      </c>
      <c r="B144" s="5">
        <v>0.7604166666666666</v>
      </c>
      <c r="C144" s="1" t="s">
        <v>19</v>
      </c>
      <c r="D144" s="1">
        <v>6</v>
      </c>
      <c r="E144" s="1">
        <v>6</v>
      </c>
      <c r="F144" s="1" t="s">
        <v>74</v>
      </c>
      <c r="G144" s="2">
        <v>39.0012333333334</v>
      </c>
      <c r="H144" s="6">
        <f>1+_xlfn.COUNTIFS(A:A,A144,O:O,"&lt;"&amp;O144)</f>
        <v>8</v>
      </c>
      <c r="I144" s="2">
        <f>_xlfn.AVERAGEIF(A:A,A144,G:G)</f>
        <v>48.89050666666666</v>
      </c>
      <c r="J144" s="2">
        <f t="shared" si="32"/>
        <v>-9.889273333333257</v>
      </c>
      <c r="K144" s="2">
        <f t="shared" si="33"/>
        <v>80.11072666666675</v>
      </c>
      <c r="L144" s="2">
        <f t="shared" si="34"/>
        <v>122.32037165510808</v>
      </c>
      <c r="M144" s="2">
        <f>SUMIF(A:A,A144,L:L)</f>
        <v>2687.41561023188</v>
      </c>
      <c r="N144" s="3">
        <f t="shared" si="35"/>
        <v>0.045515986135301875</v>
      </c>
      <c r="O144" s="7">
        <f t="shared" si="36"/>
        <v>21.970302851999666</v>
      </c>
      <c r="P144" s="3">
        <f t="shared" si="37"/>
      </c>
      <c r="Q144" s="3">
        <f>IF(ISNUMBER(P144),SUMIF(A:A,A144,P:P),"")</f>
      </c>
      <c r="R144" s="3">
        <f t="shared" si="38"/>
      </c>
      <c r="S144" s="8">
        <f t="shared" si="39"/>
      </c>
    </row>
    <row r="145" spans="1:19" ht="15">
      <c r="A145" s="1">
        <v>6</v>
      </c>
      <c r="B145" s="5">
        <v>0.7604166666666666</v>
      </c>
      <c r="C145" s="1" t="s">
        <v>19</v>
      </c>
      <c r="D145" s="1">
        <v>6</v>
      </c>
      <c r="E145" s="1">
        <v>9</v>
      </c>
      <c r="F145" s="1" t="s">
        <v>77</v>
      </c>
      <c r="G145" s="2">
        <v>36.8661333333334</v>
      </c>
      <c r="H145" s="6">
        <f>1+_xlfn.COUNTIFS(A:A,A145,O:O,"&lt;"&amp;O145)</f>
        <v>9</v>
      </c>
      <c r="I145" s="2">
        <f>_xlfn.AVERAGEIF(A:A,A145,G:G)</f>
        <v>48.89050666666666</v>
      </c>
      <c r="J145" s="2">
        <f t="shared" si="32"/>
        <v>-12.024373333333259</v>
      </c>
      <c r="K145" s="2">
        <f t="shared" si="33"/>
        <v>77.97562666666674</v>
      </c>
      <c r="L145" s="2">
        <f t="shared" si="34"/>
        <v>107.61258480039787</v>
      </c>
      <c r="M145" s="2">
        <f>SUMIF(A:A,A145,L:L)</f>
        <v>2687.41561023188</v>
      </c>
      <c r="N145" s="3">
        <f t="shared" si="35"/>
        <v>0.040043149407438576</v>
      </c>
      <c r="O145" s="7">
        <f t="shared" si="36"/>
        <v>24.97306068074246</v>
      </c>
      <c r="P145" s="3">
        <f t="shared" si="37"/>
      </c>
      <c r="Q145" s="3">
        <f>IF(ISNUMBER(P145),SUMIF(A:A,A145,P:P),"")</f>
      </c>
      <c r="R145" s="3">
        <f t="shared" si="38"/>
      </c>
      <c r="S145" s="8">
        <f t="shared" si="39"/>
      </c>
    </row>
    <row r="146" spans="1:19" ht="15">
      <c r="A146" s="1">
        <v>6</v>
      </c>
      <c r="B146" s="5">
        <v>0.7604166666666666</v>
      </c>
      <c r="C146" s="1" t="s">
        <v>19</v>
      </c>
      <c r="D146" s="1">
        <v>6</v>
      </c>
      <c r="E146" s="1">
        <v>10</v>
      </c>
      <c r="F146" s="1" t="s">
        <v>78</v>
      </c>
      <c r="G146" s="2">
        <v>27.490933333333302</v>
      </c>
      <c r="H146" s="6">
        <f>1+_xlfn.COUNTIFS(A:A,A146,O:O,"&lt;"&amp;O146)</f>
        <v>10</v>
      </c>
      <c r="I146" s="2">
        <f>_xlfn.AVERAGEIF(A:A,A146,G:G)</f>
        <v>48.89050666666666</v>
      </c>
      <c r="J146" s="2">
        <f t="shared" si="32"/>
        <v>-21.399573333333358</v>
      </c>
      <c r="K146" s="2">
        <f t="shared" si="33"/>
        <v>68.60042666666664</v>
      </c>
      <c r="L146" s="2">
        <f t="shared" si="34"/>
        <v>61.315066758950444</v>
      </c>
      <c r="M146" s="2">
        <f>SUMIF(A:A,A146,L:L)</f>
        <v>2687.41561023188</v>
      </c>
      <c r="N146" s="3">
        <f t="shared" si="35"/>
        <v>0.022815624991349946</v>
      </c>
      <c r="O146" s="7">
        <f t="shared" si="36"/>
        <v>43.82961239848255</v>
      </c>
      <c r="P146" s="3">
        <f t="shared" si="37"/>
      </c>
      <c r="Q146" s="3">
        <f>IF(ISNUMBER(P146),SUMIF(A:A,A146,P:P),"")</f>
      </c>
      <c r="R146" s="3">
        <f t="shared" si="38"/>
      </c>
      <c r="S146" s="8">
        <f t="shared" si="39"/>
      </c>
    </row>
    <row r="147" spans="1:19" ht="15">
      <c r="A147" s="1">
        <v>17</v>
      </c>
      <c r="B147" s="5">
        <v>0.7708333333333334</v>
      </c>
      <c r="C147" s="1" t="s">
        <v>91</v>
      </c>
      <c r="D147" s="1">
        <v>2</v>
      </c>
      <c r="E147" s="1">
        <v>3</v>
      </c>
      <c r="F147" s="1" t="s">
        <v>101</v>
      </c>
      <c r="G147" s="2">
        <v>79.07906666666669</v>
      </c>
      <c r="H147" s="6">
        <f>1+_xlfn.COUNTIFS(A:A,A147,O:O,"&lt;"&amp;O147)</f>
        <v>1</v>
      </c>
      <c r="I147" s="2">
        <f>_xlfn.AVERAGEIF(A:A,A147,G:G)</f>
        <v>51.67806333333334</v>
      </c>
      <c r="J147" s="2">
        <f t="shared" si="32"/>
        <v>27.40100333333335</v>
      </c>
      <c r="K147" s="2">
        <f t="shared" si="33"/>
        <v>117.40100333333335</v>
      </c>
      <c r="L147" s="2">
        <f t="shared" si="34"/>
        <v>1146.0312893503522</v>
      </c>
      <c r="M147" s="2">
        <f>SUMIF(A:A,A147,L:L)</f>
        <v>3128.477768942036</v>
      </c>
      <c r="N147" s="3">
        <f t="shared" si="35"/>
        <v>0.3663223375686342</v>
      </c>
      <c r="O147" s="7">
        <f t="shared" si="36"/>
        <v>2.7298362601560977</v>
      </c>
      <c r="P147" s="3">
        <f t="shared" si="37"/>
        <v>0.3663223375686342</v>
      </c>
      <c r="Q147" s="3">
        <f>IF(ISNUMBER(P147),SUMIF(A:A,A147,P:P),"")</f>
        <v>0.9565328749549558</v>
      </c>
      <c r="R147" s="3">
        <f t="shared" si="38"/>
        <v>0.38296889438942155</v>
      </c>
      <c r="S147" s="8">
        <f t="shared" si="39"/>
        <v>2.611178126083397</v>
      </c>
    </row>
    <row r="148" spans="1:19" ht="15">
      <c r="A148" s="1">
        <v>17</v>
      </c>
      <c r="B148" s="5">
        <v>0.7708333333333334</v>
      </c>
      <c r="C148" s="1" t="s">
        <v>91</v>
      </c>
      <c r="D148" s="1">
        <v>2</v>
      </c>
      <c r="E148" s="1">
        <v>2</v>
      </c>
      <c r="F148" s="1" t="s">
        <v>100</v>
      </c>
      <c r="G148" s="2">
        <v>65.89739999999999</v>
      </c>
      <c r="H148" s="6">
        <f>1+_xlfn.COUNTIFS(A:A,A148,O:O,"&lt;"&amp;O148)</f>
        <v>2</v>
      </c>
      <c r="I148" s="2">
        <f>_xlfn.AVERAGEIF(A:A,A148,G:G)</f>
        <v>51.67806333333334</v>
      </c>
      <c r="J148" s="2">
        <f t="shared" si="32"/>
        <v>14.21933666666665</v>
      </c>
      <c r="K148" s="2">
        <f t="shared" si="33"/>
        <v>104.21933666666665</v>
      </c>
      <c r="L148" s="2">
        <f t="shared" si="34"/>
        <v>519.6524381856276</v>
      </c>
      <c r="M148" s="2">
        <f>SUMIF(A:A,A148,L:L)</f>
        <v>3128.477768942036</v>
      </c>
      <c r="N148" s="3">
        <f t="shared" si="35"/>
        <v>0.1661039254759862</v>
      </c>
      <c r="O148" s="7">
        <f t="shared" si="36"/>
        <v>6.020327316975846</v>
      </c>
      <c r="P148" s="3">
        <f t="shared" si="37"/>
        <v>0.1661039254759862</v>
      </c>
      <c r="Q148" s="3">
        <f>IF(ISNUMBER(P148),SUMIF(A:A,A148,P:P),"")</f>
        <v>0.9565328749549558</v>
      </c>
      <c r="R148" s="3">
        <f t="shared" si="38"/>
        <v>0.1736520822494556</v>
      </c>
      <c r="S148" s="8">
        <f t="shared" si="39"/>
        <v>5.758640996676761</v>
      </c>
    </row>
    <row r="149" spans="1:19" ht="15">
      <c r="A149" s="1">
        <v>17</v>
      </c>
      <c r="B149" s="5">
        <v>0.7708333333333334</v>
      </c>
      <c r="C149" s="1" t="s">
        <v>91</v>
      </c>
      <c r="D149" s="1">
        <v>2</v>
      </c>
      <c r="E149" s="1">
        <v>7</v>
      </c>
      <c r="F149" s="1" t="s">
        <v>105</v>
      </c>
      <c r="G149" s="2">
        <v>56.807133333333304</v>
      </c>
      <c r="H149" s="6">
        <f>1+_xlfn.COUNTIFS(A:A,A149,O:O,"&lt;"&amp;O149)</f>
        <v>3</v>
      </c>
      <c r="I149" s="2">
        <f>_xlfn.AVERAGEIF(A:A,A149,G:G)</f>
        <v>51.67806333333334</v>
      </c>
      <c r="J149" s="2">
        <f t="shared" si="32"/>
        <v>5.129069999999963</v>
      </c>
      <c r="K149" s="2">
        <f t="shared" si="33"/>
        <v>95.12906999999996</v>
      </c>
      <c r="L149" s="2">
        <f t="shared" si="34"/>
        <v>301.1908750053924</v>
      </c>
      <c r="M149" s="2">
        <f>SUMIF(A:A,A149,L:L)</f>
        <v>3128.477768942036</v>
      </c>
      <c r="N149" s="3">
        <f t="shared" si="35"/>
        <v>0.09627393807795756</v>
      </c>
      <c r="O149" s="7">
        <f t="shared" si="36"/>
        <v>10.387027060119351</v>
      </c>
      <c r="P149" s="3">
        <f t="shared" si="37"/>
        <v>0.09627393807795756</v>
      </c>
      <c r="Q149" s="3">
        <f>IF(ISNUMBER(P149),SUMIF(A:A,A149,P:P),"")</f>
        <v>0.9565328749549558</v>
      </c>
      <c r="R149" s="3">
        <f t="shared" si="38"/>
        <v>0.10064885441861182</v>
      </c>
      <c r="S149" s="8">
        <f t="shared" si="39"/>
        <v>9.935532856050884</v>
      </c>
    </row>
    <row r="150" spans="1:19" ht="15">
      <c r="A150" s="1">
        <v>17</v>
      </c>
      <c r="B150" s="5">
        <v>0.7708333333333334</v>
      </c>
      <c r="C150" s="1" t="s">
        <v>91</v>
      </c>
      <c r="D150" s="1">
        <v>2</v>
      </c>
      <c r="E150" s="1">
        <v>4</v>
      </c>
      <c r="F150" s="1" t="s">
        <v>102</v>
      </c>
      <c r="G150" s="2">
        <v>53.5414333333333</v>
      </c>
      <c r="H150" s="6">
        <f>1+_xlfn.COUNTIFS(A:A,A150,O:O,"&lt;"&amp;O150)</f>
        <v>4</v>
      </c>
      <c r="I150" s="2">
        <f>_xlfn.AVERAGEIF(A:A,A150,G:G)</f>
        <v>51.67806333333334</v>
      </c>
      <c r="J150" s="2">
        <f t="shared" si="32"/>
        <v>1.8633699999999607</v>
      </c>
      <c r="K150" s="2">
        <f t="shared" si="33"/>
        <v>91.86336999999996</v>
      </c>
      <c r="L150" s="2">
        <f t="shared" si="34"/>
        <v>247.59694443418826</v>
      </c>
      <c r="M150" s="2">
        <f>SUMIF(A:A,A150,L:L)</f>
        <v>3128.477768942036</v>
      </c>
      <c r="N150" s="3">
        <f t="shared" si="35"/>
        <v>0.07914294513843345</v>
      </c>
      <c r="O150" s="7">
        <f t="shared" si="36"/>
        <v>12.635365012646963</v>
      </c>
      <c r="P150" s="3">
        <f t="shared" si="37"/>
        <v>0.07914294513843345</v>
      </c>
      <c r="Q150" s="3">
        <f>IF(ISNUMBER(P150),SUMIF(A:A,A150,P:P),"")</f>
        <v>0.9565328749549558</v>
      </c>
      <c r="R150" s="3">
        <f t="shared" si="38"/>
        <v>0.0827393884838097</v>
      </c>
      <c r="S150" s="8">
        <f t="shared" si="39"/>
        <v>12.08614202165246</v>
      </c>
    </row>
    <row r="151" spans="1:19" ht="15">
      <c r="A151" s="1">
        <v>17</v>
      </c>
      <c r="B151" s="5">
        <v>0.7708333333333334</v>
      </c>
      <c r="C151" s="1" t="s">
        <v>91</v>
      </c>
      <c r="D151" s="1">
        <v>2</v>
      </c>
      <c r="E151" s="1">
        <v>10</v>
      </c>
      <c r="F151" s="1" t="s">
        <v>108</v>
      </c>
      <c r="G151" s="2">
        <v>51.712033333333395</v>
      </c>
      <c r="H151" s="6">
        <f>1+_xlfn.COUNTIFS(A:A,A151,O:O,"&lt;"&amp;O151)</f>
        <v>5</v>
      </c>
      <c r="I151" s="2">
        <f>_xlfn.AVERAGEIF(A:A,A151,G:G)</f>
        <v>51.67806333333334</v>
      </c>
      <c r="J151" s="2">
        <f t="shared" si="32"/>
        <v>0.033970000000053346</v>
      </c>
      <c r="K151" s="2">
        <f t="shared" si="33"/>
        <v>90.03397000000005</v>
      </c>
      <c r="L151" s="2">
        <f t="shared" si="34"/>
        <v>221.8581469641288</v>
      </c>
      <c r="M151" s="2">
        <f>SUMIF(A:A,A151,L:L)</f>
        <v>3128.477768942036</v>
      </c>
      <c r="N151" s="3">
        <f t="shared" si="35"/>
        <v>0.07091568595008908</v>
      </c>
      <c r="O151" s="7">
        <f t="shared" si="36"/>
        <v>14.101252587527764</v>
      </c>
      <c r="P151" s="3">
        <f t="shared" si="37"/>
        <v>0.07091568595008908</v>
      </c>
      <c r="Q151" s="3">
        <f>IF(ISNUMBER(P151),SUMIF(A:A,A151,P:P),"")</f>
        <v>0.9565328749549558</v>
      </c>
      <c r="R151" s="3">
        <f t="shared" si="38"/>
        <v>0.07413826310301001</v>
      </c>
      <c r="S151" s="8">
        <f t="shared" si="39"/>
        <v>13.48831167801394</v>
      </c>
    </row>
    <row r="152" spans="1:19" ht="15">
      <c r="A152" s="1">
        <v>17</v>
      </c>
      <c r="B152" s="5">
        <v>0.7708333333333334</v>
      </c>
      <c r="C152" s="1" t="s">
        <v>91</v>
      </c>
      <c r="D152" s="1">
        <v>2</v>
      </c>
      <c r="E152" s="1">
        <v>1</v>
      </c>
      <c r="F152" s="1" t="s">
        <v>99</v>
      </c>
      <c r="G152" s="2">
        <v>51.0190666666666</v>
      </c>
      <c r="H152" s="6">
        <f>1+_xlfn.COUNTIFS(A:A,A152,O:O,"&lt;"&amp;O152)</f>
        <v>6</v>
      </c>
      <c r="I152" s="2">
        <f>_xlfn.AVERAGEIF(A:A,A152,G:G)</f>
        <v>51.67806333333334</v>
      </c>
      <c r="J152" s="2">
        <f t="shared" si="32"/>
        <v>-0.658996666666738</v>
      </c>
      <c r="K152" s="2">
        <f t="shared" si="33"/>
        <v>89.34100333333326</v>
      </c>
      <c r="L152" s="2">
        <f t="shared" si="34"/>
        <v>212.8228649992321</v>
      </c>
      <c r="M152" s="2">
        <f>SUMIF(A:A,A152,L:L)</f>
        <v>3128.477768942036</v>
      </c>
      <c r="N152" s="3">
        <f t="shared" si="35"/>
        <v>0.06802760982099063</v>
      </c>
      <c r="O152" s="7">
        <f t="shared" si="36"/>
        <v>14.699913794287678</v>
      </c>
      <c r="P152" s="3">
        <f t="shared" si="37"/>
        <v>0.06802760982099063</v>
      </c>
      <c r="Q152" s="3">
        <f>IF(ISNUMBER(P152),SUMIF(A:A,A152,P:P),"")</f>
        <v>0.9565328749549558</v>
      </c>
      <c r="R152" s="3">
        <f t="shared" si="38"/>
        <v>0.07111894593711077</v>
      </c>
      <c r="S152" s="8">
        <f t="shared" si="39"/>
        <v>14.060950803240003</v>
      </c>
    </row>
    <row r="153" spans="1:19" ht="15">
      <c r="A153" s="1">
        <v>17</v>
      </c>
      <c r="B153" s="5">
        <v>0.7708333333333334</v>
      </c>
      <c r="C153" s="1" t="s">
        <v>91</v>
      </c>
      <c r="D153" s="1">
        <v>2</v>
      </c>
      <c r="E153" s="1">
        <v>9</v>
      </c>
      <c r="F153" s="1" t="s">
        <v>107</v>
      </c>
      <c r="G153" s="2">
        <v>48.831766666666695</v>
      </c>
      <c r="H153" s="6">
        <f>1+_xlfn.COUNTIFS(A:A,A153,O:O,"&lt;"&amp;O153)</f>
        <v>7</v>
      </c>
      <c r="I153" s="2">
        <f>_xlfn.AVERAGEIF(A:A,A153,G:G)</f>
        <v>51.67806333333334</v>
      </c>
      <c r="J153" s="2">
        <f t="shared" si="32"/>
        <v>-2.846296666666646</v>
      </c>
      <c r="K153" s="2">
        <f t="shared" si="33"/>
        <v>87.15370333333335</v>
      </c>
      <c r="L153" s="2">
        <f t="shared" si="34"/>
        <v>186.6475725652305</v>
      </c>
      <c r="M153" s="2">
        <f>SUMIF(A:A,A153,L:L)</f>
        <v>3128.477768942036</v>
      </c>
      <c r="N153" s="3">
        <f t="shared" si="35"/>
        <v>0.05966082751751485</v>
      </c>
      <c r="O153" s="7">
        <f t="shared" si="36"/>
        <v>16.761416856084107</v>
      </c>
      <c r="P153" s="3">
        <f t="shared" si="37"/>
        <v>0.05966082751751485</v>
      </c>
      <c r="Q153" s="3">
        <f>IF(ISNUMBER(P153),SUMIF(A:A,A153,P:P),"")</f>
        <v>0.9565328749549558</v>
      </c>
      <c r="R153" s="3">
        <f t="shared" si="38"/>
        <v>0.06237195717954216</v>
      </c>
      <c r="S153" s="8">
        <f t="shared" si="39"/>
        <v>16.032846253668588</v>
      </c>
    </row>
    <row r="154" spans="1:19" ht="15">
      <c r="A154" s="1">
        <v>17</v>
      </c>
      <c r="B154" s="5">
        <v>0.7708333333333334</v>
      </c>
      <c r="C154" s="1" t="s">
        <v>91</v>
      </c>
      <c r="D154" s="1">
        <v>2</v>
      </c>
      <c r="E154" s="1">
        <v>5</v>
      </c>
      <c r="F154" s="1" t="s">
        <v>103</v>
      </c>
      <c r="G154" s="2">
        <v>45.9160666666667</v>
      </c>
      <c r="H154" s="6">
        <f>1+_xlfn.COUNTIFS(A:A,A154,O:O,"&lt;"&amp;O154)</f>
        <v>8</v>
      </c>
      <c r="I154" s="2">
        <f>_xlfn.AVERAGEIF(A:A,A154,G:G)</f>
        <v>51.67806333333334</v>
      </c>
      <c r="J154" s="2">
        <f t="shared" si="32"/>
        <v>-5.76199666666664</v>
      </c>
      <c r="K154" s="2">
        <f t="shared" si="33"/>
        <v>84.23800333333335</v>
      </c>
      <c r="L154" s="2">
        <f t="shared" si="34"/>
        <v>156.69170305463956</v>
      </c>
      <c r="M154" s="2">
        <f>SUMIF(A:A,A154,L:L)</f>
        <v>3128.477768942036</v>
      </c>
      <c r="N154" s="3">
        <f t="shared" si="35"/>
        <v>0.05008560540534968</v>
      </c>
      <c r="O154" s="7">
        <f t="shared" si="36"/>
        <v>19.96581636394055</v>
      </c>
      <c r="P154" s="3">
        <f t="shared" si="37"/>
        <v>0.05008560540534968</v>
      </c>
      <c r="Q154" s="3">
        <f>IF(ISNUMBER(P154),SUMIF(A:A,A154,P:P),"")</f>
        <v>0.9565328749549558</v>
      </c>
      <c r="R154" s="3">
        <f t="shared" si="38"/>
        <v>0.05236161423903833</v>
      </c>
      <c r="S154" s="8">
        <f t="shared" si="39"/>
        <v>19.097959727422754</v>
      </c>
    </row>
    <row r="155" spans="1:19" ht="15">
      <c r="A155" s="1">
        <v>17</v>
      </c>
      <c r="B155" s="5">
        <v>0.7708333333333334</v>
      </c>
      <c r="C155" s="1" t="s">
        <v>91</v>
      </c>
      <c r="D155" s="1">
        <v>2</v>
      </c>
      <c r="E155" s="1">
        <v>6</v>
      </c>
      <c r="F155" s="1" t="s">
        <v>104</v>
      </c>
      <c r="G155" s="2">
        <v>32.6501</v>
      </c>
      <c r="H155" s="6">
        <f>1+_xlfn.COUNTIFS(A:A,A155,O:O,"&lt;"&amp;O155)</f>
        <v>9</v>
      </c>
      <c r="I155" s="2">
        <f>_xlfn.AVERAGEIF(A:A,A155,G:G)</f>
        <v>51.67806333333334</v>
      </c>
      <c r="J155" s="2">
        <f t="shared" si="32"/>
        <v>-19.02796333333334</v>
      </c>
      <c r="K155" s="2">
        <f t="shared" si="33"/>
        <v>70.97203666666667</v>
      </c>
      <c r="L155" s="2">
        <f t="shared" si="34"/>
        <v>70.69127807382709</v>
      </c>
      <c r="M155" s="2">
        <f>SUMIF(A:A,A155,L:L)</f>
        <v>3128.477768942036</v>
      </c>
      <c r="N155" s="3">
        <f t="shared" si="35"/>
        <v>0.02259606214102423</v>
      </c>
      <c r="O155" s="7">
        <f t="shared" si="36"/>
        <v>44.255498757212756</v>
      </c>
      <c r="P155" s="3">
        <f t="shared" si="37"/>
      </c>
      <c r="Q155" s="3">
        <f>IF(ISNUMBER(P155),SUMIF(A:A,A155,P:P),"")</f>
      </c>
      <c r="R155" s="3">
        <f t="shared" si="38"/>
      </c>
      <c r="S155" s="8">
        <f t="shared" si="39"/>
      </c>
    </row>
    <row r="156" spans="1:19" ht="15">
      <c r="A156" s="1">
        <v>17</v>
      </c>
      <c r="B156" s="5">
        <v>0.7708333333333334</v>
      </c>
      <c r="C156" s="1" t="s">
        <v>91</v>
      </c>
      <c r="D156" s="1">
        <v>2</v>
      </c>
      <c r="E156" s="1">
        <v>8</v>
      </c>
      <c r="F156" s="1" t="s">
        <v>106</v>
      </c>
      <c r="G156" s="2">
        <v>31.3265666666667</v>
      </c>
      <c r="H156" s="6">
        <f>1+_xlfn.COUNTIFS(A:A,A156,O:O,"&lt;"&amp;O156)</f>
        <v>10</v>
      </c>
      <c r="I156" s="2">
        <f>_xlfn.AVERAGEIF(A:A,A156,G:G)</f>
        <v>51.67806333333334</v>
      </c>
      <c r="J156" s="2">
        <f t="shared" si="32"/>
        <v>-20.35149666666664</v>
      </c>
      <c r="K156" s="2">
        <f t="shared" si="33"/>
        <v>69.64850333333337</v>
      </c>
      <c r="L156" s="2">
        <f t="shared" si="34"/>
        <v>65.2946563094172</v>
      </c>
      <c r="M156" s="2">
        <f>SUMIF(A:A,A156,L:L)</f>
        <v>3128.477768942036</v>
      </c>
      <c r="N156" s="3">
        <f t="shared" si="35"/>
        <v>0.020871062904019945</v>
      </c>
      <c r="O156" s="7">
        <f t="shared" si="36"/>
        <v>47.9132282145243</v>
      </c>
      <c r="P156" s="3">
        <f t="shared" si="37"/>
      </c>
      <c r="Q156" s="3">
        <f>IF(ISNUMBER(P156),SUMIF(A:A,A156,P:P),"")</f>
      </c>
      <c r="R156" s="3">
        <f t="shared" si="38"/>
      </c>
      <c r="S156" s="8">
        <f t="shared" si="39"/>
      </c>
    </row>
    <row r="157" spans="1:19" ht="15">
      <c r="A157" s="1">
        <v>7</v>
      </c>
      <c r="B157" s="5">
        <v>0.78125</v>
      </c>
      <c r="C157" s="1" t="s">
        <v>19</v>
      </c>
      <c r="D157" s="1">
        <v>7</v>
      </c>
      <c r="E157" s="1">
        <v>5</v>
      </c>
      <c r="F157" s="1" t="s">
        <v>83</v>
      </c>
      <c r="G157" s="2">
        <v>70.3863</v>
      </c>
      <c r="H157" s="6">
        <f>1+_xlfn.COUNTIFS(A:A,A157,O:O,"&lt;"&amp;O157)</f>
        <v>1</v>
      </c>
      <c r="I157" s="2">
        <f>_xlfn.AVERAGEIF(A:A,A157,G:G)</f>
        <v>51.27762499999999</v>
      </c>
      <c r="J157" s="2">
        <f t="shared" si="32"/>
        <v>19.108675000000012</v>
      </c>
      <c r="K157" s="2">
        <f t="shared" si="33"/>
        <v>109.108675</v>
      </c>
      <c r="L157" s="2">
        <f t="shared" si="34"/>
        <v>696.8153816546875</v>
      </c>
      <c r="M157" s="2">
        <f>SUMIF(A:A,A157,L:L)</f>
        <v>3449.198800149284</v>
      </c>
      <c r="N157" s="3">
        <f t="shared" si="35"/>
        <v>0.2020223889746595</v>
      </c>
      <c r="O157" s="7">
        <f t="shared" si="36"/>
        <v>4.9499464147284895</v>
      </c>
      <c r="P157" s="3">
        <f t="shared" si="37"/>
        <v>0.2020223889746595</v>
      </c>
      <c r="Q157" s="3">
        <f>IF(ISNUMBER(P157),SUMIF(A:A,A157,P:P),"")</f>
        <v>0.8950766756712326</v>
      </c>
      <c r="R157" s="3">
        <f t="shared" si="38"/>
        <v>0.22570400331698912</v>
      </c>
      <c r="S157" s="8">
        <f t="shared" si="39"/>
        <v>4.430581581645913</v>
      </c>
    </row>
    <row r="158" spans="1:19" ht="15">
      <c r="A158" s="1">
        <v>7</v>
      </c>
      <c r="B158" s="5">
        <v>0.78125</v>
      </c>
      <c r="C158" s="1" t="s">
        <v>19</v>
      </c>
      <c r="D158" s="1">
        <v>7</v>
      </c>
      <c r="E158" s="1">
        <v>1</v>
      </c>
      <c r="F158" s="1" t="s">
        <v>79</v>
      </c>
      <c r="G158" s="2">
        <v>65.1601333333333</v>
      </c>
      <c r="H158" s="6">
        <f>1+_xlfn.COUNTIFS(A:A,A158,O:O,"&lt;"&amp;O158)</f>
        <v>2</v>
      </c>
      <c r="I158" s="2">
        <f>_xlfn.AVERAGEIF(A:A,A158,G:G)</f>
        <v>51.27762499999999</v>
      </c>
      <c r="J158" s="2">
        <f t="shared" si="32"/>
        <v>13.882508333333313</v>
      </c>
      <c r="K158" s="2">
        <f t="shared" si="33"/>
        <v>103.8825083333333</v>
      </c>
      <c r="L158" s="2">
        <f t="shared" si="34"/>
        <v>509.255828345155</v>
      </c>
      <c r="M158" s="2">
        <f>SUMIF(A:A,A158,L:L)</f>
        <v>3449.198800149284</v>
      </c>
      <c r="N158" s="3">
        <f t="shared" si="35"/>
        <v>0.147644672821733</v>
      </c>
      <c r="O158" s="7">
        <f t="shared" si="36"/>
        <v>6.773017819663603</v>
      </c>
      <c r="P158" s="3">
        <f t="shared" si="37"/>
        <v>0.147644672821733</v>
      </c>
      <c r="Q158" s="3">
        <f>IF(ISNUMBER(P158),SUMIF(A:A,A158,P:P),"")</f>
        <v>0.8950766756712326</v>
      </c>
      <c r="R158" s="3">
        <f t="shared" si="38"/>
        <v>0.16495198325999483</v>
      </c>
      <c r="S158" s="8">
        <f t="shared" si="39"/>
        <v>6.062370274286518</v>
      </c>
    </row>
    <row r="159" spans="1:19" ht="15">
      <c r="A159" s="1">
        <v>7</v>
      </c>
      <c r="B159" s="5">
        <v>0.78125</v>
      </c>
      <c r="C159" s="1" t="s">
        <v>19</v>
      </c>
      <c r="D159" s="1">
        <v>7</v>
      </c>
      <c r="E159" s="1">
        <v>4</v>
      </c>
      <c r="F159" s="1" t="s">
        <v>82</v>
      </c>
      <c r="G159" s="2">
        <v>63.094733333333295</v>
      </c>
      <c r="H159" s="6">
        <f>1+_xlfn.COUNTIFS(A:A,A159,O:O,"&lt;"&amp;O159)</f>
        <v>3</v>
      </c>
      <c r="I159" s="2">
        <f>_xlfn.AVERAGEIF(A:A,A159,G:G)</f>
        <v>51.27762499999999</v>
      </c>
      <c r="J159" s="2">
        <f t="shared" si="32"/>
        <v>11.817108333333302</v>
      </c>
      <c r="K159" s="2">
        <f t="shared" si="33"/>
        <v>101.8171083333333</v>
      </c>
      <c r="L159" s="2">
        <f t="shared" si="34"/>
        <v>449.9005237526813</v>
      </c>
      <c r="M159" s="2">
        <f>SUMIF(A:A,A159,L:L)</f>
        <v>3449.198800149284</v>
      </c>
      <c r="N159" s="3">
        <f t="shared" si="35"/>
        <v>0.1304362403620253</v>
      </c>
      <c r="O159" s="7">
        <f t="shared" si="36"/>
        <v>7.666580984122999</v>
      </c>
      <c r="P159" s="3">
        <f t="shared" si="37"/>
        <v>0.1304362403620253</v>
      </c>
      <c r="Q159" s="3">
        <f>IF(ISNUMBER(P159),SUMIF(A:A,A159,P:P),"")</f>
        <v>0.8950766756712326</v>
      </c>
      <c r="R159" s="3">
        <f t="shared" si="38"/>
        <v>0.14572633150585568</v>
      </c>
      <c r="S159" s="8">
        <f t="shared" si="39"/>
        <v>6.862177821033101</v>
      </c>
    </row>
    <row r="160" spans="1:19" ht="15">
      <c r="A160" s="1">
        <v>7</v>
      </c>
      <c r="B160" s="5">
        <v>0.78125</v>
      </c>
      <c r="C160" s="1" t="s">
        <v>19</v>
      </c>
      <c r="D160" s="1">
        <v>7</v>
      </c>
      <c r="E160" s="1">
        <v>2</v>
      </c>
      <c r="F160" s="1" t="s">
        <v>80</v>
      </c>
      <c r="G160" s="2">
        <v>59.618566666666695</v>
      </c>
      <c r="H160" s="6">
        <f>1+_xlfn.COUNTIFS(A:A,A160,O:O,"&lt;"&amp;O160)</f>
        <v>4</v>
      </c>
      <c r="I160" s="2">
        <f>_xlfn.AVERAGEIF(A:A,A160,G:G)</f>
        <v>51.27762499999999</v>
      </c>
      <c r="J160" s="2">
        <f t="shared" si="32"/>
        <v>8.340941666666701</v>
      </c>
      <c r="K160" s="2">
        <f t="shared" si="33"/>
        <v>98.34094166666671</v>
      </c>
      <c r="L160" s="2">
        <f t="shared" si="34"/>
        <v>365.2041455106882</v>
      </c>
      <c r="M160" s="2">
        <f>SUMIF(A:A,A160,L:L)</f>
        <v>3449.198800149284</v>
      </c>
      <c r="N160" s="3">
        <f t="shared" si="35"/>
        <v>0.10588086296878042</v>
      </c>
      <c r="O160" s="7">
        <f t="shared" si="36"/>
        <v>9.444577348173445</v>
      </c>
      <c r="P160" s="3">
        <f t="shared" si="37"/>
        <v>0.10588086296878042</v>
      </c>
      <c r="Q160" s="3">
        <f>IF(ISNUMBER(P160),SUMIF(A:A,A160,P:P),"")</f>
        <v>0.8950766756712326</v>
      </c>
      <c r="R160" s="3">
        <f t="shared" si="38"/>
        <v>0.11829250593462133</v>
      </c>
      <c r="S160" s="8">
        <f t="shared" si="39"/>
        <v>8.453620895922912</v>
      </c>
    </row>
    <row r="161" spans="1:19" ht="15">
      <c r="A161" s="1">
        <v>7</v>
      </c>
      <c r="B161" s="5">
        <v>0.78125</v>
      </c>
      <c r="C161" s="1" t="s">
        <v>19</v>
      </c>
      <c r="D161" s="1">
        <v>7</v>
      </c>
      <c r="E161" s="1">
        <v>7</v>
      </c>
      <c r="F161" s="1" t="s">
        <v>85</v>
      </c>
      <c r="G161" s="2">
        <v>59.52610000000001</v>
      </c>
      <c r="H161" s="6">
        <f>1+_xlfn.COUNTIFS(A:A,A161,O:O,"&lt;"&amp;O161)</f>
        <v>5</v>
      </c>
      <c r="I161" s="2">
        <f>_xlfn.AVERAGEIF(A:A,A161,G:G)</f>
        <v>51.27762499999999</v>
      </c>
      <c r="J161" s="2">
        <f t="shared" si="32"/>
        <v>8.248475000000013</v>
      </c>
      <c r="K161" s="2">
        <f t="shared" si="33"/>
        <v>98.24847500000001</v>
      </c>
      <c r="L161" s="2">
        <f t="shared" si="34"/>
        <v>363.18360307884006</v>
      </c>
      <c r="M161" s="2">
        <f>SUMIF(A:A,A161,L:L)</f>
        <v>3449.198800149284</v>
      </c>
      <c r="N161" s="3">
        <f t="shared" si="35"/>
        <v>0.10529506245424913</v>
      </c>
      <c r="O161" s="7">
        <f t="shared" si="36"/>
        <v>9.49712148596238</v>
      </c>
      <c r="P161" s="3">
        <f t="shared" si="37"/>
        <v>0.10529506245424913</v>
      </c>
      <c r="Q161" s="3">
        <f>IF(ISNUMBER(P161),SUMIF(A:A,A161,P:P),"")</f>
        <v>0.8950766756712326</v>
      </c>
      <c r="R161" s="3">
        <f t="shared" si="38"/>
        <v>0.11763803628922254</v>
      </c>
      <c r="S161" s="8">
        <f t="shared" si="39"/>
        <v>8.500651928101043</v>
      </c>
    </row>
    <row r="162" spans="1:19" ht="15">
      <c r="A162" s="1">
        <v>7</v>
      </c>
      <c r="B162" s="5">
        <v>0.78125</v>
      </c>
      <c r="C162" s="1" t="s">
        <v>19</v>
      </c>
      <c r="D162" s="1">
        <v>7</v>
      </c>
      <c r="E162" s="1">
        <v>8</v>
      </c>
      <c r="F162" s="1" t="s">
        <v>86</v>
      </c>
      <c r="G162" s="2">
        <v>56.338533333333295</v>
      </c>
      <c r="H162" s="6">
        <f>1+_xlfn.COUNTIFS(A:A,A162,O:O,"&lt;"&amp;O162)</f>
        <v>6</v>
      </c>
      <c r="I162" s="2">
        <f>_xlfn.AVERAGEIF(A:A,A162,G:G)</f>
        <v>51.27762499999999</v>
      </c>
      <c r="J162" s="2">
        <f t="shared" si="32"/>
        <v>5.060908333333302</v>
      </c>
      <c r="K162" s="2">
        <f t="shared" si="33"/>
        <v>95.0609083333333</v>
      </c>
      <c r="L162" s="2">
        <f t="shared" si="34"/>
        <v>299.9616100596612</v>
      </c>
      <c r="M162" s="2">
        <f>SUMIF(A:A,A162,L:L)</f>
        <v>3449.198800149284</v>
      </c>
      <c r="N162" s="3">
        <f t="shared" si="35"/>
        <v>0.08696559039933524</v>
      </c>
      <c r="O162" s="7">
        <f t="shared" si="36"/>
        <v>11.49880079475254</v>
      </c>
      <c r="P162" s="3">
        <f t="shared" si="37"/>
        <v>0.08696559039933524</v>
      </c>
      <c r="Q162" s="3">
        <f>IF(ISNUMBER(P162),SUMIF(A:A,A162,P:P),"")</f>
        <v>0.8950766756712326</v>
      </c>
      <c r="R162" s="3">
        <f t="shared" si="38"/>
        <v>0.09715993362704745</v>
      </c>
      <c r="S162" s="8">
        <f t="shared" si="39"/>
        <v>10.292308389572833</v>
      </c>
    </row>
    <row r="163" spans="1:19" ht="15">
      <c r="A163" s="1">
        <v>7</v>
      </c>
      <c r="B163" s="5">
        <v>0.78125</v>
      </c>
      <c r="C163" s="1" t="s">
        <v>19</v>
      </c>
      <c r="D163" s="1">
        <v>7</v>
      </c>
      <c r="E163" s="1">
        <v>6</v>
      </c>
      <c r="F163" s="1" t="s">
        <v>84</v>
      </c>
      <c r="G163" s="2">
        <v>50.6437666666666</v>
      </c>
      <c r="H163" s="6">
        <f>1+_xlfn.COUNTIFS(A:A,A163,O:O,"&lt;"&amp;O163)</f>
        <v>7</v>
      </c>
      <c r="I163" s="2">
        <f>_xlfn.AVERAGEIF(A:A,A163,G:G)</f>
        <v>51.27762499999999</v>
      </c>
      <c r="J163" s="2">
        <f t="shared" si="32"/>
        <v>-0.6338583333333929</v>
      </c>
      <c r="K163" s="2">
        <f t="shared" si="33"/>
        <v>89.3661416666666</v>
      </c>
      <c r="L163" s="2">
        <f t="shared" si="34"/>
        <v>213.14410793096602</v>
      </c>
      <c r="M163" s="2">
        <f>SUMIF(A:A,A163,L:L)</f>
        <v>3449.198800149284</v>
      </c>
      <c r="N163" s="3">
        <f t="shared" si="35"/>
        <v>0.06179525167460367</v>
      </c>
      <c r="O163" s="7">
        <f t="shared" si="36"/>
        <v>16.182473133465294</v>
      </c>
      <c r="P163" s="3">
        <f t="shared" si="37"/>
        <v>0.06179525167460367</v>
      </c>
      <c r="Q163" s="3">
        <f>IF(ISNUMBER(P163),SUMIF(A:A,A163,P:P),"")</f>
        <v>0.8950766756712326</v>
      </c>
      <c r="R163" s="3">
        <f t="shared" si="38"/>
        <v>0.0690390592831194</v>
      </c>
      <c r="S163" s="8">
        <f t="shared" si="39"/>
        <v>14.48455425644115</v>
      </c>
    </row>
    <row r="164" spans="1:19" ht="15">
      <c r="A164" s="1">
        <v>7</v>
      </c>
      <c r="B164" s="5">
        <v>0.78125</v>
      </c>
      <c r="C164" s="1" t="s">
        <v>19</v>
      </c>
      <c r="D164" s="1">
        <v>7</v>
      </c>
      <c r="E164" s="1">
        <v>3</v>
      </c>
      <c r="F164" s="1" t="s">
        <v>81</v>
      </c>
      <c r="G164" s="2">
        <v>48.7133</v>
      </c>
      <c r="H164" s="6">
        <f>1+_xlfn.COUNTIFS(A:A,A164,O:O,"&lt;"&amp;O164)</f>
        <v>8</v>
      </c>
      <c r="I164" s="2">
        <f>_xlfn.AVERAGEIF(A:A,A164,G:G)</f>
        <v>51.27762499999999</v>
      </c>
      <c r="J164" s="2">
        <f t="shared" si="32"/>
        <v>-2.5643249999999966</v>
      </c>
      <c r="K164" s="2">
        <f t="shared" si="33"/>
        <v>87.435675</v>
      </c>
      <c r="L164" s="2">
        <f t="shared" si="34"/>
        <v>189.83219543414612</v>
      </c>
      <c r="M164" s="2">
        <f>SUMIF(A:A,A164,L:L)</f>
        <v>3449.198800149284</v>
      </c>
      <c r="N164" s="3">
        <f t="shared" si="35"/>
        <v>0.055036606015846354</v>
      </c>
      <c r="O164" s="7">
        <f t="shared" si="36"/>
        <v>18.16972506829502</v>
      </c>
      <c r="P164" s="3">
        <f t="shared" si="37"/>
        <v>0.055036606015846354</v>
      </c>
      <c r="Q164" s="3">
        <f>IF(ISNUMBER(P164),SUMIF(A:A,A164,P:P),"")</f>
        <v>0.8950766756712326</v>
      </c>
      <c r="R164" s="3">
        <f t="shared" si="38"/>
        <v>0.061488146783149615</v>
      </c>
      <c r="S164" s="8">
        <f t="shared" si="39"/>
        <v>16.26329711198977</v>
      </c>
    </row>
    <row r="165" spans="1:19" ht="15">
      <c r="A165" s="1">
        <v>7</v>
      </c>
      <c r="B165" s="5">
        <v>0.78125</v>
      </c>
      <c r="C165" s="1" t="s">
        <v>19</v>
      </c>
      <c r="D165" s="1">
        <v>7</v>
      </c>
      <c r="E165" s="1">
        <v>9</v>
      </c>
      <c r="F165" s="1" t="s">
        <v>87</v>
      </c>
      <c r="G165" s="2">
        <v>36.8544333333333</v>
      </c>
      <c r="H165" s="6">
        <f>1+_xlfn.COUNTIFS(A:A,A165,O:O,"&lt;"&amp;O165)</f>
        <v>10</v>
      </c>
      <c r="I165" s="2">
        <f>_xlfn.AVERAGEIF(A:A,A165,G:G)</f>
        <v>51.27762499999999</v>
      </c>
      <c r="J165" s="2">
        <f t="shared" si="32"/>
        <v>-14.423191666666696</v>
      </c>
      <c r="K165" s="2">
        <f t="shared" si="33"/>
        <v>75.5768083333333</v>
      </c>
      <c r="L165" s="2">
        <f t="shared" si="34"/>
        <v>93.18702544153874</v>
      </c>
      <c r="M165" s="2">
        <f>SUMIF(A:A,A165,L:L)</f>
        <v>3449.198800149284</v>
      </c>
      <c r="N165" s="3">
        <f t="shared" si="35"/>
        <v>0.027017006221127505</v>
      </c>
      <c r="O165" s="7">
        <f t="shared" si="36"/>
        <v>37.01372357156258</v>
      </c>
      <c r="P165" s="3">
        <f t="shared" si="37"/>
      </c>
      <c r="Q165" s="3">
        <f>IF(ISNUMBER(P165),SUMIF(A:A,A165,P:P),"")</f>
      </c>
      <c r="R165" s="3">
        <f t="shared" si="38"/>
      </c>
      <c r="S165" s="8">
        <f t="shared" si="39"/>
      </c>
    </row>
    <row r="166" spans="1:19" ht="15">
      <c r="A166" s="1">
        <v>7</v>
      </c>
      <c r="B166" s="5">
        <v>0.78125</v>
      </c>
      <c r="C166" s="1" t="s">
        <v>19</v>
      </c>
      <c r="D166" s="1">
        <v>7</v>
      </c>
      <c r="E166" s="1">
        <v>10</v>
      </c>
      <c r="F166" s="1" t="s">
        <v>88</v>
      </c>
      <c r="G166" s="2">
        <v>32.57</v>
      </c>
      <c r="H166" s="6">
        <f>1+_xlfn.COUNTIFS(A:A,A166,O:O,"&lt;"&amp;O166)</f>
        <v>11</v>
      </c>
      <c r="I166" s="2">
        <f>_xlfn.AVERAGEIF(A:A,A166,G:G)</f>
        <v>51.27762499999999</v>
      </c>
      <c r="J166" s="2">
        <f t="shared" si="32"/>
        <v>-18.707624999999993</v>
      </c>
      <c r="K166" s="2">
        <f t="shared" si="33"/>
        <v>71.292375</v>
      </c>
      <c r="L166" s="2">
        <f t="shared" si="34"/>
        <v>72.06312708849362</v>
      </c>
      <c r="M166" s="2">
        <f>SUMIF(A:A,A166,L:L)</f>
        <v>3449.198800149284</v>
      </c>
      <c r="N166" s="3">
        <f t="shared" si="35"/>
        <v>0.02089271487783617</v>
      </c>
      <c r="O166" s="7">
        <f t="shared" si="36"/>
        <v>47.86357377905157</v>
      </c>
      <c r="P166" s="3">
        <f t="shared" si="37"/>
      </c>
      <c r="Q166" s="3">
        <f>IF(ISNUMBER(P166),SUMIF(A:A,A166,P:P),"")</f>
      </c>
      <c r="R166" s="3">
        <f t="shared" si="38"/>
      </c>
      <c r="S166" s="8">
        <f t="shared" si="39"/>
      </c>
    </row>
    <row r="167" spans="1:19" ht="15">
      <c r="A167" s="1">
        <v>7</v>
      </c>
      <c r="B167" s="5">
        <v>0.78125</v>
      </c>
      <c r="C167" s="1" t="s">
        <v>19</v>
      </c>
      <c r="D167" s="1">
        <v>7</v>
      </c>
      <c r="E167" s="1">
        <v>11</v>
      </c>
      <c r="F167" s="1" t="s">
        <v>89</v>
      </c>
      <c r="G167" s="2">
        <v>28.946466666666698</v>
      </c>
      <c r="H167" s="6">
        <f>1+_xlfn.COUNTIFS(A:A,A167,O:O,"&lt;"&amp;O167)</f>
        <v>12</v>
      </c>
      <c r="I167" s="2">
        <f>_xlfn.AVERAGEIF(A:A,A167,G:G)</f>
        <v>51.27762499999999</v>
      </c>
      <c r="J167" s="2">
        <f t="shared" si="32"/>
        <v>-22.331158333333295</v>
      </c>
      <c r="K167" s="2">
        <f t="shared" si="33"/>
        <v>67.66884166666671</v>
      </c>
      <c r="L167" s="2">
        <f t="shared" si="34"/>
        <v>57.98187722023521</v>
      </c>
      <c r="M167" s="2">
        <f>SUMIF(A:A,A167,L:L)</f>
        <v>3449.198800149284</v>
      </c>
      <c r="N167" s="3">
        <f t="shared" si="35"/>
        <v>0.01681024509741964</v>
      </c>
      <c r="O167" s="7">
        <f t="shared" si="36"/>
        <v>59.48753240685939</v>
      </c>
      <c r="P167" s="3">
        <f t="shared" si="37"/>
      </c>
      <c r="Q167" s="3">
        <f>IF(ISNUMBER(P167),SUMIF(A:A,A167,P:P),"")</f>
      </c>
      <c r="R167" s="3">
        <f t="shared" si="38"/>
      </c>
      <c r="S167" s="8">
        <f t="shared" si="39"/>
      </c>
    </row>
    <row r="168" spans="1:19" ht="15">
      <c r="A168" s="1">
        <v>7</v>
      </c>
      <c r="B168" s="5">
        <v>0.78125</v>
      </c>
      <c r="C168" s="1" t="s">
        <v>19</v>
      </c>
      <c r="D168" s="1">
        <v>7</v>
      </c>
      <c r="E168" s="1">
        <v>12</v>
      </c>
      <c r="F168" s="1" t="s">
        <v>90</v>
      </c>
      <c r="G168" s="2">
        <v>43.4791666666667</v>
      </c>
      <c r="H168" s="6">
        <f>1+_xlfn.COUNTIFS(A:A,A168,O:O,"&lt;"&amp;O168)</f>
        <v>9</v>
      </c>
      <c r="I168" s="2">
        <f>_xlfn.AVERAGEIF(A:A,A168,G:G)</f>
        <v>51.27762499999999</v>
      </c>
      <c r="J168" s="2">
        <f t="shared" si="32"/>
        <v>-7.7984583333332935</v>
      </c>
      <c r="K168" s="2">
        <f t="shared" si="33"/>
        <v>82.20154166666671</v>
      </c>
      <c r="L168" s="2">
        <f t="shared" si="34"/>
        <v>138.6693746321907</v>
      </c>
      <c r="M168" s="2">
        <f>SUMIF(A:A,A168,L:L)</f>
        <v>3449.198800149284</v>
      </c>
      <c r="N168" s="3">
        <f t="shared" si="35"/>
        <v>0.04020335813238396</v>
      </c>
      <c r="O168" s="7">
        <f t="shared" si="36"/>
        <v>24.87354406333774</v>
      </c>
      <c r="P168" s="3">
        <f t="shared" si="37"/>
      </c>
      <c r="Q168" s="3">
        <f>IF(ISNUMBER(P168),SUMIF(A:A,A168,P:P),"")</f>
      </c>
      <c r="R168" s="3">
        <f t="shared" si="38"/>
      </c>
      <c r="S168" s="8">
        <f t="shared" si="39"/>
      </c>
    </row>
    <row r="169" spans="1:19" ht="15">
      <c r="A169" s="1">
        <v>18</v>
      </c>
      <c r="B169" s="5">
        <v>0.7916666666666666</v>
      </c>
      <c r="C169" s="1" t="s">
        <v>91</v>
      </c>
      <c r="D169" s="1">
        <v>3</v>
      </c>
      <c r="E169" s="1">
        <v>4</v>
      </c>
      <c r="F169" s="1" t="s">
        <v>112</v>
      </c>
      <c r="G169" s="2">
        <v>74.5492666666666</v>
      </c>
      <c r="H169" s="6">
        <f>1+_xlfn.COUNTIFS(A:A,A169,O:O,"&lt;"&amp;O169)</f>
        <v>1</v>
      </c>
      <c r="I169" s="2">
        <f>_xlfn.AVERAGEIF(A:A,A169,G:G)</f>
        <v>48.87671333333333</v>
      </c>
      <c r="J169" s="2">
        <f t="shared" si="32"/>
        <v>25.67255333333327</v>
      </c>
      <c r="K169" s="2">
        <f t="shared" si="33"/>
        <v>115.67255333333327</v>
      </c>
      <c r="L169" s="2">
        <f t="shared" si="34"/>
        <v>1033.13505382707</v>
      </c>
      <c r="M169" s="2">
        <f>SUMIF(A:A,A169,L:L)</f>
        <v>3309.94805119601</v>
      </c>
      <c r="N169" s="3">
        <f t="shared" si="35"/>
        <v>0.3121302926351847</v>
      </c>
      <c r="O169" s="7">
        <f t="shared" si="36"/>
        <v>3.203790287566839</v>
      </c>
      <c r="P169" s="3">
        <f t="shared" si="37"/>
        <v>0.3121302926351847</v>
      </c>
      <c r="Q169" s="3">
        <f>IF(ISNUMBER(P169),SUMIF(A:A,A169,P:P),"")</f>
        <v>0.9264322375292839</v>
      </c>
      <c r="R169" s="3">
        <f t="shared" si="38"/>
        <v>0.3369164845424741</v>
      </c>
      <c r="S169" s="8">
        <f t="shared" si="39"/>
        <v>2.968094604685135</v>
      </c>
    </row>
    <row r="170" spans="1:19" ht="15">
      <c r="A170" s="1">
        <v>18</v>
      </c>
      <c r="B170" s="5">
        <v>0.7916666666666666</v>
      </c>
      <c r="C170" s="1" t="s">
        <v>91</v>
      </c>
      <c r="D170" s="1">
        <v>3</v>
      </c>
      <c r="E170" s="1">
        <v>5</v>
      </c>
      <c r="F170" s="1" t="s">
        <v>113</v>
      </c>
      <c r="G170" s="2">
        <v>64.69849999999991</v>
      </c>
      <c r="H170" s="6">
        <f>1+_xlfn.COUNTIFS(A:A,A170,O:O,"&lt;"&amp;O170)</f>
        <v>2</v>
      </c>
      <c r="I170" s="2">
        <f>_xlfn.AVERAGEIF(A:A,A170,G:G)</f>
        <v>48.87671333333333</v>
      </c>
      <c r="J170" s="2">
        <f t="shared" si="32"/>
        <v>15.821786666666583</v>
      </c>
      <c r="K170" s="2">
        <f t="shared" si="33"/>
        <v>105.82178666666658</v>
      </c>
      <c r="L170" s="2">
        <f t="shared" si="34"/>
        <v>572.0962234233303</v>
      </c>
      <c r="M170" s="2">
        <f>SUMIF(A:A,A170,L:L)</f>
        <v>3309.94805119601</v>
      </c>
      <c r="N170" s="3">
        <f t="shared" si="35"/>
        <v>0.1728414508549795</v>
      </c>
      <c r="O170" s="7">
        <f t="shared" si="36"/>
        <v>5.785649189204259</v>
      </c>
      <c r="P170" s="3">
        <f t="shared" si="37"/>
        <v>0.1728414508549795</v>
      </c>
      <c r="Q170" s="3">
        <f>IF(ISNUMBER(P170),SUMIF(A:A,A170,P:P),"")</f>
        <v>0.9264322375292839</v>
      </c>
      <c r="R170" s="3">
        <f t="shared" si="38"/>
        <v>0.18656674914069588</v>
      </c>
      <c r="S170" s="8">
        <f t="shared" si="39"/>
        <v>5.36001192391399</v>
      </c>
    </row>
    <row r="171" spans="1:19" ht="15">
      <c r="A171" s="1">
        <v>18</v>
      </c>
      <c r="B171" s="5">
        <v>0.7916666666666666</v>
      </c>
      <c r="C171" s="1" t="s">
        <v>91</v>
      </c>
      <c r="D171" s="1">
        <v>3</v>
      </c>
      <c r="E171" s="1">
        <v>1</v>
      </c>
      <c r="F171" s="1" t="s">
        <v>109</v>
      </c>
      <c r="G171" s="2">
        <v>59.066533333333304</v>
      </c>
      <c r="H171" s="6">
        <f>1+_xlfn.COUNTIFS(A:A,A171,O:O,"&lt;"&amp;O171)</f>
        <v>3</v>
      </c>
      <c r="I171" s="2">
        <f>_xlfn.AVERAGEIF(A:A,A171,G:G)</f>
        <v>48.87671333333333</v>
      </c>
      <c r="J171" s="2">
        <f t="shared" si="32"/>
        <v>10.189819999999976</v>
      </c>
      <c r="K171" s="2">
        <f t="shared" si="33"/>
        <v>100.18981999999997</v>
      </c>
      <c r="L171" s="2">
        <f t="shared" si="34"/>
        <v>408.04978948083505</v>
      </c>
      <c r="M171" s="2">
        <f>SUMIF(A:A,A171,L:L)</f>
        <v>3309.94805119601</v>
      </c>
      <c r="N171" s="3">
        <f t="shared" si="35"/>
        <v>0.1232798168337993</v>
      </c>
      <c r="O171" s="7">
        <f t="shared" si="36"/>
        <v>8.111627885918733</v>
      </c>
      <c r="P171" s="3">
        <f t="shared" si="37"/>
        <v>0.1232798168337993</v>
      </c>
      <c r="Q171" s="3">
        <f>IF(ISNUMBER(P171),SUMIF(A:A,A171,P:P),"")</f>
        <v>0.9264322375292839</v>
      </c>
      <c r="R171" s="3">
        <f t="shared" si="38"/>
        <v>0.13306943761216264</v>
      </c>
      <c r="S171" s="8">
        <f t="shared" si="39"/>
        <v>7.514873572356628</v>
      </c>
    </row>
    <row r="172" spans="1:19" ht="15">
      <c r="A172" s="1">
        <v>18</v>
      </c>
      <c r="B172" s="5">
        <v>0.7916666666666666</v>
      </c>
      <c r="C172" s="1" t="s">
        <v>91</v>
      </c>
      <c r="D172" s="1">
        <v>3</v>
      </c>
      <c r="E172" s="1">
        <v>11</v>
      </c>
      <c r="F172" s="1" t="s">
        <v>118</v>
      </c>
      <c r="G172" s="2">
        <v>58.3101</v>
      </c>
      <c r="H172" s="6">
        <f>1+_xlfn.COUNTIFS(A:A,A172,O:O,"&lt;"&amp;O172)</f>
        <v>4</v>
      </c>
      <c r="I172" s="2">
        <f>_xlfn.AVERAGEIF(A:A,A172,G:G)</f>
        <v>48.87671333333333</v>
      </c>
      <c r="J172" s="2">
        <f t="shared" si="32"/>
        <v>9.43338666666667</v>
      </c>
      <c r="K172" s="2">
        <f t="shared" si="33"/>
        <v>99.43338666666668</v>
      </c>
      <c r="L172" s="2">
        <f t="shared" si="34"/>
        <v>389.9440237592466</v>
      </c>
      <c r="M172" s="2">
        <f>SUMIF(A:A,A172,L:L)</f>
        <v>3309.94805119601</v>
      </c>
      <c r="N172" s="3">
        <f t="shared" si="35"/>
        <v>0.11780971112774564</v>
      </c>
      <c r="O172" s="7">
        <f t="shared" si="36"/>
        <v>8.488264595739999</v>
      </c>
      <c r="P172" s="3">
        <f t="shared" si="37"/>
        <v>0.11780971112774564</v>
      </c>
      <c r="Q172" s="3">
        <f>IF(ISNUMBER(P172),SUMIF(A:A,A172,P:P),"")</f>
        <v>0.9264322375292839</v>
      </c>
      <c r="R172" s="3">
        <f t="shared" si="38"/>
        <v>0.1271649521199026</v>
      </c>
      <c r="S172" s="8">
        <f t="shared" si="39"/>
        <v>7.863801962172011</v>
      </c>
    </row>
    <row r="173" spans="1:19" ht="15">
      <c r="A173" s="1">
        <v>18</v>
      </c>
      <c r="B173" s="5">
        <v>0.7916666666666666</v>
      </c>
      <c r="C173" s="1" t="s">
        <v>91</v>
      </c>
      <c r="D173" s="1">
        <v>3</v>
      </c>
      <c r="E173" s="1">
        <v>6</v>
      </c>
      <c r="F173" s="1" t="s">
        <v>114</v>
      </c>
      <c r="G173" s="2">
        <v>51.3677333333334</v>
      </c>
      <c r="H173" s="6">
        <f>1+_xlfn.COUNTIFS(A:A,A173,O:O,"&lt;"&amp;O173)</f>
        <v>5</v>
      </c>
      <c r="I173" s="2">
        <f>_xlfn.AVERAGEIF(A:A,A173,G:G)</f>
        <v>48.87671333333333</v>
      </c>
      <c r="J173" s="2">
        <f t="shared" si="32"/>
        <v>2.49102000000007</v>
      </c>
      <c r="K173" s="2">
        <f t="shared" si="33"/>
        <v>92.49102000000008</v>
      </c>
      <c r="L173" s="2">
        <f t="shared" si="34"/>
        <v>257.0989936426796</v>
      </c>
      <c r="M173" s="2">
        <f>SUMIF(A:A,A173,L:L)</f>
        <v>3309.94805119601</v>
      </c>
      <c r="N173" s="3">
        <f t="shared" si="35"/>
        <v>0.07767463104134821</v>
      </c>
      <c r="O173" s="7">
        <f t="shared" si="36"/>
        <v>12.874216286494804</v>
      </c>
      <c r="P173" s="3">
        <f t="shared" si="37"/>
        <v>0.07767463104134821</v>
      </c>
      <c r="Q173" s="3">
        <f>IF(ISNUMBER(P173),SUMIF(A:A,A173,P:P),"")</f>
        <v>0.9264322375292839</v>
      </c>
      <c r="R173" s="3">
        <f t="shared" si="38"/>
        <v>0.08384275492020857</v>
      </c>
      <c r="S173" s="8">
        <f t="shared" si="39"/>
        <v>11.927089000733332</v>
      </c>
    </row>
    <row r="174" spans="1:19" ht="15">
      <c r="A174" s="1">
        <v>18</v>
      </c>
      <c r="B174" s="5">
        <v>0.7916666666666666</v>
      </c>
      <c r="C174" s="1" t="s">
        <v>91</v>
      </c>
      <c r="D174" s="1">
        <v>3</v>
      </c>
      <c r="E174" s="1">
        <v>8</v>
      </c>
      <c r="F174" s="1" t="s">
        <v>116</v>
      </c>
      <c r="G174" s="2">
        <v>50.4553333333334</v>
      </c>
      <c r="H174" s="6">
        <f>1+_xlfn.COUNTIFS(A:A,A174,O:O,"&lt;"&amp;O174)</f>
        <v>6</v>
      </c>
      <c r="I174" s="2">
        <f>_xlfn.AVERAGEIF(A:A,A174,G:G)</f>
        <v>48.87671333333333</v>
      </c>
      <c r="J174" s="2">
        <f t="shared" si="32"/>
        <v>1.5786200000000719</v>
      </c>
      <c r="K174" s="2">
        <f t="shared" si="33"/>
        <v>91.57862000000007</v>
      </c>
      <c r="L174" s="2">
        <f t="shared" si="34"/>
        <v>243.4026821480747</v>
      </c>
      <c r="M174" s="2">
        <f>SUMIF(A:A,A174,L:L)</f>
        <v>3309.94805119601</v>
      </c>
      <c r="N174" s="3">
        <f t="shared" si="35"/>
        <v>0.0735367076411136</v>
      </c>
      <c r="O174" s="7">
        <f t="shared" si="36"/>
        <v>13.598650688583595</v>
      </c>
      <c r="P174" s="3">
        <f t="shared" si="37"/>
        <v>0.0735367076411136</v>
      </c>
      <c r="Q174" s="3">
        <f>IF(ISNUMBER(P174),SUMIF(A:A,A174,P:P),"")</f>
        <v>0.9264322375292839</v>
      </c>
      <c r="R174" s="3">
        <f t="shared" si="38"/>
        <v>0.07937624001214567</v>
      </c>
      <c r="S174" s="8">
        <f t="shared" si="39"/>
        <v>12.598228384803638</v>
      </c>
    </row>
    <row r="175" spans="1:19" ht="15">
      <c r="A175" s="1">
        <v>18</v>
      </c>
      <c r="B175" s="5">
        <v>0.7916666666666666</v>
      </c>
      <c r="C175" s="1" t="s">
        <v>91</v>
      </c>
      <c r="D175" s="1">
        <v>3</v>
      </c>
      <c r="E175" s="1">
        <v>2</v>
      </c>
      <c r="F175" s="1" t="s">
        <v>110</v>
      </c>
      <c r="G175" s="2">
        <v>20.6448</v>
      </c>
      <c r="H175" s="6">
        <f>1+_xlfn.COUNTIFS(A:A,A175,O:O,"&lt;"&amp;O175)</f>
        <v>10</v>
      </c>
      <c r="I175" s="2">
        <f>_xlfn.AVERAGEIF(A:A,A175,G:G)</f>
        <v>48.87671333333333</v>
      </c>
      <c r="J175" s="2">
        <f t="shared" si="32"/>
        <v>-28.231913333333328</v>
      </c>
      <c r="K175" s="2">
        <f t="shared" si="33"/>
        <v>61.768086666666676</v>
      </c>
      <c r="L175" s="2">
        <f t="shared" si="34"/>
        <v>40.6941846928357</v>
      </c>
      <c r="M175" s="2">
        <f>SUMIF(A:A,A175,L:L)</f>
        <v>3309.94805119601</v>
      </c>
      <c r="N175" s="3">
        <f t="shared" si="35"/>
        <v>0.012294508573369103</v>
      </c>
      <c r="O175" s="7">
        <f t="shared" si="36"/>
        <v>81.3371265742236</v>
      </c>
      <c r="P175" s="3">
        <f t="shared" si="37"/>
      </c>
      <c r="Q175" s="3">
        <f>IF(ISNUMBER(P175),SUMIF(A:A,A175,P:P),"")</f>
      </c>
      <c r="R175" s="3">
        <f t="shared" si="38"/>
      </c>
      <c r="S175" s="8">
        <f t="shared" si="39"/>
      </c>
    </row>
    <row r="176" spans="1:19" ht="15">
      <c r="A176" s="1">
        <v>18</v>
      </c>
      <c r="B176" s="5">
        <v>0.7916666666666666</v>
      </c>
      <c r="C176" s="1" t="s">
        <v>91</v>
      </c>
      <c r="D176" s="1">
        <v>3</v>
      </c>
      <c r="E176" s="1">
        <v>3</v>
      </c>
      <c r="F176" s="1" t="s">
        <v>111</v>
      </c>
      <c r="G176" s="2">
        <v>43.0786</v>
      </c>
      <c r="H176" s="6">
        <f>1+_xlfn.COUNTIFS(A:A,A176,O:O,"&lt;"&amp;O176)</f>
        <v>8</v>
      </c>
      <c r="I176" s="2">
        <f>_xlfn.AVERAGEIF(A:A,A176,G:G)</f>
        <v>48.87671333333333</v>
      </c>
      <c r="J176" s="2">
        <f t="shared" si="32"/>
        <v>-5.798113333333326</v>
      </c>
      <c r="K176" s="2">
        <f t="shared" si="33"/>
        <v>84.20188666666667</v>
      </c>
      <c r="L176" s="2">
        <f t="shared" si="34"/>
        <v>156.35251977193738</v>
      </c>
      <c r="M176" s="2">
        <f>SUMIF(A:A,A176,L:L)</f>
        <v>3309.94805119601</v>
      </c>
      <c r="N176" s="3">
        <f t="shared" si="35"/>
        <v>0.04723715217084488</v>
      </c>
      <c r="O176" s="7">
        <f t="shared" si="36"/>
        <v>21.169777474798902</v>
      </c>
      <c r="P176" s="3">
        <f t="shared" si="37"/>
      </c>
      <c r="Q176" s="3">
        <f>IF(ISNUMBER(P176),SUMIF(A:A,A176,P:P),"")</f>
      </c>
      <c r="R176" s="3">
        <f t="shared" si="38"/>
      </c>
      <c r="S176" s="8">
        <f t="shared" si="39"/>
      </c>
    </row>
    <row r="177" spans="1:19" ht="15">
      <c r="A177" s="1">
        <v>18</v>
      </c>
      <c r="B177" s="5">
        <v>0.7916666666666666</v>
      </c>
      <c r="C177" s="1" t="s">
        <v>91</v>
      </c>
      <c r="D177" s="1">
        <v>3</v>
      </c>
      <c r="E177" s="1">
        <v>7</v>
      </c>
      <c r="F177" s="1" t="s">
        <v>115</v>
      </c>
      <c r="G177" s="2">
        <v>22.852800000000002</v>
      </c>
      <c r="H177" s="6">
        <f>1+_xlfn.COUNTIFS(A:A,A177,O:O,"&lt;"&amp;O177)</f>
        <v>9</v>
      </c>
      <c r="I177" s="2">
        <f>_xlfn.AVERAGEIF(A:A,A177,G:G)</f>
        <v>48.87671333333333</v>
      </c>
      <c r="J177" s="2">
        <f t="shared" si="32"/>
        <v>-26.023913333333326</v>
      </c>
      <c r="K177" s="2">
        <f t="shared" si="33"/>
        <v>63.976086666666674</v>
      </c>
      <c r="L177" s="2">
        <f t="shared" si="34"/>
        <v>46.458767556025265</v>
      </c>
      <c r="M177" s="2">
        <f>SUMIF(A:A,A177,L:L)</f>
        <v>3309.94805119601</v>
      </c>
      <c r="N177" s="3">
        <f t="shared" si="35"/>
        <v>0.014036101726502307</v>
      </c>
      <c r="O177" s="7">
        <f t="shared" si="36"/>
        <v>71.24485270093527</v>
      </c>
      <c r="P177" s="3">
        <f t="shared" si="37"/>
      </c>
      <c r="Q177" s="3">
        <f>IF(ISNUMBER(P177),SUMIF(A:A,A177,P:P),"")</f>
      </c>
      <c r="R177" s="3">
        <f t="shared" si="38"/>
      </c>
      <c r="S177" s="8">
        <f t="shared" si="39"/>
      </c>
    </row>
    <row r="178" spans="1:19" ht="15">
      <c r="A178" s="1">
        <v>18</v>
      </c>
      <c r="B178" s="5">
        <v>0.7916666666666666</v>
      </c>
      <c r="C178" s="1" t="s">
        <v>91</v>
      </c>
      <c r="D178" s="1">
        <v>3</v>
      </c>
      <c r="E178" s="1">
        <v>9</v>
      </c>
      <c r="F178" s="1" t="s">
        <v>117</v>
      </c>
      <c r="G178" s="2">
        <v>43.743466666666706</v>
      </c>
      <c r="H178" s="6">
        <f>1+_xlfn.COUNTIFS(A:A,A178,O:O,"&lt;"&amp;O178)</f>
        <v>7</v>
      </c>
      <c r="I178" s="2">
        <f>_xlfn.AVERAGEIF(A:A,A178,G:G)</f>
        <v>48.87671333333333</v>
      </c>
      <c r="J178" s="2">
        <f t="shared" si="32"/>
        <v>-5.133246666666622</v>
      </c>
      <c r="K178" s="2">
        <f t="shared" si="33"/>
        <v>84.86675333333338</v>
      </c>
      <c r="L178" s="2">
        <f t="shared" si="34"/>
        <v>162.71581289397594</v>
      </c>
      <c r="M178" s="2">
        <f>SUMIF(A:A,A178,L:L)</f>
        <v>3309.94805119601</v>
      </c>
      <c r="N178" s="3">
        <f t="shared" si="35"/>
        <v>0.0491596273951129</v>
      </c>
      <c r="O178" s="7">
        <f t="shared" si="36"/>
        <v>20.34189543306858</v>
      </c>
      <c r="P178" s="3">
        <f t="shared" si="37"/>
        <v>0.0491596273951129</v>
      </c>
      <c r="Q178" s="3">
        <f>IF(ISNUMBER(P178),SUMIF(A:A,A178,P:P),"")</f>
        <v>0.9264322375292839</v>
      </c>
      <c r="R178" s="3">
        <f t="shared" si="38"/>
        <v>0.053063381652410375</v>
      </c>
      <c r="S178" s="8">
        <f t="shared" si="39"/>
        <v>18.845387701644444</v>
      </c>
    </row>
    <row r="179" spans="1:19" ht="15">
      <c r="A179" s="1">
        <v>19</v>
      </c>
      <c r="B179" s="5">
        <v>0.8333333333333334</v>
      </c>
      <c r="C179" s="1" t="s">
        <v>91</v>
      </c>
      <c r="D179" s="1">
        <v>5</v>
      </c>
      <c r="E179" s="1">
        <v>9</v>
      </c>
      <c r="F179" s="1" t="s">
        <v>125</v>
      </c>
      <c r="G179" s="2">
        <v>69.4875666666666</v>
      </c>
      <c r="H179" s="6">
        <f>1+_xlfn.COUNTIFS(A:A,A179,O:O,"&lt;"&amp;O179)</f>
        <v>1</v>
      </c>
      <c r="I179" s="2">
        <f>_xlfn.AVERAGEIF(A:A,A179,G:G)</f>
        <v>52.42339629629627</v>
      </c>
      <c r="J179" s="2">
        <f t="shared" si="32"/>
        <v>17.064170370370327</v>
      </c>
      <c r="K179" s="2">
        <f t="shared" si="33"/>
        <v>107.06417037037033</v>
      </c>
      <c r="L179" s="2">
        <f t="shared" si="34"/>
        <v>616.3717194624641</v>
      </c>
      <c r="M179" s="2">
        <f>SUMIF(A:A,A179,L:L)</f>
        <v>2492.317144879999</v>
      </c>
      <c r="N179" s="3">
        <f t="shared" si="35"/>
        <v>0.24730870255765197</v>
      </c>
      <c r="O179" s="7">
        <f t="shared" si="36"/>
        <v>4.043529360908287</v>
      </c>
      <c r="P179" s="3">
        <f t="shared" si="37"/>
        <v>0.24730870255765197</v>
      </c>
      <c r="Q179" s="3">
        <f>IF(ISNUMBER(P179),SUMIF(A:A,A179,P:P),"")</f>
        <v>0.9296033064676474</v>
      </c>
      <c r="R179" s="3">
        <f t="shared" si="38"/>
        <v>0.2660368146681705</v>
      </c>
      <c r="S179" s="8">
        <f t="shared" si="39"/>
        <v>3.758878263699356</v>
      </c>
    </row>
    <row r="180" spans="1:19" ht="15">
      <c r="A180" s="1">
        <v>19</v>
      </c>
      <c r="B180" s="5">
        <v>0.8333333333333334</v>
      </c>
      <c r="C180" s="1" t="s">
        <v>91</v>
      </c>
      <c r="D180" s="1">
        <v>5</v>
      </c>
      <c r="E180" s="1">
        <v>6</v>
      </c>
      <c r="F180" s="1" t="s">
        <v>123</v>
      </c>
      <c r="G180" s="2">
        <v>66.2640333333333</v>
      </c>
      <c r="H180" s="6">
        <f>1+_xlfn.COUNTIFS(A:A,A180,O:O,"&lt;"&amp;O180)</f>
        <v>2</v>
      </c>
      <c r="I180" s="2">
        <f>_xlfn.AVERAGEIF(A:A,A180,G:G)</f>
        <v>52.42339629629627</v>
      </c>
      <c r="J180" s="2">
        <f t="shared" si="32"/>
        <v>13.840637037037034</v>
      </c>
      <c r="K180" s="2">
        <f t="shared" si="33"/>
        <v>103.84063703703703</v>
      </c>
      <c r="L180" s="2">
        <f t="shared" si="34"/>
        <v>507.97804199359445</v>
      </c>
      <c r="M180" s="2">
        <f>SUMIF(A:A,A180,L:L)</f>
        <v>2492.317144879999</v>
      </c>
      <c r="N180" s="3">
        <f t="shared" si="35"/>
        <v>0.20381757716394186</v>
      </c>
      <c r="O180" s="7">
        <f t="shared" si="36"/>
        <v>4.906348186033259</v>
      </c>
      <c r="P180" s="3">
        <f t="shared" si="37"/>
        <v>0.20381757716394186</v>
      </c>
      <c r="Q180" s="3">
        <f>IF(ISNUMBER(P180),SUMIF(A:A,A180,P:P),"")</f>
        <v>0.9296033064676474</v>
      </c>
      <c r="R180" s="3">
        <f t="shared" si="38"/>
        <v>0.21925220763082046</v>
      </c>
      <c r="S180" s="8">
        <f t="shared" si="39"/>
        <v>4.560957496418062</v>
      </c>
    </row>
    <row r="181" spans="1:19" ht="15">
      <c r="A181" s="1">
        <v>19</v>
      </c>
      <c r="B181" s="5">
        <v>0.8333333333333334</v>
      </c>
      <c r="C181" s="1" t="s">
        <v>91</v>
      </c>
      <c r="D181" s="1">
        <v>5</v>
      </c>
      <c r="E181" s="1">
        <v>4</v>
      </c>
      <c r="F181" s="1" t="s">
        <v>121</v>
      </c>
      <c r="G181" s="2">
        <v>63.5311333333333</v>
      </c>
      <c r="H181" s="6">
        <f>1+_xlfn.COUNTIFS(A:A,A181,O:O,"&lt;"&amp;O181)</f>
        <v>3</v>
      </c>
      <c r="I181" s="2">
        <f>_xlfn.AVERAGEIF(A:A,A181,G:G)</f>
        <v>52.42339629629627</v>
      </c>
      <c r="J181" s="2">
        <f t="shared" si="32"/>
        <v>11.107737037037033</v>
      </c>
      <c r="K181" s="2">
        <f t="shared" si="33"/>
        <v>101.10773703703703</v>
      </c>
      <c r="L181" s="2">
        <f t="shared" si="34"/>
        <v>431.1535202781903</v>
      </c>
      <c r="M181" s="2">
        <f>SUMIF(A:A,A181,L:L)</f>
        <v>2492.317144879999</v>
      </c>
      <c r="N181" s="3">
        <f t="shared" si="35"/>
        <v>0.17299304029742557</v>
      </c>
      <c r="O181" s="7">
        <f t="shared" si="36"/>
        <v>5.7805793705961115</v>
      </c>
      <c r="P181" s="3">
        <f t="shared" si="37"/>
        <v>0.17299304029742557</v>
      </c>
      <c r="Q181" s="3">
        <f>IF(ISNUMBER(P181),SUMIF(A:A,A181,P:P),"")</f>
        <v>0.9296033064676474</v>
      </c>
      <c r="R181" s="3">
        <f t="shared" si="38"/>
        <v>0.186093400371792</v>
      </c>
      <c r="S181" s="8">
        <f t="shared" si="39"/>
        <v>5.373645696204817</v>
      </c>
    </row>
    <row r="182" spans="1:19" ht="15">
      <c r="A182" s="1">
        <v>19</v>
      </c>
      <c r="B182" s="5">
        <v>0.8333333333333334</v>
      </c>
      <c r="C182" s="1" t="s">
        <v>91</v>
      </c>
      <c r="D182" s="1">
        <v>5</v>
      </c>
      <c r="E182" s="1">
        <v>3</v>
      </c>
      <c r="F182" s="1" t="s">
        <v>120</v>
      </c>
      <c r="G182" s="2">
        <v>53.3322666666667</v>
      </c>
      <c r="H182" s="6">
        <f>1+_xlfn.COUNTIFS(A:A,A182,O:O,"&lt;"&amp;O182)</f>
        <v>4</v>
      </c>
      <c r="I182" s="2">
        <f>_xlfn.AVERAGEIF(A:A,A182,G:G)</f>
        <v>52.42339629629627</v>
      </c>
      <c r="J182" s="2">
        <f t="shared" si="32"/>
        <v>0.9088703703704297</v>
      </c>
      <c r="K182" s="2">
        <f t="shared" si="33"/>
        <v>90.90887037037044</v>
      </c>
      <c r="L182" s="2">
        <f t="shared" si="34"/>
        <v>233.81547180238306</v>
      </c>
      <c r="M182" s="2">
        <f>SUMIF(A:A,A182,L:L)</f>
        <v>2492.317144879999</v>
      </c>
      <c r="N182" s="3">
        <f t="shared" si="35"/>
        <v>0.09381449398713698</v>
      </c>
      <c r="O182" s="7">
        <f t="shared" si="36"/>
        <v>10.659333728721185</v>
      </c>
      <c r="P182" s="3">
        <f t="shared" si="37"/>
        <v>0.09381449398713698</v>
      </c>
      <c r="Q182" s="3">
        <f>IF(ISNUMBER(P182),SUMIF(A:A,A182,P:P),"")</f>
        <v>0.9296033064676474</v>
      </c>
      <c r="R182" s="3">
        <f t="shared" si="38"/>
        <v>0.1009188471409573</v>
      </c>
      <c r="S182" s="8">
        <f t="shared" si="39"/>
        <v>9.90895187896133</v>
      </c>
    </row>
    <row r="183" spans="1:19" ht="15">
      <c r="A183" s="1">
        <v>19</v>
      </c>
      <c r="B183" s="5">
        <v>0.8333333333333334</v>
      </c>
      <c r="C183" s="1" t="s">
        <v>91</v>
      </c>
      <c r="D183" s="1">
        <v>5</v>
      </c>
      <c r="E183" s="1">
        <v>1</v>
      </c>
      <c r="F183" s="1" t="s">
        <v>119</v>
      </c>
      <c r="G183" s="2">
        <v>50.722533333333296</v>
      </c>
      <c r="H183" s="6">
        <f>1+_xlfn.COUNTIFS(A:A,A183,O:O,"&lt;"&amp;O183)</f>
        <v>5</v>
      </c>
      <c r="I183" s="2">
        <f>_xlfn.AVERAGEIF(A:A,A183,G:G)</f>
        <v>52.42339629629627</v>
      </c>
      <c r="J183" s="2">
        <f t="shared" si="32"/>
        <v>-1.7008629629629723</v>
      </c>
      <c r="K183" s="2">
        <f t="shared" si="33"/>
        <v>88.29913703703703</v>
      </c>
      <c r="L183" s="2">
        <f t="shared" si="34"/>
        <v>199.92618475991378</v>
      </c>
      <c r="M183" s="2">
        <f>SUMIF(A:A,A183,L:L)</f>
        <v>2492.317144879999</v>
      </c>
      <c r="N183" s="3">
        <f t="shared" si="35"/>
        <v>0.08021699211539947</v>
      </c>
      <c r="O183" s="7">
        <f t="shared" si="36"/>
        <v>12.466186697220069</v>
      </c>
      <c r="P183" s="3">
        <f t="shared" si="37"/>
        <v>0.08021699211539947</v>
      </c>
      <c r="Q183" s="3">
        <f>IF(ISNUMBER(P183),SUMIF(A:A,A183,P:P),"")</f>
        <v>0.9296033064676474</v>
      </c>
      <c r="R183" s="3">
        <f t="shared" si="38"/>
        <v>0.08629163811842705</v>
      </c>
      <c r="S183" s="8">
        <f t="shared" si="39"/>
        <v>11.588608372778777</v>
      </c>
    </row>
    <row r="184" spans="1:19" ht="15">
      <c r="A184" s="1">
        <v>19</v>
      </c>
      <c r="B184" s="5">
        <v>0.8333333333333334</v>
      </c>
      <c r="C184" s="1" t="s">
        <v>91</v>
      </c>
      <c r="D184" s="1">
        <v>5</v>
      </c>
      <c r="E184" s="1">
        <v>5</v>
      </c>
      <c r="F184" s="1" t="s">
        <v>122</v>
      </c>
      <c r="G184" s="2">
        <v>49.2164666666667</v>
      </c>
      <c r="H184" s="6">
        <f>1+_xlfn.COUNTIFS(A:A,A184,O:O,"&lt;"&amp;O184)</f>
        <v>6</v>
      </c>
      <c r="I184" s="2">
        <f>_xlfn.AVERAGEIF(A:A,A184,G:G)</f>
        <v>52.42339629629627</v>
      </c>
      <c r="J184" s="2">
        <f t="shared" si="32"/>
        <v>-3.2069296296295704</v>
      </c>
      <c r="K184" s="2">
        <f t="shared" si="33"/>
        <v>86.79307037037043</v>
      </c>
      <c r="L184" s="2">
        <f t="shared" si="34"/>
        <v>182.65227747356641</v>
      </c>
      <c r="M184" s="2">
        <f>SUMIF(A:A,A184,L:L)</f>
        <v>2492.317144879999</v>
      </c>
      <c r="N184" s="3">
        <f t="shared" si="35"/>
        <v>0.0732861296760693</v>
      </c>
      <c r="O184" s="7">
        <f t="shared" si="36"/>
        <v>13.645146829558088</v>
      </c>
      <c r="P184" s="3">
        <f t="shared" si="37"/>
        <v>0.0732861296760693</v>
      </c>
      <c r="Q184" s="3">
        <f>IF(ISNUMBER(P184),SUMIF(A:A,A184,P:P),"")</f>
        <v>0.9296033064676474</v>
      </c>
      <c r="R184" s="3">
        <f t="shared" si="38"/>
        <v>0.07883591760720556</v>
      </c>
      <c r="S184" s="8">
        <f t="shared" si="39"/>
        <v>12.684573609993734</v>
      </c>
    </row>
    <row r="185" spans="1:19" ht="15">
      <c r="A185" s="1">
        <v>19</v>
      </c>
      <c r="B185" s="5">
        <v>0.8333333333333334</v>
      </c>
      <c r="C185" s="1" t="s">
        <v>91</v>
      </c>
      <c r="D185" s="1">
        <v>5</v>
      </c>
      <c r="E185" s="1">
        <v>8</v>
      </c>
      <c r="F185" s="1" t="s">
        <v>124</v>
      </c>
      <c r="G185" s="2">
        <v>35.679899999999996</v>
      </c>
      <c r="H185" s="6">
        <f>1+_xlfn.COUNTIFS(A:A,A185,O:O,"&lt;"&amp;O185)</f>
        <v>9</v>
      </c>
      <c r="I185" s="2">
        <f>_xlfn.AVERAGEIF(A:A,A185,G:G)</f>
        <v>52.42339629629627</v>
      </c>
      <c r="J185" s="2">
        <f aca="true" t="shared" si="40" ref="J185:J220">G185-I185</f>
        <v>-16.74349629629627</v>
      </c>
      <c r="K185" s="2">
        <f aca="true" t="shared" si="41" ref="K185:K220">90+J185</f>
        <v>73.25650370370373</v>
      </c>
      <c r="L185" s="2">
        <f aca="true" t="shared" si="42" ref="L185:L220">EXP(0.06*K185)</f>
        <v>81.07626234991575</v>
      </c>
      <c r="M185" s="2">
        <f>SUMIF(A:A,A185,L:L)</f>
        <v>2492.317144879999</v>
      </c>
      <c r="N185" s="3">
        <f aca="true" t="shared" si="43" ref="N185:N220">L185/M185</f>
        <v>0.03253047571272052</v>
      </c>
      <c r="O185" s="7">
        <f aca="true" t="shared" si="44" ref="O185:O220">1/N185</f>
        <v>30.740405053743686</v>
      </c>
      <c r="P185" s="3">
        <f aca="true" t="shared" si="45" ref="P185:P220">IF(O185&gt;21,"",N185)</f>
      </c>
      <c r="Q185" s="3">
        <f>IF(ISNUMBER(P185),SUMIF(A:A,A185,P:P),"")</f>
      </c>
      <c r="R185" s="3">
        <f aca="true" t="shared" si="46" ref="R185:R220">_xlfn.IFERROR(P185*(1/Q185),"")</f>
      </c>
      <c r="S185" s="8">
        <f aca="true" t="shared" si="47" ref="S185:S220">_xlfn.IFERROR(1/R185,"")</f>
      </c>
    </row>
    <row r="186" spans="1:19" ht="15">
      <c r="A186" s="1">
        <v>19</v>
      </c>
      <c r="B186" s="5">
        <v>0.8333333333333334</v>
      </c>
      <c r="C186" s="1" t="s">
        <v>91</v>
      </c>
      <c r="D186" s="1">
        <v>5</v>
      </c>
      <c r="E186" s="1">
        <v>10</v>
      </c>
      <c r="F186" s="1" t="s">
        <v>126</v>
      </c>
      <c r="G186" s="2">
        <v>45.3653999999999</v>
      </c>
      <c r="H186" s="6">
        <f>1+_xlfn.COUNTIFS(A:A,A186,O:O,"&lt;"&amp;O186)</f>
        <v>7</v>
      </c>
      <c r="I186" s="2">
        <f>_xlfn.AVERAGEIF(A:A,A186,G:G)</f>
        <v>52.42339629629627</v>
      </c>
      <c r="J186" s="2">
        <f t="shared" si="40"/>
        <v>-7.057996296296366</v>
      </c>
      <c r="K186" s="2">
        <f t="shared" si="41"/>
        <v>82.94200370370363</v>
      </c>
      <c r="L186" s="2">
        <f t="shared" si="42"/>
        <v>144.96904287634158</v>
      </c>
      <c r="M186" s="2">
        <f>SUMIF(A:A,A186,L:L)</f>
        <v>2492.317144879999</v>
      </c>
      <c r="N186" s="3">
        <f t="shared" si="43"/>
        <v>0.058166370670022255</v>
      </c>
      <c r="O186" s="7">
        <f t="shared" si="44"/>
        <v>17.19206456378375</v>
      </c>
      <c r="P186" s="3">
        <f t="shared" si="45"/>
        <v>0.058166370670022255</v>
      </c>
      <c r="Q186" s="3">
        <f>IF(ISNUMBER(P186),SUMIF(A:A,A186,P:P),"")</f>
        <v>0.9296033064676474</v>
      </c>
      <c r="R186" s="3">
        <f t="shared" si="46"/>
        <v>0.0625711744626272</v>
      </c>
      <c r="S186" s="8">
        <f t="shared" si="47"/>
        <v>15.981800063498644</v>
      </c>
    </row>
    <row r="187" spans="1:19" ht="15">
      <c r="A187" s="1">
        <v>19</v>
      </c>
      <c r="B187" s="5">
        <v>0.8333333333333334</v>
      </c>
      <c r="C187" s="1" t="s">
        <v>91</v>
      </c>
      <c r="D187" s="1">
        <v>5</v>
      </c>
      <c r="E187" s="1">
        <v>11</v>
      </c>
      <c r="F187" s="1" t="s">
        <v>127</v>
      </c>
      <c r="G187" s="2">
        <v>38.2112666666667</v>
      </c>
      <c r="H187" s="6">
        <f>1+_xlfn.COUNTIFS(A:A,A187,O:O,"&lt;"&amp;O187)</f>
        <v>8</v>
      </c>
      <c r="I187" s="2">
        <f>_xlfn.AVERAGEIF(A:A,A187,G:G)</f>
        <v>52.42339629629627</v>
      </c>
      <c r="J187" s="2">
        <f t="shared" si="40"/>
        <v>-14.212129629629565</v>
      </c>
      <c r="K187" s="2">
        <f t="shared" si="41"/>
        <v>75.78787037037043</v>
      </c>
      <c r="L187" s="2">
        <f t="shared" si="42"/>
        <v>94.37462388362978</v>
      </c>
      <c r="M187" s="2">
        <f>SUMIF(A:A,A187,L:L)</f>
        <v>2492.317144879999</v>
      </c>
      <c r="N187" s="3">
        <f t="shared" si="43"/>
        <v>0.03786621781963217</v>
      </c>
      <c r="O187" s="7">
        <f t="shared" si="44"/>
        <v>26.408763736671336</v>
      </c>
      <c r="P187" s="3">
        <f t="shared" si="45"/>
      </c>
      <c r="Q187" s="3">
        <f>IF(ISNUMBER(P187),SUMIF(A:A,A187,P:P),"")</f>
      </c>
      <c r="R187" s="3">
        <f t="shared" si="46"/>
      </c>
      <c r="S187" s="8">
        <f t="shared" si="47"/>
      </c>
    </row>
    <row r="188" spans="1:19" ht="15">
      <c r="A188" s="1">
        <v>20</v>
      </c>
      <c r="B188" s="5">
        <v>0.8541666666666666</v>
      </c>
      <c r="C188" s="1" t="s">
        <v>91</v>
      </c>
      <c r="D188" s="1">
        <v>6</v>
      </c>
      <c r="E188" s="1">
        <v>3</v>
      </c>
      <c r="F188" s="1" t="s">
        <v>129</v>
      </c>
      <c r="G188" s="2">
        <v>73.60266666666661</v>
      </c>
      <c r="H188" s="6">
        <f>1+_xlfn.COUNTIFS(A:A,A188,O:O,"&lt;"&amp;O188)</f>
        <v>1</v>
      </c>
      <c r="I188" s="2">
        <f>_xlfn.AVERAGEIF(A:A,A188,G:G)</f>
        <v>52.83885666666665</v>
      </c>
      <c r="J188" s="2">
        <f t="shared" si="40"/>
        <v>20.763809999999957</v>
      </c>
      <c r="K188" s="2">
        <f t="shared" si="41"/>
        <v>110.76380999999995</v>
      </c>
      <c r="L188" s="2">
        <f t="shared" si="42"/>
        <v>769.5674471075738</v>
      </c>
      <c r="M188" s="2">
        <f>SUMIF(A:A,A188,L:L)</f>
        <v>2961.3699246386777</v>
      </c>
      <c r="N188" s="3">
        <f t="shared" si="43"/>
        <v>0.25986873193543025</v>
      </c>
      <c r="O188" s="7">
        <f t="shared" si="44"/>
        <v>3.848096662312073</v>
      </c>
      <c r="P188" s="3">
        <f t="shared" si="45"/>
        <v>0.25986873193543025</v>
      </c>
      <c r="Q188" s="3">
        <f>IF(ISNUMBER(P188),SUMIF(A:A,A188,P:P),"")</f>
        <v>0.907821689228687</v>
      </c>
      <c r="R188" s="3">
        <f t="shared" si="46"/>
        <v>0.28625525807410773</v>
      </c>
      <c r="S188" s="8">
        <f t="shared" si="47"/>
        <v>3.4933856122954188</v>
      </c>
    </row>
    <row r="189" spans="1:19" ht="15">
      <c r="A189" s="1">
        <v>20</v>
      </c>
      <c r="B189" s="5">
        <v>0.8541666666666666</v>
      </c>
      <c r="C189" s="1" t="s">
        <v>91</v>
      </c>
      <c r="D189" s="1">
        <v>6</v>
      </c>
      <c r="E189" s="1">
        <v>4</v>
      </c>
      <c r="F189" s="1" t="s">
        <v>130</v>
      </c>
      <c r="G189" s="2">
        <v>69.22596666666671</v>
      </c>
      <c r="H189" s="6">
        <f>1+_xlfn.COUNTIFS(A:A,A189,O:O,"&lt;"&amp;O189)</f>
        <v>2</v>
      </c>
      <c r="I189" s="2">
        <f>_xlfn.AVERAGEIF(A:A,A189,G:G)</f>
        <v>52.83885666666665</v>
      </c>
      <c r="J189" s="2">
        <f t="shared" si="40"/>
        <v>16.387110000000057</v>
      </c>
      <c r="K189" s="2">
        <f t="shared" si="41"/>
        <v>106.38711000000006</v>
      </c>
      <c r="L189" s="2">
        <f t="shared" si="42"/>
        <v>591.8342425586872</v>
      </c>
      <c r="M189" s="2">
        <f>SUMIF(A:A,A189,L:L)</f>
        <v>2961.3699246386777</v>
      </c>
      <c r="N189" s="3">
        <f t="shared" si="43"/>
        <v>0.19985150711318106</v>
      </c>
      <c r="O189" s="7">
        <f t="shared" si="44"/>
        <v>5.003715080485604</v>
      </c>
      <c r="P189" s="3">
        <f t="shared" si="45"/>
        <v>0.19985150711318106</v>
      </c>
      <c r="Q189" s="3">
        <f>IF(ISNUMBER(P189),SUMIF(A:A,A189,P:P),"")</f>
        <v>0.907821689228687</v>
      </c>
      <c r="R189" s="3">
        <f t="shared" si="46"/>
        <v>0.2201440100896697</v>
      </c>
      <c r="S189" s="8">
        <f t="shared" si="47"/>
        <v>4.542481076785497</v>
      </c>
    </row>
    <row r="190" spans="1:19" ht="15">
      <c r="A190" s="1">
        <v>20</v>
      </c>
      <c r="B190" s="5">
        <v>0.8541666666666666</v>
      </c>
      <c r="C190" s="1" t="s">
        <v>91</v>
      </c>
      <c r="D190" s="1">
        <v>6</v>
      </c>
      <c r="E190" s="1">
        <v>5</v>
      </c>
      <c r="F190" s="1" t="s">
        <v>131</v>
      </c>
      <c r="G190" s="2">
        <v>66.0012333333333</v>
      </c>
      <c r="H190" s="6">
        <f>1+_xlfn.COUNTIFS(A:A,A190,O:O,"&lt;"&amp;O190)</f>
        <v>3</v>
      </c>
      <c r="I190" s="2">
        <f>_xlfn.AVERAGEIF(A:A,A190,G:G)</f>
        <v>52.83885666666665</v>
      </c>
      <c r="J190" s="2">
        <f t="shared" si="40"/>
        <v>13.162376666666653</v>
      </c>
      <c r="K190" s="2">
        <f t="shared" si="41"/>
        <v>103.16237666666666</v>
      </c>
      <c r="L190" s="2">
        <f t="shared" si="42"/>
        <v>487.72055078637743</v>
      </c>
      <c r="M190" s="2">
        <f>SUMIF(A:A,A190,L:L)</f>
        <v>2961.3699246386777</v>
      </c>
      <c r="N190" s="3">
        <f t="shared" si="43"/>
        <v>0.16469423381676476</v>
      </c>
      <c r="O190" s="7">
        <f t="shared" si="44"/>
        <v>6.0718579929919</v>
      </c>
      <c r="P190" s="3">
        <f t="shared" si="45"/>
        <v>0.16469423381676476</v>
      </c>
      <c r="Q190" s="3">
        <f>IF(ISNUMBER(P190),SUMIF(A:A,A190,P:P),"")</f>
        <v>0.907821689228687</v>
      </c>
      <c r="R190" s="3">
        <f t="shared" si="46"/>
        <v>0.18141694098176261</v>
      </c>
      <c r="S190" s="8">
        <f t="shared" si="47"/>
        <v>5.512164379954612</v>
      </c>
    </row>
    <row r="191" spans="1:19" ht="15">
      <c r="A191" s="1">
        <v>20</v>
      </c>
      <c r="B191" s="5">
        <v>0.8541666666666666</v>
      </c>
      <c r="C191" s="1" t="s">
        <v>91</v>
      </c>
      <c r="D191" s="1">
        <v>6</v>
      </c>
      <c r="E191" s="1">
        <v>2</v>
      </c>
      <c r="F191" s="1" t="s">
        <v>128</v>
      </c>
      <c r="G191" s="2">
        <v>53.8900333333333</v>
      </c>
      <c r="H191" s="6">
        <f>1+_xlfn.COUNTIFS(A:A,A191,O:O,"&lt;"&amp;O191)</f>
        <v>4</v>
      </c>
      <c r="I191" s="2">
        <f>_xlfn.AVERAGEIF(A:A,A191,G:G)</f>
        <v>52.83885666666665</v>
      </c>
      <c r="J191" s="2">
        <f t="shared" si="40"/>
        <v>1.0511766666666489</v>
      </c>
      <c r="K191" s="2">
        <f t="shared" si="41"/>
        <v>91.05117666666665</v>
      </c>
      <c r="L191" s="2">
        <f t="shared" si="42"/>
        <v>235.8204239697152</v>
      </c>
      <c r="M191" s="2">
        <f>SUMIF(A:A,A191,L:L)</f>
        <v>2961.3699246386777</v>
      </c>
      <c r="N191" s="3">
        <f t="shared" si="43"/>
        <v>0.07963220738067302</v>
      </c>
      <c r="O191" s="7">
        <f t="shared" si="44"/>
        <v>12.557733018998329</v>
      </c>
      <c r="P191" s="3">
        <f t="shared" si="45"/>
        <v>0.07963220738067302</v>
      </c>
      <c r="Q191" s="3">
        <f>IF(ISNUMBER(P191),SUMIF(A:A,A191,P:P),"")</f>
        <v>0.907821689228687</v>
      </c>
      <c r="R191" s="3">
        <f t="shared" si="46"/>
        <v>0.08771789474244768</v>
      </c>
      <c r="S191" s="8">
        <f t="shared" si="47"/>
        <v>11.400182402189923</v>
      </c>
    </row>
    <row r="192" spans="1:19" ht="15">
      <c r="A192" s="1">
        <v>20</v>
      </c>
      <c r="B192" s="5">
        <v>0.8541666666666666</v>
      </c>
      <c r="C192" s="1" t="s">
        <v>91</v>
      </c>
      <c r="D192" s="1">
        <v>6</v>
      </c>
      <c r="E192" s="1">
        <v>7</v>
      </c>
      <c r="F192" s="1" t="s">
        <v>133</v>
      </c>
      <c r="G192" s="2">
        <v>53.865733333333296</v>
      </c>
      <c r="H192" s="6">
        <f>1+_xlfn.COUNTIFS(A:A,A192,O:O,"&lt;"&amp;O192)</f>
        <v>5</v>
      </c>
      <c r="I192" s="2">
        <f>_xlfn.AVERAGEIF(A:A,A192,G:G)</f>
        <v>52.83885666666665</v>
      </c>
      <c r="J192" s="2">
        <f t="shared" si="40"/>
        <v>1.0268766666666451</v>
      </c>
      <c r="K192" s="2">
        <f t="shared" si="41"/>
        <v>91.02687666666665</v>
      </c>
      <c r="L192" s="2">
        <f t="shared" si="42"/>
        <v>235.47684831907998</v>
      </c>
      <c r="M192" s="2">
        <f>SUMIF(A:A,A192,L:L)</f>
        <v>2961.3699246386777</v>
      </c>
      <c r="N192" s="3">
        <f t="shared" si="43"/>
        <v>0.07951618822083194</v>
      </c>
      <c r="O192" s="7">
        <f t="shared" si="44"/>
        <v>12.576055547617615</v>
      </c>
      <c r="P192" s="3">
        <f t="shared" si="45"/>
        <v>0.07951618822083194</v>
      </c>
      <c r="Q192" s="3">
        <f>IF(ISNUMBER(P192),SUMIF(A:A,A192,P:P),"")</f>
        <v>0.907821689228687</v>
      </c>
      <c r="R192" s="3">
        <f t="shared" si="46"/>
        <v>0.08759009524038945</v>
      </c>
      <c r="S192" s="8">
        <f t="shared" si="47"/>
        <v>11.416815991072026</v>
      </c>
    </row>
    <row r="193" spans="1:19" ht="15">
      <c r="A193" s="1">
        <v>20</v>
      </c>
      <c r="B193" s="5">
        <v>0.8541666666666666</v>
      </c>
      <c r="C193" s="1" t="s">
        <v>91</v>
      </c>
      <c r="D193" s="1">
        <v>6</v>
      </c>
      <c r="E193" s="1">
        <v>6</v>
      </c>
      <c r="F193" s="1" t="s">
        <v>132</v>
      </c>
      <c r="G193" s="2">
        <v>51.1929333333333</v>
      </c>
      <c r="H193" s="6">
        <f>1+_xlfn.COUNTIFS(A:A,A193,O:O,"&lt;"&amp;O193)</f>
        <v>6</v>
      </c>
      <c r="I193" s="2">
        <f>_xlfn.AVERAGEIF(A:A,A193,G:G)</f>
        <v>52.83885666666665</v>
      </c>
      <c r="J193" s="2">
        <f t="shared" si="40"/>
        <v>-1.64592333333335</v>
      </c>
      <c r="K193" s="2">
        <f t="shared" si="41"/>
        <v>88.35407666666666</v>
      </c>
      <c r="L193" s="2">
        <f t="shared" si="42"/>
        <v>200.58630439665876</v>
      </c>
      <c r="M193" s="2">
        <f>SUMIF(A:A,A193,L:L)</f>
        <v>2961.3699246386777</v>
      </c>
      <c r="N193" s="3">
        <f t="shared" si="43"/>
        <v>0.06773429510706355</v>
      </c>
      <c r="O193" s="7">
        <f t="shared" si="44"/>
        <v>14.763569893498703</v>
      </c>
      <c r="P193" s="3">
        <f t="shared" si="45"/>
        <v>0.06773429510706355</v>
      </c>
      <c r="Q193" s="3">
        <f>IF(ISNUMBER(P193),SUMIF(A:A,A193,P:P),"")</f>
        <v>0.907821689228687</v>
      </c>
      <c r="R193" s="3">
        <f t="shared" si="46"/>
        <v>0.07461189340454365</v>
      </c>
      <c r="S193" s="8">
        <f t="shared" si="47"/>
        <v>13.40268895976178</v>
      </c>
    </row>
    <row r="194" spans="1:19" ht="15">
      <c r="A194" s="1">
        <v>20</v>
      </c>
      <c r="B194" s="5">
        <v>0.8541666666666666</v>
      </c>
      <c r="C194" s="1" t="s">
        <v>91</v>
      </c>
      <c r="D194" s="1">
        <v>6</v>
      </c>
      <c r="E194" s="1">
        <v>8</v>
      </c>
      <c r="F194" s="1" t="s">
        <v>134</v>
      </c>
      <c r="G194" s="2">
        <v>48.1776333333333</v>
      </c>
      <c r="H194" s="6">
        <f>1+_xlfn.COUNTIFS(A:A,A194,O:O,"&lt;"&amp;O194)</f>
        <v>7</v>
      </c>
      <c r="I194" s="2">
        <f>_xlfn.AVERAGEIF(A:A,A194,G:G)</f>
        <v>52.83885666666665</v>
      </c>
      <c r="J194" s="2">
        <f t="shared" si="40"/>
        <v>-4.6612233333333535</v>
      </c>
      <c r="K194" s="2">
        <f t="shared" si="41"/>
        <v>85.33877666666665</v>
      </c>
      <c r="L194" s="2">
        <f t="shared" si="42"/>
        <v>167.39003027842153</v>
      </c>
      <c r="M194" s="2">
        <f>SUMIF(A:A,A194,L:L)</f>
        <v>2961.3699246386777</v>
      </c>
      <c r="N194" s="3">
        <f t="shared" si="43"/>
        <v>0.05652452565474241</v>
      </c>
      <c r="O194" s="7">
        <f t="shared" si="44"/>
        <v>17.691435503733413</v>
      </c>
      <c r="P194" s="3">
        <f t="shared" si="45"/>
        <v>0.05652452565474241</v>
      </c>
      <c r="Q194" s="3">
        <f>IF(ISNUMBER(P194),SUMIF(A:A,A194,P:P),"")</f>
        <v>0.907821689228687</v>
      </c>
      <c r="R194" s="3">
        <f t="shared" si="46"/>
        <v>0.062263907467079105</v>
      </c>
      <c r="S194" s="8">
        <f t="shared" si="47"/>
        <v>16.060668863879634</v>
      </c>
    </row>
    <row r="195" spans="1:19" ht="15">
      <c r="A195" s="1">
        <v>20</v>
      </c>
      <c r="B195" s="5">
        <v>0.8541666666666666</v>
      </c>
      <c r="C195" s="1" t="s">
        <v>91</v>
      </c>
      <c r="D195" s="1">
        <v>6</v>
      </c>
      <c r="E195" s="1">
        <v>9</v>
      </c>
      <c r="F195" s="1" t="s">
        <v>135</v>
      </c>
      <c r="G195" s="2">
        <v>38.882733333333306</v>
      </c>
      <c r="H195" s="6">
        <f>1+_xlfn.COUNTIFS(A:A,A195,O:O,"&lt;"&amp;O195)</f>
        <v>9</v>
      </c>
      <c r="I195" s="2">
        <f>_xlfn.AVERAGEIF(A:A,A195,G:G)</f>
        <v>52.83885666666665</v>
      </c>
      <c r="J195" s="2">
        <f t="shared" si="40"/>
        <v>-13.956123333333345</v>
      </c>
      <c r="K195" s="2">
        <f t="shared" si="41"/>
        <v>76.04387666666665</v>
      </c>
      <c r="L195" s="2">
        <f t="shared" si="42"/>
        <v>95.83544441452756</v>
      </c>
      <c r="M195" s="2">
        <f>SUMIF(A:A,A195,L:L)</f>
        <v>2961.3699246386777</v>
      </c>
      <c r="N195" s="3">
        <f t="shared" si="43"/>
        <v>0.03236186185899103</v>
      </c>
      <c r="O195" s="7">
        <f t="shared" si="44"/>
        <v>30.900570688956577</v>
      </c>
      <c r="P195" s="3">
        <f t="shared" si="45"/>
      </c>
      <c r="Q195" s="3">
        <f>IF(ISNUMBER(P195),SUMIF(A:A,A195,P:P),"")</f>
      </c>
      <c r="R195" s="3">
        <f t="shared" si="46"/>
      </c>
      <c r="S195" s="8">
        <f t="shared" si="47"/>
      </c>
    </row>
    <row r="196" spans="1:19" ht="15">
      <c r="A196" s="1">
        <v>20</v>
      </c>
      <c r="B196" s="5">
        <v>0.8541666666666666</v>
      </c>
      <c r="C196" s="1" t="s">
        <v>91</v>
      </c>
      <c r="D196" s="1">
        <v>6</v>
      </c>
      <c r="E196" s="1">
        <v>10</v>
      </c>
      <c r="F196" s="1" t="s">
        <v>136</v>
      </c>
      <c r="G196" s="2">
        <v>41.9596666666667</v>
      </c>
      <c r="H196" s="6">
        <f>1+_xlfn.COUNTIFS(A:A,A196,O:O,"&lt;"&amp;O196)</f>
        <v>8</v>
      </c>
      <c r="I196" s="2">
        <f>_xlfn.AVERAGEIF(A:A,A196,G:G)</f>
        <v>52.83885666666665</v>
      </c>
      <c r="J196" s="2">
        <f t="shared" si="40"/>
        <v>-10.879189999999952</v>
      </c>
      <c r="K196" s="2">
        <f t="shared" si="41"/>
        <v>79.12081000000005</v>
      </c>
      <c r="L196" s="2">
        <f t="shared" si="42"/>
        <v>115.26670302396015</v>
      </c>
      <c r="M196" s="2">
        <f>SUMIF(A:A,A196,L:L)</f>
        <v>2961.3699246386777</v>
      </c>
      <c r="N196" s="3">
        <f t="shared" si="43"/>
        <v>0.03892343947473028</v>
      </c>
      <c r="O196" s="7">
        <f t="shared" si="44"/>
        <v>25.691460299884753</v>
      </c>
      <c r="P196" s="3">
        <f t="shared" si="45"/>
      </c>
      <c r="Q196" s="3">
        <f>IF(ISNUMBER(P196),SUMIF(A:A,A196,P:P),"")</f>
      </c>
      <c r="R196" s="3">
        <f t="shared" si="46"/>
      </c>
      <c r="S196" s="8">
        <f t="shared" si="47"/>
      </c>
    </row>
    <row r="197" spans="1:19" ht="15">
      <c r="A197" s="1">
        <v>20</v>
      </c>
      <c r="B197" s="5">
        <v>0.8541666666666666</v>
      </c>
      <c r="C197" s="1" t="s">
        <v>91</v>
      </c>
      <c r="D197" s="1">
        <v>6</v>
      </c>
      <c r="E197" s="1">
        <v>11</v>
      </c>
      <c r="F197" s="1" t="s">
        <v>137</v>
      </c>
      <c r="G197" s="2">
        <v>31.5899666666667</v>
      </c>
      <c r="H197" s="6">
        <f>1+_xlfn.COUNTIFS(A:A,A197,O:O,"&lt;"&amp;O197)</f>
        <v>10</v>
      </c>
      <c r="I197" s="2">
        <f>_xlfn.AVERAGEIF(A:A,A197,G:G)</f>
        <v>52.83885666666665</v>
      </c>
      <c r="J197" s="2">
        <f t="shared" si="40"/>
        <v>-21.24888999999995</v>
      </c>
      <c r="K197" s="2">
        <f t="shared" si="41"/>
        <v>68.75111000000005</v>
      </c>
      <c r="L197" s="2">
        <f t="shared" si="42"/>
        <v>61.87192978367638</v>
      </c>
      <c r="M197" s="2">
        <f>SUMIF(A:A,A197,L:L)</f>
        <v>2961.3699246386777</v>
      </c>
      <c r="N197" s="3">
        <f t="shared" si="43"/>
        <v>0.02089300943759179</v>
      </c>
      <c r="O197" s="7">
        <f t="shared" si="44"/>
        <v>47.86289897523082</v>
      </c>
      <c r="P197" s="3">
        <f t="shared" si="45"/>
      </c>
      <c r="Q197" s="3">
        <f>IF(ISNUMBER(P197),SUMIF(A:A,A197,P:P),"")</f>
      </c>
      <c r="R197" s="3">
        <f t="shared" si="46"/>
      </c>
      <c r="S197" s="8">
        <f t="shared" si="47"/>
      </c>
    </row>
    <row r="198" spans="1:19" ht="15">
      <c r="A198" s="1">
        <v>21</v>
      </c>
      <c r="B198" s="5">
        <v>0.875</v>
      </c>
      <c r="C198" s="1" t="s">
        <v>91</v>
      </c>
      <c r="D198" s="1">
        <v>7</v>
      </c>
      <c r="E198" s="1">
        <v>9</v>
      </c>
      <c r="F198" s="1" t="s">
        <v>146</v>
      </c>
      <c r="G198" s="2">
        <v>68.6905</v>
      </c>
      <c r="H198" s="6">
        <f>1+_xlfn.COUNTIFS(A:A,A198,O:O,"&lt;"&amp;O198)</f>
        <v>1</v>
      </c>
      <c r="I198" s="2">
        <f>_xlfn.AVERAGEIF(A:A,A198,G:G)</f>
        <v>47.95185757575759</v>
      </c>
      <c r="J198" s="2">
        <f t="shared" si="40"/>
        <v>20.738642424242407</v>
      </c>
      <c r="K198" s="2">
        <f t="shared" si="41"/>
        <v>110.73864242424241</v>
      </c>
      <c r="L198" s="2">
        <f t="shared" si="42"/>
        <v>768.4062352533122</v>
      </c>
      <c r="M198" s="2">
        <f>SUMIF(A:A,A198,L:L)</f>
        <v>3119.3111996194</v>
      </c>
      <c r="N198" s="3">
        <f t="shared" si="43"/>
        <v>0.24633843373725217</v>
      </c>
      <c r="O198" s="7">
        <f t="shared" si="44"/>
        <v>4.059455866584803</v>
      </c>
      <c r="P198" s="3">
        <f t="shared" si="45"/>
        <v>0.24633843373725217</v>
      </c>
      <c r="Q198" s="3">
        <f>IF(ISNUMBER(P198),SUMIF(A:A,A198,P:P),"")</f>
        <v>0.8622311247354328</v>
      </c>
      <c r="R198" s="3">
        <f t="shared" si="46"/>
        <v>0.28569884184224814</v>
      </c>
      <c r="S198" s="8">
        <f t="shared" si="47"/>
        <v>3.5001891976592656</v>
      </c>
    </row>
    <row r="199" spans="1:19" ht="15">
      <c r="A199" s="1">
        <v>21</v>
      </c>
      <c r="B199" s="5">
        <v>0.875</v>
      </c>
      <c r="C199" s="1" t="s">
        <v>91</v>
      </c>
      <c r="D199" s="1">
        <v>7</v>
      </c>
      <c r="E199" s="1">
        <v>3</v>
      </c>
      <c r="F199" s="1" t="s">
        <v>140</v>
      </c>
      <c r="G199" s="2">
        <v>63.26706666666671</v>
      </c>
      <c r="H199" s="6">
        <f>1+_xlfn.COUNTIFS(A:A,A199,O:O,"&lt;"&amp;O199)</f>
        <v>2</v>
      </c>
      <c r="I199" s="2">
        <f>_xlfn.AVERAGEIF(A:A,A199,G:G)</f>
        <v>47.95185757575759</v>
      </c>
      <c r="J199" s="2">
        <f t="shared" si="40"/>
        <v>15.315209090909114</v>
      </c>
      <c r="K199" s="2">
        <f t="shared" si="41"/>
        <v>105.31520909090912</v>
      </c>
      <c r="L199" s="2">
        <f t="shared" si="42"/>
        <v>554.969160454861</v>
      </c>
      <c r="M199" s="2">
        <f>SUMIF(A:A,A199,L:L)</f>
        <v>3119.3111996194</v>
      </c>
      <c r="N199" s="3">
        <f t="shared" si="43"/>
        <v>0.17791400887560532</v>
      </c>
      <c r="O199" s="7">
        <f t="shared" si="44"/>
        <v>5.620692863478695</v>
      </c>
      <c r="P199" s="3">
        <f t="shared" si="45"/>
        <v>0.17791400887560532</v>
      </c>
      <c r="Q199" s="3">
        <f>IF(ISNUMBER(P199),SUMIF(A:A,A199,P:P),"")</f>
        <v>0.8622311247354328</v>
      </c>
      <c r="R199" s="3">
        <f t="shared" si="46"/>
        <v>0.2063414365031145</v>
      </c>
      <c r="S199" s="8">
        <f t="shared" si="47"/>
        <v>4.846336329469656</v>
      </c>
    </row>
    <row r="200" spans="1:19" ht="15">
      <c r="A200" s="1">
        <v>21</v>
      </c>
      <c r="B200" s="5">
        <v>0.875</v>
      </c>
      <c r="C200" s="1" t="s">
        <v>91</v>
      </c>
      <c r="D200" s="1">
        <v>7</v>
      </c>
      <c r="E200" s="1">
        <v>2</v>
      </c>
      <c r="F200" s="1" t="s">
        <v>139</v>
      </c>
      <c r="G200" s="2">
        <v>54.498166666666606</v>
      </c>
      <c r="H200" s="6">
        <f>1+_xlfn.COUNTIFS(A:A,A200,O:O,"&lt;"&amp;O200)</f>
        <v>3</v>
      </c>
      <c r="I200" s="2">
        <f>_xlfn.AVERAGEIF(A:A,A200,G:G)</f>
        <v>47.95185757575759</v>
      </c>
      <c r="J200" s="2">
        <f t="shared" si="40"/>
        <v>6.546309090909013</v>
      </c>
      <c r="K200" s="2">
        <f t="shared" si="41"/>
        <v>96.546309090909</v>
      </c>
      <c r="L200" s="2">
        <f t="shared" si="42"/>
        <v>327.92290842013136</v>
      </c>
      <c r="M200" s="2">
        <f>SUMIF(A:A,A200,L:L)</f>
        <v>3119.3111996194</v>
      </c>
      <c r="N200" s="3">
        <f t="shared" si="43"/>
        <v>0.10512670504313343</v>
      </c>
      <c r="O200" s="7">
        <f t="shared" si="44"/>
        <v>9.512330854369502</v>
      </c>
      <c r="P200" s="3">
        <f t="shared" si="45"/>
        <v>0.10512670504313343</v>
      </c>
      <c r="Q200" s="3">
        <f>IF(ISNUMBER(P200),SUMIF(A:A,A200,P:P),"")</f>
        <v>0.8622311247354328</v>
      </c>
      <c r="R200" s="3">
        <f t="shared" si="46"/>
        <v>0.12192404336527578</v>
      </c>
      <c r="S200" s="8">
        <f t="shared" si="47"/>
        <v>8.201827731418577</v>
      </c>
    </row>
    <row r="201" spans="1:19" ht="15">
      <c r="A201" s="1">
        <v>21</v>
      </c>
      <c r="B201" s="5">
        <v>0.875</v>
      </c>
      <c r="C201" s="1" t="s">
        <v>91</v>
      </c>
      <c r="D201" s="1">
        <v>7</v>
      </c>
      <c r="E201" s="1">
        <v>4</v>
      </c>
      <c r="F201" s="1" t="s">
        <v>141</v>
      </c>
      <c r="G201" s="2">
        <v>52.4365333333334</v>
      </c>
      <c r="H201" s="6">
        <f>1+_xlfn.COUNTIFS(A:A,A201,O:O,"&lt;"&amp;O201)</f>
        <v>4</v>
      </c>
      <c r="I201" s="2">
        <f>_xlfn.AVERAGEIF(A:A,A201,G:G)</f>
        <v>47.95185757575759</v>
      </c>
      <c r="J201" s="2">
        <f t="shared" si="40"/>
        <v>4.484675757575808</v>
      </c>
      <c r="K201" s="2">
        <f t="shared" si="41"/>
        <v>94.48467575757581</v>
      </c>
      <c r="L201" s="2">
        <f t="shared" si="42"/>
        <v>289.76798338029823</v>
      </c>
      <c r="M201" s="2">
        <f>SUMIF(A:A,A201,L:L)</f>
        <v>3119.3111996194</v>
      </c>
      <c r="N201" s="3">
        <f t="shared" si="43"/>
        <v>0.09289486198608654</v>
      </c>
      <c r="O201" s="7">
        <f t="shared" si="44"/>
        <v>10.764858019271038</v>
      </c>
      <c r="P201" s="3">
        <f t="shared" si="45"/>
        <v>0.09289486198608654</v>
      </c>
      <c r="Q201" s="3">
        <f>IF(ISNUMBER(P201),SUMIF(A:A,A201,P:P),"")</f>
        <v>0.8622311247354328</v>
      </c>
      <c r="R201" s="3">
        <f t="shared" si="46"/>
        <v>0.1077377739229611</v>
      </c>
      <c r="S201" s="8">
        <f t="shared" si="47"/>
        <v>9.28179563757331</v>
      </c>
    </row>
    <row r="202" spans="1:19" ht="15">
      <c r="A202" s="1">
        <v>21</v>
      </c>
      <c r="B202" s="5">
        <v>0.875</v>
      </c>
      <c r="C202" s="1" t="s">
        <v>91</v>
      </c>
      <c r="D202" s="1">
        <v>7</v>
      </c>
      <c r="E202" s="1">
        <v>7</v>
      </c>
      <c r="F202" s="1" t="s">
        <v>144</v>
      </c>
      <c r="G202" s="2">
        <v>51.3498</v>
      </c>
      <c r="H202" s="6">
        <f>1+_xlfn.COUNTIFS(A:A,A202,O:O,"&lt;"&amp;O202)</f>
        <v>5</v>
      </c>
      <c r="I202" s="2">
        <f>_xlfn.AVERAGEIF(A:A,A202,G:G)</f>
        <v>47.95185757575759</v>
      </c>
      <c r="J202" s="2">
        <f t="shared" si="40"/>
        <v>3.3979424242424088</v>
      </c>
      <c r="K202" s="2">
        <f t="shared" si="41"/>
        <v>93.39794242424242</v>
      </c>
      <c r="L202" s="2">
        <f t="shared" si="42"/>
        <v>271.47676224539015</v>
      </c>
      <c r="M202" s="2">
        <f>SUMIF(A:A,A202,L:L)</f>
        <v>3119.3111996194</v>
      </c>
      <c r="N202" s="3">
        <f t="shared" si="43"/>
        <v>0.08703099654773597</v>
      </c>
      <c r="O202" s="7">
        <f t="shared" si="44"/>
        <v>11.490159134872208</v>
      </c>
      <c r="P202" s="3">
        <f t="shared" si="45"/>
        <v>0.08703099654773597</v>
      </c>
      <c r="Q202" s="3">
        <f>IF(ISNUMBER(P202),SUMIF(A:A,A202,P:P),"")</f>
        <v>0.8622311247354328</v>
      </c>
      <c r="R202" s="3">
        <f t="shared" si="46"/>
        <v>0.10093696927774508</v>
      </c>
      <c r="S202" s="8">
        <f t="shared" si="47"/>
        <v>9.907172834249971</v>
      </c>
    </row>
    <row r="203" spans="1:19" ht="15">
      <c r="A203" s="1">
        <v>21</v>
      </c>
      <c r="B203" s="5">
        <v>0.875</v>
      </c>
      <c r="C203" s="1" t="s">
        <v>91</v>
      </c>
      <c r="D203" s="1">
        <v>7</v>
      </c>
      <c r="E203" s="1">
        <v>1</v>
      </c>
      <c r="F203" s="1" t="s">
        <v>138</v>
      </c>
      <c r="G203" s="2">
        <v>50.786266666666705</v>
      </c>
      <c r="H203" s="6">
        <f>1+_xlfn.COUNTIFS(A:A,A203,O:O,"&lt;"&amp;O203)</f>
        <v>6</v>
      </c>
      <c r="I203" s="2">
        <f>_xlfn.AVERAGEIF(A:A,A203,G:G)</f>
        <v>47.95185757575759</v>
      </c>
      <c r="J203" s="2">
        <f t="shared" si="40"/>
        <v>2.834409090909112</v>
      </c>
      <c r="K203" s="2">
        <f t="shared" si="41"/>
        <v>92.8344090909091</v>
      </c>
      <c r="L203" s="2">
        <f t="shared" si="42"/>
        <v>262.4510387151799</v>
      </c>
      <c r="M203" s="2">
        <f>SUMIF(A:A,A203,L:L)</f>
        <v>3119.3111996194</v>
      </c>
      <c r="N203" s="3">
        <f t="shared" si="43"/>
        <v>0.0841374976460196</v>
      </c>
      <c r="O203" s="7">
        <f t="shared" si="44"/>
        <v>11.885307122006001</v>
      </c>
      <c r="P203" s="3">
        <f t="shared" si="45"/>
        <v>0.0841374976460196</v>
      </c>
      <c r="Q203" s="3">
        <f>IF(ISNUMBER(P203),SUMIF(A:A,A203,P:P),"")</f>
        <v>0.8622311247354328</v>
      </c>
      <c r="R203" s="3">
        <f t="shared" si="46"/>
        <v>0.09758114179865215</v>
      </c>
      <c r="S203" s="8">
        <f t="shared" si="47"/>
        <v>10.247881727633285</v>
      </c>
    </row>
    <row r="204" spans="1:19" ht="15">
      <c r="A204" s="1">
        <v>21</v>
      </c>
      <c r="B204" s="5">
        <v>0.875</v>
      </c>
      <c r="C204" s="1" t="s">
        <v>91</v>
      </c>
      <c r="D204" s="1">
        <v>7</v>
      </c>
      <c r="E204" s="1">
        <v>10</v>
      </c>
      <c r="F204" s="1" t="s">
        <v>147</v>
      </c>
      <c r="G204" s="2">
        <v>47.4293666666667</v>
      </c>
      <c r="H204" s="6">
        <f>1+_xlfn.COUNTIFS(A:A,A204,O:O,"&lt;"&amp;O204)</f>
        <v>7</v>
      </c>
      <c r="I204" s="2">
        <f>_xlfn.AVERAGEIF(A:A,A204,G:G)</f>
        <v>47.95185757575759</v>
      </c>
      <c r="J204" s="2">
        <f t="shared" si="40"/>
        <v>-0.5224909090908909</v>
      </c>
      <c r="K204" s="2">
        <f t="shared" si="41"/>
        <v>89.47750909090911</v>
      </c>
      <c r="L204" s="2">
        <f t="shared" si="42"/>
        <v>214.5731155784947</v>
      </c>
      <c r="M204" s="2">
        <f>SUMIF(A:A,A204,L:L)</f>
        <v>3119.3111996194</v>
      </c>
      <c r="N204" s="3">
        <f t="shared" si="43"/>
        <v>0.06878862089959976</v>
      </c>
      <c r="O204" s="7">
        <f t="shared" si="44"/>
        <v>14.537288099721422</v>
      </c>
      <c r="P204" s="3">
        <f t="shared" si="45"/>
        <v>0.06878862089959976</v>
      </c>
      <c r="Q204" s="3">
        <f>IF(ISNUMBER(P204),SUMIF(A:A,A204,P:P),"")</f>
        <v>0.8622311247354328</v>
      </c>
      <c r="R204" s="3">
        <f t="shared" si="46"/>
        <v>0.07977979329000316</v>
      </c>
      <c r="S204" s="8">
        <f t="shared" si="47"/>
        <v>12.534502268825825</v>
      </c>
    </row>
    <row r="205" spans="1:19" ht="15">
      <c r="A205" s="1">
        <v>21</v>
      </c>
      <c r="B205" s="5">
        <v>0.875</v>
      </c>
      <c r="C205" s="1" t="s">
        <v>91</v>
      </c>
      <c r="D205" s="1">
        <v>7</v>
      </c>
      <c r="E205" s="1">
        <v>5</v>
      </c>
      <c r="F205" s="1" t="s">
        <v>142</v>
      </c>
      <c r="G205" s="2">
        <v>39.7937333333333</v>
      </c>
      <c r="H205" s="6">
        <f>1+_xlfn.COUNTIFS(A:A,A205,O:O,"&lt;"&amp;O205)</f>
        <v>9</v>
      </c>
      <c r="I205" s="2">
        <f>_xlfn.AVERAGEIF(A:A,A205,G:G)</f>
        <v>47.95185757575759</v>
      </c>
      <c r="J205" s="2">
        <f t="shared" si="40"/>
        <v>-8.158124242424293</v>
      </c>
      <c r="K205" s="2">
        <f t="shared" si="41"/>
        <v>81.8418757575757</v>
      </c>
      <c r="L205" s="2">
        <f t="shared" si="42"/>
        <v>135.70895359325127</v>
      </c>
      <c r="M205" s="2">
        <f>SUMIF(A:A,A205,L:L)</f>
        <v>3119.3111996194</v>
      </c>
      <c r="N205" s="3">
        <f t="shared" si="43"/>
        <v>0.04350606429067086</v>
      </c>
      <c r="O205" s="7">
        <f t="shared" si="44"/>
        <v>22.98530138968312</v>
      </c>
      <c r="P205" s="3">
        <f t="shared" si="45"/>
      </c>
      <c r="Q205" s="3">
        <f>IF(ISNUMBER(P205),SUMIF(A:A,A205,P:P),"")</f>
      </c>
      <c r="R205" s="3">
        <f t="shared" si="46"/>
      </c>
      <c r="S205" s="8">
        <f t="shared" si="47"/>
      </c>
    </row>
    <row r="206" spans="1:19" ht="15">
      <c r="A206" s="1">
        <v>21</v>
      </c>
      <c r="B206" s="5">
        <v>0.875</v>
      </c>
      <c r="C206" s="1" t="s">
        <v>91</v>
      </c>
      <c r="D206" s="1">
        <v>7</v>
      </c>
      <c r="E206" s="1">
        <v>6</v>
      </c>
      <c r="F206" s="1" t="s">
        <v>143</v>
      </c>
      <c r="G206" s="2">
        <v>40.3518666666667</v>
      </c>
      <c r="H206" s="6">
        <f>1+_xlfn.COUNTIFS(A:A,A206,O:O,"&lt;"&amp;O206)</f>
        <v>8</v>
      </c>
      <c r="I206" s="2">
        <f>_xlfn.AVERAGEIF(A:A,A206,G:G)</f>
        <v>47.95185757575759</v>
      </c>
      <c r="J206" s="2">
        <f t="shared" si="40"/>
        <v>-7.5999909090908915</v>
      </c>
      <c r="K206" s="2">
        <f t="shared" si="41"/>
        <v>82.40000909090911</v>
      </c>
      <c r="L206" s="2">
        <f t="shared" si="42"/>
        <v>140.33052675651712</v>
      </c>
      <c r="M206" s="2">
        <f>SUMIF(A:A,A206,L:L)</f>
        <v>3119.3111996194</v>
      </c>
      <c r="N206" s="3">
        <f t="shared" si="43"/>
        <v>0.0449876648324282</v>
      </c>
      <c r="O206" s="7">
        <f t="shared" si="44"/>
        <v>22.22831533321053</v>
      </c>
      <c r="P206" s="3">
        <f t="shared" si="45"/>
      </c>
      <c r="Q206" s="3">
        <f>IF(ISNUMBER(P206),SUMIF(A:A,A206,P:P),"")</f>
      </c>
      <c r="R206" s="3">
        <f t="shared" si="46"/>
      </c>
      <c r="S206" s="8">
        <f t="shared" si="47"/>
      </c>
    </row>
    <row r="207" spans="1:19" ht="15">
      <c r="A207" s="1">
        <v>21</v>
      </c>
      <c r="B207" s="5">
        <v>0.875</v>
      </c>
      <c r="C207" s="1" t="s">
        <v>91</v>
      </c>
      <c r="D207" s="1">
        <v>7</v>
      </c>
      <c r="E207" s="1">
        <v>8</v>
      </c>
      <c r="F207" s="1" t="s">
        <v>145</v>
      </c>
      <c r="G207" s="2">
        <v>23.960166666666698</v>
      </c>
      <c r="H207" s="6">
        <f>1+_xlfn.COUNTIFS(A:A,A207,O:O,"&lt;"&amp;O207)</f>
        <v>11</v>
      </c>
      <c r="I207" s="2">
        <f>_xlfn.AVERAGEIF(A:A,A207,G:G)</f>
        <v>47.95185757575759</v>
      </c>
      <c r="J207" s="2">
        <f t="shared" si="40"/>
        <v>-23.991690909090895</v>
      </c>
      <c r="K207" s="2">
        <f t="shared" si="41"/>
        <v>66.00830909090911</v>
      </c>
      <c r="L207" s="2">
        <f t="shared" si="42"/>
        <v>52.48348483066256</v>
      </c>
      <c r="M207" s="2">
        <f>SUMIF(A:A,A207,L:L)</f>
        <v>3119.3111996194</v>
      </c>
      <c r="N207" s="3">
        <f t="shared" si="43"/>
        <v>0.016825344273782714</v>
      </c>
      <c r="O207" s="7">
        <f t="shared" si="44"/>
        <v>59.43414789783541</v>
      </c>
      <c r="P207" s="3">
        <f t="shared" si="45"/>
      </c>
      <c r="Q207" s="3">
        <f>IF(ISNUMBER(P207),SUMIF(A:A,A207,P:P),"")</f>
      </c>
      <c r="R207" s="3">
        <f t="shared" si="46"/>
      </c>
      <c r="S207" s="8">
        <f t="shared" si="47"/>
      </c>
    </row>
    <row r="208" spans="1:19" ht="15">
      <c r="A208" s="1">
        <v>21</v>
      </c>
      <c r="B208" s="5">
        <v>0.875</v>
      </c>
      <c r="C208" s="1" t="s">
        <v>91</v>
      </c>
      <c r="D208" s="1">
        <v>7</v>
      </c>
      <c r="E208" s="1">
        <v>11</v>
      </c>
      <c r="F208" s="1" t="s">
        <v>148</v>
      </c>
      <c r="G208" s="2">
        <v>34.9069666666667</v>
      </c>
      <c r="H208" s="6">
        <f>1+_xlfn.COUNTIFS(A:A,A208,O:O,"&lt;"&amp;O208)</f>
        <v>10</v>
      </c>
      <c r="I208" s="2">
        <f>_xlfn.AVERAGEIF(A:A,A208,G:G)</f>
        <v>47.95185757575759</v>
      </c>
      <c r="J208" s="2">
        <f t="shared" si="40"/>
        <v>-13.044890909090896</v>
      </c>
      <c r="K208" s="2">
        <f t="shared" si="41"/>
        <v>76.9551090909091</v>
      </c>
      <c r="L208" s="2">
        <f t="shared" si="42"/>
        <v>101.2210303913016</v>
      </c>
      <c r="M208" s="2">
        <f>SUMIF(A:A,A208,L:L)</f>
        <v>3119.3111996194</v>
      </c>
      <c r="N208" s="3">
        <f t="shared" si="43"/>
        <v>0.032449801867685396</v>
      </c>
      <c r="O208" s="7">
        <f t="shared" si="44"/>
        <v>30.816829146677584</v>
      </c>
      <c r="P208" s="3">
        <f t="shared" si="45"/>
      </c>
      <c r="Q208" s="3">
        <f>IF(ISNUMBER(P208),SUMIF(A:A,A208,P:P),"")</f>
      </c>
      <c r="R208" s="3">
        <f t="shared" si="46"/>
      </c>
      <c r="S208" s="8">
        <f t="shared" si="47"/>
      </c>
    </row>
    <row r="209" spans="1:19" ht="15">
      <c r="A209" s="1">
        <v>22</v>
      </c>
      <c r="B209" s="5">
        <v>0.8958333333333334</v>
      </c>
      <c r="C209" s="1" t="s">
        <v>91</v>
      </c>
      <c r="D209" s="1">
        <v>8</v>
      </c>
      <c r="E209" s="1">
        <v>7</v>
      </c>
      <c r="F209" s="1" t="s">
        <v>155</v>
      </c>
      <c r="G209" s="2">
        <v>68.5203666666666</v>
      </c>
      <c r="H209" s="6">
        <f>1+_xlfn.COUNTIFS(A:A,A209,O:O,"&lt;"&amp;O209)</f>
        <v>1</v>
      </c>
      <c r="I209" s="2">
        <f>_xlfn.AVERAGEIF(A:A,A209,G:G)</f>
        <v>53.53751388888889</v>
      </c>
      <c r="J209" s="2">
        <f t="shared" si="40"/>
        <v>14.982852777777715</v>
      </c>
      <c r="K209" s="2">
        <f t="shared" si="41"/>
        <v>104.98285277777771</v>
      </c>
      <c r="L209" s="2">
        <f t="shared" si="42"/>
        <v>544.0119245077226</v>
      </c>
      <c r="M209" s="2">
        <f>SUMIF(A:A,A209,L:L)</f>
        <v>3113.767233861305</v>
      </c>
      <c r="N209" s="3">
        <f t="shared" si="43"/>
        <v>0.17471181486906037</v>
      </c>
      <c r="O209" s="7">
        <f t="shared" si="44"/>
        <v>5.72371136290617</v>
      </c>
      <c r="P209" s="3">
        <f t="shared" si="45"/>
        <v>0.17471181486906037</v>
      </c>
      <c r="Q209" s="3">
        <f>IF(ISNUMBER(P209),SUMIF(A:A,A209,P:P),"")</f>
        <v>0.8956030418018358</v>
      </c>
      <c r="R209" s="3">
        <f t="shared" si="46"/>
        <v>0.19507729062371554</v>
      </c>
      <c r="S209" s="8">
        <f t="shared" si="47"/>
        <v>5.126173307014497</v>
      </c>
    </row>
    <row r="210" spans="1:19" ht="15">
      <c r="A210" s="1">
        <v>22</v>
      </c>
      <c r="B210" s="5">
        <v>0.8958333333333334</v>
      </c>
      <c r="C210" s="1" t="s">
        <v>91</v>
      </c>
      <c r="D210" s="1">
        <v>8</v>
      </c>
      <c r="E210" s="1">
        <v>4</v>
      </c>
      <c r="F210" s="1" t="s">
        <v>152</v>
      </c>
      <c r="G210" s="2">
        <v>65.1969666666666</v>
      </c>
      <c r="H210" s="6">
        <f>1+_xlfn.COUNTIFS(A:A,A210,O:O,"&lt;"&amp;O210)</f>
        <v>2</v>
      </c>
      <c r="I210" s="2">
        <f>_xlfn.AVERAGEIF(A:A,A210,G:G)</f>
        <v>53.53751388888889</v>
      </c>
      <c r="J210" s="2">
        <f t="shared" si="40"/>
        <v>11.659452777777709</v>
      </c>
      <c r="K210" s="2">
        <f t="shared" si="41"/>
        <v>101.65945277777772</v>
      </c>
      <c r="L210" s="2">
        <f t="shared" si="42"/>
        <v>445.66482973621675</v>
      </c>
      <c r="M210" s="2">
        <f>SUMIF(A:A,A210,L:L)</f>
        <v>3113.767233861305</v>
      </c>
      <c r="N210" s="3">
        <f t="shared" si="43"/>
        <v>0.1431272141635195</v>
      </c>
      <c r="O210" s="7">
        <f t="shared" si="44"/>
        <v>6.9867914766895645</v>
      </c>
      <c r="P210" s="3">
        <f t="shared" si="45"/>
        <v>0.1431272141635195</v>
      </c>
      <c r="Q210" s="3">
        <f>IF(ISNUMBER(P210),SUMIF(A:A,A210,P:P),"")</f>
        <v>0.8956030418018358</v>
      </c>
      <c r="R210" s="3">
        <f t="shared" si="46"/>
        <v>0.1598109960363314</v>
      </c>
      <c r="S210" s="8">
        <f t="shared" si="47"/>
        <v>6.257391698958314</v>
      </c>
    </row>
    <row r="211" spans="1:19" ht="15">
      <c r="A211" s="1">
        <v>22</v>
      </c>
      <c r="B211" s="5">
        <v>0.8958333333333334</v>
      </c>
      <c r="C211" s="1" t="s">
        <v>91</v>
      </c>
      <c r="D211" s="1">
        <v>8</v>
      </c>
      <c r="E211" s="1">
        <v>5</v>
      </c>
      <c r="F211" s="1" t="s">
        <v>153</v>
      </c>
      <c r="G211" s="2">
        <v>61.69163333333329</v>
      </c>
      <c r="H211" s="6">
        <f>1+_xlfn.COUNTIFS(A:A,A211,O:O,"&lt;"&amp;O211)</f>
        <v>3</v>
      </c>
      <c r="I211" s="2">
        <f>_xlfn.AVERAGEIF(A:A,A211,G:G)</f>
        <v>53.53751388888889</v>
      </c>
      <c r="J211" s="2">
        <f t="shared" si="40"/>
        <v>8.154119444444405</v>
      </c>
      <c r="K211" s="2">
        <f t="shared" si="41"/>
        <v>98.1541194444444</v>
      </c>
      <c r="L211" s="2">
        <f t="shared" si="42"/>
        <v>361.13330881634425</v>
      </c>
      <c r="M211" s="2">
        <f>SUMIF(A:A,A211,L:L)</f>
        <v>3113.767233861305</v>
      </c>
      <c r="N211" s="3">
        <f t="shared" si="43"/>
        <v>0.11597954557717914</v>
      </c>
      <c r="O211" s="7">
        <f t="shared" si="44"/>
        <v>8.622210020081043</v>
      </c>
      <c r="P211" s="3">
        <f t="shared" si="45"/>
        <v>0.11597954557717914</v>
      </c>
      <c r="Q211" s="3">
        <f>IF(ISNUMBER(P211),SUMIF(A:A,A211,P:P),"")</f>
        <v>0.8956030418018358</v>
      </c>
      <c r="R211" s="3">
        <f t="shared" si="46"/>
        <v>0.12949882946337868</v>
      </c>
      <c r="S211" s="8">
        <f t="shared" si="47"/>
        <v>7.72207752103885</v>
      </c>
    </row>
    <row r="212" spans="1:19" ht="15">
      <c r="A212" s="1">
        <v>22</v>
      </c>
      <c r="B212" s="5">
        <v>0.8958333333333334</v>
      </c>
      <c r="C212" s="1" t="s">
        <v>91</v>
      </c>
      <c r="D212" s="1">
        <v>8</v>
      </c>
      <c r="E212" s="1">
        <v>3</v>
      </c>
      <c r="F212" s="1" t="s">
        <v>151</v>
      </c>
      <c r="G212" s="2">
        <v>60.994633333333404</v>
      </c>
      <c r="H212" s="6">
        <f>1+_xlfn.COUNTIFS(A:A,A212,O:O,"&lt;"&amp;O212)</f>
        <v>4</v>
      </c>
      <c r="I212" s="2">
        <f>_xlfn.AVERAGEIF(A:A,A212,G:G)</f>
        <v>53.53751388888889</v>
      </c>
      <c r="J212" s="2">
        <f t="shared" si="40"/>
        <v>7.4571194444445155</v>
      </c>
      <c r="K212" s="2">
        <f t="shared" si="41"/>
        <v>97.45711944444452</v>
      </c>
      <c r="L212" s="2">
        <f t="shared" si="42"/>
        <v>346.34215255920003</v>
      </c>
      <c r="M212" s="2">
        <f>SUMIF(A:A,A212,L:L)</f>
        <v>3113.767233861305</v>
      </c>
      <c r="N212" s="3">
        <f t="shared" si="43"/>
        <v>0.11122930089084075</v>
      </c>
      <c r="O212" s="7">
        <f t="shared" si="44"/>
        <v>8.9904368002941</v>
      </c>
      <c r="P212" s="3">
        <f t="shared" si="45"/>
        <v>0.11122930089084075</v>
      </c>
      <c r="Q212" s="3">
        <f>IF(ISNUMBER(P212),SUMIF(A:A,A212,P:P),"")</f>
        <v>0.8956030418018358</v>
      </c>
      <c r="R212" s="3">
        <f t="shared" si="46"/>
        <v>0.12419486725621431</v>
      </c>
      <c r="S212" s="8">
        <f t="shared" si="47"/>
        <v>8.05186254547056</v>
      </c>
    </row>
    <row r="213" spans="1:19" ht="15">
      <c r="A213" s="1">
        <v>22</v>
      </c>
      <c r="B213" s="5">
        <v>0.8958333333333334</v>
      </c>
      <c r="C213" s="1" t="s">
        <v>91</v>
      </c>
      <c r="D213" s="1">
        <v>8</v>
      </c>
      <c r="E213" s="1">
        <v>6</v>
      </c>
      <c r="F213" s="1" t="s">
        <v>154</v>
      </c>
      <c r="G213" s="2">
        <v>58.099000000000004</v>
      </c>
      <c r="H213" s="6">
        <f>1+_xlfn.COUNTIFS(A:A,A213,O:O,"&lt;"&amp;O213)</f>
        <v>5</v>
      </c>
      <c r="I213" s="2">
        <f>_xlfn.AVERAGEIF(A:A,A213,G:G)</f>
        <v>53.53751388888889</v>
      </c>
      <c r="J213" s="2">
        <f t="shared" si="40"/>
        <v>4.561486111111115</v>
      </c>
      <c r="K213" s="2">
        <f t="shared" si="41"/>
        <v>94.56148611111112</v>
      </c>
      <c r="L213" s="2">
        <f t="shared" si="42"/>
        <v>291.10649623536716</v>
      </c>
      <c r="M213" s="2">
        <f>SUMIF(A:A,A213,L:L)</f>
        <v>3113.767233861305</v>
      </c>
      <c r="N213" s="3">
        <f t="shared" si="43"/>
        <v>0.09349012767225161</v>
      </c>
      <c r="O213" s="7">
        <f t="shared" si="44"/>
        <v>10.696316551258766</v>
      </c>
      <c r="P213" s="3">
        <f t="shared" si="45"/>
        <v>0.09349012767225161</v>
      </c>
      <c r="Q213" s="3">
        <f>IF(ISNUMBER(P213),SUMIF(A:A,A213,P:P),"")</f>
        <v>0.8956030418018358</v>
      </c>
      <c r="R213" s="3">
        <f t="shared" si="46"/>
        <v>0.10438790770982839</v>
      </c>
      <c r="S213" s="8">
        <f t="shared" si="47"/>
        <v>9.579653639382672</v>
      </c>
    </row>
    <row r="214" spans="1:19" ht="15">
      <c r="A214" s="1">
        <v>22</v>
      </c>
      <c r="B214" s="5">
        <v>0.8958333333333334</v>
      </c>
      <c r="C214" s="1" t="s">
        <v>91</v>
      </c>
      <c r="D214" s="1">
        <v>8</v>
      </c>
      <c r="E214" s="1">
        <v>1</v>
      </c>
      <c r="F214" s="1" t="s">
        <v>149</v>
      </c>
      <c r="G214" s="2">
        <v>55.870633333333394</v>
      </c>
      <c r="H214" s="6">
        <f>1+_xlfn.COUNTIFS(A:A,A214,O:O,"&lt;"&amp;O214)</f>
        <v>6</v>
      </c>
      <c r="I214" s="2">
        <f>_xlfn.AVERAGEIF(A:A,A214,G:G)</f>
        <v>53.53751388888889</v>
      </c>
      <c r="J214" s="2">
        <f t="shared" si="40"/>
        <v>2.333119444444506</v>
      </c>
      <c r="K214" s="2">
        <f t="shared" si="41"/>
        <v>92.3331194444445</v>
      </c>
      <c r="L214" s="2">
        <f t="shared" si="42"/>
        <v>254.67473111186766</v>
      </c>
      <c r="M214" s="2">
        <f>SUMIF(A:A,A214,L:L)</f>
        <v>3113.767233861305</v>
      </c>
      <c r="N214" s="3">
        <f t="shared" si="43"/>
        <v>0.08178990656152929</v>
      </c>
      <c r="O214" s="7">
        <f t="shared" si="44"/>
        <v>12.226447517062699</v>
      </c>
      <c r="P214" s="3">
        <f t="shared" si="45"/>
        <v>0.08178990656152929</v>
      </c>
      <c r="Q214" s="3">
        <f>IF(ISNUMBER(P214),SUMIF(A:A,A214,P:P),"")</f>
        <v>0.8956030418018358</v>
      </c>
      <c r="R214" s="3">
        <f t="shared" si="46"/>
        <v>0.09132383739673185</v>
      </c>
      <c r="S214" s="8">
        <f t="shared" si="47"/>
        <v>10.950043586711857</v>
      </c>
    </row>
    <row r="215" spans="1:19" ht="15">
      <c r="A215" s="1">
        <v>22</v>
      </c>
      <c r="B215" s="5">
        <v>0.8958333333333334</v>
      </c>
      <c r="C215" s="1" t="s">
        <v>91</v>
      </c>
      <c r="D215" s="1">
        <v>8</v>
      </c>
      <c r="E215" s="1">
        <v>11</v>
      </c>
      <c r="F215" s="1" t="s">
        <v>159</v>
      </c>
      <c r="G215" s="2">
        <v>52.8444</v>
      </c>
      <c r="H215" s="6">
        <f>1+_xlfn.COUNTIFS(A:A,A215,O:O,"&lt;"&amp;O215)</f>
        <v>7</v>
      </c>
      <c r="I215" s="2">
        <f>_xlfn.AVERAGEIF(A:A,A215,G:G)</f>
        <v>53.53751388888889</v>
      </c>
      <c r="J215" s="2">
        <f t="shared" si="40"/>
        <v>-0.6931138888888881</v>
      </c>
      <c r="K215" s="2">
        <f t="shared" si="41"/>
        <v>89.30688611111111</v>
      </c>
      <c r="L215" s="2">
        <f t="shared" si="42"/>
        <v>212.38765509704578</v>
      </c>
      <c r="M215" s="2">
        <f>SUMIF(A:A,A215,L:L)</f>
        <v>3113.767233861305</v>
      </c>
      <c r="N215" s="3">
        <f t="shared" si="43"/>
        <v>0.06820922668444589</v>
      </c>
      <c r="O215" s="7">
        <f t="shared" si="44"/>
        <v>14.660773162350415</v>
      </c>
      <c r="P215" s="3">
        <f t="shared" si="45"/>
        <v>0.06820922668444589</v>
      </c>
      <c r="Q215" s="3">
        <f>IF(ISNUMBER(P215),SUMIF(A:A,A215,P:P),"")</f>
        <v>0.8956030418018358</v>
      </c>
      <c r="R215" s="3">
        <f t="shared" si="46"/>
        <v>0.07616011056328915</v>
      </c>
      <c r="S215" s="8">
        <f t="shared" si="47"/>
        <v>13.130233039367749</v>
      </c>
    </row>
    <row r="216" spans="1:19" ht="15">
      <c r="A216" s="1">
        <v>22</v>
      </c>
      <c r="B216" s="5">
        <v>0.8958333333333334</v>
      </c>
      <c r="C216" s="1" t="s">
        <v>91</v>
      </c>
      <c r="D216" s="1">
        <v>8</v>
      </c>
      <c r="E216" s="1">
        <v>9</v>
      </c>
      <c r="F216" s="1" t="s">
        <v>157</v>
      </c>
      <c r="G216" s="2">
        <v>49.1965</v>
      </c>
      <c r="H216" s="6">
        <f>1+_xlfn.COUNTIFS(A:A,A216,O:O,"&lt;"&amp;O216)</f>
        <v>8</v>
      </c>
      <c r="I216" s="2">
        <f>_xlfn.AVERAGEIF(A:A,A216,G:G)</f>
        <v>53.53751388888889</v>
      </c>
      <c r="J216" s="2">
        <f t="shared" si="40"/>
        <v>-4.341013888888888</v>
      </c>
      <c r="K216" s="2">
        <f t="shared" si="41"/>
        <v>85.65898611111112</v>
      </c>
      <c r="L216" s="2">
        <f t="shared" si="42"/>
        <v>170.63711492919927</v>
      </c>
      <c r="M216" s="2">
        <f>SUMIF(A:A,A216,L:L)</f>
        <v>3113.767233861305</v>
      </c>
      <c r="N216" s="3">
        <f t="shared" si="43"/>
        <v>0.05480085764715188</v>
      </c>
      <c r="O216" s="7">
        <f t="shared" si="44"/>
        <v>18.24788959396828</v>
      </c>
      <c r="P216" s="3">
        <f t="shared" si="45"/>
        <v>0.05480085764715188</v>
      </c>
      <c r="Q216" s="3">
        <f>IF(ISNUMBER(P216),SUMIF(A:A,A216,P:P),"")</f>
        <v>0.8956030418018358</v>
      </c>
      <c r="R216" s="3">
        <f t="shared" si="46"/>
        <v>0.061188780173077294</v>
      </c>
      <c r="S216" s="8">
        <f t="shared" si="47"/>
        <v>16.34286542682206</v>
      </c>
    </row>
    <row r="217" spans="1:19" ht="15">
      <c r="A217" s="1">
        <v>22</v>
      </c>
      <c r="B217" s="5">
        <v>0.8958333333333334</v>
      </c>
      <c r="C217" s="1" t="s">
        <v>91</v>
      </c>
      <c r="D217" s="1">
        <v>8</v>
      </c>
      <c r="E217" s="1">
        <v>2</v>
      </c>
      <c r="F217" s="1" t="s">
        <v>150</v>
      </c>
      <c r="G217" s="2">
        <v>48.4068666666667</v>
      </c>
      <c r="H217" s="6">
        <f>1+_xlfn.COUNTIFS(A:A,A217,O:O,"&lt;"&amp;O217)</f>
        <v>9</v>
      </c>
      <c r="I217" s="2">
        <f>_xlfn.AVERAGEIF(A:A,A217,G:G)</f>
        <v>53.53751388888889</v>
      </c>
      <c r="J217" s="2">
        <f t="shared" si="40"/>
        <v>-5.130647222222187</v>
      </c>
      <c r="K217" s="2">
        <f t="shared" si="41"/>
        <v>84.8693527777778</v>
      </c>
      <c r="L217" s="2">
        <f t="shared" si="42"/>
        <v>162.74119311610963</v>
      </c>
      <c r="M217" s="2">
        <f>SUMIF(A:A,A217,L:L)</f>
        <v>3113.767233861305</v>
      </c>
      <c r="N217" s="3">
        <f t="shared" si="43"/>
        <v>0.052265047735857356</v>
      </c>
      <c r="O217" s="7">
        <f t="shared" si="44"/>
        <v>19.133245702824308</v>
      </c>
      <c r="P217" s="3">
        <f t="shared" si="45"/>
        <v>0.052265047735857356</v>
      </c>
      <c r="Q217" s="3">
        <f>IF(ISNUMBER(P217),SUMIF(A:A,A217,P:P),"")</f>
        <v>0.8956030418018358</v>
      </c>
      <c r="R217" s="3">
        <f t="shared" si="46"/>
        <v>0.058357380777433424</v>
      </c>
      <c r="S217" s="8">
        <f t="shared" si="47"/>
        <v>17.135793050991353</v>
      </c>
    </row>
    <row r="218" spans="1:19" ht="15">
      <c r="A218" s="1">
        <v>22</v>
      </c>
      <c r="B218" s="5">
        <v>0.8958333333333334</v>
      </c>
      <c r="C218" s="1" t="s">
        <v>91</v>
      </c>
      <c r="D218" s="1">
        <v>8</v>
      </c>
      <c r="E218" s="1">
        <v>8</v>
      </c>
      <c r="F218" s="1" t="s">
        <v>156</v>
      </c>
      <c r="G218" s="2">
        <v>46.5462333333333</v>
      </c>
      <c r="H218" s="6">
        <f>1+_xlfn.COUNTIFS(A:A,A218,O:O,"&lt;"&amp;O218)</f>
        <v>10</v>
      </c>
      <c r="I218" s="2">
        <f>_xlfn.AVERAGEIF(A:A,A218,G:G)</f>
        <v>53.53751388888889</v>
      </c>
      <c r="J218" s="2">
        <f t="shared" si="40"/>
        <v>-6.991280555555591</v>
      </c>
      <c r="K218" s="2">
        <f t="shared" si="41"/>
        <v>83.00871944444441</v>
      </c>
      <c r="L218" s="2">
        <f t="shared" si="42"/>
        <v>145.55050891283062</v>
      </c>
      <c r="M218" s="2">
        <f>SUMIF(A:A,A218,L:L)</f>
        <v>3113.767233861305</v>
      </c>
      <c r="N218" s="3">
        <f t="shared" si="43"/>
        <v>0.046744184128476765</v>
      </c>
      <c r="O218" s="7">
        <f t="shared" si="44"/>
        <v>21.393035703682237</v>
      </c>
      <c r="P218" s="3">
        <f t="shared" si="45"/>
      </c>
      <c r="Q218" s="3">
        <f>IF(ISNUMBER(P218),SUMIF(A:A,A218,P:P),"")</f>
      </c>
      <c r="R218" s="3">
        <f t="shared" si="46"/>
      </c>
      <c r="S218" s="8">
        <f t="shared" si="47"/>
      </c>
    </row>
    <row r="219" spans="1:19" ht="15">
      <c r="A219" s="1">
        <v>22</v>
      </c>
      <c r="B219" s="5">
        <v>0.8958333333333334</v>
      </c>
      <c r="C219" s="1" t="s">
        <v>91</v>
      </c>
      <c r="D219" s="1">
        <v>8</v>
      </c>
      <c r="E219" s="1">
        <v>10</v>
      </c>
      <c r="F219" s="1" t="s">
        <v>158</v>
      </c>
      <c r="G219" s="2">
        <v>31.866266666666696</v>
      </c>
      <c r="H219" s="6">
        <f>1+_xlfn.COUNTIFS(A:A,A219,O:O,"&lt;"&amp;O219)</f>
        <v>12</v>
      </c>
      <c r="I219" s="2">
        <f>_xlfn.AVERAGEIF(A:A,A219,G:G)</f>
        <v>53.53751388888889</v>
      </c>
      <c r="J219" s="2">
        <f t="shared" si="40"/>
        <v>-21.671247222222192</v>
      </c>
      <c r="K219" s="2">
        <f t="shared" si="41"/>
        <v>68.32875277777781</v>
      </c>
      <c r="L219" s="2">
        <f t="shared" si="42"/>
        <v>60.323706353631</v>
      </c>
      <c r="M219" s="2">
        <f>SUMIF(A:A,A219,L:L)</f>
        <v>3113.767233861305</v>
      </c>
      <c r="N219" s="3">
        <f t="shared" si="43"/>
        <v>0.01937322279508513</v>
      </c>
      <c r="O219" s="7">
        <f t="shared" si="44"/>
        <v>51.617637941669365</v>
      </c>
      <c r="P219" s="3">
        <f t="shared" si="45"/>
      </c>
      <c r="Q219" s="3">
        <f>IF(ISNUMBER(P219),SUMIF(A:A,A219,P:P),"")</f>
      </c>
      <c r="R219" s="3">
        <f t="shared" si="46"/>
      </c>
      <c r="S219" s="8">
        <f t="shared" si="47"/>
      </c>
    </row>
    <row r="220" spans="1:19" ht="15">
      <c r="A220" s="1">
        <v>22</v>
      </c>
      <c r="B220" s="5">
        <v>0.8958333333333334</v>
      </c>
      <c r="C220" s="1" t="s">
        <v>91</v>
      </c>
      <c r="D220" s="1">
        <v>8</v>
      </c>
      <c r="E220" s="1">
        <v>12</v>
      </c>
      <c r="F220" s="1" t="s">
        <v>160</v>
      </c>
      <c r="G220" s="2">
        <v>43.2166666666667</v>
      </c>
      <c r="H220" s="6">
        <f>1+_xlfn.COUNTIFS(A:A,A220,O:O,"&lt;"&amp;O220)</f>
        <v>11</v>
      </c>
      <c r="I220" s="2">
        <f>_xlfn.AVERAGEIF(A:A,A220,G:G)</f>
        <v>53.53751388888889</v>
      </c>
      <c r="J220" s="2">
        <f t="shared" si="40"/>
        <v>-10.320847222222191</v>
      </c>
      <c r="K220" s="2">
        <f t="shared" si="41"/>
        <v>79.6791527777778</v>
      </c>
      <c r="L220" s="2">
        <f t="shared" si="42"/>
        <v>119.19361248577039</v>
      </c>
      <c r="M220" s="2">
        <f>SUMIF(A:A,A220,L:L)</f>
        <v>3113.767233861305</v>
      </c>
      <c r="N220" s="3">
        <f t="shared" si="43"/>
        <v>0.038279551274602294</v>
      </c>
      <c r="O220" s="7">
        <f t="shared" si="44"/>
        <v>26.123608211245667</v>
      </c>
      <c r="P220" s="3">
        <f t="shared" si="45"/>
      </c>
      <c r="Q220" s="3">
        <f>IF(ISNUMBER(P220),SUMIF(A:A,A220,P:P),"")</f>
      </c>
      <c r="R220" s="3">
        <f t="shared" si="46"/>
      </c>
      <c r="S220" s="8">
        <f t="shared" si="47"/>
      </c>
    </row>
  </sheetData>
  <sheetProtection/>
  <autoFilter ref="A1:S39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2017-04-26T22:50:18Z</dcterms:modified>
  <cp:category/>
  <cp:version/>
  <cp:contentType/>
  <cp:contentStatus/>
</cp:coreProperties>
</file>