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'PRICES'!$A$1:$S$75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<sst xmlns="http://schemas.openxmlformats.org/spreadsheetml/2006/main" count="605" uniqueCount="317">
  <si>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</si>
  <si>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</si>
  <si>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</si>
  <si>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</si>
  <si>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</si>
  <si>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</si>
  <si>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</si>
  <si>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</si>
  <si>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</si>
  <si>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</si>
  <si>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</si>
  <si>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</si>
  <si>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</si>
  <si>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</si>
  <si>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</si>
  <si>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</si>
  <si>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</si>
  <si>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</si>
  <si>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</si>
  <si>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Believing           </t>
  </si>
  <si>
    <t>Geraldton</t>
  </si>
  <si>
    <t xml:space="preserve">Banjo Man           </t>
  </si>
  <si>
    <t xml:space="preserve">Mt Sepoy            </t>
  </si>
  <si>
    <t xml:space="preserve">Miss Rosendale      </t>
  </si>
  <si>
    <t xml:space="preserve">Milly Star          </t>
  </si>
  <si>
    <t xml:space="preserve">Fives Alive         </t>
  </si>
  <si>
    <t xml:space="preserve">Kwazulu             </t>
  </si>
  <si>
    <t xml:space="preserve">Bonny Angel         </t>
  </si>
  <si>
    <t xml:space="preserve">Canny Doubt         </t>
  </si>
  <si>
    <t xml:space="preserve">Steve               </t>
  </si>
  <si>
    <t xml:space="preserve">Hecadanes Choice    </t>
  </si>
  <si>
    <t xml:space="preserve">El Seinne           </t>
  </si>
  <si>
    <t xml:space="preserve">Henderson           </t>
  </si>
  <si>
    <t xml:space="preserve">Northern Shadow     </t>
  </si>
  <si>
    <t xml:space="preserve">No Socks Frank      </t>
  </si>
  <si>
    <t xml:space="preserve">Akiram              </t>
  </si>
  <si>
    <t xml:space="preserve">Beauhaven           </t>
  </si>
  <si>
    <t xml:space="preserve">Midwest Crown       </t>
  </si>
  <si>
    <t xml:space="preserve">Lady Satab          </t>
  </si>
  <si>
    <t xml:space="preserve">Annies Luck         </t>
  </si>
  <si>
    <t xml:space="preserve">Kim Dynamite        </t>
  </si>
  <si>
    <t xml:space="preserve">Muss Get It         </t>
  </si>
  <si>
    <t xml:space="preserve">Remember Billy      </t>
  </si>
  <si>
    <t xml:space="preserve">Discorsia           </t>
  </si>
  <si>
    <t xml:space="preserve">Andreini            </t>
  </si>
  <si>
    <t xml:space="preserve">Blues Shadow        </t>
  </si>
  <si>
    <t xml:space="preserve">Secret Vein         </t>
  </si>
  <si>
    <t xml:space="preserve">Carnatic Ruler      </t>
  </si>
  <si>
    <t xml:space="preserve">Chavinca            </t>
  </si>
  <si>
    <t xml:space="preserve">Friargent           </t>
  </si>
  <si>
    <t xml:space="preserve">Touch The Net       </t>
  </si>
  <si>
    <t xml:space="preserve">Diamond Town        </t>
  </si>
  <si>
    <t xml:space="preserve">Freedom By Choice   </t>
  </si>
  <si>
    <t xml:space="preserve">Hardwood            </t>
  </si>
  <si>
    <t xml:space="preserve">Galaxy Blaze        </t>
  </si>
  <si>
    <t xml:space="preserve">Paris Of Troy       </t>
  </si>
  <si>
    <t xml:space="preserve">Vital Art           </t>
  </si>
  <si>
    <t xml:space="preserve">Akka Singa          </t>
  </si>
  <si>
    <t xml:space="preserve">Hue And Cry         </t>
  </si>
  <si>
    <t xml:space="preserve">Maybe Next Year     </t>
  </si>
  <si>
    <t xml:space="preserve">Mr Lonely           </t>
  </si>
  <si>
    <t xml:space="preserve">Operational         </t>
  </si>
  <si>
    <t xml:space="preserve">Roving Red          </t>
  </si>
  <si>
    <t xml:space="preserve">Sharreada           </t>
  </si>
  <si>
    <t xml:space="preserve">Newmarracarra       </t>
  </si>
  <si>
    <t xml:space="preserve">Argyle Express      </t>
  </si>
  <si>
    <t xml:space="preserve">Marjesden           </t>
  </si>
  <si>
    <t xml:space="preserve">Tintilly            </t>
  </si>
  <si>
    <t xml:space="preserve">You Are Idyllic     </t>
  </si>
  <si>
    <t xml:space="preserve">My Shes Exquisite   </t>
  </si>
  <si>
    <t xml:space="preserve">Equity Rules        </t>
  </si>
  <si>
    <t xml:space="preserve">Hammering Home      </t>
  </si>
  <si>
    <t xml:space="preserve">Happy Lane          </t>
  </si>
  <si>
    <t xml:space="preserve">Kamuro              </t>
  </si>
  <si>
    <t xml:space="preserve">The Evil Twin       </t>
  </si>
  <si>
    <t xml:space="preserve">Western Star        </t>
  </si>
  <si>
    <t xml:space="preserve">Sasse De Blishk     </t>
  </si>
  <si>
    <t xml:space="preserve">Van Island          </t>
  </si>
  <si>
    <t xml:space="preserve">Ainia               </t>
  </si>
  <si>
    <t xml:space="preserve">Madicas Pleasure    </t>
  </si>
  <si>
    <t xml:space="preserve">Bay Publisher       </t>
  </si>
  <si>
    <t xml:space="preserve">Megamind            </t>
  </si>
  <si>
    <t xml:space="preserve">Danehill Matilda    </t>
  </si>
  <si>
    <t xml:space="preserve">Natural Luck        </t>
  </si>
  <si>
    <t xml:space="preserve">Mr Momont           </t>
  </si>
  <si>
    <t xml:space="preserve">Energy Boy          </t>
  </si>
  <si>
    <t xml:space="preserve">Husson Maid         </t>
  </si>
  <si>
    <t xml:space="preserve">Off The Map         </t>
  </si>
  <si>
    <t xml:space="preserve">Quantative Easing   </t>
  </si>
  <si>
    <t xml:space="preserve">Sound Effects       </t>
  </si>
  <si>
    <t xml:space="preserve">Mister Panon        </t>
  </si>
  <si>
    <t xml:space="preserve">Petrol Power        </t>
  </si>
  <si>
    <t xml:space="preserve">Detection           </t>
  </si>
  <si>
    <t xml:space="preserve">Bernina Heights     </t>
  </si>
  <si>
    <t xml:space="preserve">Lrondine            </t>
  </si>
  <si>
    <t xml:space="preserve">Nullaki             </t>
  </si>
  <si>
    <t xml:space="preserve">Cat Five            </t>
  </si>
  <si>
    <t xml:space="preserve">Nat The Fyfe        </t>
  </si>
  <si>
    <t xml:space="preserve">Scotsdale           </t>
  </si>
  <si>
    <t xml:space="preserve">Vitalism            </t>
  </si>
  <si>
    <t>Mackay</t>
  </si>
  <si>
    <t xml:space="preserve">Misty Island        </t>
  </si>
  <si>
    <t xml:space="preserve">Stormy Zuma         </t>
  </si>
  <si>
    <t xml:space="preserve">Uno Katy            </t>
  </si>
  <si>
    <t xml:space="preserve">Grohl               </t>
  </si>
  <si>
    <t xml:space="preserve">Nevaeh              </t>
  </si>
  <si>
    <t xml:space="preserve">Ranga Rocket        </t>
  </si>
  <si>
    <t xml:space="preserve">General Beers       </t>
  </si>
  <si>
    <t xml:space="preserve">Tinto Elemento      </t>
  </si>
  <si>
    <t xml:space="preserve">Party Pardee        </t>
  </si>
  <si>
    <t xml:space="preserve">Bauhinia Sid        </t>
  </si>
  <si>
    <t xml:space="preserve">Redataq             </t>
  </si>
  <si>
    <t xml:space="preserve">Cyclone Fugitive    </t>
  </si>
  <si>
    <t xml:space="preserve">Call Me Ringo       </t>
  </si>
  <si>
    <t xml:space="preserve">Intimate Kingdom    </t>
  </si>
  <si>
    <t xml:space="preserve">Mystic Harmony      </t>
  </si>
  <si>
    <t xml:space="preserve">Vegas Flyer         </t>
  </si>
  <si>
    <t xml:space="preserve">Sebrings Drama      </t>
  </si>
  <si>
    <t xml:space="preserve">Beyond              </t>
  </si>
  <si>
    <t xml:space="preserve">Richie Rocket       </t>
  </si>
  <si>
    <t xml:space="preserve">Artibai             </t>
  </si>
  <si>
    <t xml:space="preserve">Quick Assault       </t>
  </si>
  <si>
    <t xml:space="preserve">Belorum             </t>
  </si>
  <si>
    <t xml:space="preserve">Flying Sand         </t>
  </si>
  <si>
    <t xml:space="preserve">Stylish Luck        </t>
  </si>
  <si>
    <t xml:space="preserve">El Capo             </t>
  </si>
  <si>
    <t xml:space="preserve">Sunbury             </t>
  </si>
  <si>
    <t xml:space="preserve">Eljay Atom          </t>
  </si>
  <si>
    <t xml:space="preserve">Imperial Attitude   </t>
  </si>
  <si>
    <t xml:space="preserve">Photobomb           </t>
  </si>
  <si>
    <t xml:space="preserve">Rockette Rocket     </t>
  </si>
  <si>
    <t xml:space="preserve">Got You Double      </t>
  </si>
  <si>
    <t xml:space="preserve">Conca Del Sogno     </t>
  </si>
  <si>
    <t xml:space="preserve">Havana Cigar        </t>
  </si>
  <si>
    <t xml:space="preserve">Hidden Thunder      </t>
  </si>
  <si>
    <t xml:space="preserve">Doubos              </t>
  </si>
  <si>
    <t xml:space="preserve">Lamerican           </t>
  </si>
  <si>
    <t xml:space="preserve">Helluva Hoffa       </t>
  </si>
  <si>
    <t xml:space="preserve">Dane Slugger        </t>
  </si>
  <si>
    <t xml:space="preserve">Another Listing     </t>
  </si>
  <si>
    <t xml:space="preserve">Shahqa              </t>
  </si>
  <si>
    <t xml:space="preserve">Chica Peeps         </t>
  </si>
  <si>
    <t xml:space="preserve">Cornish Tales       </t>
  </si>
  <si>
    <t xml:space="preserve">Moonlit Cloud       </t>
  </si>
  <si>
    <t xml:space="preserve">Harden Up Princess  </t>
  </si>
  <si>
    <t xml:space="preserve">Atlantis City       </t>
  </si>
  <si>
    <t xml:space="preserve">Big Shoes           </t>
  </si>
  <si>
    <t xml:space="preserve">Bite That Lip       </t>
  </si>
  <si>
    <t xml:space="preserve">Plain N Simple      </t>
  </si>
  <si>
    <t xml:space="preserve">Amahero             </t>
  </si>
  <si>
    <t>Newcastle</t>
  </si>
  <si>
    <t xml:space="preserve">Fly Till Dawn       </t>
  </si>
  <si>
    <t xml:space="preserve">Packen              </t>
  </si>
  <si>
    <t xml:space="preserve">Art Of Defence      </t>
  </si>
  <si>
    <t xml:space="preserve">Destination Tucson  </t>
  </si>
  <si>
    <t xml:space="preserve">Advocacy            </t>
  </si>
  <si>
    <t xml:space="preserve">Rembetica           </t>
  </si>
  <si>
    <t xml:space="preserve">Sebring Magic       </t>
  </si>
  <si>
    <t xml:space="preserve">Krilencu            </t>
  </si>
  <si>
    <t xml:space="preserve">Mr Schultz          </t>
  </si>
  <si>
    <t xml:space="preserve">Settlers            </t>
  </si>
  <si>
    <t xml:space="preserve">Moonlight Waltz     </t>
  </si>
  <si>
    <t xml:space="preserve">Remodify            </t>
  </si>
  <si>
    <t xml:space="preserve">Base Camp           </t>
  </si>
  <si>
    <t xml:space="preserve">Sunnic King         </t>
  </si>
  <si>
    <t xml:space="preserve">Waiheke Island      </t>
  </si>
  <si>
    <t xml:space="preserve">Teoraver            </t>
  </si>
  <si>
    <t xml:space="preserve">Android             </t>
  </si>
  <si>
    <t xml:space="preserve">Explosive Prince    </t>
  </si>
  <si>
    <t xml:space="preserve">Just Two Vees       </t>
  </si>
  <si>
    <t xml:space="preserve">Ballerina           </t>
  </si>
  <si>
    <t xml:space="preserve">Princess Sophia     </t>
  </si>
  <si>
    <t xml:space="preserve">Drill Master        </t>
  </si>
  <si>
    <t xml:space="preserve">Exclamation         </t>
  </si>
  <si>
    <t xml:space="preserve">Nick On The Run     </t>
  </si>
  <si>
    <t xml:space="preserve">Wahng Wah           </t>
  </si>
  <si>
    <t xml:space="preserve">Rocco In The House  </t>
  </si>
  <si>
    <t xml:space="preserve">Banuelo             </t>
  </si>
  <si>
    <t xml:space="preserve">Bite The Media      </t>
  </si>
  <si>
    <t xml:space="preserve">Feature             </t>
  </si>
  <si>
    <t xml:space="preserve">Zroya               </t>
  </si>
  <si>
    <t xml:space="preserve">Aperta              </t>
  </si>
  <si>
    <t xml:space="preserve">Mount Taishan       </t>
  </si>
  <si>
    <t xml:space="preserve">Stately Lord        </t>
  </si>
  <si>
    <t xml:space="preserve">Pirellone           </t>
  </si>
  <si>
    <t xml:space="preserve">Raise An Army       </t>
  </si>
  <si>
    <t xml:space="preserve">Shaolin Kungfu      </t>
  </si>
  <si>
    <t xml:space="preserve">Blanco Cara         </t>
  </si>
  <si>
    <t xml:space="preserve">Capeabeel           </t>
  </si>
  <si>
    <t xml:space="preserve">Hold All Tickets    </t>
  </si>
  <si>
    <t xml:space="preserve">Its Choux Time      </t>
  </si>
  <si>
    <t xml:space="preserve">Prodigy             </t>
  </si>
  <si>
    <t xml:space="preserve">Arkwright           </t>
  </si>
  <si>
    <t xml:space="preserve">Saucy Lady          </t>
  </si>
  <si>
    <t xml:space="preserve">Gainsbourg          </t>
  </si>
  <si>
    <t xml:space="preserve">Medaille            </t>
  </si>
  <si>
    <t xml:space="preserve">Betrayed            </t>
  </si>
  <si>
    <t xml:space="preserve">Bobs Ticket         </t>
  </si>
  <si>
    <t xml:space="preserve">Hurry               </t>
  </si>
  <si>
    <t xml:space="preserve">Allez Bien          </t>
  </si>
  <si>
    <t xml:space="preserve">Sweet Chestnut      </t>
  </si>
  <si>
    <t xml:space="preserve">Pretty Smart        </t>
  </si>
  <si>
    <t xml:space="preserve">Makfi Lass          </t>
  </si>
  <si>
    <t xml:space="preserve">Star Bright         </t>
  </si>
  <si>
    <t xml:space="preserve">Bluetwentytwo       </t>
  </si>
  <si>
    <t xml:space="preserve">Level Eight         </t>
  </si>
  <si>
    <t xml:space="preserve">Sunday Swindler     </t>
  </si>
  <si>
    <t xml:space="preserve">Laszlo              </t>
  </si>
  <si>
    <t xml:space="preserve">Mr Tickets          </t>
  </si>
  <si>
    <t xml:space="preserve">Lord Kingsley       </t>
  </si>
  <si>
    <t xml:space="preserve">Nobody              </t>
  </si>
  <si>
    <t xml:space="preserve">Jacks Image         </t>
  </si>
  <si>
    <t xml:space="preserve">Quite Frankly       </t>
  </si>
  <si>
    <t>Pakenham</t>
  </si>
  <si>
    <t xml:space="preserve">Sir Van Dyke        </t>
  </si>
  <si>
    <t xml:space="preserve">The Ultimatum       </t>
  </si>
  <si>
    <t xml:space="preserve">Zimzala             </t>
  </si>
  <si>
    <t xml:space="preserve">Angel Eight         </t>
  </si>
  <si>
    <t xml:space="preserve">My Naughty Hoaks    </t>
  </si>
  <si>
    <t xml:space="preserve">Robbo The Bold      </t>
  </si>
  <si>
    <t xml:space="preserve">Bern For You        </t>
  </si>
  <si>
    <t xml:space="preserve">Ocean Grove         </t>
  </si>
  <si>
    <t xml:space="preserve">Lucente             </t>
  </si>
  <si>
    <t xml:space="preserve">Savvy Bandit        </t>
  </si>
  <si>
    <t xml:space="preserve">Rakitiki            </t>
  </si>
  <si>
    <t xml:space="preserve">Notable Choice      </t>
  </si>
  <si>
    <t xml:space="preserve">Groote Eylandt      </t>
  </si>
  <si>
    <t xml:space="preserve">Affectation         </t>
  </si>
  <si>
    <t xml:space="preserve">Rouen               </t>
  </si>
  <si>
    <t xml:space="preserve">All About Rhythm    </t>
  </si>
  <si>
    <t xml:space="preserve">China Dream         </t>
  </si>
  <si>
    <t xml:space="preserve">Jinx                </t>
  </si>
  <si>
    <t xml:space="preserve">Streetshavenoname   </t>
  </si>
  <si>
    <t xml:space="preserve">Good Therapy        </t>
  </si>
  <si>
    <t xml:space="preserve">Lomi                </t>
  </si>
  <si>
    <t xml:space="preserve">October Tutu        </t>
  </si>
  <si>
    <t xml:space="preserve">Old Farm Road       </t>
  </si>
  <si>
    <t xml:space="preserve">The Seductress      </t>
  </si>
  <si>
    <t xml:space="preserve">Tanto Bianco        </t>
  </si>
  <si>
    <t xml:space="preserve">Totolo              </t>
  </si>
  <si>
    <t xml:space="preserve">Fine Hero           </t>
  </si>
  <si>
    <t xml:space="preserve">Miss Gidget         </t>
  </si>
  <si>
    <t xml:space="preserve">Channing            </t>
  </si>
  <si>
    <t xml:space="preserve">Tris                </t>
  </si>
  <si>
    <t xml:space="preserve">Docs Hero           </t>
  </si>
  <si>
    <t xml:space="preserve">Settlers Road       </t>
  </si>
  <si>
    <t xml:space="preserve">Call Me Tess        </t>
  </si>
  <si>
    <t xml:space="preserve">Invincible Joy      </t>
  </si>
  <si>
    <t xml:space="preserve">Mr Bandit Country   </t>
  </si>
  <si>
    <t>Seymour</t>
  </si>
  <si>
    <t xml:space="preserve">Golly Olly          </t>
  </si>
  <si>
    <t xml:space="preserve">Ponbar Finale       </t>
  </si>
  <si>
    <t xml:space="preserve">Art In Heaven       </t>
  </si>
  <si>
    <t xml:space="preserve">The Kreykels        </t>
  </si>
  <si>
    <t xml:space="preserve">Amour Of A Lady     </t>
  </si>
  <si>
    <t xml:space="preserve">Carradale           </t>
  </si>
  <si>
    <t xml:space="preserve">La Mimica           </t>
  </si>
  <si>
    <t xml:space="preserve">Manhattan Sparkle   </t>
  </si>
  <si>
    <t xml:space="preserve">Durnford            </t>
  </si>
  <si>
    <t xml:space="preserve">Rocksetta           </t>
  </si>
  <si>
    <t xml:space="preserve">Darcionic           </t>
  </si>
  <si>
    <t xml:space="preserve">Kuridala            </t>
  </si>
  <si>
    <t xml:space="preserve">Trissies Choice     </t>
  </si>
  <si>
    <t xml:space="preserve">Queen Of Kandy      </t>
  </si>
  <si>
    <t xml:space="preserve">Rock And Rose       </t>
  </si>
  <si>
    <t xml:space="preserve">Blooman             </t>
  </si>
  <si>
    <t xml:space="preserve">Kondoa              </t>
  </si>
  <si>
    <t xml:space="preserve">Charlie Garcon      </t>
  </si>
  <si>
    <t xml:space="preserve">Desert Grey         </t>
  </si>
  <si>
    <t xml:space="preserve">Olonhro Bay         </t>
  </si>
  <si>
    <t xml:space="preserve">Aghna               </t>
  </si>
  <si>
    <t xml:space="preserve">Jocasta             </t>
  </si>
  <si>
    <t xml:space="preserve">Star Impulse        </t>
  </si>
  <si>
    <t xml:space="preserve">Perfectly Safe      </t>
  </si>
  <si>
    <t xml:space="preserve">Ensuing             </t>
  </si>
  <si>
    <t xml:space="preserve">Rylea Lass          </t>
  </si>
  <si>
    <t xml:space="preserve">Miss Vesper         </t>
  </si>
  <si>
    <t xml:space="preserve">Wee Jess            </t>
  </si>
  <si>
    <t xml:space="preserve">Just Stellar        </t>
  </si>
  <si>
    <t xml:space="preserve">Beyond Purple       </t>
  </si>
  <si>
    <t xml:space="preserve">Timely Girl         </t>
  </si>
  <si>
    <t xml:space="preserve">Heres To Saturday   </t>
  </si>
  <si>
    <t xml:space="preserve">Warrior Lady        </t>
  </si>
  <si>
    <t xml:space="preserve">Rich Widow          </t>
  </si>
  <si>
    <t xml:space="preserve">Youiz Jane          </t>
  </si>
  <si>
    <t xml:space="preserve">Miss Von Costa      </t>
  </si>
  <si>
    <t xml:space="preserve">Diamondcowboy       </t>
  </si>
  <si>
    <t xml:space="preserve">Racing Writer       </t>
  </si>
  <si>
    <t xml:space="preserve">Sneferu             </t>
  </si>
  <si>
    <t xml:space="preserve">I Am The Rock       </t>
  </si>
  <si>
    <t xml:space="preserve">Hussor              </t>
  </si>
  <si>
    <t xml:space="preserve">Unsullied           </t>
  </si>
  <si>
    <t xml:space="preserve">Eye Contact         </t>
  </si>
  <si>
    <t xml:space="preserve">Forty Nine Riddles  </t>
  </si>
  <si>
    <t xml:space="preserve">Nirwana Beach       </t>
  </si>
  <si>
    <t xml:space="preserve">Ty Pan Miss         </t>
  </si>
  <si>
    <t xml:space="preserve">Its Pa              </t>
  </si>
  <si>
    <t xml:space="preserve">Flying Geepee       </t>
  </si>
  <si>
    <t xml:space="preserve">Rubme               </t>
  </si>
  <si>
    <t xml:space="preserve">Sintara             </t>
  </si>
  <si>
    <t xml:space="preserve">Cashmia             </t>
  </si>
  <si>
    <t xml:space="preserve">Ostinato            </t>
  </si>
  <si>
    <t xml:space="preserve">Sound The Trumpet   </t>
  </si>
  <si>
    <t xml:space="preserve">Western Wow         </t>
  </si>
  <si>
    <t xml:space="preserve">Heavens Reject      </t>
  </si>
  <si>
    <t xml:space="preserve">What A Stryker      </t>
  </si>
  <si>
    <t xml:space="preserve">Robusta             </t>
  </si>
  <si>
    <t xml:space="preserve">Ruary Mac           </t>
  </si>
  <si>
    <t xml:space="preserve">Frankincense        </t>
  </si>
  <si>
    <t xml:space="preserve">Bellboy Express     </t>
  </si>
  <si>
    <t xml:space="preserve">Galea Warrior       </t>
  </si>
  <si>
    <t xml:space="preserve">Redwood Gardens     </t>
  </si>
  <si>
    <t xml:space="preserve">Sea Lady            </t>
  </si>
  <si>
    <t xml:space="preserve">Finno               </t>
  </si>
  <si>
    <t xml:space="preserve">Lakers Lass         </t>
  </si>
  <si>
    <t xml:space="preserve">My Boy Eagle        </t>
  </si>
  <si>
    <t xml:space="preserve">Bayfury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</si>
</sst>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Y288" sqref="Y288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0.7109375" style="10" bestFit="1" customWidth="1"/>
    <col min="4" max="4" width="5.8515625" style="10" bestFit="1" customWidth="1"/>
    <col min="5" max="5" width="5.7109375" style="10" bestFit="1" customWidth="1"/>
    <col min="6" max="6" width="21.42187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15</v>
      </c>
      <c r="B2" s="5">
        <v>0.5277777777777778</v>
      </c>
      <c r="C2" s="1" t="s">
        <v>150</v>
      </c>
      <c r="D2" s="1">
        <v>1</v>
      </c>
      <c r="E2" s="1">
        <v>2</v>
      </c>
      <c r="F2" s="1" t="s">
        <v>152</v>
      </c>
      <c r="G2" s="2">
        <v>69.7966333333333</v>
      </c>
      <c r="H2" s="6">
        <f>1+_xlfn.COUNTIFS(A:A,A2,O:O,"&lt;"&amp;O2)</f>
        <v>1</v>
      </c>
      <c r="I2" s="2">
        <f>_xlfn.AVERAGEIF(A:A,A2,G:G)</f>
        <v>52.20101428571427</v>
      </c>
      <c r="J2" s="2">
        <f aca="true" t="shared" si="0" ref="J2:J62">G2-I2</f>
        <v>17.59561904761903</v>
      </c>
      <c r="K2" s="2">
        <f aca="true" t="shared" si="1" ref="K2:K62">90+J2</f>
        <v>107.59561904761904</v>
      </c>
      <c r="L2" s="2">
        <f aca="true" t="shared" si="2" ref="L2:L62">EXP(0.06*K2)</f>
        <v>636.3426288309778</v>
      </c>
      <c r="M2" s="2">
        <f>SUMIF(A:A,A2,L:L)</f>
        <v>1981.827435408431</v>
      </c>
      <c r="N2" s="3">
        <f aca="true" t="shared" si="3" ref="N2:N62">L2/M2</f>
        <v>0.3210888180583872</v>
      </c>
      <c r="O2" s="7">
        <f aca="true" t="shared" si="4" ref="O2:O62">1/N2</f>
        <v>3.1144030678083556</v>
      </c>
      <c r="P2" s="3">
        <f aca="true" t="shared" si="5" ref="P2:P62">IF(O2&gt;21,"",N2)</f>
        <v>0.3210888180583872</v>
      </c>
      <c r="Q2" s="3">
        <f>IF(ISNUMBER(P2),SUMIF(A:A,A2,P:P),"")</f>
        <v>0.9696569414916829</v>
      </c>
      <c r="R2" s="3">
        <f aca="true" t="shared" si="6" ref="R2:R62">_xlfn.IFERROR(P2*(1/Q2),"")</f>
        <v>0.33113651263552707</v>
      </c>
      <c r="S2" s="8">
        <f aca="true" t="shared" si="7" ref="S2:S62">_xlfn.IFERROR(1/R2,"")</f>
        <v>3.0199025533033645</v>
      </c>
    </row>
    <row r="3" spans="1:19" ht="15">
      <c r="A3" s="1">
        <v>15</v>
      </c>
      <c r="B3" s="5">
        <v>0.5277777777777778</v>
      </c>
      <c r="C3" s="1" t="s">
        <v>150</v>
      </c>
      <c r="D3" s="1">
        <v>1</v>
      </c>
      <c r="E3" s="1">
        <v>1</v>
      </c>
      <c r="F3" s="1" t="s">
        <v>151</v>
      </c>
      <c r="G3" s="2">
        <v>62.579299999999904</v>
      </c>
      <c r="H3" s="6">
        <f>1+_xlfn.COUNTIFS(A:A,A3,O:O,"&lt;"&amp;O3)</f>
        <v>2</v>
      </c>
      <c r="I3" s="2">
        <f>_xlfn.AVERAGEIF(A:A,A3,G:G)</f>
        <v>52.20101428571427</v>
      </c>
      <c r="J3" s="2">
        <f t="shared" si="0"/>
        <v>10.378285714285632</v>
      </c>
      <c r="K3" s="2">
        <f t="shared" si="1"/>
        <v>100.37828571428562</v>
      </c>
      <c r="L3" s="2">
        <f t="shared" si="2"/>
        <v>412.69018037371694</v>
      </c>
      <c r="M3" s="2">
        <f>SUMIF(A:A,A3,L:L)</f>
        <v>1981.827435408431</v>
      </c>
      <c r="N3" s="3">
        <f t="shared" si="3"/>
        <v>0.20823719209874922</v>
      </c>
      <c r="O3" s="7">
        <f t="shared" si="4"/>
        <v>4.8022161167337725</v>
      </c>
      <c r="P3" s="3">
        <f t="shared" si="5"/>
        <v>0.20823719209874922</v>
      </c>
      <c r="Q3" s="3">
        <f>IF(ISNUMBER(P3),SUMIF(A:A,A3,P:P),"")</f>
        <v>0.9696569414916829</v>
      </c>
      <c r="R3" s="3">
        <f t="shared" si="6"/>
        <v>0.21475346917890895</v>
      </c>
      <c r="S3" s="8">
        <f t="shared" si="7"/>
        <v>4.656502192134136</v>
      </c>
    </row>
    <row r="4" spans="1:19" ht="15">
      <c r="A4" s="1">
        <v>15</v>
      </c>
      <c r="B4" s="5">
        <v>0.5277777777777778</v>
      </c>
      <c r="C4" s="1" t="s">
        <v>150</v>
      </c>
      <c r="D4" s="1">
        <v>1</v>
      </c>
      <c r="E4" s="1">
        <v>4</v>
      </c>
      <c r="F4" s="1" t="s">
        <v>154</v>
      </c>
      <c r="G4" s="2">
        <v>60.59163333333329</v>
      </c>
      <c r="H4" s="6">
        <f>1+_xlfn.COUNTIFS(A:A,A4,O:O,"&lt;"&amp;O4)</f>
        <v>3</v>
      </c>
      <c r="I4" s="2">
        <f>_xlfn.AVERAGEIF(A:A,A4,G:G)</f>
        <v>52.20101428571427</v>
      </c>
      <c r="J4" s="2">
        <f t="shared" si="0"/>
        <v>8.390619047619019</v>
      </c>
      <c r="K4" s="2">
        <f t="shared" si="1"/>
        <v>98.39061904761903</v>
      </c>
      <c r="L4" s="2">
        <f t="shared" si="2"/>
        <v>366.29431253056475</v>
      </c>
      <c r="M4" s="2">
        <f>SUMIF(A:A,A4,L:L)</f>
        <v>1981.827435408431</v>
      </c>
      <c r="N4" s="3">
        <f t="shared" si="3"/>
        <v>0.184826542405331</v>
      </c>
      <c r="O4" s="7">
        <f t="shared" si="4"/>
        <v>5.410478316512384</v>
      </c>
      <c r="P4" s="3">
        <f t="shared" si="5"/>
        <v>0.184826542405331</v>
      </c>
      <c r="Q4" s="3">
        <f>IF(ISNUMBER(P4),SUMIF(A:A,A4,P:P),"")</f>
        <v>0.9696569414916829</v>
      </c>
      <c r="R4" s="3">
        <f t="shared" si="6"/>
        <v>0.19061024007212385</v>
      </c>
      <c r="S4" s="8">
        <f t="shared" si="7"/>
        <v>5.2463078563964665</v>
      </c>
    </row>
    <row r="5" spans="1:19" ht="15">
      <c r="A5" s="1">
        <v>15</v>
      </c>
      <c r="B5" s="5">
        <v>0.5277777777777778</v>
      </c>
      <c r="C5" s="1" t="s">
        <v>150</v>
      </c>
      <c r="D5" s="1">
        <v>1</v>
      </c>
      <c r="E5" s="1">
        <v>3</v>
      </c>
      <c r="F5" s="1" t="s">
        <v>153</v>
      </c>
      <c r="G5" s="2">
        <v>50.633866666666705</v>
      </c>
      <c r="H5" s="6">
        <f>1+_xlfn.COUNTIFS(A:A,A5,O:O,"&lt;"&amp;O5)</f>
        <v>4</v>
      </c>
      <c r="I5" s="2">
        <f>_xlfn.AVERAGEIF(A:A,A5,G:G)</f>
        <v>52.20101428571427</v>
      </c>
      <c r="J5" s="2">
        <f t="shared" si="0"/>
        <v>-1.5671476190475673</v>
      </c>
      <c r="K5" s="2">
        <f t="shared" si="1"/>
        <v>88.43285238095243</v>
      </c>
      <c r="L5" s="2">
        <f t="shared" si="2"/>
        <v>201.53662826498993</v>
      </c>
      <c r="M5" s="2">
        <f>SUMIF(A:A,A5,L:L)</f>
        <v>1981.827435408431</v>
      </c>
      <c r="N5" s="3">
        <f t="shared" si="3"/>
        <v>0.10169231925253655</v>
      </c>
      <c r="O5" s="7">
        <f t="shared" si="4"/>
        <v>9.833584358683575</v>
      </c>
      <c r="P5" s="3">
        <f t="shared" si="5"/>
        <v>0.10169231925253655</v>
      </c>
      <c r="Q5" s="3">
        <f>IF(ISNUMBER(P5),SUMIF(A:A,A5,P:P),"")</f>
        <v>0.9696569414916829</v>
      </c>
      <c r="R5" s="3">
        <f t="shared" si="6"/>
        <v>0.10487453335413348</v>
      </c>
      <c r="S5" s="8">
        <f t="shared" si="7"/>
        <v>9.535203333141567</v>
      </c>
    </row>
    <row r="6" spans="1:19" ht="15">
      <c r="A6" s="1">
        <v>15</v>
      </c>
      <c r="B6" s="5">
        <v>0.5277777777777778</v>
      </c>
      <c r="C6" s="1" t="s">
        <v>150</v>
      </c>
      <c r="D6" s="1">
        <v>1</v>
      </c>
      <c r="E6" s="1">
        <v>5</v>
      </c>
      <c r="F6" s="1" t="s">
        <v>155</v>
      </c>
      <c r="G6" s="2">
        <v>48.9076333333334</v>
      </c>
      <c r="H6" s="6">
        <f>1+_xlfn.COUNTIFS(A:A,A6,O:O,"&lt;"&amp;O6)</f>
        <v>5</v>
      </c>
      <c r="I6" s="2">
        <f>_xlfn.AVERAGEIF(A:A,A6,G:G)</f>
        <v>52.20101428571427</v>
      </c>
      <c r="J6" s="2">
        <f t="shared" si="0"/>
        <v>-3.293380952380872</v>
      </c>
      <c r="K6" s="2">
        <f t="shared" si="1"/>
        <v>86.70661904761913</v>
      </c>
      <c r="L6" s="2">
        <f t="shared" si="2"/>
        <v>181.70729857315914</v>
      </c>
      <c r="M6" s="2">
        <f>SUMIF(A:A,A6,L:L)</f>
        <v>1981.827435408431</v>
      </c>
      <c r="N6" s="3">
        <f t="shared" si="3"/>
        <v>0.09168674089715154</v>
      </c>
      <c r="O6" s="7">
        <f t="shared" si="4"/>
        <v>10.906702432816731</v>
      </c>
      <c r="P6" s="3">
        <f t="shared" si="5"/>
        <v>0.09168674089715154</v>
      </c>
      <c r="Q6" s="3">
        <f>IF(ISNUMBER(P6),SUMIF(A:A,A6,P:P),"")</f>
        <v>0.9696569414916829</v>
      </c>
      <c r="R6" s="3">
        <f t="shared" si="6"/>
        <v>0.09455585472951308</v>
      </c>
      <c r="S6" s="8">
        <f t="shared" si="7"/>
        <v>10.57575972276497</v>
      </c>
    </row>
    <row r="7" spans="1:19" ht="15">
      <c r="A7" s="1">
        <v>15</v>
      </c>
      <c r="B7" s="5">
        <v>0.5277777777777778</v>
      </c>
      <c r="C7" s="1" t="s">
        <v>150</v>
      </c>
      <c r="D7" s="1">
        <v>1</v>
      </c>
      <c r="E7" s="1">
        <v>6</v>
      </c>
      <c r="F7" s="1" t="s">
        <v>156</v>
      </c>
      <c r="G7" s="2">
        <v>42.420566666666595</v>
      </c>
      <c r="H7" s="6">
        <f>1+_xlfn.COUNTIFS(A:A,A7,O:O,"&lt;"&amp;O7)</f>
        <v>6</v>
      </c>
      <c r="I7" s="2">
        <f>_xlfn.AVERAGEIF(A:A,A7,G:G)</f>
        <v>52.20101428571427</v>
      </c>
      <c r="J7" s="2">
        <f t="shared" si="0"/>
        <v>-9.780447619047678</v>
      </c>
      <c r="K7" s="2">
        <f t="shared" si="1"/>
        <v>80.21955238095232</v>
      </c>
      <c r="L7" s="2">
        <f t="shared" si="2"/>
        <v>123.12168100903625</v>
      </c>
      <c r="M7" s="2">
        <f>SUMIF(A:A,A7,L:L)</f>
        <v>1981.827435408431</v>
      </c>
      <c r="N7" s="3">
        <f t="shared" si="3"/>
        <v>0.06212532877952733</v>
      </c>
      <c r="O7" s="7">
        <f t="shared" si="4"/>
        <v>16.09649429057892</v>
      </c>
      <c r="P7" s="3">
        <f t="shared" si="5"/>
        <v>0.06212532877952733</v>
      </c>
      <c r="Q7" s="3">
        <f>IF(ISNUMBER(P7),SUMIF(A:A,A7,P:P),"")</f>
        <v>0.9696569414916829</v>
      </c>
      <c r="R7" s="3">
        <f t="shared" si="6"/>
        <v>0.06406939002979355</v>
      </c>
      <c r="S7" s="8">
        <f t="shared" si="7"/>
        <v>15.608077422541092</v>
      </c>
    </row>
    <row r="8" spans="1:19" ht="15">
      <c r="A8" s="1">
        <v>15</v>
      </c>
      <c r="B8" s="5">
        <v>0.5277777777777778</v>
      </c>
      <c r="C8" s="1" t="s">
        <v>150</v>
      </c>
      <c r="D8" s="1">
        <v>1</v>
      </c>
      <c r="E8" s="1">
        <v>7</v>
      </c>
      <c r="F8" s="1" t="s">
        <v>157</v>
      </c>
      <c r="G8" s="2">
        <v>30.477466666666704</v>
      </c>
      <c r="H8" s="6">
        <f>1+_xlfn.COUNTIFS(A:A,A8,O:O,"&lt;"&amp;O8)</f>
        <v>7</v>
      </c>
      <c r="I8" s="2">
        <f>_xlfn.AVERAGEIF(A:A,A8,G:G)</f>
        <v>52.20101428571427</v>
      </c>
      <c r="J8" s="2">
        <f t="shared" si="0"/>
        <v>-21.72354761904757</v>
      </c>
      <c r="K8" s="2">
        <f t="shared" si="1"/>
        <v>68.27645238095243</v>
      </c>
      <c r="L8" s="2">
        <f t="shared" si="2"/>
        <v>60.13470582598627</v>
      </c>
      <c r="M8" s="2">
        <f>SUMIF(A:A,A8,L:L)</f>
        <v>1981.827435408431</v>
      </c>
      <c r="N8" s="3">
        <f t="shared" si="3"/>
        <v>0.030343058508317214</v>
      </c>
      <c r="O8" s="7">
        <f t="shared" si="4"/>
        <v>32.95646678880094</v>
      </c>
      <c r="P8" s="3">
        <f t="shared" si="5"/>
      </c>
      <c r="Q8" s="3">
        <f>IF(ISNUMBER(P8),SUMIF(A:A,A8,P:P),"")</f>
      </c>
      <c r="R8" s="3">
        <f t="shared" si="6"/>
      </c>
      <c r="S8" s="8">
        <f t="shared" si="7"/>
      </c>
    </row>
    <row r="9" spans="1:19" ht="15">
      <c r="A9" s="1">
        <v>26</v>
      </c>
      <c r="B9" s="5">
        <v>0.5416666666666666</v>
      </c>
      <c r="C9" s="1" t="s">
        <v>249</v>
      </c>
      <c r="D9" s="1">
        <v>1</v>
      </c>
      <c r="E9" s="1">
        <v>1</v>
      </c>
      <c r="F9" s="1" t="s">
        <v>250</v>
      </c>
      <c r="G9" s="2">
        <v>60.905100000000004</v>
      </c>
      <c r="H9" s="6">
        <f>1+_xlfn.COUNTIFS(A:A,A9,O:O,"&lt;"&amp;O9)</f>
        <v>1</v>
      </c>
      <c r="I9" s="2">
        <f>_xlfn.AVERAGEIF(A:A,A9,G:G)</f>
        <v>46.18077083333332</v>
      </c>
      <c r="J9" s="2">
        <f t="shared" si="0"/>
        <v>14.724329166666685</v>
      </c>
      <c r="K9" s="2">
        <f t="shared" si="1"/>
        <v>104.72432916666668</v>
      </c>
      <c r="L9" s="2">
        <f t="shared" si="2"/>
        <v>535.638637533171</v>
      </c>
      <c r="M9" s="2">
        <f>SUMIF(A:A,A9,L:L)</f>
        <v>2136.3896464083095</v>
      </c>
      <c r="N9" s="3">
        <f t="shared" si="3"/>
        <v>0.25072141612073656</v>
      </c>
      <c r="O9" s="7">
        <f t="shared" si="4"/>
        <v>3.9884905544664098</v>
      </c>
      <c r="P9" s="3">
        <f t="shared" si="5"/>
        <v>0.25072141612073656</v>
      </c>
      <c r="Q9" s="3">
        <f>IF(ISNUMBER(P9),SUMIF(A:A,A9,P:P),"")</f>
        <v>0.9284517558495818</v>
      </c>
      <c r="R9" s="3">
        <f t="shared" si="6"/>
        <v>0.2700424815194769</v>
      </c>
      <c r="S9" s="8">
        <f t="shared" si="7"/>
        <v>3.70312105848381</v>
      </c>
    </row>
    <row r="10" spans="1:19" ht="15">
      <c r="A10" s="1">
        <v>26</v>
      </c>
      <c r="B10" s="5">
        <v>0.5416666666666666</v>
      </c>
      <c r="C10" s="1" t="s">
        <v>249</v>
      </c>
      <c r="D10" s="1">
        <v>1</v>
      </c>
      <c r="E10" s="1">
        <v>3</v>
      </c>
      <c r="F10" s="1" t="s">
        <v>252</v>
      </c>
      <c r="G10" s="2">
        <v>52.2616666666667</v>
      </c>
      <c r="H10" s="6">
        <f>1+_xlfn.COUNTIFS(A:A,A10,O:O,"&lt;"&amp;O10)</f>
        <v>2</v>
      </c>
      <c r="I10" s="2">
        <f>_xlfn.AVERAGEIF(A:A,A10,G:G)</f>
        <v>46.18077083333332</v>
      </c>
      <c r="J10" s="2">
        <f t="shared" si="0"/>
        <v>6.080895833333379</v>
      </c>
      <c r="K10" s="2">
        <f t="shared" si="1"/>
        <v>96.08089583333339</v>
      </c>
      <c r="L10" s="2">
        <f t="shared" si="2"/>
        <v>318.89240261179526</v>
      </c>
      <c r="M10" s="2">
        <f>SUMIF(A:A,A10,L:L)</f>
        <v>2136.3896464083095</v>
      </c>
      <c r="N10" s="3">
        <f t="shared" si="3"/>
        <v>0.14926696688870217</v>
      </c>
      <c r="O10" s="7">
        <f t="shared" si="4"/>
        <v>6.699405909049049</v>
      </c>
      <c r="P10" s="3">
        <f t="shared" si="5"/>
        <v>0.14926696688870217</v>
      </c>
      <c r="Q10" s="3">
        <f>IF(ISNUMBER(P10),SUMIF(A:A,A10,P:P),"")</f>
        <v>0.9284517558495818</v>
      </c>
      <c r="R10" s="3">
        <f t="shared" si="6"/>
        <v>0.16076976100079116</v>
      </c>
      <c r="S10" s="8">
        <f t="shared" si="7"/>
        <v>6.220075179405653</v>
      </c>
    </row>
    <row r="11" spans="1:19" ht="15">
      <c r="A11" s="1">
        <v>26</v>
      </c>
      <c r="B11" s="5">
        <v>0.5416666666666666</v>
      </c>
      <c r="C11" s="1" t="s">
        <v>249</v>
      </c>
      <c r="D11" s="1">
        <v>1</v>
      </c>
      <c r="E11" s="1">
        <v>8</v>
      </c>
      <c r="F11" s="1" t="s">
        <v>256</v>
      </c>
      <c r="G11" s="2">
        <v>51.538399999999996</v>
      </c>
      <c r="H11" s="6">
        <f>1+_xlfn.COUNTIFS(A:A,A11,O:O,"&lt;"&amp;O11)</f>
        <v>3</v>
      </c>
      <c r="I11" s="2">
        <f>_xlfn.AVERAGEIF(A:A,A11,G:G)</f>
        <v>46.18077083333332</v>
      </c>
      <c r="J11" s="2">
        <f t="shared" si="0"/>
        <v>5.357629166666676</v>
      </c>
      <c r="K11" s="2">
        <f t="shared" si="1"/>
        <v>95.35762916666667</v>
      </c>
      <c r="L11" s="2">
        <f t="shared" si="2"/>
        <v>305.3497222326533</v>
      </c>
      <c r="M11" s="2">
        <f>SUMIF(A:A,A11,L:L)</f>
        <v>2136.3896464083095</v>
      </c>
      <c r="N11" s="3">
        <f t="shared" si="3"/>
        <v>0.1429279170801104</v>
      </c>
      <c r="O11" s="7">
        <f t="shared" si="4"/>
        <v>6.996533780307628</v>
      </c>
      <c r="P11" s="3">
        <f t="shared" si="5"/>
        <v>0.1429279170801104</v>
      </c>
      <c r="Q11" s="3">
        <f>IF(ISNUMBER(P11),SUMIF(A:A,A11,P:P),"")</f>
        <v>0.9284517558495818</v>
      </c>
      <c r="R11" s="3">
        <f t="shared" si="6"/>
        <v>0.15394221205314423</v>
      </c>
      <c r="S11" s="8">
        <f t="shared" si="7"/>
        <v>6.495944073187529</v>
      </c>
    </row>
    <row r="12" spans="1:19" ht="15">
      <c r="A12" s="1">
        <v>26</v>
      </c>
      <c r="B12" s="5">
        <v>0.5416666666666666</v>
      </c>
      <c r="C12" s="1" t="s">
        <v>249</v>
      </c>
      <c r="D12" s="1">
        <v>1</v>
      </c>
      <c r="E12" s="1">
        <v>6</v>
      </c>
      <c r="F12" s="1" t="s">
        <v>254</v>
      </c>
      <c r="G12" s="2">
        <v>50.7476666666666</v>
      </c>
      <c r="H12" s="6">
        <f>1+_xlfn.COUNTIFS(A:A,A12,O:O,"&lt;"&amp;O12)</f>
        <v>4</v>
      </c>
      <c r="I12" s="2">
        <f>_xlfn.AVERAGEIF(A:A,A12,G:G)</f>
        <v>46.18077083333332</v>
      </c>
      <c r="J12" s="2">
        <f t="shared" si="0"/>
        <v>4.566895833333284</v>
      </c>
      <c r="K12" s="2">
        <f t="shared" si="1"/>
        <v>94.56689583333329</v>
      </c>
      <c r="L12" s="2">
        <f t="shared" si="2"/>
        <v>291.20099988859494</v>
      </c>
      <c r="M12" s="2">
        <f>SUMIF(A:A,A12,L:L)</f>
        <v>2136.3896464083095</v>
      </c>
      <c r="N12" s="3">
        <f t="shared" si="3"/>
        <v>0.13630519150762643</v>
      </c>
      <c r="O12" s="7">
        <f t="shared" si="4"/>
        <v>7.336477715480476</v>
      </c>
      <c r="P12" s="3">
        <f t="shared" si="5"/>
        <v>0.13630519150762643</v>
      </c>
      <c r="Q12" s="3">
        <f>IF(ISNUMBER(P12),SUMIF(A:A,A12,P:P),"")</f>
        <v>0.9284517558495818</v>
      </c>
      <c r="R12" s="3">
        <f t="shared" si="6"/>
        <v>0.14680912675198732</v>
      </c>
      <c r="S12" s="8">
        <f t="shared" si="7"/>
        <v>6.811565616689177</v>
      </c>
    </row>
    <row r="13" spans="1:19" ht="15">
      <c r="A13" s="1">
        <v>26</v>
      </c>
      <c r="B13" s="5">
        <v>0.5416666666666666</v>
      </c>
      <c r="C13" s="1" t="s">
        <v>249</v>
      </c>
      <c r="D13" s="1">
        <v>1</v>
      </c>
      <c r="E13" s="1">
        <v>2</v>
      </c>
      <c r="F13" s="1" t="s">
        <v>251</v>
      </c>
      <c r="G13" s="2">
        <v>50.4228666666666</v>
      </c>
      <c r="H13" s="6">
        <f>1+_xlfn.COUNTIFS(A:A,A13,O:O,"&lt;"&amp;O13)</f>
        <v>5</v>
      </c>
      <c r="I13" s="2">
        <f>_xlfn.AVERAGEIF(A:A,A13,G:G)</f>
        <v>46.18077083333332</v>
      </c>
      <c r="J13" s="2">
        <f t="shared" si="0"/>
        <v>4.2420958333332806</v>
      </c>
      <c r="K13" s="2">
        <f t="shared" si="1"/>
        <v>94.24209583333328</v>
      </c>
      <c r="L13" s="2">
        <f t="shared" si="2"/>
        <v>285.58101381018486</v>
      </c>
      <c r="M13" s="2">
        <f>SUMIF(A:A,A13,L:L)</f>
        <v>2136.3896464083095</v>
      </c>
      <c r="N13" s="3">
        <f t="shared" si="3"/>
        <v>0.13367459175357016</v>
      </c>
      <c r="O13" s="7">
        <f t="shared" si="4"/>
        <v>7.480853218863802</v>
      </c>
      <c r="P13" s="3">
        <f t="shared" si="5"/>
        <v>0.13367459175357016</v>
      </c>
      <c r="Q13" s="3">
        <f>IF(ISNUMBER(P13),SUMIF(A:A,A13,P:P),"")</f>
        <v>0.9284517558495818</v>
      </c>
      <c r="R13" s="3">
        <f t="shared" si="6"/>
        <v>0.14397580801734922</v>
      </c>
      <c r="S13" s="8">
        <f t="shared" si="7"/>
        <v>6.945611306307092</v>
      </c>
    </row>
    <row r="14" spans="1:19" ht="15">
      <c r="A14" s="1">
        <v>26</v>
      </c>
      <c r="B14" s="5">
        <v>0.5416666666666666</v>
      </c>
      <c r="C14" s="1" t="s">
        <v>249</v>
      </c>
      <c r="D14" s="1">
        <v>1</v>
      </c>
      <c r="E14" s="1">
        <v>5</v>
      </c>
      <c r="F14" s="1" t="s">
        <v>253</v>
      </c>
      <c r="G14" s="2">
        <v>47.9952666666667</v>
      </c>
      <c r="H14" s="6">
        <f>1+_xlfn.COUNTIFS(A:A,A14,O:O,"&lt;"&amp;O14)</f>
        <v>6</v>
      </c>
      <c r="I14" s="2">
        <f>_xlfn.AVERAGEIF(A:A,A14,G:G)</f>
        <v>46.18077083333332</v>
      </c>
      <c r="J14" s="2">
        <f t="shared" si="0"/>
        <v>1.8144958333333818</v>
      </c>
      <c r="K14" s="2">
        <f t="shared" si="1"/>
        <v>91.81449583333338</v>
      </c>
      <c r="L14" s="2">
        <f t="shared" si="2"/>
        <v>246.87194231026285</v>
      </c>
      <c r="M14" s="2">
        <f>SUMIF(A:A,A14,L:L)</f>
        <v>2136.3896464083095</v>
      </c>
      <c r="N14" s="3">
        <f t="shared" si="3"/>
        <v>0.1155556724988361</v>
      </c>
      <c r="O14" s="7">
        <f t="shared" si="4"/>
        <v>8.653837396083453</v>
      </c>
      <c r="P14" s="3">
        <f t="shared" si="5"/>
        <v>0.1155556724988361</v>
      </c>
      <c r="Q14" s="3">
        <f>IF(ISNUMBER(P14),SUMIF(A:A,A14,P:P),"")</f>
        <v>0.9284517558495818</v>
      </c>
      <c r="R14" s="3">
        <f t="shared" si="6"/>
        <v>0.12446061065725125</v>
      </c>
      <c r="S14" s="8">
        <f t="shared" si="7"/>
        <v>8.034670525230455</v>
      </c>
    </row>
    <row r="15" spans="1:19" ht="15">
      <c r="A15" s="1">
        <v>26</v>
      </c>
      <c r="B15" s="5">
        <v>0.5416666666666666</v>
      </c>
      <c r="C15" s="1" t="s">
        <v>249</v>
      </c>
      <c r="D15" s="1">
        <v>1</v>
      </c>
      <c r="E15" s="1">
        <v>7</v>
      </c>
      <c r="F15" s="1" t="s">
        <v>255</v>
      </c>
      <c r="G15" s="2">
        <v>23.046133333333298</v>
      </c>
      <c r="H15" s="6">
        <f>1+_xlfn.COUNTIFS(A:A,A15,O:O,"&lt;"&amp;O15)</f>
        <v>8</v>
      </c>
      <c r="I15" s="2">
        <f>_xlfn.AVERAGEIF(A:A,A15,G:G)</f>
        <v>46.18077083333332</v>
      </c>
      <c r="J15" s="2">
        <f t="shared" si="0"/>
        <v>-23.13463750000002</v>
      </c>
      <c r="K15" s="2">
        <f t="shared" si="1"/>
        <v>66.86536249999997</v>
      </c>
      <c r="L15" s="2">
        <f t="shared" si="2"/>
        <v>55.25295095932209</v>
      </c>
      <c r="M15" s="2">
        <f>SUMIF(A:A,A15,L:L)</f>
        <v>2136.3896464083095</v>
      </c>
      <c r="N15" s="3">
        <f t="shared" si="3"/>
        <v>0.02586276855077123</v>
      </c>
      <c r="O15" s="7">
        <f t="shared" si="4"/>
        <v>38.66562073727331</v>
      </c>
      <c r="P15" s="3">
        <f t="shared" si="5"/>
      </c>
      <c r="Q15" s="3">
        <f>IF(ISNUMBER(P15),SUMIF(A:A,A15,P:P),"")</f>
      </c>
      <c r="R15" s="3">
        <f t="shared" si="6"/>
      </c>
      <c r="S15" s="8">
        <f t="shared" si="7"/>
      </c>
    </row>
    <row r="16" spans="1:19" ht="15">
      <c r="A16" s="1">
        <v>26</v>
      </c>
      <c r="B16" s="5">
        <v>0.5416666666666666</v>
      </c>
      <c r="C16" s="1" t="s">
        <v>249</v>
      </c>
      <c r="D16" s="1">
        <v>1</v>
      </c>
      <c r="E16" s="1">
        <v>9</v>
      </c>
      <c r="F16" s="1" t="s">
        <v>257</v>
      </c>
      <c r="G16" s="2">
        <v>32.5290666666667</v>
      </c>
      <c r="H16" s="6">
        <f>1+_xlfn.COUNTIFS(A:A,A16,O:O,"&lt;"&amp;O16)</f>
        <v>7</v>
      </c>
      <c r="I16" s="2">
        <f>_xlfn.AVERAGEIF(A:A,A16,G:G)</f>
        <v>46.18077083333332</v>
      </c>
      <c r="J16" s="2">
        <f t="shared" si="0"/>
        <v>-13.651704166666619</v>
      </c>
      <c r="K16" s="2">
        <f t="shared" si="1"/>
        <v>76.34829583333338</v>
      </c>
      <c r="L16" s="2">
        <f t="shared" si="2"/>
        <v>97.6019770623255</v>
      </c>
      <c r="M16" s="2">
        <f>SUMIF(A:A,A16,L:L)</f>
        <v>2136.3896464083095</v>
      </c>
      <c r="N16" s="3">
        <f t="shared" si="3"/>
        <v>0.04568547559964709</v>
      </c>
      <c r="O16" s="7">
        <f t="shared" si="4"/>
        <v>21.888794783778604</v>
      </c>
      <c r="P16" s="3">
        <f t="shared" si="5"/>
      </c>
      <c r="Q16" s="3">
        <f>IF(ISNUMBER(P16),SUMIF(A:A,A16,P:P),"")</f>
      </c>
      <c r="R16" s="3">
        <f t="shared" si="6"/>
      </c>
      <c r="S16" s="8">
        <f t="shared" si="7"/>
      </c>
    </row>
    <row r="17" spans="1:19" ht="15">
      <c r="A17" s="1">
        <v>16</v>
      </c>
      <c r="B17" s="5">
        <v>0.5520833333333334</v>
      </c>
      <c r="C17" s="1" t="s">
        <v>150</v>
      </c>
      <c r="D17" s="1">
        <v>2</v>
      </c>
      <c r="E17" s="1">
        <v>4</v>
      </c>
      <c r="F17" s="1" t="s">
        <v>161</v>
      </c>
      <c r="G17" s="2">
        <v>57.037833333333296</v>
      </c>
      <c r="H17" s="6">
        <f>1+_xlfn.COUNTIFS(A:A,A17,O:O,"&lt;"&amp;O17)</f>
        <v>1</v>
      </c>
      <c r="I17" s="2">
        <f>_xlfn.AVERAGEIF(A:A,A17,G:G)</f>
        <v>50.40366666666667</v>
      </c>
      <c r="J17" s="2">
        <f t="shared" si="0"/>
        <v>6.634166666666623</v>
      </c>
      <c r="K17" s="2">
        <f t="shared" si="1"/>
        <v>96.63416666666663</v>
      </c>
      <c r="L17" s="2">
        <f t="shared" si="2"/>
        <v>329.6561033418728</v>
      </c>
      <c r="M17" s="2">
        <f>SUMIF(A:A,A17,L:L)</f>
        <v>1140.315417776943</v>
      </c>
      <c r="N17" s="3">
        <f t="shared" si="3"/>
        <v>0.28909203383791904</v>
      </c>
      <c r="O17" s="7">
        <f t="shared" si="4"/>
        <v>3.459106038738706</v>
      </c>
      <c r="P17" s="3">
        <f t="shared" si="5"/>
        <v>0.28909203383791904</v>
      </c>
      <c r="Q17" s="3">
        <f>IF(ISNUMBER(P17),SUMIF(A:A,A17,P:P),"")</f>
        <v>0.9999999999999998</v>
      </c>
      <c r="R17" s="3">
        <f t="shared" si="6"/>
        <v>0.2890920338379191</v>
      </c>
      <c r="S17" s="8">
        <f t="shared" si="7"/>
        <v>3.459106038738705</v>
      </c>
    </row>
    <row r="18" spans="1:19" ht="15">
      <c r="A18" s="1">
        <v>16</v>
      </c>
      <c r="B18" s="5">
        <v>0.5520833333333334</v>
      </c>
      <c r="C18" s="1" t="s">
        <v>150</v>
      </c>
      <c r="D18" s="1">
        <v>2</v>
      </c>
      <c r="E18" s="1">
        <v>5</v>
      </c>
      <c r="F18" s="1" t="s">
        <v>162</v>
      </c>
      <c r="G18" s="2">
        <v>51.3394666666667</v>
      </c>
      <c r="H18" s="6">
        <f>1+_xlfn.COUNTIFS(A:A,A18,O:O,"&lt;"&amp;O18)</f>
        <v>2</v>
      </c>
      <c r="I18" s="2">
        <f>_xlfn.AVERAGEIF(A:A,A18,G:G)</f>
        <v>50.40366666666667</v>
      </c>
      <c r="J18" s="2">
        <f t="shared" si="0"/>
        <v>0.9358000000000288</v>
      </c>
      <c r="K18" s="2">
        <f t="shared" si="1"/>
        <v>90.93580000000003</v>
      </c>
      <c r="L18" s="2">
        <f t="shared" si="2"/>
        <v>234.1935710257231</v>
      </c>
      <c r="M18" s="2">
        <f>SUMIF(A:A,A18,L:L)</f>
        <v>1140.315417776943</v>
      </c>
      <c r="N18" s="3">
        <f t="shared" si="3"/>
        <v>0.20537613310735195</v>
      </c>
      <c r="O18" s="7">
        <f t="shared" si="4"/>
        <v>4.869114949580295</v>
      </c>
      <c r="P18" s="3">
        <f t="shared" si="5"/>
        <v>0.20537613310735195</v>
      </c>
      <c r="Q18" s="3">
        <f>IF(ISNUMBER(P18),SUMIF(A:A,A18,P:P),"")</f>
        <v>0.9999999999999998</v>
      </c>
      <c r="R18" s="3">
        <f t="shared" si="6"/>
        <v>0.205376133107352</v>
      </c>
      <c r="S18" s="8">
        <f t="shared" si="7"/>
        <v>4.869114949580294</v>
      </c>
    </row>
    <row r="19" spans="1:19" ht="15">
      <c r="A19" s="1">
        <v>16</v>
      </c>
      <c r="B19" s="5">
        <v>0.5520833333333334</v>
      </c>
      <c r="C19" s="1" t="s">
        <v>150</v>
      </c>
      <c r="D19" s="1">
        <v>2</v>
      </c>
      <c r="E19" s="1">
        <v>2</v>
      </c>
      <c r="F19" s="1" t="s">
        <v>159</v>
      </c>
      <c r="G19" s="2">
        <v>50.2936666666667</v>
      </c>
      <c r="H19" s="6">
        <f>1+_xlfn.COUNTIFS(A:A,A19,O:O,"&lt;"&amp;O19)</f>
        <v>3</v>
      </c>
      <c r="I19" s="2">
        <f>_xlfn.AVERAGEIF(A:A,A19,G:G)</f>
        <v>50.40366666666667</v>
      </c>
      <c r="J19" s="2">
        <f t="shared" si="0"/>
        <v>-0.10999999999997101</v>
      </c>
      <c r="K19" s="2">
        <f t="shared" si="1"/>
        <v>89.89000000000003</v>
      </c>
      <c r="L19" s="2">
        <f t="shared" si="2"/>
        <v>219.94994549755648</v>
      </c>
      <c r="M19" s="2">
        <f>SUMIF(A:A,A19,L:L)</f>
        <v>1140.315417776943</v>
      </c>
      <c r="N19" s="3">
        <f t="shared" si="3"/>
        <v>0.1928851807742381</v>
      </c>
      <c r="O19" s="7">
        <f t="shared" si="4"/>
        <v>5.1844314632467645</v>
      </c>
      <c r="P19" s="3">
        <f t="shared" si="5"/>
        <v>0.1928851807742381</v>
      </c>
      <c r="Q19" s="3">
        <f>IF(ISNUMBER(P19),SUMIF(A:A,A19,P:P),"")</f>
        <v>0.9999999999999998</v>
      </c>
      <c r="R19" s="3">
        <f t="shared" si="6"/>
        <v>0.19288518077423816</v>
      </c>
      <c r="S19" s="8">
        <f t="shared" si="7"/>
        <v>5.184431463246764</v>
      </c>
    </row>
    <row r="20" spans="1:19" ht="15">
      <c r="A20" s="1">
        <v>16</v>
      </c>
      <c r="B20" s="5">
        <v>0.5520833333333334</v>
      </c>
      <c r="C20" s="1" t="s">
        <v>150</v>
      </c>
      <c r="D20" s="1">
        <v>2</v>
      </c>
      <c r="E20" s="1">
        <v>3</v>
      </c>
      <c r="F20" s="1" t="s">
        <v>160</v>
      </c>
      <c r="G20" s="2">
        <v>48.6523</v>
      </c>
      <c r="H20" s="6">
        <f>1+_xlfn.COUNTIFS(A:A,A20,O:O,"&lt;"&amp;O20)</f>
        <v>4</v>
      </c>
      <c r="I20" s="2">
        <f>_xlfn.AVERAGEIF(A:A,A20,G:G)</f>
        <v>50.40366666666667</v>
      </c>
      <c r="J20" s="2">
        <f t="shared" si="0"/>
        <v>-1.7513666666666765</v>
      </c>
      <c r="K20" s="2">
        <f t="shared" si="1"/>
        <v>88.24863333333332</v>
      </c>
      <c r="L20" s="2">
        <f t="shared" si="2"/>
        <v>199.32128095139612</v>
      </c>
      <c r="M20" s="2">
        <f>SUMIF(A:A,A20,L:L)</f>
        <v>1140.315417776943</v>
      </c>
      <c r="N20" s="3">
        <f t="shared" si="3"/>
        <v>0.17479486626601531</v>
      </c>
      <c r="O20" s="7">
        <f t="shared" si="4"/>
        <v>5.720991819508752</v>
      </c>
      <c r="P20" s="3">
        <f t="shared" si="5"/>
        <v>0.17479486626601531</v>
      </c>
      <c r="Q20" s="3">
        <f>IF(ISNUMBER(P20),SUMIF(A:A,A20,P:P),"")</f>
        <v>0.9999999999999998</v>
      </c>
      <c r="R20" s="3">
        <f t="shared" si="6"/>
        <v>0.17479486626601534</v>
      </c>
      <c r="S20" s="8">
        <f t="shared" si="7"/>
        <v>5.720991819508751</v>
      </c>
    </row>
    <row r="21" spans="1:19" ht="15">
      <c r="A21" s="1">
        <v>16</v>
      </c>
      <c r="B21" s="5">
        <v>0.5520833333333334</v>
      </c>
      <c r="C21" s="1" t="s">
        <v>150</v>
      </c>
      <c r="D21" s="1">
        <v>2</v>
      </c>
      <c r="E21" s="1">
        <v>1</v>
      </c>
      <c r="F21" s="1" t="s">
        <v>158</v>
      </c>
      <c r="G21" s="2">
        <v>44.6950666666667</v>
      </c>
      <c r="H21" s="6">
        <f>1+_xlfn.COUNTIFS(A:A,A21,O:O,"&lt;"&amp;O21)</f>
        <v>5</v>
      </c>
      <c r="I21" s="2">
        <f>_xlfn.AVERAGEIF(A:A,A21,G:G)</f>
        <v>50.40366666666667</v>
      </c>
      <c r="J21" s="2">
        <f t="shared" si="0"/>
        <v>-5.708599999999976</v>
      </c>
      <c r="K21" s="2">
        <f t="shared" si="1"/>
        <v>84.29140000000002</v>
      </c>
      <c r="L21" s="2">
        <f t="shared" si="2"/>
        <v>157.19451696039428</v>
      </c>
      <c r="M21" s="2">
        <f>SUMIF(A:A,A21,L:L)</f>
        <v>1140.315417776943</v>
      </c>
      <c r="N21" s="3">
        <f t="shared" si="3"/>
        <v>0.13785178601447542</v>
      </c>
      <c r="O21" s="7">
        <f t="shared" si="4"/>
        <v>7.254167892282461</v>
      </c>
      <c r="P21" s="3">
        <f t="shared" si="5"/>
        <v>0.13785178601447542</v>
      </c>
      <c r="Q21" s="3">
        <f>IF(ISNUMBER(P21),SUMIF(A:A,A21,P:P),"")</f>
        <v>0.9999999999999998</v>
      </c>
      <c r="R21" s="3">
        <f t="shared" si="6"/>
        <v>0.13785178601447545</v>
      </c>
      <c r="S21" s="8">
        <f t="shared" si="7"/>
        <v>7.254167892282459</v>
      </c>
    </row>
    <row r="22" spans="1:19" ht="15">
      <c r="A22" s="1">
        <v>27</v>
      </c>
      <c r="B22" s="5">
        <v>0.5625</v>
      </c>
      <c r="C22" s="1" t="s">
        <v>249</v>
      </c>
      <c r="D22" s="1">
        <v>2</v>
      </c>
      <c r="E22" s="1">
        <v>3</v>
      </c>
      <c r="F22" s="1" t="s">
        <v>259</v>
      </c>
      <c r="G22" s="2">
        <v>70.97449999999999</v>
      </c>
      <c r="H22" s="6">
        <f>1+_xlfn.COUNTIFS(A:A,A22,O:O,"&lt;"&amp;O22)</f>
        <v>1</v>
      </c>
      <c r="I22" s="2">
        <f>_xlfn.AVERAGEIF(A:A,A22,G:G)</f>
        <v>47.93751481481478</v>
      </c>
      <c r="J22" s="2">
        <f t="shared" si="0"/>
        <v>23.03698518518521</v>
      </c>
      <c r="K22" s="2">
        <f t="shared" si="1"/>
        <v>113.03698518518522</v>
      </c>
      <c r="L22" s="2">
        <f t="shared" si="2"/>
        <v>882.023862924817</v>
      </c>
      <c r="M22" s="2">
        <f>SUMIF(A:A,A22,L:L)</f>
        <v>2579.4747236935696</v>
      </c>
      <c r="N22" s="3">
        <f t="shared" si="3"/>
        <v>0.3419393316100575</v>
      </c>
      <c r="O22" s="7">
        <f t="shared" si="4"/>
        <v>2.9244953930610853</v>
      </c>
      <c r="P22" s="3">
        <f t="shared" si="5"/>
        <v>0.3419393316100575</v>
      </c>
      <c r="Q22" s="3">
        <f>IF(ISNUMBER(P22),SUMIF(A:A,A22,P:P),"")</f>
        <v>0.9363823752617321</v>
      </c>
      <c r="R22" s="3">
        <f t="shared" si="6"/>
        <v>0.3651706190160624</v>
      </c>
      <c r="S22" s="8">
        <f t="shared" si="7"/>
        <v>2.738445942596532</v>
      </c>
    </row>
    <row r="23" spans="1:19" ht="15">
      <c r="A23" s="1">
        <v>27</v>
      </c>
      <c r="B23" s="5">
        <v>0.5625</v>
      </c>
      <c r="C23" s="1" t="s">
        <v>249</v>
      </c>
      <c r="D23" s="1">
        <v>2</v>
      </c>
      <c r="E23" s="1">
        <v>9</v>
      </c>
      <c r="F23" s="1" t="s">
        <v>264</v>
      </c>
      <c r="G23" s="2">
        <v>56.1351333333333</v>
      </c>
      <c r="H23" s="6">
        <f>1+_xlfn.COUNTIFS(A:A,A23,O:O,"&lt;"&amp;O23)</f>
        <v>2</v>
      </c>
      <c r="I23" s="2">
        <f>_xlfn.AVERAGEIF(A:A,A23,G:G)</f>
        <v>47.93751481481478</v>
      </c>
      <c r="J23" s="2">
        <f t="shared" si="0"/>
        <v>8.197618518518517</v>
      </c>
      <c r="K23" s="2">
        <f t="shared" si="1"/>
        <v>98.19761851851851</v>
      </c>
      <c r="L23" s="2">
        <f t="shared" si="2"/>
        <v>362.0770777459002</v>
      </c>
      <c r="M23" s="2">
        <f>SUMIF(A:A,A23,L:L)</f>
        <v>2579.4747236935696</v>
      </c>
      <c r="N23" s="3">
        <f t="shared" si="3"/>
        <v>0.14036853101139882</v>
      </c>
      <c r="O23" s="7">
        <f t="shared" si="4"/>
        <v>7.124103905588309</v>
      </c>
      <c r="P23" s="3">
        <f t="shared" si="5"/>
        <v>0.14036853101139882</v>
      </c>
      <c r="Q23" s="3">
        <f>IF(ISNUMBER(P23),SUMIF(A:A,A23,P:P),"")</f>
        <v>0.9363823752617321</v>
      </c>
      <c r="R23" s="3">
        <f t="shared" si="6"/>
        <v>0.14990513995114854</v>
      </c>
      <c r="S23" s="8">
        <f t="shared" si="7"/>
        <v>6.670885336726162</v>
      </c>
    </row>
    <row r="24" spans="1:19" ht="15">
      <c r="A24" s="1">
        <v>27</v>
      </c>
      <c r="B24" s="5">
        <v>0.5625</v>
      </c>
      <c r="C24" s="1" t="s">
        <v>249</v>
      </c>
      <c r="D24" s="1">
        <v>2</v>
      </c>
      <c r="E24" s="1">
        <v>11</v>
      </c>
      <c r="F24" s="1" t="s">
        <v>266</v>
      </c>
      <c r="G24" s="2">
        <v>52.142999999999994</v>
      </c>
      <c r="H24" s="6">
        <f>1+_xlfn.COUNTIFS(A:A,A24,O:O,"&lt;"&amp;O24)</f>
        <v>3</v>
      </c>
      <c r="I24" s="2">
        <f>_xlfn.AVERAGEIF(A:A,A24,G:G)</f>
        <v>47.93751481481478</v>
      </c>
      <c r="J24" s="2">
        <f t="shared" si="0"/>
        <v>4.205485185185211</v>
      </c>
      <c r="K24" s="2">
        <f t="shared" si="1"/>
        <v>94.20548518518521</v>
      </c>
      <c r="L24" s="2">
        <f t="shared" si="2"/>
        <v>284.95438394106105</v>
      </c>
      <c r="M24" s="2">
        <f>SUMIF(A:A,A24,L:L)</f>
        <v>2579.4747236935696</v>
      </c>
      <c r="N24" s="3">
        <f t="shared" si="3"/>
        <v>0.11046992681247626</v>
      </c>
      <c r="O24" s="7">
        <f t="shared" si="4"/>
        <v>9.052237372235336</v>
      </c>
      <c r="P24" s="3">
        <f t="shared" si="5"/>
        <v>0.11046992681247626</v>
      </c>
      <c r="Q24" s="3">
        <f>IF(ISNUMBER(P24),SUMIF(A:A,A24,P:P),"")</f>
        <v>0.9363823752617321</v>
      </c>
      <c r="R24" s="3">
        <f t="shared" si="6"/>
        <v>0.11797523077214943</v>
      </c>
      <c r="S24" s="8">
        <f t="shared" si="7"/>
        <v>8.476355532046743</v>
      </c>
    </row>
    <row r="25" spans="1:19" ht="15">
      <c r="A25" s="1">
        <v>27</v>
      </c>
      <c r="B25" s="5">
        <v>0.5625</v>
      </c>
      <c r="C25" s="1" t="s">
        <v>249</v>
      </c>
      <c r="D25" s="1">
        <v>2</v>
      </c>
      <c r="E25" s="1">
        <v>8</v>
      </c>
      <c r="F25" s="1" t="s">
        <v>263</v>
      </c>
      <c r="G25" s="2">
        <v>51.743566666666595</v>
      </c>
      <c r="H25" s="6">
        <f>1+_xlfn.COUNTIFS(A:A,A25,O:O,"&lt;"&amp;O25)</f>
        <v>4</v>
      </c>
      <c r="I25" s="2">
        <f>_xlfn.AVERAGEIF(A:A,A25,G:G)</f>
        <v>47.93751481481478</v>
      </c>
      <c r="J25" s="2">
        <f t="shared" si="0"/>
        <v>3.8060518518518123</v>
      </c>
      <c r="K25" s="2">
        <f t="shared" si="1"/>
        <v>93.8060518518518</v>
      </c>
      <c r="L25" s="2">
        <f t="shared" si="2"/>
        <v>278.2063518296862</v>
      </c>
      <c r="M25" s="2">
        <f>SUMIF(A:A,A25,L:L)</f>
        <v>2579.4747236935696</v>
      </c>
      <c r="N25" s="3">
        <f t="shared" si="3"/>
        <v>0.10785387787453113</v>
      </c>
      <c r="O25" s="7">
        <f t="shared" si="4"/>
        <v>9.271803848938308</v>
      </c>
      <c r="P25" s="3">
        <f t="shared" si="5"/>
        <v>0.10785387787453113</v>
      </c>
      <c r="Q25" s="3">
        <f>IF(ISNUMBER(P25),SUMIF(A:A,A25,P:P),"")</f>
        <v>0.9363823752617321</v>
      </c>
      <c r="R25" s="3">
        <f t="shared" si="6"/>
        <v>0.11518144801089882</v>
      </c>
      <c r="S25" s="8">
        <f t="shared" si="7"/>
        <v>8.681953711029722</v>
      </c>
    </row>
    <row r="26" spans="1:19" ht="15">
      <c r="A26" s="1">
        <v>27</v>
      </c>
      <c r="B26" s="5">
        <v>0.5625</v>
      </c>
      <c r="C26" s="1" t="s">
        <v>249</v>
      </c>
      <c r="D26" s="1">
        <v>2</v>
      </c>
      <c r="E26" s="1">
        <v>1</v>
      </c>
      <c r="F26" s="1" t="s">
        <v>258</v>
      </c>
      <c r="G26" s="2">
        <v>50.337233333333295</v>
      </c>
      <c r="H26" s="6">
        <f>1+_xlfn.COUNTIFS(A:A,A26,O:O,"&lt;"&amp;O26)</f>
        <v>5</v>
      </c>
      <c r="I26" s="2">
        <f>_xlfn.AVERAGEIF(A:A,A26,G:G)</f>
        <v>47.93751481481478</v>
      </c>
      <c r="J26" s="2">
        <f t="shared" si="0"/>
        <v>2.3997185185185117</v>
      </c>
      <c r="K26" s="2">
        <f t="shared" si="1"/>
        <v>92.39971851851851</v>
      </c>
      <c r="L26" s="2">
        <f t="shared" si="2"/>
        <v>255.69443316833048</v>
      </c>
      <c r="M26" s="2">
        <f>SUMIF(A:A,A26,L:L)</f>
        <v>2579.4747236935696</v>
      </c>
      <c r="N26" s="3">
        <f t="shared" si="3"/>
        <v>0.09912655116162553</v>
      </c>
      <c r="O26" s="7">
        <f t="shared" si="4"/>
        <v>10.088114519080797</v>
      </c>
      <c r="P26" s="3">
        <f t="shared" si="5"/>
        <v>0.09912655116162553</v>
      </c>
      <c r="Q26" s="3">
        <f>IF(ISNUMBER(P26),SUMIF(A:A,A26,P:P),"")</f>
        <v>0.9363823752617321</v>
      </c>
      <c r="R26" s="3">
        <f t="shared" si="6"/>
        <v>0.10586118852772967</v>
      </c>
      <c r="S26" s="8">
        <f t="shared" si="7"/>
        <v>9.446332635289243</v>
      </c>
    </row>
    <row r="27" spans="1:19" ht="15">
      <c r="A27" s="1">
        <v>27</v>
      </c>
      <c r="B27" s="5">
        <v>0.5625</v>
      </c>
      <c r="C27" s="1" t="s">
        <v>249</v>
      </c>
      <c r="D27" s="1">
        <v>2</v>
      </c>
      <c r="E27" s="1">
        <v>4</v>
      </c>
      <c r="F27" s="1" t="s">
        <v>260</v>
      </c>
      <c r="G27" s="2">
        <v>47.5915333333333</v>
      </c>
      <c r="H27" s="6">
        <f>1+_xlfn.COUNTIFS(A:A,A27,O:O,"&lt;"&amp;O27)</f>
        <v>6</v>
      </c>
      <c r="I27" s="2">
        <f>_xlfn.AVERAGEIF(A:A,A27,G:G)</f>
        <v>47.93751481481478</v>
      </c>
      <c r="J27" s="2">
        <f t="shared" si="0"/>
        <v>-0.34598148148148056</v>
      </c>
      <c r="K27" s="2">
        <f t="shared" si="1"/>
        <v>89.65401851851851</v>
      </c>
      <c r="L27" s="2">
        <f t="shared" si="2"/>
        <v>216.8576421085845</v>
      </c>
      <c r="M27" s="2">
        <f>SUMIF(A:A,A27,L:L)</f>
        <v>2579.4747236935696</v>
      </c>
      <c r="N27" s="3">
        <f t="shared" si="3"/>
        <v>0.08407046602033161</v>
      </c>
      <c r="O27" s="7">
        <f t="shared" si="4"/>
        <v>11.894783594492743</v>
      </c>
      <c r="P27" s="3">
        <f t="shared" si="5"/>
        <v>0.08407046602033161</v>
      </c>
      <c r="Q27" s="3">
        <f>IF(ISNUMBER(P27),SUMIF(A:A,A27,P:P),"")</f>
        <v>0.9363823752617321</v>
      </c>
      <c r="R27" s="3">
        <f t="shared" si="6"/>
        <v>0.08978219607864013</v>
      </c>
      <c r="S27" s="8">
        <f t="shared" si="7"/>
        <v>11.138065715435397</v>
      </c>
    </row>
    <row r="28" spans="1:19" ht="15">
      <c r="A28" s="1">
        <v>27</v>
      </c>
      <c r="B28" s="5">
        <v>0.5625</v>
      </c>
      <c r="C28" s="1" t="s">
        <v>249</v>
      </c>
      <c r="D28" s="1">
        <v>2</v>
      </c>
      <c r="E28" s="1">
        <v>5</v>
      </c>
      <c r="F28" s="1" t="s">
        <v>261</v>
      </c>
      <c r="G28" s="2">
        <v>32.1345333333333</v>
      </c>
      <c r="H28" s="6">
        <f>1+_xlfn.COUNTIFS(A:A,A28,O:O,"&lt;"&amp;O28)</f>
        <v>8</v>
      </c>
      <c r="I28" s="2">
        <f>_xlfn.AVERAGEIF(A:A,A28,G:G)</f>
        <v>47.93751481481478</v>
      </c>
      <c r="J28" s="2">
        <f t="shared" si="0"/>
        <v>-15.802981481481481</v>
      </c>
      <c r="K28" s="2">
        <f t="shared" si="1"/>
        <v>74.19701851851852</v>
      </c>
      <c r="L28" s="2">
        <f t="shared" si="2"/>
        <v>85.78302225611927</v>
      </c>
      <c r="M28" s="2">
        <f>SUMIF(A:A,A28,L:L)</f>
        <v>2579.4747236935696</v>
      </c>
      <c r="N28" s="3">
        <f t="shared" si="3"/>
        <v>0.03325600420433115</v>
      </c>
      <c r="O28" s="7">
        <f t="shared" si="4"/>
        <v>30.06975804597004</v>
      </c>
      <c r="P28" s="3">
        <f t="shared" si="5"/>
      </c>
      <c r="Q28" s="3">
        <f>IF(ISNUMBER(P28),SUMIF(A:A,A28,P:P),"")</f>
      </c>
      <c r="R28" s="3">
        <f t="shared" si="6"/>
      </c>
      <c r="S28" s="8">
        <f t="shared" si="7"/>
      </c>
    </row>
    <row r="29" spans="1:19" ht="15">
      <c r="A29" s="1">
        <v>27</v>
      </c>
      <c r="B29" s="5">
        <v>0.5625</v>
      </c>
      <c r="C29" s="1" t="s">
        <v>249</v>
      </c>
      <c r="D29" s="1">
        <v>2</v>
      </c>
      <c r="E29" s="1">
        <v>6</v>
      </c>
      <c r="F29" s="1" t="s">
        <v>262</v>
      </c>
      <c r="G29" s="2">
        <v>39.7612</v>
      </c>
      <c r="H29" s="6">
        <f>1+_xlfn.COUNTIFS(A:A,A29,O:O,"&lt;"&amp;O29)</f>
        <v>7</v>
      </c>
      <c r="I29" s="2">
        <f>_xlfn.AVERAGEIF(A:A,A29,G:G)</f>
        <v>47.93751481481478</v>
      </c>
      <c r="J29" s="2">
        <f t="shared" si="0"/>
        <v>-8.17631481481478</v>
      </c>
      <c r="K29" s="2">
        <f t="shared" si="1"/>
        <v>81.82368518518521</v>
      </c>
      <c r="L29" s="2">
        <f t="shared" si="2"/>
        <v>135.5609169814052</v>
      </c>
      <c r="M29" s="2">
        <f>SUMIF(A:A,A29,L:L)</f>
        <v>2579.4747236935696</v>
      </c>
      <c r="N29" s="3">
        <f t="shared" si="3"/>
        <v>0.05255369077131118</v>
      </c>
      <c r="O29" s="7">
        <f t="shared" si="4"/>
        <v>19.028159303816114</v>
      </c>
      <c r="P29" s="3">
        <f t="shared" si="5"/>
        <v>0.05255369077131118</v>
      </c>
      <c r="Q29" s="3">
        <f>IF(ISNUMBER(P29),SUMIF(A:A,A29,P:P),"")</f>
        <v>0.9363823752617321</v>
      </c>
      <c r="R29" s="3">
        <f t="shared" si="6"/>
        <v>0.05612417764337105</v>
      </c>
      <c r="S29" s="8">
        <f t="shared" si="7"/>
        <v>17.81763300576596</v>
      </c>
    </row>
    <row r="30" spans="1:19" ht="15">
      <c r="A30" s="1">
        <v>27</v>
      </c>
      <c r="B30" s="5">
        <v>0.5625</v>
      </c>
      <c r="C30" s="1" t="s">
        <v>249</v>
      </c>
      <c r="D30" s="1">
        <v>2</v>
      </c>
      <c r="E30" s="1">
        <v>10</v>
      </c>
      <c r="F30" s="1" t="s">
        <v>265</v>
      </c>
      <c r="G30" s="2">
        <v>30.6169333333333</v>
      </c>
      <c r="H30" s="6">
        <f>1+_xlfn.COUNTIFS(A:A,A30,O:O,"&lt;"&amp;O30)</f>
        <v>9</v>
      </c>
      <c r="I30" s="2">
        <f>_xlfn.AVERAGEIF(A:A,A30,G:G)</f>
        <v>47.93751481481478</v>
      </c>
      <c r="J30" s="2">
        <f t="shared" si="0"/>
        <v>-17.320581481481483</v>
      </c>
      <c r="K30" s="2">
        <f t="shared" si="1"/>
        <v>72.67941851851852</v>
      </c>
      <c r="L30" s="2">
        <f t="shared" si="2"/>
        <v>78.31703273766608</v>
      </c>
      <c r="M30" s="2">
        <f>SUMIF(A:A,A30,L:L)</f>
        <v>2579.4747236935696</v>
      </c>
      <c r="N30" s="3">
        <f t="shared" si="3"/>
        <v>0.030361620533936973</v>
      </c>
      <c r="O30" s="7">
        <f t="shared" si="4"/>
        <v>32.93631836555763</v>
      </c>
      <c r="P30" s="3">
        <f t="shared" si="5"/>
      </c>
      <c r="Q30" s="3">
        <f>IF(ISNUMBER(P30),SUMIF(A:A,A30,P:P),"")</f>
      </c>
      <c r="R30" s="3">
        <f t="shared" si="6"/>
      </c>
      <c r="S30" s="8">
        <f t="shared" si="7"/>
      </c>
    </row>
    <row r="31" spans="1:19" ht="15">
      <c r="A31" s="1">
        <v>8</v>
      </c>
      <c r="B31" s="5">
        <v>0.5659722222222222</v>
      </c>
      <c r="C31" s="1" t="s">
        <v>100</v>
      </c>
      <c r="D31" s="1">
        <v>1</v>
      </c>
      <c r="E31" s="1">
        <v>1</v>
      </c>
      <c r="F31" s="1" t="s">
        <v>101</v>
      </c>
      <c r="G31" s="2">
        <v>72.6972333333333</v>
      </c>
      <c r="H31" s="6">
        <f>1+_xlfn.COUNTIFS(A:A,A31,O:O,"&lt;"&amp;O31)</f>
        <v>1</v>
      </c>
      <c r="I31" s="2">
        <f>_xlfn.AVERAGEIF(A:A,A31,G:G)</f>
        <v>50.05246190476191</v>
      </c>
      <c r="J31" s="2">
        <f t="shared" si="0"/>
        <v>22.64477142857139</v>
      </c>
      <c r="K31" s="2">
        <f t="shared" si="1"/>
        <v>112.64477142857139</v>
      </c>
      <c r="L31" s="2">
        <f t="shared" si="2"/>
        <v>861.5096744807574</v>
      </c>
      <c r="M31" s="2">
        <f>SUMIF(A:A,A31,L:L)</f>
        <v>2381.7121937637266</v>
      </c>
      <c r="N31" s="3">
        <f t="shared" si="3"/>
        <v>0.3617186311329025</v>
      </c>
      <c r="O31" s="7">
        <f t="shared" si="4"/>
        <v>2.7645797421824825</v>
      </c>
      <c r="P31" s="3">
        <f t="shared" si="5"/>
        <v>0.3617186311329025</v>
      </c>
      <c r="Q31" s="3">
        <f>IF(ISNUMBER(P31),SUMIF(A:A,A31,P:P),"")</f>
        <v>0.937772485899703</v>
      </c>
      <c r="R31" s="3">
        <f t="shared" si="6"/>
        <v>0.3857210960778702</v>
      </c>
      <c r="S31" s="8">
        <f t="shared" si="7"/>
        <v>2.5925468172944264</v>
      </c>
    </row>
    <row r="32" spans="1:19" ht="15">
      <c r="A32" s="1">
        <v>8</v>
      </c>
      <c r="B32" s="5">
        <v>0.5659722222222222</v>
      </c>
      <c r="C32" s="1" t="s">
        <v>100</v>
      </c>
      <c r="D32" s="1">
        <v>1</v>
      </c>
      <c r="E32" s="1">
        <v>3</v>
      </c>
      <c r="F32" s="1" t="s">
        <v>103</v>
      </c>
      <c r="G32" s="2">
        <v>69.5600666666667</v>
      </c>
      <c r="H32" s="6">
        <f>1+_xlfn.COUNTIFS(A:A,A32,O:O,"&lt;"&amp;O32)</f>
        <v>2</v>
      </c>
      <c r="I32" s="2">
        <f>_xlfn.AVERAGEIF(A:A,A32,G:G)</f>
        <v>50.05246190476191</v>
      </c>
      <c r="J32" s="2">
        <f t="shared" si="0"/>
        <v>19.507604761904787</v>
      </c>
      <c r="K32" s="2">
        <f t="shared" si="1"/>
        <v>109.50760476190479</v>
      </c>
      <c r="L32" s="2">
        <f t="shared" si="2"/>
        <v>713.6954178731954</v>
      </c>
      <c r="M32" s="2">
        <f>SUMIF(A:A,A32,L:L)</f>
        <v>2381.7121937637266</v>
      </c>
      <c r="N32" s="3">
        <f t="shared" si="3"/>
        <v>0.2996564487270691</v>
      </c>
      <c r="O32" s="7">
        <f t="shared" si="4"/>
        <v>3.337154946099</v>
      </c>
      <c r="P32" s="3">
        <f t="shared" si="5"/>
        <v>0.2996564487270691</v>
      </c>
      <c r="Q32" s="3">
        <f>IF(ISNUMBER(P32),SUMIF(A:A,A32,P:P),"")</f>
        <v>0.937772485899703</v>
      </c>
      <c r="R32" s="3">
        <f t="shared" si="6"/>
        <v>0.319540670293368</v>
      </c>
      <c r="S32" s="8">
        <f t="shared" si="7"/>
        <v>3.1294920896357485</v>
      </c>
    </row>
    <row r="33" spans="1:19" ht="15">
      <c r="A33" s="1">
        <v>8</v>
      </c>
      <c r="B33" s="5">
        <v>0.5659722222222222</v>
      </c>
      <c r="C33" s="1" t="s">
        <v>100</v>
      </c>
      <c r="D33" s="1">
        <v>1</v>
      </c>
      <c r="E33" s="1">
        <v>2</v>
      </c>
      <c r="F33" s="1" t="s">
        <v>102</v>
      </c>
      <c r="G33" s="2">
        <v>55.8183000000001</v>
      </c>
      <c r="H33" s="6">
        <f>1+_xlfn.COUNTIFS(A:A,A33,O:O,"&lt;"&amp;O33)</f>
        <v>3</v>
      </c>
      <c r="I33" s="2">
        <f>_xlfn.AVERAGEIF(A:A,A33,G:G)</f>
        <v>50.05246190476191</v>
      </c>
      <c r="J33" s="2">
        <f t="shared" si="0"/>
        <v>5.765838095238188</v>
      </c>
      <c r="K33" s="2">
        <f t="shared" si="1"/>
        <v>95.7658380952382</v>
      </c>
      <c r="L33" s="2">
        <f t="shared" si="2"/>
        <v>312.9208507985348</v>
      </c>
      <c r="M33" s="2">
        <f>SUMIF(A:A,A33,L:L)</f>
        <v>2381.7121937637266</v>
      </c>
      <c r="N33" s="3">
        <f t="shared" si="3"/>
        <v>0.1313848296271424</v>
      </c>
      <c r="O33" s="7">
        <f t="shared" si="4"/>
        <v>7.611228806536527</v>
      </c>
      <c r="P33" s="3">
        <f t="shared" si="5"/>
        <v>0.1313848296271424</v>
      </c>
      <c r="Q33" s="3">
        <f>IF(ISNUMBER(P33),SUMIF(A:A,A33,P:P),"")</f>
        <v>0.937772485899703</v>
      </c>
      <c r="R33" s="3">
        <f t="shared" si="6"/>
        <v>0.14010309707593013</v>
      </c>
      <c r="S33" s="8">
        <f t="shared" si="7"/>
        <v>7.137600958657188</v>
      </c>
    </row>
    <row r="34" spans="1:19" ht="15">
      <c r="A34" s="1">
        <v>8</v>
      </c>
      <c r="B34" s="5">
        <v>0.5659722222222222</v>
      </c>
      <c r="C34" s="1" t="s">
        <v>100</v>
      </c>
      <c r="D34" s="1">
        <v>1</v>
      </c>
      <c r="E34" s="1">
        <v>5</v>
      </c>
      <c r="F34" s="1" t="s">
        <v>105</v>
      </c>
      <c r="G34" s="2">
        <v>46.646100000000004</v>
      </c>
      <c r="H34" s="6">
        <f>1+_xlfn.COUNTIFS(A:A,A34,O:O,"&lt;"&amp;O34)</f>
        <v>4</v>
      </c>
      <c r="I34" s="2">
        <f>_xlfn.AVERAGEIF(A:A,A34,G:G)</f>
        <v>50.05246190476191</v>
      </c>
      <c r="J34" s="2">
        <f t="shared" si="0"/>
        <v>-3.4063619047619085</v>
      </c>
      <c r="K34" s="2">
        <f t="shared" si="1"/>
        <v>86.59363809523809</v>
      </c>
      <c r="L34" s="2">
        <f t="shared" si="2"/>
        <v>180.47969632543615</v>
      </c>
      <c r="M34" s="2">
        <f>SUMIF(A:A,A34,L:L)</f>
        <v>2381.7121937637266</v>
      </c>
      <c r="N34" s="3">
        <f t="shared" si="3"/>
        <v>0.07577729030317099</v>
      </c>
      <c r="O34" s="7">
        <f t="shared" si="4"/>
        <v>13.196565831256095</v>
      </c>
      <c r="P34" s="3">
        <f t="shared" si="5"/>
        <v>0.07577729030317099</v>
      </c>
      <c r="Q34" s="3">
        <f>IF(ISNUMBER(P34),SUMIF(A:A,A34,P:P),"")</f>
        <v>0.937772485899703</v>
      </c>
      <c r="R34" s="3">
        <f t="shared" si="6"/>
        <v>0.08080562337086478</v>
      </c>
      <c r="S34" s="8">
        <f t="shared" si="7"/>
        <v>12.375376344916106</v>
      </c>
    </row>
    <row r="35" spans="1:19" ht="15">
      <c r="A35" s="1">
        <v>8</v>
      </c>
      <c r="B35" s="5">
        <v>0.5659722222222222</v>
      </c>
      <c r="C35" s="1" t="s">
        <v>100</v>
      </c>
      <c r="D35" s="1">
        <v>1</v>
      </c>
      <c r="E35" s="1">
        <v>7</v>
      </c>
      <c r="F35" s="1" t="s">
        <v>107</v>
      </c>
      <c r="G35" s="2">
        <v>45.1413</v>
      </c>
      <c r="H35" s="6">
        <f>1+_xlfn.COUNTIFS(A:A,A35,O:O,"&lt;"&amp;O35)</f>
        <v>5</v>
      </c>
      <c r="I35" s="2">
        <f>_xlfn.AVERAGEIF(A:A,A35,G:G)</f>
        <v>50.05246190476191</v>
      </c>
      <c r="J35" s="2">
        <f t="shared" si="0"/>
        <v>-4.9111619047619115</v>
      </c>
      <c r="K35" s="2">
        <f t="shared" si="1"/>
        <v>85.08883809523809</v>
      </c>
      <c r="L35" s="2">
        <f t="shared" si="2"/>
        <v>164.8985251655213</v>
      </c>
      <c r="M35" s="2">
        <f>SUMIF(A:A,A35,L:L)</f>
        <v>2381.7121937637266</v>
      </c>
      <c r="N35" s="3">
        <f t="shared" si="3"/>
        <v>0.06923528610941804</v>
      </c>
      <c r="O35" s="7">
        <f t="shared" si="4"/>
        <v>14.44350209544336</v>
      </c>
      <c r="P35" s="3">
        <f t="shared" si="5"/>
        <v>0.06923528610941804</v>
      </c>
      <c r="Q35" s="3">
        <f>IF(ISNUMBER(P35),SUMIF(A:A,A35,P:P),"")</f>
        <v>0.937772485899703</v>
      </c>
      <c r="R35" s="3">
        <f t="shared" si="6"/>
        <v>0.07382951318196695</v>
      </c>
      <c r="S35" s="8">
        <f t="shared" si="7"/>
        <v>13.544718865141489</v>
      </c>
    </row>
    <row r="36" spans="1:19" ht="15">
      <c r="A36" s="1">
        <v>8</v>
      </c>
      <c r="B36" s="5">
        <v>0.5659722222222222</v>
      </c>
      <c r="C36" s="1" t="s">
        <v>100</v>
      </c>
      <c r="D36" s="1">
        <v>1</v>
      </c>
      <c r="E36" s="1">
        <v>4</v>
      </c>
      <c r="F36" s="1" t="s">
        <v>104</v>
      </c>
      <c r="G36" s="2">
        <v>37.571799999999996</v>
      </c>
      <c r="H36" s="6">
        <f>1+_xlfn.COUNTIFS(A:A,A36,O:O,"&lt;"&amp;O36)</f>
        <v>6</v>
      </c>
      <c r="I36" s="2">
        <f>_xlfn.AVERAGEIF(A:A,A36,G:G)</f>
        <v>50.05246190476191</v>
      </c>
      <c r="J36" s="2">
        <f t="shared" si="0"/>
        <v>-12.480661904761917</v>
      </c>
      <c r="K36" s="2">
        <f t="shared" si="1"/>
        <v>77.51933809523808</v>
      </c>
      <c r="L36" s="2">
        <f t="shared" si="2"/>
        <v>104.70640446848877</v>
      </c>
      <c r="M36" s="2">
        <f>SUMIF(A:A,A36,L:L)</f>
        <v>2381.7121937637266</v>
      </c>
      <c r="N36" s="3">
        <f t="shared" si="3"/>
        <v>0.04396266045185977</v>
      </c>
      <c r="O36" s="7">
        <f t="shared" si="4"/>
        <v>22.74657606527306</v>
      </c>
      <c r="P36" s="3">
        <f t="shared" si="5"/>
      </c>
      <c r="Q36" s="3">
        <f>IF(ISNUMBER(P36),SUMIF(A:A,A36,P:P),"")</f>
      </c>
      <c r="R36" s="3">
        <f t="shared" si="6"/>
      </c>
      <c r="S36" s="8">
        <f t="shared" si="7"/>
      </c>
    </row>
    <row r="37" spans="1:19" ht="15">
      <c r="A37" s="1">
        <v>8</v>
      </c>
      <c r="B37" s="5">
        <v>0.5659722222222222</v>
      </c>
      <c r="C37" s="1" t="s">
        <v>100</v>
      </c>
      <c r="D37" s="1">
        <v>1</v>
      </c>
      <c r="E37" s="1">
        <v>6</v>
      </c>
      <c r="F37" s="1" t="s">
        <v>106</v>
      </c>
      <c r="G37" s="2">
        <v>22.9324333333333</v>
      </c>
      <c r="H37" s="6">
        <f>1+_xlfn.COUNTIFS(A:A,A37,O:O,"&lt;"&amp;O37)</f>
        <v>7</v>
      </c>
      <c r="I37" s="2">
        <f>_xlfn.AVERAGEIF(A:A,A37,G:G)</f>
        <v>50.05246190476191</v>
      </c>
      <c r="J37" s="2">
        <f t="shared" si="0"/>
        <v>-27.120028571428612</v>
      </c>
      <c r="K37" s="2">
        <f t="shared" si="1"/>
        <v>62.87997142857139</v>
      </c>
      <c r="L37" s="2">
        <f t="shared" si="2"/>
        <v>43.5016246517928</v>
      </c>
      <c r="M37" s="2">
        <f>SUMIF(A:A,A37,L:L)</f>
        <v>2381.7121937637266</v>
      </c>
      <c r="N37" s="3">
        <f t="shared" si="3"/>
        <v>0.018264853648437215</v>
      </c>
      <c r="O37" s="7">
        <f t="shared" si="4"/>
        <v>54.74995963548618</v>
      </c>
      <c r="P37" s="3">
        <f t="shared" si="5"/>
      </c>
      <c r="Q37" s="3">
        <f>IF(ISNUMBER(P37),SUMIF(A:A,A37,P:P),"")</f>
      </c>
      <c r="R37" s="3">
        <f t="shared" si="6"/>
      </c>
      <c r="S37" s="8">
        <f t="shared" si="7"/>
      </c>
    </row>
    <row r="38" spans="1:19" ht="15">
      <c r="A38" s="1">
        <v>17</v>
      </c>
      <c r="B38" s="5">
        <v>0.576388888888889</v>
      </c>
      <c r="C38" s="1" t="s">
        <v>150</v>
      </c>
      <c r="D38" s="1">
        <v>3</v>
      </c>
      <c r="E38" s="1">
        <v>1</v>
      </c>
      <c r="F38" s="1" t="s">
        <v>163</v>
      </c>
      <c r="G38" s="2">
        <v>74.6333666666666</v>
      </c>
      <c r="H38" s="6">
        <f>1+_xlfn.COUNTIFS(A:A,A38,O:O,"&lt;"&amp;O38)</f>
        <v>1</v>
      </c>
      <c r="I38" s="2">
        <f>_xlfn.AVERAGEIF(A:A,A38,G:G)</f>
        <v>50.77923333333333</v>
      </c>
      <c r="J38" s="2">
        <f t="shared" si="0"/>
        <v>23.854133333333273</v>
      </c>
      <c r="K38" s="2">
        <f t="shared" si="1"/>
        <v>113.85413333333327</v>
      </c>
      <c r="L38" s="2">
        <f t="shared" si="2"/>
        <v>926.3461714070434</v>
      </c>
      <c r="M38" s="2">
        <f>SUMIF(A:A,A38,L:L)</f>
        <v>2535.965267568552</v>
      </c>
      <c r="N38" s="3">
        <f t="shared" si="3"/>
        <v>0.3652834615890505</v>
      </c>
      <c r="O38" s="7">
        <f t="shared" si="4"/>
        <v>2.737599987828125</v>
      </c>
      <c r="P38" s="3">
        <f t="shared" si="5"/>
        <v>0.3652834615890505</v>
      </c>
      <c r="Q38" s="3">
        <f>IF(ISNUMBER(P38),SUMIF(A:A,A38,P:P),"")</f>
        <v>0.9616310837448203</v>
      </c>
      <c r="R38" s="3">
        <f t="shared" si="6"/>
        <v>0.37985820941493464</v>
      </c>
      <c r="S38" s="8">
        <f t="shared" si="7"/>
        <v>2.6325612431549668</v>
      </c>
    </row>
    <row r="39" spans="1:19" ht="15">
      <c r="A39" s="1">
        <v>17</v>
      </c>
      <c r="B39" s="5">
        <v>0.576388888888889</v>
      </c>
      <c r="C39" s="1" t="s">
        <v>150</v>
      </c>
      <c r="D39" s="1">
        <v>3</v>
      </c>
      <c r="E39" s="1">
        <v>3</v>
      </c>
      <c r="F39" s="1" t="s">
        <v>165</v>
      </c>
      <c r="G39" s="2">
        <v>58.436599999999906</v>
      </c>
      <c r="H39" s="6">
        <f>1+_xlfn.COUNTIFS(A:A,A39,O:O,"&lt;"&amp;O39)</f>
        <v>2</v>
      </c>
      <c r="I39" s="2">
        <f>_xlfn.AVERAGEIF(A:A,A39,G:G)</f>
        <v>50.77923333333333</v>
      </c>
      <c r="J39" s="2">
        <f t="shared" si="0"/>
        <v>7.657366666666576</v>
      </c>
      <c r="K39" s="2">
        <f t="shared" si="1"/>
        <v>97.65736666666658</v>
      </c>
      <c r="L39" s="2">
        <f t="shared" si="2"/>
        <v>350.52849453883005</v>
      </c>
      <c r="M39" s="2">
        <f>SUMIF(A:A,A39,L:L)</f>
        <v>2535.965267568552</v>
      </c>
      <c r="N39" s="3">
        <f t="shared" si="3"/>
        <v>0.13822290826361036</v>
      </c>
      <c r="O39" s="7">
        <f t="shared" si="4"/>
        <v>7.234690780003417</v>
      </c>
      <c r="P39" s="3">
        <f t="shared" si="5"/>
        <v>0.13822290826361036</v>
      </c>
      <c r="Q39" s="3">
        <f>IF(ISNUMBER(P39),SUMIF(A:A,A39,P:P),"")</f>
        <v>0.9616310837448203</v>
      </c>
      <c r="R39" s="3">
        <f t="shared" si="6"/>
        <v>0.14373797873227795</v>
      </c>
      <c r="S39" s="8">
        <f t="shared" si="7"/>
        <v>6.957103535333345</v>
      </c>
    </row>
    <row r="40" spans="1:19" ht="15">
      <c r="A40" s="1">
        <v>17</v>
      </c>
      <c r="B40" s="5">
        <v>0.576388888888889</v>
      </c>
      <c r="C40" s="1" t="s">
        <v>150</v>
      </c>
      <c r="D40" s="1">
        <v>3</v>
      </c>
      <c r="E40" s="1">
        <v>2</v>
      </c>
      <c r="F40" s="1" t="s">
        <v>164</v>
      </c>
      <c r="G40" s="2">
        <v>57.696966666666704</v>
      </c>
      <c r="H40" s="6">
        <f>1+_xlfn.COUNTIFS(A:A,A40,O:O,"&lt;"&amp;O40)</f>
        <v>3</v>
      </c>
      <c r="I40" s="2">
        <f>_xlfn.AVERAGEIF(A:A,A40,G:G)</f>
        <v>50.77923333333333</v>
      </c>
      <c r="J40" s="2">
        <f t="shared" si="0"/>
        <v>6.9177333333333735</v>
      </c>
      <c r="K40" s="2">
        <f t="shared" si="1"/>
        <v>96.91773333333337</v>
      </c>
      <c r="L40" s="2">
        <f t="shared" si="2"/>
        <v>335.31285783730294</v>
      </c>
      <c r="M40" s="2">
        <f>SUMIF(A:A,A40,L:L)</f>
        <v>2535.965267568552</v>
      </c>
      <c r="N40" s="3">
        <f t="shared" si="3"/>
        <v>0.1322229693464202</v>
      </c>
      <c r="O40" s="7">
        <f t="shared" si="4"/>
        <v>7.562982475306769</v>
      </c>
      <c r="P40" s="3">
        <f t="shared" si="5"/>
        <v>0.1322229693464202</v>
      </c>
      <c r="Q40" s="3">
        <f>IF(ISNUMBER(P40),SUMIF(A:A,A40,P:P),"")</f>
        <v>0.9616310837448203</v>
      </c>
      <c r="R40" s="3">
        <f t="shared" si="6"/>
        <v>0.13749864327545705</v>
      </c>
      <c r="S40" s="8">
        <f t="shared" si="7"/>
        <v>7.272799034072331</v>
      </c>
    </row>
    <row r="41" spans="1:19" ht="15">
      <c r="A41" s="1">
        <v>17</v>
      </c>
      <c r="B41" s="5">
        <v>0.576388888888889</v>
      </c>
      <c r="C41" s="1" t="s">
        <v>150</v>
      </c>
      <c r="D41" s="1">
        <v>3</v>
      </c>
      <c r="E41" s="1">
        <v>8</v>
      </c>
      <c r="F41" s="1" t="s">
        <v>170</v>
      </c>
      <c r="G41" s="2">
        <v>47.3171333333333</v>
      </c>
      <c r="H41" s="6">
        <f>1+_xlfn.COUNTIFS(A:A,A41,O:O,"&lt;"&amp;O41)</f>
        <v>4</v>
      </c>
      <c r="I41" s="2">
        <f>_xlfn.AVERAGEIF(A:A,A41,G:G)</f>
        <v>50.77923333333333</v>
      </c>
      <c r="J41" s="2">
        <f t="shared" si="0"/>
        <v>-3.462100000000028</v>
      </c>
      <c r="K41" s="2">
        <f t="shared" si="1"/>
        <v>86.53789999999998</v>
      </c>
      <c r="L41" s="2">
        <f t="shared" si="2"/>
        <v>179.87712879589185</v>
      </c>
      <c r="M41" s="2">
        <f>SUMIF(A:A,A41,L:L)</f>
        <v>2535.965267568552</v>
      </c>
      <c r="N41" s="3">
        <f t="shared" si="3"/>
        <v>0.0709304386366283</v>
      </c>
      <c r="O41" s="7">
        <f t="shared" si="4"/>
        <v>14.098319694918713</v>
      </c>
      <c r="P41" s="3">
        <f t="shared" si="5"/>
        <v>0.0709304386366283</v>
      </c>
      <c r="Q41" s="3">
        <f>IF(ISNUMBER(P41),SUMIF(A:A,A41,P:P),"")</f>
        <v>0.9616310837448203</v>
      </c>
      <c r="R41" s="3">
        <f t="shared" si="6"/>
        <v>0.07376055104251446</v>
      </c>
      <c r="S41" s="8">
        <f t="shared" si="7"/>
        <v>13.557382447205624</v>
      </c>
    </row>
    <row r="42" spans="1:19" ht="15">
      <c r="A42" s="1">
        <v>17</v>
      </c>
      <c r="B42" s="5">
        <v>0.576388888888889</v>
      </c>
      <c r="C42" s="1" t="s">
        <v>150</v>
      </c>
      <c r="D42" s="1">
        <v>3</v>
      </c>
      <c r="E42" s="1">
        <v>6</v>
      </c>
      <c r="F42" s="1" t="s">
        <v>168</v>
      </c>
      <c r="G42" s="2">
        <v>47.2167666666667</v>
      </c>
      <c r="H42" s="6">
        <f>1+_xlfn.COUNTIFS(A:A,A42,O:O,"&lt;"&amp;O42)</f>
        <v>5</v>
      </c>
      <c r="I42" s="2">
        <f>_xlfn.AVERAGEIF(A:A,A42,G:G)</f>
        <v>50.77923333333333</v>
      </c>
      <c r="J42" s="2">
        <f t="shared" si="0"/>
        <v>-3.56246666666663</v>
      </c>
      <c r="K42" s="2">
        <f t="shared" si="1"/>
        <v>86.43753333333336</v>
      </c>
      <c r="L42" s="2">
        <f t="shared" si="2"/>
        <v>178.79716376468835</v>
      </c>
      <c r="M42" s="2">
        <f>SUMIF(A:A,A42,L:L)</f>
        <v>2535.965267568552</v>
      </c>
      <c r="N42" s="3">
        <f t="shared" si="3"/>
        <v>0.07050457908523194</v>
      </c>
      <c r="O42" s="7">
        <f t="shared" si="4"/>
        <v>14.183475924182382</v>
      </c>
      <c r="P42" s="3">
        <f t="shared" si="5"/>
        <v>0.07050457908523194</v>
      </c>
      <c r="Q42" s="3">
        <f>IF(ISNUMBER(P42),SUMIF(A:A,A42,P:P),"")</f>
        <v>0.9616310837448203</v>
      </c>
      <c r="R42" s="3">
        <f t="shared" si="6"/>
        <v>0.0733176997676389</v>
      </c>
      <c r="S42" s="8">
        <f t="shared" si="7"/>
        <v>13.639271324240068</v>
      </c>
    </row>
    <row r="43" spans="1:19" ht="15">
      <c r="A43" s="1">
        <v>17</v>
      </c>
      <c r="B43" s="5">
        <v>0.576388888888889</v>
      </c>
      <c r="C43" s="1" t="s">
        <v>150</v>
      </c>
      <c r="D43" s="1">
        <v>3</v>
      </c>
      <c r="E43" s="1">
        <v>9</v>
      </c>
      <c r="F43" s="1" t="s">
        <v>171</v>
      </c>
      <c r="G43" s="2">
        <v>46.6950333333334</v>
      </c>
      <c r="H43" s="6">
        <f>1+_xlfn.COUNTIFS(A:A,A43,O:O,"&lt;"&amp;O43)</f>
        <v>6</v>
      </c>
      <c r="I43" s="2">
        <f>_xlfn.AVERAGEIF(A:A,A43,G:G)</f>
        <v>50.77923333333333</v>
      </c>
      <c r="J43" s="2">
        <f t="shared" si="0"/>
        <v>-4.084199999999932</v>
      </c>
      <c r="K43" s="2">
        <f t="shared" si="1"/>
        <v>85.91580000000008</v>
      </c>
      <c r="L43" s="2">
        <f t="shared" si="2"/>
        <v>173.28679561122632</v>
      </c>
      <c r="M43" s="2">
        <f>SUMIF(A:A,A43,L:L)</f>
        <v>2535.965267568552</v>
      </c>
      <c r="N43" s="3">
        <f t="shared" si="3"/>
        <v>0.06833169122121742</v>
      </c>
      <c r="O43" s="7">
        <f t="shared" si="4"/>
        <v>14.634498021753831</v>
      </c>
      <c r="P43" s="3">
        <f t="shared" si="5"/>
        <v>0.06833169122121742</v>
      </c>
      <c r="Q43" s="3">
        <f>IF(ISNUMBER(P43),SUMIF(A:A,A43,P:P),"")</f>
        <v>0.9616310837448203</v>
      </c>
      <c r="R43" s="3">
        <f t="shared" si="6"/>
        <v>0.07105811404839114</v>
      </c>
      <c r="S43" s="8">
        <f t="shared" si="7"/>
        <v>14.072988192720567</v>
      </c>
    </row>
    <row r="44" spans="1:19" ht="15">
      <c r="A44" s="1">
        <v>17</v>
      </c>
      <c r="B44" s="5">
        <v>0.576388888888889</v>
      </c>
      <c r="C44" s="1" t="s">
        <v>150</v>
      </c>
      <c r="D44" s="1">
        <v>3</v>
      </c>
      <c r="E44" s="1">
        <v>4</v>
      </c>
      <c r="F44" s="1" t="s">
        <v>166</v>
      </c>
      <c r="G44" s="2">
        <v>44.5967333333334</v>
      </c>
      <c r="H44" s="6">
        <f>1+_xlfn.COUNTIFS(A:A,A44,O:O,"&lt;"&amp;O44)</f>
        <v>7</v>
      </c>
      <c r="I44" s="2">
        <f>_xlfn.AVERAGEIF(A:A,A44,G:G)</f>
        <v>50.77923333333333</v>
      </c>
      <c r="J44" s="2">
        <f t="shared" si="0"/>
        <v>-6.1824999999999335</v>
      </c>
      <c r="K44" s="2">
        <f t="shared" si="1"/>
        <v>83.81750000000007</v>
      </c>
      <c r="L44" s="2">
        <f t="shared" si="2"/>
        <v>152.78779532272821</v>
      </c>
      <c r="M44" s="2">
        <f>SUMIF(A:A,A44,L:L)</f>
        <v>2535.965267568552</v>
      </c>
      <c r="N44" s="3">
        <f t="shared" si="3"/>
        <v>0.06024837850765165</v>
      </c>
      <c r="O44" s="7">
        <f t="shared" si="4"/>
        <v>16.597957069881943</v>
      </c>
      <c r="P44" s="3">
        <f t="shared" si="5"/>
        <v>0.06024837850765165</v>
      </c>
      <c r="Q44" s="3">
        <f>IF(ISNUMBER(P44),SUMIF(A:A,A44,P:P),"")</f>
        <v>0.9616310837448203</v>
      </c>
      <c r="R44" s="3">
        <f t="shared" si="6"/>
        <v>0.06265227853599545</v>
      </c>
      <c r="S44" s="8">
        <f t="shared" si="7"/>
        <v>15.961111445060576</v>
      </c>
    </row>
    <row r="45" spans="1:19" ht="15">
      <c r="A45" s="1">
        <v>17</v>
      </c>
      <c r="B45" s="5">
        <v>0.576388888888889</v>
      </c>
      <c r="C45" s="1" t="s">
        <v>150</v>
      </c>
      <c r="D45" s="1">
        <v>3</v>
      </c>
      <c r="E45" s="1">
        <v>7</v>
      </c>
      <c r="F45" s="1" t="s">
        <v>169</v>
      </c>
      <c r="G45" s="2">
        <v>43.3442333333333</v>
      </c>
      <c r="H45" s="6">
        <f>1+_xlfn.COUNTIFS(A:A,A45,O:O,"&lt;"&amp;O45)</f>
        <v>8</v>
      </c>
      <c r="I45" s="2">
        <f>_xlfn.AVERAGEIF(A:A,A45,G:G)</f>
        <v>50.77923333333333</v>
      </c>
      <c r="J45" s="2">
        <f t="shared" si="0"/>
        <v>-7.435000000000031</v>
      </c>
      <c r="K45" s="2">
        <f t="shared" si="1"/>
        <v>82.56499999999997</v>
      </c>
      <c r="L45" s="2">
        <f t="shared" si="2"/>
        <v>141.72662131345916</v>
      </c>
      <c r="M45" s="2">
        <f>SUMIF(A:A,A45,L:L)</f>
        <v>2535.965267568552</v>
      </c>
      <c r="N45" s="3">
        <f t="shared" si="3"/>
        <v>0.05588665709501008</v>
      </c>
      <c r="O45" s="7">
        <f t="shared" si="4"/>
        <v>17.89335866519893</v>
      </c>
      <c r="P45" s="3">
        <f t="shared" si="5"/>
        <v>0.05588665709501008</v>
      </c>
      <c r="Q45" s="3">
        <f>IF(ISNUMBER(P45),SUMIF(A:A,A45,P:P),"")</f>
        <v>0.9616310837448203</v>
      </c>
      <c r="R45" s="3">
        <f t="shared" si="6"/>
        <v>0.05811652518279062</v>
      </c>
      <c r="S45" s="8">
        <f t="shared" si="7"/>
        <v>17.20680988505002</v>
      </c>
    </row>
    <row r="46" spans="1:19" ht="15">
      <c r="A46" s="1">
        <v>17</v>
      </c>
      <c r="B46" s="5">
        <v>0.576388888888889</v>
      </c>
      <c r="C46" s="1" t="s">
        <v>150</v>
      </c>
      <c r="D46" s="1">
        <v>3</v>
      </c>
      <c r="E46" s="1">
        <v>5</v>
      </c>
      <c r="F46" s="1" t="s">
        <v>167</v>
      </c>
      <c r="G46" s="2">
        <v>37.076266666666605</v>
      </c>
      <c r="H46" s="6">
        <f>1+_xlfn.COUNTIFS(A:A,A46,O:O,"&lt;"&amp;O46)</f>
        <v>9</v>
      </c>
      <c r="I46" s="2">
        <f>_xlfn.AVERAGEIF(A:A,A46,G:G)</f>
        <v>50.77923333333333</v>
      </c>
      <c r="J46" s="2">
        <f t="shared" si="0"/>
        <v>-13.702966666666725</v>
      </c>
      <c r="K46" s="2">
        <f t="shared" si="1"/>
        <v>76.29703333333327</v>
      </c>
      <c r="L46" s="2">
        <f t="shared" si="2"/>
        <v>97.30223897738227</v>
      </c>
      <c r="M46" s="2">
        <f>SUMIF(A:A,A46,L:L)</f>
        <v>2535.965267568552</v>
      </c>
      <c r="N46" s="3">
        <f t="shared" si="3"/>
        <v>0.03836891625517975</v>
      </c>
      <c r="O46" s="7">
        <f t="shared" si="4"/>
        <v>26.06276375775929</v>
      </c>
      <c r="P46" s="3">
        <f t="shared" si="5"/>
      </c>
      <c r="Q46" s="3">
        <f>IF(ISNUMBER(P46),SUMIF(A:A,A46,P:P),"")</f>
      </c>
      <c r="R46" s="3">
        <f t="shared" si="6"/>
      </c>
      <c r="S46" s="8">
        <f t="shared" si="7"/>
      </c>
    </row>
    <row r="47" spans="1:19" ht="15">
      <c r="A47" s="1">
        <v>9</v>
      </c>
      <c r="B47" s="5">
        <v>0.5902777777777778</v>
      </c>
      <c r="C47" s="1" t="s">
        <v>100</v>
      </c>
      <c r="D47" s="1">
        <v>2</v>
      </c>
      <c r="E47" s="1">
        <v>2</v>
      </c>
      <c r="F47" s="1" t="s">
        <v>109</v>
      </c>
      <c r="G47" s="2">
        <v>64.31313333333331</v>
      </c>
      <c r="H47" s="6">
        <f>1+_xlfn.COUNTIFS(A:A,A47,O:O,"&lt;"&amp;O47)</f>
        <v>1</v>
      </c>
      <c r="I47" s="2">
        <f>_xlfn.AVERAGEIF(A:A,A47,G:G)</f>
        <v>52.53082666666667</v>
      </c>
      <c r="J47" s="2">
        <f t="shared" si="0"/>
        <v>11.782306666666642</v>
      </c>
      <c r="K47" s="2">
        <f t="shared" si="1"/>
        <v>101.78230666666664</v>
      </c>
      <c r="L47" s="2">
        <f t="shared" si="2"/>
        <v>448.9620666062029</v>
      </c>
      <c r="M47" s="2">
        <f>SUMIF(A:A,A47,L:L)</f>
        <v>1439.2701868532865</v>
      </c>
      <c r="N47" s="3">
        <f t="shared" si="3"/>
        <v>0.31193730732919595</v>
      </c>
      <c r="O47" s="7">
        <f t="shared" si="4"/>
        <v>3.2057723667681493</v>
      </c>
      <c r="P47" s="3">
        <f t="shared" si="5"/>
        <v>0.31193730732919595</v>
      </c>
      <c r="Q47" s="3">
        <f>IF(ISNUMBER(P47),SUMIF(A:A,A47,P:P),"")</f>
        <v>0.9679881473487688</v>
      </c>
      <c r="R47" s="3">
        <f t="shared" si="6"/>
        <v>0.3222532302524197</v>
      </c>
      <c r="S47" s="8">
        <f t="shared" si="7"/>
        <v>3.1031496541297785</v>
      </c>
    </row>
    <row r="48" spans="1:19" ht="15">
      <c r="A48" s="1">
        <v>9</v>
      </c>
      <c r="B48" s="5">
        <v>0.5902777777777778</v>
      </c>
      <c r="C48" s="1" t="s">
        <v>100</v>
      </c>
      <c r="D48" s="1">
        <v>2</v>
      </c>
      <c r="E48" s="1">
        <v>1</v>
      </c>
      <c r="F48" s="1" t="s">
        <v>108</v>
      </c>
      <c r="G48" s="2">
        <v>62.551700000000096</v>
      </c>
      <c r="H48" s="6">
        <f>1+_xlfn.COUNTIFS(A:A,A48,O:O,"&lt;"&amp;O48)</f>
        <v>2</v>
      </c>
      <c r="I48" s="2">
        <f>_xlfn.AVERAGEIF(A:A,A48,G:G)</f>
        <v>52.53082666666667</v>
      </c>
      <c r="J48" s="2">
        <f t="shared" si="0"/>
        <v>10.020873333333427</v>
      </c>
      <c r="K48" s="2">
        <f t="shared" si="1"/>
        <v>100.02087333333343</v>
      </c>
      <c r="L48" s="2">
        <f t="shared" si="2"/>
        <v>403.9343642360246</v>
      </c>
      <c r="M48" s="2">
        <f>SUMIF(A:A,A48,L:L)</f>
        <v>1439.2701868532865</v>
      </c>
      <c r="N48" s="3">
        <f t="shared" si="3"/>
        <v>0.2806522138273125</v>
      </c>
      <c r="O48" s="7">
        <f t="shared" si="4"/>
        <v>3.5631288503403997</v>
      </c>
      <c r="P48" s="3">
        <f t="shared" si="5"/>
        <v>0.2806522138273125</v>
      </c>
      <c r="Q48" s="3">
        <f>IF(ISNUMBER(P48),SUMIF(A:A,A48,P:P),"")</f>
        <v>0.9679881473487688</v>
      </c>
      <c r="R48" s="3">
        <f t="shared" si="6"/>
        <v>0.2899335230457039</v>
      </c>
      <c r="S48" s="8">
        <f t="shared" si="7"/>
        <v>3.449066494605952</v>
      </c>
    </row>
    <row r="49" spans="1:19" ht="15">
      <c r="A49" s="1">
        <v>9</v>
      </c>
      <c r="B49" s="5">
        <v>0.5902777777777778</v>
      </c>
      <c r="C49" s="1" t="s">
        <v>100</v>
      </c>
      <c r="D49" s="1">
        <v>2</v>
      </c>
      <c r="E49" s="1">
        <v>3</v>
      </c>
      <c r="F49" s="1" t="s">
        <v>110</v>
      </c>
      <c r="G49" s="2">
        <v>60.935866666666605</v>
      </c>
      <c r="H49" s="6">
        <f>1+_xlfn.COUNTIFS(A:A,A49,O:O,"&lt;"&amp;O49)</f>
        <v>3</v>
      </c>
      <c r="I49" s="2">
        <f>_xlfn.AVERAGEIF(A:A,A49,G:G)</f>
        <v>52.53082666666667</v>
      </c>
      <c r="J49" s="2">
        <f t="shared" si="0"/>
        <v>8.405039999999936</v>
      </c>
      <c r="K49" s="2">
        <f t="shared" si="1"/>
        <v>98.40503999999993</v>
      </c>
      <c r="L49" s="2">
        <f t="shared" si="2"/>
        <v>366.6113884571916</v>
      </c>
      <c r="M49" s="2">
        <f>SUMIF(A:A,A49,L:L)</f>
        <v>1439.2701868532865</v>
      </c>
      <c r="N49" s="3">
        <f t="shared" si="3"/>
        <v>0.2547203379920788</v>
      </c>
      <c r="O49" s="7">
        <f t="shared" si="4"/>
        <v>3.925874187679107</v>
      </c>
      <c r="P49" s="3">
        <f t="shared" si="5"/>
        <v>0.2547203379920788</v>
      </c>
      <c r="Q49" s="3">
        <f>IF(ISNUMBER(P49),SUMIF(A:A,A49,P:P),"")</f>
        <v>0.9679881473487688</v>
      </c>
      <c r="R49" s="3">
        <f t="shared" si="6"/>
        <v>0.26314406709393556</v>
      </c>
      <c r="S49" s="8">
        <f t="shared" si="7"/>
        <v>3.800199681655852</v>
      </c>
    </row>
    <row r="50" spans="1:19" ht="15">
      <c r="A50" s="1">
        <v>9</v>
      </c>
      <c r="B50" s="5">
        <v>0.5902777777777778</v>
      </c>
      <c r="C50" s="1" t="s">
        <v>100</v>
      </c>
      <c r="D50" s="1">
        <v>2</v>
      </c>
      <c r="E50" s="1">
        <v>4</v>
      </c>
      <c r="F50" s="1" t="s">
        <v>111</v>
      </c>
      <c r="G50" s="2">
        <v>48.4852333333333</v>
      </c>
      <c r="H50" s="6">
        <f>1+_xlfn.COUNTIFS(A:A,A50,O:O,"&lt;"&amp;O50)</f>
        <v>4</v>
      </c>
      <c r="I50" s="2">
        <f>_xlfn.AVERAGEIF(A:A,A50,G:G)</f>
        <v>52.53082666666667</v>
      </c>
      <c r="J50" s="2">
        <f t="shared" si="0"/>
        <v>-4.045593333333372</v>
      </c>
      <c r="K50" s="2">
        <f t="shared" si="1"/>
        <v>85.95440666666663</v>
      </c>
      <c r="L50" s="2">
        <f t="shared" si="2"/>
        <v>173.6886624070101</v>
      </c>
      <c r="M50" s="2">
        <f>SUMIF(A:A,A50,L:L)</f>
        <v>1439.2701868532865</v>
      </c>
      <c r="N50" s="3">
        <f t="shared" si="3"/>
        <v>0.12067828820018157</v>
      </c>
      <c r="O50" s="7">
        <f t="shared" si="4"/>
        <v>8.28649473666047</v>
      </c>
      <c r="P50" s="3">
        <f t="shared" si="5"/>
        <v>0.12067828820018157</v>
      </c>
      <c r="Q50" s="3">
        <f>IF(ISNUMBER(P50),SUMIF(A:A,A50,P:P),"")</f>
        <v>0.9679881473487688</v>
      </c>
      <c r="R50" s="3">
        <f t="shared" si="6"/>
        <v>0.12466917960794086</v>
      </c>
      <c r="S50" s="8">
        <f t="shared" si="7"/>
        <v>8.021228688155293</v>
      </c>
    </row>
    <row r="51" spans="1:19" ht="15">
      <c r="A51" s="1">
        <v>9</v>
      </c>
      <c r="B51" s="5">
        <v>0.5902777777777778</v>
      </c>
      <c r="C51" s="1" t="s">
        <v>100</v>
      </c>
      <c r="D51" s="1">
        <v>2</v>
      </c>
      <c r="E51" s="1">
        <v>5</v>
      </c>
      <c r="F51" s="1" t="s">
        <v>112</v>
      </c>
      <c r="G51" s="2">
        <v>26.3682</v>
      </c>
      <c r="H51" s="6">
        <f>1+_xlfn.COUNTIFS(A:A,A51,O:O,"&lt;"&amp;O51)</f>
        <v>5</v>
      </c>
      <c r="I51" s="2">
        <f>_xlfn.AVERAGEIF(A:A,A51,G:G)</f>
        <v>52.53082666666667</v>
      </c>
      <c r="J51" s="2">
        <f t="shared" si="0"/>
        <v>-26.162626666666668</v>
      </c>
      <c r="K51" s="2">
        <f t="shared" si="1"/>
        <v>63.83737333333333</v>
      </c>
      <c r="L51" s="2">
        <f t="shared" si="2"/>
        <v>46.07370514685758</v>
      </c>
      <c r="M51" s="2">
        <f>SUMIF(A:A,A51,L:L)</f>
        <v>1439.2701868532865</v>
      </c>
      <c r="N51" s="3">
        <f t="shared" si="3"/>
        <v>0.03201185265123132</v>
      </c>
      <c r="O51" s="7">
        <f t="shared" si="4"/>
        <v>31.238429430966892</v>
      </c>
      <c r="P51" s="3">
        <f t="shared" si="5"/>
      </c>
      <c r="Q51" s="3">
        <f>IF(ISNUMBER(P51),SUMIF(A:A,A51,P:P),"")</f>
      </c>
      <c r="R51" s="3">
        <f t="shared" si="6"/>
      </c>
      <c r="S51" s="8">
        <f t="shared" si="7"/>
      </c>
    </row>
    <row r="52" spans="1:19" ht="15">
      <c r="A52" s="1">
        <v>10</v>
      </c>
      <c r="B52" s="5">
        <v>0.6145833333333334</v>
      </c>
      <c r="C52" s="1" t="s">
        <v>100</v>
      </c>
      <c r="D52" s="1">
        <v>3</v>
      </c>
      <c r="E52" s="1">
        <v>5</v>
      </c>
      <c r="F52" s="1" t="s">
        <v>117</v>
      </c>
      <c r="G52" s="2">
        <v>61.6534333333333</v>
      </c>
      <c r="H52" s="6">
        <f>1+_xlfn.COUNTIFS(A:A,A52,O:O,"&lt;"&amp;O52)</f>
        <v>1</v>
      </c>
      <c r="I52" s="2">
        <f>_xlfn.AVERAGEIF(A:A,A52,G:G)</f>
        <v>51.330394444444416</v>
      </c>
      <c r="J52" s="2">
        <f t="shared" si="0"/>
        <v>10.323038888888881</v>
      </c>
      <c r="K52" s="2">
        <f t="shared" si="1"/>
        <v>100.32303888888887</v>
      </c>
      <c r="L52" s="2">
        <f t="shared" si="2"/>
        <v>411.3244558423187</v>
      </c>
      <c r="M52" s="2">
        <f>SUMIF(A:A,A52,L:L)</f>
        <v>1432.8326082171702</v>
      </c>
      <c r="N52" s="3">
        <f t="shared" si="3"/>
        <v>0.2870708368049476</v>
      </c>
      <c r="O52" s="7">
        <f t="shared" si="4"/>
        <v>3.4834607761967034</v>
      </c>
      <c r="P52" s="3">
        <f t="shared" si="5"/>
        <v>0.2870708368049476</v>
      </c>
      <c r="Q52" s="3">
        <f>IF(ISNUMBER(P52),SUMIF(A:A,A52,P:P),"")</f>
        <v>1.0000000000000004</v>
      </c>
      <c r="R52" s="3">
        <f t="shared" si="6"/>
        <v>0.2870708368049475</v>
      </c>
      <c r="S52" s="8">
        <f t="shared" si="7"/>
        <v>3.483460776196705</v>
      </c>
    </row>
    <row r="53" spans="1:19" ht="15">
      <c r="A53" s="1">
        <v>10</v>
      </c>
      <c r="B53" s="5">
        <v>0.6145833333333334</v>
      </c>
      <c r="C53" s="1" t="s">
        <v>100</v>
      </c>
      <c r="D53" s="1">
        <v>3</v>
      </c>
      <c r="E53" s="1">
        <v>1</v>
      </c>
      <c r="F53" s="1" t="s">
        <v>113</v>
      </c>
      <c r="G53" s="2">
        <v>57.78473333333331</v>
      </c>
      <c r="H53" s="6">
        <f>1+_xlfn.COUNTIFS(A:A,A53,O:O,"&lt;"&amp;O53)</f>
        <v>2</v>
      </c>
      <c r="I53" s="2">
        <f>_xlfn.AVERAGEIF(A:A,A53,G:G)</f>
        <v>51.330394444444416</v>
      </c>
      <c r="J53" s="2">
        <f t="shared" si="0"/>
        <v>6.454338888888891</v>
      </c>
      <c r="K53" s="2">
        <f t="shared" si="1"/>
        <v>96.45433888888888</v>
      </c>
      <c r="L53" s="2">
        <f t="shared" si="2"/>
        <v>326.11834381638124</v>
      </c>
      <c r="M53" s="2">
        <f>SUMIF(A:A,A53,L:L)</f>
        <v>1432.8326082171702</v>
      </c>
      <c r="N53" s="3">
        <f t="shared" si="3"/>
        <v>0.22760393778458204</v>
      </c>
      <c r="O53" s="7">
        <f t="shared" si="4"/>
        <v>4.393597095611147</v>
      </c>
      <c r="P53" s="3">
        <f t="shared" si="5"/>
        <v>0.22760393778458204</v>
      </c>
      <c r="Q53" s="3">
        <f>IF(ISNUMBER(P53),SUMIF(A:A,A53,P:P),"")</f>
        <v>1.0000000000000004</v>
      </c>
      <c r="R53" s="3">
        <f t="shared" si="6"/>
        <v>0.22760393778458193</v>
      </c>
      <c r="S53" s="8">
        <f t="shared" si="7"/>
        <v>4.39359709561115</v>
      </c>
    </row>
    <row r="54" spans="1:19" ht="15">
      <c r="A54" s="1">
        <v>10</v>
      </c>
      <c r="B54" s="5">
        <v>0.6145833333333334</v>
      </c>
      <c r="C54" s="1" t="s">
        <v>100</v>
      </c>
      <c r="D54" s="1">
        <v>3</v>
      </c>
      <c r="E54" s="1">
        <v>4</v>
      </c>
      <c r="F54" s="1" t="s">
        <v>116</v>
      </c>
      <c r="G54" s="2">
        <v>50.331</v>
      </c>
      <c r="H54" s="6">
        <f>1+_xlfn.COUNTIFS(A:A,A54,O:O,"&lt;"&amp;O54)</f>
        <v>3</v>
      </c>
      <c r="I54" s="2">
        <f>_xlfn.AVERAGEIF(A:A,A54,G:G)</f>
        <v>51.330394444444416</v>
      </c>
      <c r="J54" s="2">
        <f t="shared" si="0"/>
        <v>-0.9993944444444125</v>
      </c>
      <c r="K54" s="2">
        <f t="shared" si="1"/>
        <v>89.00060555555558</v>
      </c>
      <c r="L54" s="2">
        <f t="shared" si="2"/>
        <v>208.5202863885354</v>
      </c>
      <c r="M54" s="2">
        <f>SUMIF(A:A,A54,L:L)</f>
        <v>1432.8326082171702</v>
      </c>
      <c r="N54" s="3">
        <f t="shared" si="3"/>
        <v>0.14553010951362338</v>
      </c>
      <c r="O54" s="7">
        <f t="shared" si="4"/>
        <v>6.871430272004213</v>
      </c>
      <c r="P54" s="3">
        <f t="shared" si="5"/>
        <v>0.14553010951362338</v>
      </c>
      <c r="Q54" s="3">
        <f>IF(ISNUMBER(P54),SUMIF(A:A,A54,P:P),"")</f>
        <v>1.0000000000000004</v>
      </c>
      <c r="R54" s="3">
        <f t="shared" si="6"/>
        <v>0.14553010951362333</v>
      </c>
      <c r="S54" s="8">
        <f t="shared" si="7"/>
        <v>6.871430272004216</v>
      </c>
    </row>
    <row r="55" spans="1:19" ht="15">
      <c r="A55" s="1">
        <v>10</v>
      </c>
      <c r="B55" s="5">
        <v>0.6145833333333334</v>
      </c>
      <c r="C55" s="1" t="s">
        <v>100</v>
      </c>
      <c r="D55" s="1">
        <v>3</v>
      </c>
      <c r="E55" s="1">
        <v>2</v>
      </c>
      <c r="F55" s="1" t="s">
        <v>114</v>
      </c>
      <c r="G55" s="2">
        <v>47.4261666666666</v>
      </c>
      <c r="H55" s="6">
        <f>1+_xlfn.COUNTIFS(A:A,A55,O:O,"&lt;"&amp;O55)</f>
        <v>4</v>
      </c>
      <c r="I55" s="2">
        <f>_xlfn.AVERAGEIF(A:A,A55,G:G)</f>
        <v>51.330394444444416</v>
      </c>
      <c r="J55" s="2">
        <f t="shared" si="0"/>
        <v>-3.9042277777778125</v>
      </c>
      <c r="K55" s="2">
        <f t="shared" si="1"/>
        <v>86.0957722222222</v>
      </c>
      <c r="L55" s="2">
        <f t="shared" si="2"/>
        <v>175.16814362295014</v>
      </c>
      <c r="M55" s="2">
        <f>SUMIF(A:A,A55,L:L)</f>
        <v>1432.8326082171702</v>
      </c>
      <c r="N55" s="3">
        <f t="shared" si="3"/>
        <v>0.12225304101705677</v>
      </c>
      <c r="O55" s="7">
        <f t="shared" si="4"/>
        <v>8.179755625551104</v>
      </c>
      <c r="P55" s="3">
        <f t="shared" si="5"/>
        <v>0.12225304101705677</v>
      </c>
      <c r="Q55" s="3">
        <f>IF(ISNUMBER(P55),SUMIF(A:A,A55,P:P),"")</f>
        <v>1.0000000000000004</v>
      </c>
      <c r="R55" s="3">
        <f t="shared" si="6"/>
        <v>0.12225304101705671</v>
      </c>
      <c r="S55" s="8">
        <f t="shared" si="7"/>
        <v>8.179755625551108</v>
      </c>
    </row>
    <row r="56" spans="1:19" ht="15">
      <c r="A56" s="1">
        <v>10</v>
      </c>
      <c r="B56" s="5">
        <v>0.6145833333333334</v>
      </c>
      <c r="C56" s="1" t="s">
        <v>100</v>
      </c>
      <c r="D56" s="1">
        <v>3</v>
      </c>
      <c r="E56" s="1">
        <v>3</v>
      </c>
      <c r="F56" s="1" t="s">
        <v>115</v>
      </c>
      <c r="G56" s="2">
        <v>47.0800333333333</v>
      </c>
      <c r="H56" s="6">
        <f>1+_xlfn.COUNTIFS(A:A,A56,O:O,"&lt;"&amp;O56)</f>
        <v>5</v>
      </c>
      <c r="I56" s="2">
        <f>_xlfn.AVERAGEIF(A:A,A56,G:G)</f>
        <v>51.330394444444416</v>
      </c>
      <c r="J56" s="2">
        <f t="shared" si="0"/>
        <v>-4.250361111111118</v>
      </c>
      <c r="K56" s="2">
        <f t="shared" si="1"/>
        <v>85.74963888888888</v>
      </c>
      <c r="L56" s="2">
        <f t="shared" si="2"/>
        <v>171.56776732916552</v>
      </c>
      <c r="M56" s="2">
        <f>SUMIF(A:A,A56,L:L)</f>
        <v>1432.8326082171702</v>
      </c>
      <c r="N56" s="3">
        <f t="shared" si="3"/>
        <v>0.11974027276126975</v>
      </c>
      <c r="O56" s="7">
        <f t="shared" si="4"/>
        <v>8.351409070144127</v>
      </c>
      <c r="P56" s="3">
        <f t="shared" si="5"/>
        <v>0.11974027276126975</v>
      </c>
      <c r="Q56" s="3">
        <f>IF(ISNUMBER(P56),SUMIF(A:A,A56,P:P),"")</f>
        <v>1.0000000000000004</v>
      </c>
      <c r="R56" s="3">
        <f t="shared" si="6"/>
        <v>0.1197402727612697</v>
      </c>
      <c r="S56" s="8">
        <f t="shared" si="7"/>
        <v>8.35140907014413</v>
      </c>
    </row>
    <row r="57" spans="1:19" ht="15">
      <c r="A57" s="1">
        <v>10</v>
      </c>
      <c r="B57" s="5">
        <v>0.6145833333333334</v>
      </c>
      <c r="C57" s="1" t="s">
        <v>100</v>
      </c>
      <c r="D57" s="1">
        <v>3</v>
      </c>
      <c r="E57" s="1">
        <v>6</v>
      </c>
      <c r="F57" s="1" t="s">
        <v>118</v>
      </c>
      <c r="G57" s="2">
        <v>43.707</v>
      </c>
      <c r="H57" s="6">
        <f>1+_xlfn.COUNTIFS(A:A,A57,O:O,"&lt;"&amp;O57)</f>
        <v>6</v>
      </c>
      <c r="I57" s="2">
        <f>_xlfn.AVERAGEIF(A:A,A57,G:G)</f>
        <v>51.330394444444416</v>
      </c>
      <c r="J57" s="2">
        <f t="shared" si="0"/>
        <v>-7.623394444444415</v>
      </c>
      <c r="K57" s="2">
        <f t="shared" si="1"/>
        <v>82.37660555555559</v>
      </c>
      <c r="L57" s="2">
        <f t="shared" si="2"/>
        <v>140.1336112178195</v>
      </c>
      <c r="M57" s="2">
        <f>SUMIF(A:A,A57,L:L)</f>
        <v>1432.8326082171702</v>
      </c>
      <c r="N57" s="3">
        <f t="shared" si="3"/>
        <v>0.09780180211852064</v>
      </c>
      <c r="O57" s="7">
        <f t="shared" si="4"/>
        <v>10.224760467993779</v>
      </c>
      <c r="P57" s="3">
        <f t="shared" si="5"/>
        <v>0.09780180211852064</v>
      </c>
      <c r="Q57" s="3">
        <f>IF(ISNUMBER(P57),SUMIF(A:A,A57,P:P),"")</f>
        <v>1.0000000000000004</v>
      </c>
      <c r="R57" s="3">
        <f t="shared" si="6"/>
        <v>0.0978018021185206</v>
      </c>
      <c r="S57" s="8">
        <f t="shared" si="7"/>
        <v>10.224760467993782</v>
      </c>
    </row>
    <row r="58" spans="1:19" ht="15">
      <c r="A58" s="1">
        <v>28</v>
      </c>
      <c r="B58" s="5">
        <v>0.625</v>
      </c>
      <c r="C58" s="1" t="s">
        <v>249</v>
      </c>
      <c r="D58" s="1">
        <v>5</v>
      </c>
      <c r="E58" s="1">
        <v>5</v>
      </c>
      <c r="F58" s="1" t="s">
        <v>271</v>
      </c>
      <c r="G58" s="2">
        <v>67.22573333333331</v>
      </c>
      <c r="H58" s="6">
        <f>1+_xlfn.COUNTIFS(A:A,A58,O:O,"&lt;"&amp;O58)</f>
        <v>1</v>
      </c>
      <c r="I58" s="2">
        <f>_xlfn.AVERAGEIF(A:A,A58,G:G)</f>
        <v>56.38375416666666</v>
      </c>
      <c r="J58" s="2">
        <f t="shared" si="0"/>
        <v>10.841979166666647</v>
      </c>
      <c r="K58" s="2">
        <f t="shared" si="1"/>
        <v>100.84197916666665</v>
      </c>
      <c r="L58" s="2">
        <f t="shared" si="2"/>
        <v>424.33309575370754</v>
      </c>
      <c r="M58" s="2">
        <f>SUMIF(A:A,A58,L:L)</f>
        <v>1933.2341510069523</v>
      </c>
      <c r="N58" s="3">
        <f t="shared" si="3"/>
        <v>0.21949389603566008</v>
      </c>
      <c r="O58" s="7">
        <f t="shared" si="4"/>
        <v>4.555935349735352</v>
      </c>
      <c r="P58" s="3">
        <f t="shared" si="5"/>
        <v>0.21949389603566008</v>
      </c>
      <c r="Q58" s="3">
        <f>IF(ISNUMBER(P58),SUMIF(A:A,A58,P:P),"")</f>
        <v>1</v>
      </c>
      <c r="R58" s="3">
        <f t="shared" si="6"/>
        <v>0.21949389603566008</v>
      </c>
      <c r="S58" s="8">
        <f t="shared" si="7"/>
        <v>4.555935349735352</v>
      </c>
    </row>
    <row r="59" spans="1:19" ht="15">
      <c r="A59" s="1">
        <v>28</v>
      </c>
      <c r="B59" s="5">
        <v>0.625</v>
      </c>
      <c r="C59" s="1" t="s">
        <v>249</v>
      </c>
      <c r="D59" s="1">
        <v>5</v>
      </c>
      <c r="E59" s="1">
        <v>2</v>
      </c>
      <c r="F59" s="1" t="s">
        <v>268</v>
      </c>
      <c r="G59" s="2">
        <v>62.3889</v>
      </c>
      <c r="H59" s="6">
        <f>1+_xlfn.COUNTIFS(A:A,A59,O:O,"&lt;"&amp;O59)</f>
        <v>2</v>
      </c>
      <c r="I59" s="2">
        <f>_xlfn.AVERAGEIF(A:A,A59,G:G)</f>
        <v>56.38375416666666</v>
      </c>
      <c r="J59" s="2">
        <f t="shared" si="0"/>
        <v>6.005145833333337</v>
      </c>
      <c r="K59" s="2">
        <f t="shared" si="1"/>
        <v>96.00514583333333</v>
      </c>
      <c r="L59" s="2">
        <f t="shared" si="2"/>
        <v>317.4463253418231</v>
      </c>
      <c r="M59" s="2">
        <f>SUMIF(A:A,A59,L:L)</f>
        <v>1933.2341510069523</v>
      </c>
      <c r="N59" s="3">
        <f t="shared" si="3"/>
        <v>0.16420479908058563</v>
      </c>
      <c r="O59" s="7">
        <f t="shared" si="4"/>
        <v>6.089955991537355</v>
      </c>
      <c r="P59" s="3">
        <f t="shared" si="5"/>
        <v>0.16420479908058563</v>
      </c>
      <c r="Q59" s="3">
        <f>IF(ISNUMBER(P59),SUMIF(A:A,A59,P:P),"")</f>
        <v>1</v>
      </c>
      <c r="R59" s="3">
        <f t="shared" si="6"/>
        <v>0.16420479908058563</v>
      </c>
      <c r="S59" s="8">
        <f t="shared" si="7"/>
        <v>6.089955991537355</v>
      </c>
    </row>
    <row r="60" spans="1:19" ht="15">
      <c r="A60" s="1">
        <v>28</v>
      </c>
      <c r="B60" s="5">
        <v>0.625</v>
      </c>
      <c r="C60" s="1" t="s">
        <v>249</v>
      </c>
      <c r="D60" s="1">
        <v>5</v>
      </c>
      <c r="E60" s="1">
        <v>4</v>
      </c>
      <c r="F60" s="1" t="s">
        <v>270</v>
      </c>
      <c r="G60" s="2">
        <v>62.1252333333333</v>
      </c>
      <c r="H60" s="6">
        <f>1+_xlfn.COUNTIFS(A:A,A60,O:O,"&lt;"&amp;O60)</f>
        <v>3</v>
      </c>
      <c r="I60" s="2">
        <f>_xlfn.AVERAGEIF(A:A,A60,G:G)</f>
        <v>56.38375416666666</v>
      </c>
      <c r="J60" s="2">
        <f t="shared" si="0"/>
        <v>5.741479166666636</v>
      </c>
      <c r="K60" s="2">
        <f t="shared" si="1"/>
        <v>95.74147916666664</v>
      </c>
      <c r="L60" s="2">
        <f t="shared" si="2"/>
        <v>312.46383984960846</v>
      </c>
      <c r="M60" s="2">
        <f>SUMIF(A:A,A60,L:L)</f>
        <v>1933.2341510069523</v>
      </c>
      <c r="N60" s="3">
        <f t="shared" si="3"/>
        <v>0.16162751919463933</v>
      </c>
      <c r="O60" s="7">
        <f t="shared" si="4"/>
        <v>6.187065203888663</v>
      </c>
      <c r="P60" s="3">
        <f t="shared" si="5"/>
        <v>0.16162751919463933</v>
      </c>
      <c r="Q60" s="3">
        <f>IF(ISNUMBER(P60),SUMIF(A:A,A60,P:P),"")</f>
        <v>1</v>
      </c>
      <c r="R60" s="3">
        <f t="shared" si="6"/>
        <v>0.16162751919463933</v>
      </c>
      <c r="S60" s="8">
        <f t="shared" si="7"/>
        <v>6.187065203888663</v>
      </c>
    </row>
    <row r="61" spans="1:19" ht="15">
      <c r="A61" s="1">
        <v>28</v>
      </c>
      <c r="B61" s="5">
        <v>0.625</v>
      </c>
      <c r="C61" s="1" t="s">
        <v>249</v>
      </c>
      <c r="D61" s="1">
        <v>5</v>
      </c>
      <c r="E61" s="1">
        <v>1</v>
      </c>
      <c r="F61" s="1" t="s">
        <v>267</v>
      </c>
      <c r="G61" s="2">
        <v>60.0903333333333</v>
      </c>
      <c r="H61" s="6">
        <f>1+_xlfn.COUNTIFS(A:A,A61,O:O,"&lt;"&amp;O61)</f>
        <v>4</v>
      </c>
      <c r="I61" s="2">
        <f>_xlfn.AVERAGEIF(A:A,A61,G:G)</f>
        <v>56.38375416666666</v>
      </c>
      <c r="J61" s="2">
        <f t="shared" si="0"/>
        <v>3.7065791666666357</v>
      </c>
      <c r="K61" s="2">
        <f t="shared" si="1"/>
        <v>93.70657916666664</v>
      </c>
      <c r="L61" s="2">
        <f t="shared" si="2"/>
        <v>276.55086105616795</v>
      </c>
      <c r="M61" s="2">
        <f>SUMIF(A:A,A61,L:L)</f>
        <v>1933.2341510069523</v>
      </c>
      <c r="N61" s="3">
        <f t="shared" si="3"/>
        <v>0.14305088750481804</v>
      </c>
      <c r="O61" s="7">
        <f t="shared" si="4"/>
        <v>6.990519370013132</v>
      </c>
      <c r="P61" s="3">
        <f t="shared" si="5"/>
        <v>0.14305088750481804</v>
      </c>
      <c r="Q61" s="3">
        <f>IF(ISNUMBER(P61),SUMIF(A:A,A61,P:P),"")</f>
        <v>1</v>
      </c>
      <c r="R61" s="3">
        <f t="shared" si="6"/>
        <v>0.14305088750481804</v>
      </c>
      <c r="S61" s="8">
        <f t="shared" si="7"/>
        <v>6.990519370013132</v>
      </c>
    </row>
    <row r="62" spans="1:19" ht="15">
      <c r="A62" s="1">
        <v>28</v>
      </c>
      <c r="B62" s="5">
        <v>0.625</v>
      </c>
      <c r="C62" s="1" t="s">
        <v>249</v>
      </c>
      <c r="D62" s="1">
        <v>5</v>
      </c>
      <c r="E62" s="1">
        <v>3</v>
      </c>
      <c r="F62" s="1" t="s">
        <v>269</v>
      </c>
      <c r="G62" s="2">
        <v>52.9416666666667</v>
      </c>
      <c r="H62" s="6">
        <f>1+_xlfn.COUNTIFS(A:A,A62,O:O,"&lt;"&amp;O62)</f>
        <v>5</v>
      </c>
      <c r="I62" s="2">
        <f>_xlfn.AVERAGEIF(A:A,A62,G:G)</f>
        <v>56.38375416666666</v>
      </c>
      <c r="J62" s="2">
        <f t="shared" si="0"/>
        <v>-3.442087499999964</v>
      </c>
      <c r="K62" s="2">
        <f t="shared" si="1"/>
        <v>86.55791250000004</v>
      </c>
      <c r="L62" s="2">
        <f t="shared" si="2"/>
        <v>180.0932459836844</v>
      </c>
      <c r="M62" s="2">
        <f>SUMIF(A:A,A62,L:L)</f>
        <v>1933.2341510069523</v>
      </c>
      <c r="N62" s="3">
        <f t="shared" si="3"/>
        <v>0.09315645799546853</v>
      </c>
      <c r="O62" s="7">
        <f t="shared" si="4"/>
        <v>10.734628833232836</v>
      </c>
      <c r="P62" s="3">
        <f t="shared" si="5"/>
        <v>0.09315645799546853</v>
      </c>
      <c r="Q62" s="3">
        <f>IF(ISNUMBER(P62),SUMIF(A:A,A62,P:P),"")</f>
        <v>1</v>
      </c>
      <c r="R62" s="3">
        <f t="shared" si="6"/>
        <v>0.09315645799546853</v>
      </c>
      <c r="S62" s="8">
        <f t="shared" si="7"/>
        <v>10.734628833232836</v>
      </c>
    </row>
    <row r="63" spans="1:19" ht="15">
      <c r="A63" s="1">
        <v>28</v>
      </c>
      <c r="B63" s="5">
        <v>0.625</v>
      </c>
      <c r="C63" s="1" t="s">
        <v>249</v>
      </c>
      <c r="D63" s="1">
        <v>5</v>
      </c>
      <c r="E63" s="1">
        <v>7</v>
      </c>
      <c r="F63" s="1" t="s">
        <v>273</v>
      </c>
      <c r="G63" s="2">
        <v>50.9082</v>
      </c>
      <c r="H63" s="6">
        <f>1+_xlfn.COUNTIFS(A:A,A63,O:O,"&lt;"&amp;O63)</f>
        <v>6</v>
      </c>
      <c r="I63" s="2">
        <f>_xlfn.AVERAGEIF(A:A,A63,G:G)</f>
        <v>56.38375416666666</v>
      </c>
      <c r="J63" s="2">
        <f aca="true" t="shared" si="8" ref="J63:J117">G63-I63</f>
        <v>-5.475554166666662</v>
      </c>
      <c r="K63" s="2">
        <f aca="true" t="shared" si="9" ref="K63:K117">90+J63</f>
        <v>84.52444583333335</v>
      </c>
      <c r="L63" s="2">
        <f aca="true" t="shared" si="10" ref="L63:L117">EXP(0.06*K63)</f>
        <v>159.40796759195842</v>
      </c>
      <c r="M63" s="2">
        <f>SUMIF(A:A,A63,L:L)</f>
        <v>1933.2341510069523</v>
      </c>
      <c r="N63" s="3">
        <f aca="true" t="shared" si="11" ref="N63:N117">L63/M63</f>
        <v>0.08245662715451646</v>
      </c>
      <c r="O63" s="7">
        <f aca="true" t="shared" si="12" ref="O63:O117">1/N63</f>
        <v>12.12758797574982</v>
      </c>
      <c r="P63" s="3">
        <f aca="true" t="shared" si="13" ref="P63:P117">IF(O63&gt;21,"",N63)</f>
        <v>0.08245662715451646</v>
      </c>
      <c r="Q63" s="3">
        <f>IF(ISNUMBER(P63),SUMIF(A:A,A63,P:P),"")</f>
        <v>1</v>
      </c>
      <c r="R63" s="3">
        <f aca="true" t="shared" si="14" ref="R63:R117">_xlfn.IFERROR(P63*(1/Q63),"")</f>
        <v>0.08245662715451646</v>
      </c>
      <c r="S63" s="8">
        <f aca="true" t="shared" si="15" ref="S63:S117">_xlfn.IFERROR(1/R63,"")</f>
        <v>12.12758797574982</v>
      </c>
    </row>
    <row r="64" spans="1:19" ht="15">
      <c r="A64" s="1">
        <v>28</v>
      </c>
      <c r="B64" s="5">
        <v>0.625</v>
      </c>
      <c r="C64" s="1" t="s">
        <v>249</v>
      </c>
      <c r="D64" s="1">
        <v>5</v>
      </c>
      <c r="E64" s="1">
        <v>6</v>
      </c>
      <c r="F64" s="1" t="s">
        <v>272</v>
      </c>
      <c r="G64" s="2">
        <v>47.931200000000004</v>
      </c>
      <c r="H64" s="6">
        <f>1+_xlfn.COUNTIFS(A:A,A64,O:O,"&lt;"&amp;O64)</f>
        <v>7</v>
      </c>
      <c r="I64" s="2">
        <f>_xlfn.AVERAGEIF(A:A,A64,G:G)</f>
        <v>56.38375416666666</v>
      </c>
      <c r="J64" s="2">
        <f t="shared" si="8"/>
        <v>-8.452554166666658</v>
      </c>
      <c r="K64" s="2">
        <f t="shared" si="9"/>
        <v>81.54744583333334</v>
      </c>
      <c r="L64" s="2">
        <f t="shared" si="10"/>
        <v>133.3325988767066</v>
      </c>
      <c r="M64" s="2">
        <f>SUMIF(A:A,A64,L:L)</f>
        <v>1933.2341510069523</v>
      </c>
      <c r="N64" s="3">
        <f t="shared" si="11"/>
        <v>0.0689686755260652</v>
      </c>
      <c r="O64" s="7">
        <f t="shared" si="12"/>
        <v>14.49933600105271</v>
      </c>
      <c r="P64" s="3">
        <f t="shared" si="13"/>
        <v>0.0689686755260652</v>
      </c>
      <c r="Q64" s="3">
        <f>IF(ISNUMBER(P64),SUMIF(A:A,A64,P:P),"")</f>
        <v>1</v>
      </c>
      <c r="R64" s="3">
        <f t="shared" si="14"/>
        <v>0.0689686755260652</v>
      </c>
      <c r="S64" s="8">
        <f t="shared" si="15"/>
        <v>14.49933600105271</v>
      </c>
    </row>
    <row r="65" spans="1:19" ht="15">
      <c r="A65" s="1">
        <v>28</v>
      </c>
      <c r="B65" s="5">
        <v>0.625</v>
      </c>
      <c r="C65" s="1" t="s">
        <v>249</v>
      </c>
      <c r="D65" s="1">
        <v>5</v>
      </c>
      <c r="E65" s="1">
        <v>8</v>
      </c>
      <c r="F65" s="1" t="s">
        <v>274</v>
      </c>
      <c r="G65" s="2">
        <v>47.458766666666705</v>
      </c>
      <c r="H65" s="6">
        <f>1+_xlfn.COUNTIFS(A:A,A65,O:O,"&lt;"&amp;O65)</f>
        <v>8</v>
      </c>
      <c r="I65" s="2">
        <f>_xlfn.AVERAGEIF(A:A,A65,G:G)</f>
        <v>56.38375416666666</v>
      </c>
      <c r="J65" s="2">
        <f t="shared" si="8"/>
        <v>-8.924987499999958</v>
      </c>
      <c r="K65" s="2">
        <f t="shared" si="9"/>
        <v>81.07501250000004</v>
      </c>
      <c r="L65" s="2">
        <f t="shared" si="10"/>
        <v>129.60621655329555</v>
      </c>
      <c r="M65" s="2">
        <f>SUMIF(A:A,A65,L:L)</f>
        <v>1933.2341510069523</v>
      </c>
      <c r="N65" s="3">
        <f t="shared" si="11"/>
        <v>0.06704113750824665</v>
      </c>
      <c r="O65" s="7">
        <f t="shared" si="12"/>
        <v>14.916214687989015</v>
      </c>
      <c r="P65" s="3">
        <f t="shared" si="13"/>
        <v>0.06704113750824665</v>
      </c>
      <c r="Q65" s="3">
        <f>IF(ISNUMBER(P65),SUMIF(A:A,A65,P:P),"")</f>
        <v>1</v>
      </c>
      <c r="R65" s="3">
        <f t="shared" si="14"/>
        <v>0.06704113750824665</v>
      </c>
      <c r="S65" s="8">
        <f t="shared" si="15"/>
        <v>14.916214687989015</v>
      </c>
    </row>
    <row r="66" spans="1:19" ht="15">
      <c r="A66" s="1">
        <v>18</v>
      </c>
      <c r="B66" s="5">
        <v>0.6284722222222222</v>
      </c>
      <c r="C66" s="1" t="s">
        <v>150</v>
      </c>
      <c r="D66" s="1">
        <v>5</v>
      </c>
      <c r="E66" s="1">
        <v>2</v>
      </c>
      <c r="F66" s="1" t="s">
        <v>173</v>
      </c>
      <c r="G66" s="2">
        <v>70.7067666666667</v>
      </c>
      <c r="H66" s="6">
        <f>1+_xlfn.COUNTIFS(A:A,A66,O:O,"&lt;"&amp;O66)</f>
        <v>1</v>
      </c>
      <c r="I66" s="2">
        <f>_xlfn.AVERAGEIF(A:A,A66,G:G)</f>
        <v>49.37657666666665</v>
      </c>
      <c r="J66" s="2">
        <f t="shared" si="8"/>
        <v>21.330190000000044</v>
      </c>
      <c r="K66" s="2">
        <f t="shared" si="9"/>
        <v>111.33019000000004</v>
      </c>
      <c r="L66" s="2">
        <f t="shared" si="10"/>
        <v>796.1689403930108</v>
      </c>
      <c r="M66" s="2">
        <f>SUMIF(A:A,A66,L:L)</f>
        <v>3024.7735160240677</v>
      </c>
      <c r="N66" s="3">
        <f t="shared" si="11"/>
        <v>0.2632160511110068</v>
      </c>
      <c r="O66" s="7">
        <f t="shared" si="12"/>
        <v>3.799160407502152</v>
      </c>
      <c r="P66" s="3">
        <f t="shared" si="13"/>
        <v>0.2632160511110068</v>
      </c>
      <c r="Q66" s="3">
        <f>IF(ISNUMBER(P66),SUMIF(A:A,A66,P:P),"")</f>
        <v>0.9031185232188842</v>
      </c>
      <c r="R66" s="3">
        <f t="shared" si="14"/>
        <v>0.2914523889653546</v>
      </c>
      <c r="S66" s="8">
        <f t="shared" si="15"/>
        <v>3.4310921366949976</v>
      </c>
    </row>
    <row r="67" spans="1:19" ht="15">
      <c r="A67" s="1">
        <v>18</v>
      </c>
      <c r="B67" s="5">
        <v>0.6284722222222222</v>
      </c>
      <c r="C67" s="1" t="s">
        <v>150</v>
      </c>
      <c r="D67" s="1">
        <v>5</v>
      </c>
      <c r="E67" s="1">
        <v>6</v>
      </c>
      <c r="F67" s="1" t="s">
        <v>177</v>
      </c>
      <c r="G67" s="2">
        <v>68.2477333333333</v>
      </c>
      <c r="H67" s="6">
        <f>1+_xlfn.COUNTIFS(A:A,A67,O:O,"&lt;"&amp;O67)</f>
        <v>2</v>
      </c>
      <c r="I67" s="2">
        <f>_xlfn.AVERAGEIF(A:A,A67,G:G)</f>
        <v>49.37657666666665</v>
      </c>
      <c r="J67" s="2">
        <f t="shared" si="8"/>
        <v>18.87115666666665</v>
      </c>
      <c r="K67" s="2">
        <f t="shared" si="9"/>
        <v>108.87115666666665</v>
      </c>
      <c r="L67" s="2">
        <f t="shared" si="10"/>
        <v>686.9554204896925</v>
      </c>
      <c r="M67" s="2">
        <f>SUMIF(A:A,A67,L:L)</f>
        <v>3024.7735160240677</v>
      </c>
      <c r="N67" s="3">
        <f t="shared" si="11"/>
        <v>0.22710970485904852</v>
      </c>
      <c r="O67" s="7">
        <f t="shared" si="12"/>
        <v>4.403158379430028</v>
      </c>
      <c r="P67" s="3">
        <f t="shared" si="13"/>
        <v>0.22710970485904852</v>
      </c>
      <c r="Q67" s="3">
        <f>IF(ISNUMBER(P67),SUMIF(A:A,A67,P:P),"")</f>
        <v>0.9031185232188842</v>
      </c>
      <c r="R67" s="3">
        <f t="shared" si="14"/>
        <v>0.251472756919642</v>
      </c>
      <c r="S67" s="8">
        <f t="shared" si="15"/>
        <v>3.9765738931297023</v>
      </c>
    </row>
    <row r="68" spans="1:19" ht="15">
      <c r="A68" s="1">
        <v>18</v>
      </c>
      <c r="B68" s="5">
        <v>0.6284722222222222</v>
      </c>
      <c r="C68" s="1" t="s">
        <v>150</v>
      </c>
      <c r="D68" s="1">
        <v>5</v>
      </c>
      <c r="E68" s="1">
        <v>1</v>
      </c>
      <c r="F68" s="1" t="s">
        <v>172</v>
      </c>
      <c r="G68" s="2">
        <v>58.691699999999905</v>
      </c>
      <c r="H68" s="6">
        <f>1+_xlfn.COUNTIFS(A:A,A68,O:O,"&lt;"&amp;O68)</f>
        <v>3</v>
      </c>
      <c r="I68" s="2">
        <f>_xlfn.AVERAGEIF(A:A,A68,G:G)</f>
        <v>49.37657666666665</v>
      </c>
      <c r="J68" s="2">
        <f t="shared" si="8"/>
        <v>9.315123333333254</v>
      </c>
      <c r="K68" s="2">
        <f t="shared" si="9"/>
        <v>99.31512333333325</v>
      </c>
      <c r="L68" s="2">
        <f t="shared" si="10"/>
        <v>387.1868526913926</v>
      </c>
      <c r="M68" s="2">
        <f>SUMIF(A:A,A68,L:L)</f>
        <v>3024.7735160240677</v>
      </c>
      <c r="N68" s="3">
        <f t="shared" si="11"/>
        <v>0.12800523762861185</v>
      </c>
      <c r="O68" s="7">
        <f t="shared" si="12"/>
        <v>7.812180333599717</v>
      </c>
      <c r="P68" s="3">
        <f t="shared" si="13"/>
        <v>0.12800523762861185</v>
      </c>
      <c r="Q68" s="3">
        <f>IF(ISNUMBER(P68),SUMIF(A:A,A68,P:P),"")</f>
        <v>0.9031185232188842</v>
      </c>
      <c r="R68" s="3">
        <f t="shared" si="14"/>
        <v>0.14173691972608105</v>
      </c>
      <c r="S68" s="8">
        <f t="shared" si="15"/>
        <v>7.0553247660001865</v>
      </c>
    </row>
    <row r="69" spans="1:19" ht="15">
      <c r="A69" s="1">
        <v>18</v>
      </c>
      <c r="B69" s="5">
        <v>0.6284722222222222</v>
      </c>
      <c r="C69" s="1" t="s">
        <v>150</v>
      </c>
      <c r="D69" s="1">
        <v>5</v>
      </c>
      <c r="E69" s="1">
        <v>4</v>
      </c>
      <c r="F69" s="1" t="s">
        <v>175</v>
      </c>
      <c r="G69" s="2">
        <v>55.310866666666605</v>
      </c>
      <c r="H69" s="6">
        <f>1+_xlfn.COUNTIFS(A:A,A69,O:O,"&lt;"&amp;O69)</f>
        <v>4</v>
      </c>
      <c r="I69" s="2">
        <f>_xlfn.AVERAGEIF(A:A,A69,G:G)</f>
        <v>49.37657666666665</v>
      </c>
      <c r="J69" s="2">
        <f t="shared" si="8"/>
        <v>5.9342899999999545</v>
      </c>
      <c r="K69" s="2">
        <f t="shared" si="9"/>
        <v>95.93428999999995</v>
      </c>
      <c r="L69" s="2">
        <f t="shared" si="10"/>
        <v>316.099614604295</v>
      </c>
      <c r="M69" s="2">
        <f>SUMIF(A:A,A69,L:L)</f>
        <v>3024.7735160240677</v>
      </c>
      <c r="N69" s="3">
        <f t="shared" si="11"/>
        <v>0.10450356462383806</v>
      </c>
      <c r="O69" s="7">
        <f t="shared" si="12"/>
        <v>9.569051578283602</v>
      </c>
      <c r="P69" s="3">
        <f t="shared" si="13"/>
        <v>0.10450356462383806</v>
      </c>
      <c r="Q69" s="3">
        <f>IF(ISNUMBER(P69),SUMIF(A:A,A69,P:P),"")</f>
        <v>0.9031185232188842</v>
      </c>
      <c r="R69" s="3">
        <f t="shared" si="14"/>
        <v>0.11571411939527905</v>
      </c>
      <c r="S69" s="8">
        <f t="shared" si="15"/>
        <v>8.64198772998482</v>
      </c>
    </row>
    <row r="70" spans="1:19" ht="15">
      <c r="A70" s="1">
        <v>18</v>
      </c>
      <c r="B70" s="5">
        <v>0.6284722222222222</v>
      </c>
      <c r="C70" s="1" t="s">
        <v>150</v>
      </c>
      <c r="D70" s="1">
        <v>5</v>
      </c>
      <c r="E70" s="1">
        <v>9</v>
      </c>
      <c r="F70" s="1" t="s">
        <v>180</v>
      </c>
      <c r="G70" s="2">
        <v>47.0264333333333</v>
      </c>
      <c r="H70" s="6">
        <f>1+_xlfn.COUNTIFS(A:A,A70,O:O,"&lt;"&amp;O70)</f>
        <v>5</v>
      </c>
      <c r="I70" s="2">
        <f>_xlfn.AVERAGEIF(A:A,A70,G:G)</f>
        <v>49.37657666666665</v>
      </c>
      <c r="J70" s="2">
        <f t="shared" si="8"/>
        <v>-2.3501433333333495</v>
      </c>
      <c r="K70" s="2">
        <f t="shared" si="9"/>
        <v>87.64985666666665</v>
      </c>
      <c r="L70" s="2">
        <f t="shared" si="10"/>
        <v>192.28745233542062</v>
      </c>
      <c r="M70" s="2">
        <f>SUMIF(A:A,A70,L:L)</f>
        <v>3024.7735160240677</v>
      </c>
      <c r="N70" s="3">
        <f t="shared" si="11"/>
        <v>0.06357085954262587</v>
      </c>
      <c r="O70" s="7">
        <f t="shared" si="12"/>
        <v>15.730477882393185</v>
      </c>
      <c r="P70" s="3">
        <f t="shared" si="13"/>
        <v>0.06357085954262587</v>
      </c>
      <c r="Q70" s="3">
        <f>IF(ISNUMBER(P70),SUMIF(A:A,A70,P:P),"")</f>
        <v>0.9031185232188842</v>
      </c>
      <c r="R70" s="3">
        <f t="shared" si="14"/>
        <v>0.07039038388455081</v>
      </c>
      <c r="S70" s="8">
        <f t="shared" si="15"/>
        <v>14.206485954674253</v>
      </c>
    </row>
    <row r="71" spans="1:19" ht="15">
      <c r="A71" s="1">
        <v>18</v>
      </c>
      <c r="B71" s="5">
        <v>0.6284722222222222</v>
      </c>
      <c r="C71" s="1" t="s">
        <v>150</v>
      </c>
      <c r="D71" s="1">
        <v>5</v>
      </c>
      <c r="E71" s="1">
        <v>7</v>
      </c>
      <c r="F71" s="1" t="s">
        <v>178</v>
      </c>
      <c r="G71" s="2">
        <v>46.344166666666695</v>
      </c>
      <c r="H71" s="6">
        <f>1+_xlfn.COUNTIFS(A:A,A71,O:O,"&lt;"&amp;O71)</f>
        <v>6</v>
      </c>
      <c r="I71" s="2">
        <f>_xlfn.AVERAGEIF(A:A,A71,G:G)</f>
        <v>49.37657666666665</v>
      </c>
      <c r="J71" s="2">
        <f t="shared" si="8"/>
        <v>-3.032409999999956</v>
      </c>
      <c r="K71" s="2">
        <f t="shared" si="9"/>
        <v>86.96759000000004</v>
      </c>
      <c r="L71" s="2">
        <f t="shared" si="10"/>
        <v>184.57491049125647</v>
      </c>
      <c r="M71" s="2">
        <f>SUMIF(A:A,A71,L:L)</f>
        <v>3024.7735160240677</v>
      </c>
      <c r="N71" s="3">
        <f t="shared" si="11"/>
        <v>0.0610210680282179</v>
      </c>
      <c r="O71" s="7">
        <f t="shared" si="12"/>
        <v>16.387782651355288</v>
      </c>
      <c r="P71" s="3">
        <f t="shared" si="13"/>
        <v>0.0610210680282179</v>
      </c>
      <c r="Q71" s="3">
        <f>IF(ISNUMBER(P71),SUMIF(A:A,A71,P:P),"")</f>
        <v>0.9031185232188842</v>
      </c>
      <c r="R71" s="3">
        <f t="shared" si="14"/>
        <v>0.06756706507439061</v>
      </c>
      <c r="S71" s="8">
        <f t="shared" si="15"/>
        <v>14.800110066924036</v>
      </c>
    </row>
    <row r="72" spans="1:19" ht="15">
      <c r="A72" s="1">
        <v>18</v>
      </c>
      <c r="B72" s="5">
        <v>0.6284722222222222</v>
      </c>
      <c r="C72" s="1" t="s">
        <v>150</v>
      </c>
      <c r="D72" s="1">
        <v>5</v>
      </c>
      <c r="E72" s="1">
        <v>3</v>
      </c>
      <c r="F72" s="1" t="s">
        <v>174</v>
      </c>
      <c r="G72" s="2">
        <v>44.8211333333333</v>
      </c>
      <c r="H72" s="6">
        <f>1+_xlfn.COUNTIFS(A:A,A72,O:O,"&lt;"&amp;O72)</f>
        <v>7</v>
      </c>
      <c r="I72" s="2">
        <f>_xlfn.AVERAGEIF(A:A,A72,G:G)</f>
        <v>49.37657666666665</v>
      </c>
      <c r="J72" s="2">
        <f t="shared" si="8"/>
        <v>-4.555443333333351</v>
      </c>
      <c r="K72" s="2">
        <f t="shared" si="9"/>
        <v>85.44455666666664</v>
      </c>
      <c r="L72" s="2">
        <f t="shared" si="10"/>
        <v>168.45579985818014</v>
      </c>
      <c r="M72" s="2">
        <f>SUMIF(A:A,A72,L:L)</f>
        <v>3024.7735160240677</v>
      </c>
      <c r="N72" s="3">
        <f t="shared" si="11"/>
        <v>0.055692037425535225</v>
      </c>
      <c r="O72" s="7">
        <f t="shared" si="12"/>
        <v>17.95588824231976</v>
      </c>
      <c r="P72" s="3">
        <f t="shared" si="13"/>
        <v>0.055692037425535225</v>
      </c>
      <c r="Q72" s="3">
        <f>IF(ISNUMBER(P72),SUMIF(A:A,A72,P:P),"")</f>
        <v>0.9031185232188842</v>
      </c>
      <c r="R72" s="3">
        <f t="shared" si="14"/>
        <v>0.061666366034702</v>
      </c>
      <c r="S72" s="8">
        <f t="shared" si="15"/>
        <v>16.216295272487148</v>
      </c>
    </row>
    <row r="73" spans="1:19" ht="15">
      <c r="A73" s="1">
        <v>18</v>
      </c>
      <c r="B73" s="5">
        <v>0.6284722222222222</v>
      </c>
      <c r="C73" s="1" t="s">
        <v>150</v>
      </c>
      <c r="D73" s="1">
        <v>5</v>
      </c>
      <c r="E73" s="1">
        <v>5</v>
      </c>
      <c r="F73" s="1" t="s">
        <v>176</v>
      </c>
      <c r="G73" s="2">
        <v>41.237</v>
      </c>
      <c r="H73" s="6">
        <f>1+_xlfn.COUNTIFS(A:A,A73,O:O,"&lt;"&amp;O73)</f>
        <v>8</v>
      </c>
      <c r="I73" s="2">
        <f>_xlfn.AVERAGEIF(A:A,A73,G:G)</f>
        <v>49.37657666666665</v>
      </c>
      <c r="J73" s="2">
        <f t="shared" si="8"/>
        <v>-8.139576666666649</v>
      </c>
      <c r="K73" s="2">
        <f t="shared" si="9"/>
        <v>81.86042333333336</v>
      </c>
      <c r="L73" s="2">
        <f t="shared" si="10"/>
        <v>135.86006198435192</v>
      </c>
      <c r="M73" s="2">
        <f>SUMIF(A:A,A73,L:L)</f>
        <v>3024.7735160240677</v>
      </c>
      <c r="N73" s="3">
        <f t="shared" si="11"/>
        <v>0.04491578006241407</v>
      </c>
      <c r="O73" s="7">
        <f t="shared" si="12"/>
        <v>22.26389029891989</v>
      </c>
      <c r="P73" s="3">
        <f t="shared" si="13"/>
      </c>
      <c r="Q73" s="3">
        <f>IF(ISNUMBER(P73),SUMIF(A:A,A73,P:P),"")</f>
      </c>
      <c r="R73" s="3">
        <f t="shared" si="14"/>
      </c>
      <c r="S73" s="8">
        <f t="shared" si="15"/>
      </c>
    </row>
    <row r="74" spans="1:19" ht="15">
      <c r="A74" s="1">
        <v>18</v>
      </c>
      <c r="B74" s="5">
        <v>0.6284722222222222</v>
      </c>
      <c r="C74" s="1" t="s">
        <v>150</v>
      </c>
      <c r="D74" s="1">
        <v>5</v>
      </c>
      <c r="E74" s="1">
        <v>8</v>
      </c>
      <c r="F74" s="1" t="s">
        <v>179</v>
      </c>
      <c r="G74" s="2">
        <v>37.6793</v>
      </c>
      <c r="H74" s="6">
        <f>1+_xlfn.COUNTIFS(A:A,A74,O:O,"&lt;"&amp;O74)</f>
        <v>9</v>
      </c>
      <c r="I74" s="2">
        <f>_xlfn.AVERAGEIF(A:A,A74,G:G)</f>
        <v>49.37657666666665</v>
      </c>
      <c r="J74" s="2">
        <f t="shared" si="8"/>
        <v>-11.697276666666653</v>
      </c>
      <c r="K74" s="2">
        <f t="shared" si="9"/>
        <v>78.30272333333335</v>
      </c>
      <c r="L74" s="2">
        <f t="shared" si="10"/>
        <v>109.74542879310849</v>
      </c>
      <c r="M74" s="2">
        <f>SUMIF(A:A,A74,L:L)</f>
        <v>3024.7735160240677</v>
      </c>
      <c r="N74" s="3">
        <f t="shared" si="11"/>
        <v>0.03628219706755567</v>
      </c>
      <c r="O74" s="7">
        <f t="shared" si="12"/>
        <v>27.56172670960496</v>
      </c>
      <c r="P74" s="3">
        <f t="shared" si="13"/>
      </c>
      <c r="Q74" s="3">
        <f>IF(ISNUMBER(P74),SUMIF(A:A,A74,P:P),"")</f>
      </c>
      <c r="R74" s="3">
        <f t="shared" si="14"/>
      </c>
      <c r="S74" s="8">
        <f t="shared" si="15"/>
      </c>
    </row>
    <row r="75" spans="1:19" ht="15">
      <c r="A75" s="1">
        <v>18</v>
      </c>
      <c r="B75" s="5">
        <v>0.6284722222222222</v>
      </c>
      <c r="C75" s="1" t="s">
        <v>150</v>
      </c>
      <c r="D75" s="1">
        <v>5</v>
      </c>
      <c r="E75" s="1">
        <v>10</v>
      </c>
      <c r="F75" s="1" t="s">
        <v>181</v>
      </c>
      <c r="G75" s="2">
        <v>23.7006666666667</v>
      </c>
      <c r="H75" s="6">
        <f>1+_xlfn.COUNTIFS(A:A,A75,O:O,"&lt;"&amp;O75)</f>
        <v>10</v>
      </c>
      <c r="I75" s="2">
        <f>_xlfn.AVERAGEIF(A:A,A75,G:G)</f>
        <v>49.37657666666665</v>
      </c>
      <c r="J75" s="2">
        <f t="shared" si="8"/>
        <v>-25.675909999999952</v>
      </c>
      <c r="K75" s="2">
        <f t="shared" si="9"/>
        <v>64.32409000000004</v>
      </c>
      <c r="L75" s="2">
        <f t="shared" si="10"/>
        <v>47.43903438335911</v>
      </c>
      <c r="M75" s="2">
        <f>SUMIF(A:A,A75,L:L)</f>
        <v>3024.7735160240677</v>
      </c>
      <c r="N75" s="3">
        <f t="shared" si="11"/>
        <v>0.015683499651145995</v>
      </c>
      <c r="O75" s="7">
        <f t="shared" si="12"/>
        <v>63.76127919427281</v>
      </c>
      <c r="P75" s="3">
        <f t="shared" si="13"/>
      </c>
      <c r="Q75" s="3">
        <f>IF(ISNUMBER(P75),SUMIF(A:A,A75,P:P),"")</f>
      </c>
      <c r="R75" s="3">
        <f t="shared" si="14"/>
      </c>
      <c r="S75" s="8">
        <f t="shared" si="15"/>
      </c>
    </row>
    <row r="76" spans="1:19" ht="15">
      <c r="A76" s="1">
        <v>1</v>
      </c>
      <c r="B76" s="5">
        <v>0.6333333333333333</v>
      </c>
      <c r="C76" s="1" t="s">
        <v>20</v>
      </c>
      <c r="D76" s="1">
        <v>1</v>
      </c>
      <c r="E76" s="1">
        <v>1</v>
      </c>
      <c r="F76" s="1" t="s">
        <v>21</v>
      </c>
      <c r="G76" s="2">
        <v>65.2855333333334</v>
      </c>
      <c r="H76" s="6">
        <f>1+_xlfn.COUNTIFS(A:A,A76,O:O,"&lt;"&amp;O76)</f>
        <v>1</v>
      </c>
      <c r="I76" s="2">
        <f>_xlfn.AVERAGEIF(A:A,A76,G:G)</f>
        <v>47.68455714285715</v>
      </c>
      <c r="J76" s="2">
        <f t="shared" si="8"/>
        <v>17.600976190476253</v>
      </c>
      <c r="K76" s="2">
        <f t="shared" si="9"/>
        <v>107.60097619047625</v>
      </c>
      <c r="L76" s="2">
        <f t="shared" si="10"/>
        <v>636.547200408918</v>
      </c>
      <c r="M76" s="2">
        <f>SUMIF(A:A,A76,L:L)</f>
        <v>1816.1361217735841</v>
      </c>
      <c r="N76" s="3">
        <f t="shared" si="11"/>
        <v>0.3504953140777163</v>
      </c>
      <c r="O76" s="7">
        <f t="shared" si="12"/>
        <v>2.8531051909534724</v>
      </c>
      <c r="P76" s="3">
        <f t="shared" si="13"/>
        <v>0.3504953140777163</v>
      </c>
      <c r="Q76" s="3">
        <f>IF(ISNUMBER(P76),SUMIF(A:A,A76,P:P),"")</f>
        <v>1</v>
      </c>
      <c r="R76" s="3">
        <f t="shared" si="14"/>
        <v>0.3504953140777163</v>
      </c>
      <c r="S76" s="8">
        <f t="shared" si="15"/>
        <v>2.8531051909534724</v>
      </c>
    </row>
    <row r="77" spans="1:19" ht="15">
      <c r="A77" s="1">
        <v>1</v>
      </c>
      <c r="B77" s="5">
        <v>0.6333333333333333</v>
      </c>
      <c r="C77" s="1" t="s">
        <v>20</v>
      </c>
      <c r="D77" s="1">
        <v>1</v>
      </c>
      <c r="E77" s="1">
        <v>5</v>
      </c>
      <c r="F77" s="1" t="s">
        <v>25</v>
      </c>
      <c r="G77" s="2">
        <v>53.2664666666666</v>
      </c>
      <c r="H77" s="6">
        <f>1+_xlfn.COUNTIFS(A:A,A77,O:O,"&lt;"&amp;O77)</f>
        <v>2</v>
      </c>
      <c r="I77" s="2">
        <f>_xlfn.AVERAGEIF(A:A,A77,G:G)</f>
        <v>47.68455714285715</v>
      </c>
      <c r="J77" s="2">
        <f t="shared" si="8"/>
        <v>5.5819095238094505</v>
      </c>
      <c r="K77" s="2">
        <f t="shared" si="9"/>
        <v>95.58190952380946</v>
      </c>
      <c r="L77" s="2">
        <f t="shared" si="10"/>
        <v>309.4865306376623</v>
      </c>
      <c r="M77" s="2">
        <f>SUMIF(A:A,A77,L:L)</f>
        <v>1816.1361217735841</v>
      </c>
      <c r="N77" s="3">
        <f t="shared" si="11"/>
        <v>0.17040932500997064</v>
      </c>
      <c r="O77" s="7">
        <f t="shared" si="12"/>
        <v>5.868223466887684</v>
      </c>
      <c r="P77" s="3">
        <f t="shared" si="13"/>
        <v>0.17040932500997064</v>
      </c>
      <c r="Q77" s="3">
        <f>IF(ISNUMBER(P77),SUMIF(A:A,A77,P:P),"")</f>
        <v>1</v>
      </c>
      <c r="R77" s="3">
        <f t="shared" si="14"/>
        <v>0.17040932500997064</v>
      </c>
      <c r="S77" s="8">
        <f t="shared" si="15"/>
        <v>5.868223466887684</v>
      </c>
    </row>
    <row r="78" spans="1:19" ht="15">
      <c r="A78" s="1">
        <v>1</v>
      </c>
      <c r="B78" s="5">
        <v>0.6333333333333333</v>
      </c>
      <c r="C78" s="1" t="s">
        <v>20</v>
      </c>
      <c r="D78" s="1">
        <v>1</v>
      </c>
      <c r="E78" s="1">
        <v>6</v>
      </c>
      <c r="F78" s="1" t="s">
        <v>26</v>
      </c>
      <c r="G78" s="2">
        <v>49.776900000000005</v>
      </c>
      <c r="H78" s="6">
        <f>1+_xlfn.COUNTIFS(A:A,A78,O:O,"&lt;"&amp;O78)</f>
        <v>3</v>
      </c>
      <c r="I78" s="2">
        <f>_xlfn.AVERAGEIF(A:A,A78,G:G)</f>
        <v>47.68455714285715</v>
      </c>
      <c r="J78" s="2">
        <f t="shared" si="8"/>
        <v>2.092342857142853</v>
      </c>
      <c r="K78" s="2">
        <f t="shared" si="9"/>
        <v>92.09234285714285</v>
      </c>
      <c r="L78" s="2">
        <f t="shared" si="10"/>
        <v>251.02199667028876</v>
      </c>
      <c r="M78" s="2">
        <f>SUMIF(A:A,A78,L:L)</f>
        <v>1816.1361217735841</v>
      </c>
      <c r="N78" s="3">
        <f t="shared" si="11"/>
        <v>0.13821761136778019</v>
      </c>
      <c r="O78" s="7">
        <f t="shared" si="12"/>
        <v>7.234968034132222</v>
      </c>
      <c r="P78" s="3">
        <f t="shared" si="13"/>
        <v>0.13821761136778019</v>
      </c>
      <c r="Q78" s="3">
        <f>IF(ISNUMBER(P78),SUMIF(A:A,A78,P:P),"")</f>
        <v>1</v>
      </c>
      <c r="R78" s="3">
        <f t="shared" si="14"/>
        <v>0.13821761136778019</v>
      </c>
      <c r="S78" s="8">
        <f t="shared" si="15"/>
        <v>7.234968034132222</v>
      </c>
    </row>
    <row r="79" spans="1:19" ht="15">
      <c r="A79" s="1">
        <v>1</v>
      </c>
      <c r="B79" s="5">
        <v>0.6333333333333333</v>
      </c>
      <c r="C79" s="1" t="s">
        <v>20</v>
      </c>
      <c r="D79" s="1">
        <v>1</v>
      </c>
      <c r="E79" s="1">
        <v>3</v>
      </c>
      <c r="F79" s="1" t="s">
        <v>23</v>
      </c>
      <c r="G79" s="2">
        <v>44.6895666666667</v>
      </c>
      <c r="H79" s="6">
        <f>1+_xlfn.COUNTIFS(A:A,A79,O:O,"&lt;"&amp;O79)</f>
        <v>4</v>
      </c>
      <c r="I79" s="2">
        <f>_xlfn.AVERAGEIF(A:A,A79,G:G)</f>
        <v>47.68455714285715</v>
      </c>
      <c r="J79" s="2">
        <f t="shared" si="8"/>
        <v>-2.994990476190452</v>
      </c>
      <c r="K79" s="2">
        <f t="shared" si="9"/>
        <v>87.00500952380955</v>
      </c>
      <c r="L79" s="2">
        <f t="shared" si="10"/>
        <v>184.98977835719003</v>
      </c>
      <c r="M79" s="2">
        <f>SUMIF(A:A,A79,L:L)</f>
        <v>1816.1361217735841</v>
      </c>
      <c r="N79" s="3">
        <f t="shared" si="11"/>
        <v>0.10185898300207506</v>
      </c>
      <c r="O79" s="7">
        <f t="shared" si="12"/>
        <v>9.817494447000596</v>
      </c>
      <c r="P79" s="3">
        <f t="shared" si="13"/>
        <v>0.10185898300207506</v>
      </c>
      <c r="Q79" s="3">
        <f>IF(ISNUMBER(P79),SUMIF(A:A,A79,P:P),"")</f>
        <v>1</v>
      </c>
      <c r="R79" s="3">
        <f t="shared" si="14"/>
        <v>0.10185898300207506</v>
      </c>
      <c r="S79" s="8">
        <f t="shared" si="15"/>
        <v>9.817494447000596</v>
      </c>
    </row>
    <row r="80" spans="1:19" ht="15">
      <c r="A80" s="1">
        <v>1</v>
      </c>
      <c r="B80" s="5">
        <v>0.6333333333333333</v>
      </c>
      <c r="C80" s="1" t="s">
        <v>20</v>
      </c>
      <c r="D80" s="1">
        <v>1</v>
      </c>
      <c r="E80" s="1">
        <v>2</v>
      </c>
      <c r="F80" s="1" t="s">
        <v>22</v>
      </c>
      <c r="G80" s="2">
        <v>42.906266666666596</v>
      </c>
      <c r="H80" s="6">
        <f>1+_xlfn.COUNTIFS(A:A,A80,O:O,"&lt;"&amp;O80)</f>
        <v>5</v>
      </c>
      <c r="I80" s="2">
        <f>_xlfn.AVERAGEIF(A:A,A80,G:G)</f>
        <v>47.68455714285715</v>
      </c>
      <c r="J80" s="2">
        <f t="shared" si="8"/>
        <v>-4.778290476190556</v>
      </c>
      <c r="K80" s="2">
        <f t="shared" si="9"/>
        <v>85.22170952380944</v>
      </c>
      <c r="L80" s="2">
        <f t="shared" si="10"/>
        <v>166.2183975311831</v>
      </c>
      <c r="M80" s="2">
        <f>SUMIF(A:A,A80,L:L)</f>
        <v>1816.1361217735841</v>
      </c>
      <c r="N80" s="3">
        <f t="shared" si="11"/>
        <v>0.0915230942980525</v>
      </c>
      <c r="O80" s="7">
        <f t="shared" si="12"/>
        <v>10.92620401079773</v>
      </c>
      <c r="P80" s="3">
        <f t="shared" si="13"/>
        <v>0.0915230942980525</v>
      </c>
      <c r="Q80" s="3">
        <f>IF(ISNUMBER(P80),SUMIF(A:A,A80,P:P),"")</f>
        <v>1</v>
      </c>
      <c r="R80" s="3">
        <f t="shared" si="14"/>
        <v>0.0915230942980525</v>
      </c>
      <c r="S80" s="8">
        <f t="shared" si="15"/>
        <v>10.92620401079773</v>
      </c>
    </row>
    <row r="81" spans="1:19" ht="15">
      <c r="A81" s="1">
        <v>1</v>
      </c>
      <c r="B81" s="5">
        <v>0.6333333333333333</v>
      </c>
      <c r="C81" s="1" t="s">
        <v>20</v>
      </c>
      <c r="D81" s="1">
        <v>1</v>
      </c>
      <c r="E81" s="1">
        <v>7</v>
      </c>
      <c r="F81" s="1" t="s">
        <v>27</v>
      </c>
      <c r="G81" s="2">
        <v>42.4761333333334</v>
      </c>
      <c r="H81" s="6">
        <f>1+_xlfn.COUNTIFS(A:A,A81,O:O,"&lt;"&amp;O81)</f>
        <v>6</v>
      </c>
      <c r="I81" s="2">
        <f>_xlfn.AVERAGEIF(A:A,A81,G:G)</f>
        <v>47.68455714285715</v>
      </c>
      <c r="J81" s="2">
        <f t="shared" si="8"/>
        <v>-5.208423809523751</v>
      </c>
      <c r="K81" s="2">
        <f t="shared" si="9"/>
        <v>84.79157619047625</v>
      </c>
      <c r="L81" s="2">
        <f t="shared" si="10"/>
        <v>161.9835151025801</v>
      </c>
      <c r="M81" s="2">
        <f>SUMIF(A:A,A81,L:L)</f>
        <v>1816.1361217735841</v>
      </c>
      <c r="N81" s="3">
        <f t="shared" si="11"/>
        <v>0.08919128536708573</v>
      </c>
      <c r="O81" s="7">
        <f t="shared" si="12"/>
        <v>11.21185770430695</v>
      </c>
      <c r="P81" s="3">
        <f t="shared" si="13"/>
        <v>0.08919128536708573</v>
      </c>
      <c r="Q81" s="3">
        <f>IF(ISNUMBER(P81),SUMIF(A:A,A81,P:P),"")</f>
        <v>1</v>
      </c>
      <c r="R81" s="3">
        <f t="shared" si="14"/>
        <v>0.08919128536708573</v>
      </c>
      <c r="S81" s="8">
        <f t="shared" si="15"/>
        <v>11.21185770430695</v>
      </c>
    </row>
    <row r="82" spans="1:19" ht="15">
      <c r="A82" s="1">
        <v>1</v>
      </c>
      <c r="B82" s="5">
        <v>0.6333333333333333</v>
      </c>
      <c r="C82" s="1" t="s">
        <v>20</v>
      </c>
      <c r="D82" s="1">
        <v>1</v>
      </c>
      <c r="E82" s="1">
        <v>4</v>
      </c>
      <c r="F82" s="1" t="s">
        <v>24</v>
      </c>
      <c r="G82" s="2">
        <v>35.3910333333333</v>
      </c>
      <c r="H82" s="6">
        <f>1+_xlfn.COUNTIFS(A:A,A82,O:O,"&lt;"&amp;O82)</f>
        <v>7</v>
      </c>
      <c r="I82" s="2">
        <f>_xlfn.AVERAGEIF(A:A,A82,G:G)</f>
        <v>47.68455714285715</v>
      </c>
      <c r="J82" s="2">
        <f t="shared" si="8"/>
        <v>-12.293523809523855</v>
      </c>
      <c r="K82" s="2">
        <f t="shared" si="9"/>
        <v>77.70647619047614</v>
      </c>
      <c r="L82" s="2">
        <f t="shared" si="10"/>
        <v>105.88870306576173</v>
      </c>
      <c r="M82" s="2">
        <f>SUMIF(A:A,A82,L:L)</f>
        <v>1816.1361217735841</v>
      </c>
      <c r="N82" s="3">
        <f t="shared" si="11"/>
        <v>0.05830438687731952</v>
      </c>
      <c r="O82" s="7">
        <f t="shared" si="12"/>
        <v>17.151368079800548</v>
      </c>
      <c r="P82" s="3">
        <f t="shared" si="13"/>
        <v>0.05830438687731952</v>
      </c>
      <c r="Q82" s="3">
        <f>IF(ISNUMBER(P82),SUMIF(A:A,A82,P:P),"")</f>
        <v>1</v>
      </c>
      <c r="R82" s="3">
        <f t="shared" si="14"/>
        <v>0.05830438687731952</v>
      </c>
      <c r="S82" s="8">
        <f t="shared" si="15"/>
        <v>17.151368079800548</v>
      </c>
    </row>
    <row r="83" spans="1:19" ht="15">
      <c r="A83" s="1">
        <v>11</v>
      </c>
      <c r="B83" s="5">
        <v>0.638888888888889</v>
      </c>
      <c r="C83" s="1" t="s">
        <v>100</v>
      </c>
      <c r="D83" s="1">
        <v>4</v>
      </c>
      <c r="E83" s="1">
        <v>2</v>
      </c>
      <c r="F83" s="1" t="s">
        <v>120</v>
      </c>
      <c r="G83" s="2">
        <v>60.7146333333333</v>
      </c>
      <c r="H83" s="6">
        <f>1+_xlfn.COUNTIFS(A:A,A83,O:O,"&lt;"&amp;O83)</f>
        <v>1</v>
      </c>
      <c r="I83" s="2">
        <f>_xlfn.AVERAGEIF(A:A,A83,G:G)</f>
        <v>50.65519999999997</v>
      </c>
      <c r="J83" s="2">
        <f t="shared" si="8"/>
        <v>10.059433333333331</v>
      </c>
      <c r="K83" s="2">
        <f t="shared" si="9"/>
        <v>100.05943333333333</v>
      </c>
      <c r="L83" s="2">
        <f t="shared" si="10"/>
        <v>404.8699886941451</v>
      </c>
      <c r="M83" s="2">
        <f>SUMIF(A:A,A83,L:L)</f>
        <v>1488.575108758156</v>
      </c>
      <c r="N83" s="3">
        <f t="shared" si="11"/>
        <v>0.2719849245846304</v>
      </c>
      <c r="O83" s="7">
        <f t="shared" si="12"/>
        <v>3.676674365416314</v>
      </c>
      <c r="P83" s="3">
        <f t="shared" si="13"/>
        <v>0.2719849245846304</v>
      </c>
      <c r="Q83" s="3">
        <f>IF(ISNUMBER(P83),SUMIF(A:A,A83,P:P),"")</f>
        <v>1</v>
      </c>
      <c r="R83" s="3">
        <f t="shared" si="14"/>
        <v>0.2719849245846304</v>
      </c>
      <c r="S83" s="8">
        <f t="shared" si="15"/>
        <v>3.676674365416314</v>
      </c>
    </row>
    <row r="84" spans="1:19" ht="15">
      <c r="A84" s="1">
        <v>11</v>
      </c>
      <c r="B84" s="5">
        <v>0.638888888888889</v>
      </c>
      <c r="C84" s="1" t="s">
        <v>100</v>
      </c>
      <c r="D84" s="1">
        <v>4</v>
      </c>
      <c r="E84" s="1">
        <v>4</v>
      </c>
      <c r="F84" s="1" t="s">
        <v>122</v>
      </c>
      <c r="G84" s="2">
        <v>60.2712666666666</v>
      </c>
      <c r="H84" s="6">
        <f>1+_xlfn.COUNTIFS(A:A,A84,O:O,"&lt;"&amp;O84)</f>
        <v>2</v>
      </c>
      <c r="I84" s="2">
        <f>_xlfn.AVERAGEIF(A:A,A84,G:G)</f>
        <v>50.65519999999997</v>
      </c>
      <c r="J84" s="2">
        <f t="shared" si="8"/>
        <v>9.616066666666626</v>
      </c>
      <c r="K84" s="2">
        <f t="shared" si="9"/>
        <v>99.61606666666663</v>
      </c>
      <c r="L84" s="2">
        <f t="shared" si="10"/>
        <v>394.2416318001492</v>
      </c>
      <c r="M84" s="2">
        <f>SUMIF(A:A,A84,L:L)</f>
        <v>1488.575108758156</v>
      </c>
      <c r="N84" s="3">
        <f t="shared" si="11"/>
        <v>0.26484497119466505</v>
      </c>
      <c r="O84" s="7">
        <f t="shared" si="12"/>
        <v>3.775793799252412</v>
      </c>
      <c r="P84" s="3">
        <f t="shared" si="13"/>
        <v>0.26484497119466505</v>
      </c>
      <c r="Q84" s="3">
        <f>IF(ISNUMBER(P84),SUMIF(A:A,A84,P:P),"")</f>
        <v>1</v>
      </c>
      <c r="R84" s="3">
        <f t="shared" si="14"/>
        <v>0.26484497119466505</v>
      </c>
      <c r="S84" s="8">
        <f t="shared" si="15"/>
        <v>3.775793799252412</v>
      </c>
    </row>
    <row r="85" spans="1:19" ht="15">
      <c r="A85" s="1">
        <v>11</v>
      </c>
      <c r="B85" s="5">
        <v>0.638888888888889</v>
      </c>
      <c r="C85" s="1" t="s">
        <v>100</v>
      </c>
      <c r="D85" s="1">
        <v>4</v>
      </c>
      <c r="E85" s="1">
        <v>3</v>
      </c>
      <c r="F85" s="1" t="s">
        <v>121</v>
      </c>
      <c r="G85" s="2">
        <v>52.4564666666667</v>
      </c>
      <c r="H85" s="6">
        <f>1+_xlfn.COUNTIFS(A:A,A85,O:O,"&lt;"&amp;O85)</f>
        <v>3</v>
      </c>
      <c r="I85" s="2">
        <f>_xlfn.AVERAGEIF(A:A,A85,G:G)</f>
        <v>50.65519999999997</v>
      </c>
      <c r="J85" s="2">
        <f t="shared" si="8"/>
        <v>1.8012666666667272</v>
      </c>
      <c r="K85" s="2">
        <f t="shared" si="9"/>
        <v>91.80126666666672</v>
      </c>
      <c r="L85" s="2">
        <f t="shared" si="10"/>
        <v>246.67606545496528</v>
      </c>
      <c r="M85" s="2">
        <f>SUMIF(A:A,A85,L:L)</f>
        <v>1488.575108758156</v>
      </c>
      <c r="N85" s="3">
        <f t="shared" si="11"/>
        <v>0.16571287804265036</v>
      </c>
      <c r="O85" s="7">
        <f t="shared" si="12"/>
        <v>6.034534019393622</v>
      </c>
      <c r="P85" s="3">
        <f t="shared" si="13"/>
        <v>0.16571287804265036</v>
      </c>
      <c r="Q85" s="3">
        <f>IF(ISNUMBER(P85),SUMIF(A:A,A85,P:P),"")</f>
        <v>1</v>
      </c>
      <c r="R85" s="3">
        <f t="shared" si="14"/>
        <v>0.16571287804265036</v>
      </c>
      <c r="S85" s="8">
        <f t="shared" si="15"/>
        <v>6.034534019393622</v>
      </c>
    </row>
    <row r="86" spans="1:19" ht="15">
      <c r="A86" s="1">
        <v>11</v>
      </c>
      <c r="B86" s="5">
        <v>0.638888888888889</v>
      </c>
      <c r="C86" s="1" t="s">
        <v>100</v>
      </c>
      <c r="D86" s="1">
        <v>4</v>
      </c>
      <c r="E86" s="1">
        <v>5</v>
      </c>
      <c r="F86" s="1" t="s">
        <v>123</v>
      </c>
      <c r="G86" s="2">
        <v>48.4033666666666</v>
      </c>
      <c r="H86" s="6">
        <f>1+_xlfn.COUNTIFS(A:A,A86,O:O,"&lt;"&amp;O86)</f>
        <v>4</v>
      </c>
      <c r="I86" s="2">
        <f>_xlfn.AVERAGEIF(A:A,A86,G:G)</f>
        <v>50.65519999999997</v>
      </c>
      <c r="J86" s="2">
        <f t="shared" si="8"/>
        <v>-2.251833333333373</v>
      </c>
      <c r="K86" s="2">
        <f t="shared" si="9"/>
        <v>87.74816666666663</v>
      </c>
      <c r="L86" s="2">
        <f t="shared" si="10"/>
        <v>193.4250308637619</v>
      </c>
      <c r="M86" s="2">
        <f>SUMIF(A:A,A86,L:L)</f>
        <v>1488.575108758156</v>
      </c>
      <c r="N86" s="3">
        <f t="shared" si="11"/>
        <v>0.12993971867843926</v>
      </c>
      <c r="O86" s="7">
        <f t="shared" si="12"/>
        <v>7.695876289179075</v>
      </c>
      <c r="P86" s="3">
        <f t="shared" si="13"/>
        <v>0.12993971867843926</v>
      </c>
      <c r="Q86" s="3">
        <f>IF(ISNUMBER(P86),SUMIF(A:A,A86,P:P),"")</f>
        <v>1</v>
      </c>
      <c r="R86" s="3">
        <f t="shared" si="14"/>
        <v>0.12993971867843926</v>
      </c>
      <c r="S86" s="8">
        <f t="shared" si="15"/>
        <v>7.695876289179075</v>
      </c>
    </row>
    <row r="87" spans="1:19" ht="15">
      <c r="A87" s="1">
        <v>11</v>
      </c>
      <c r="B87" s="5">
        <v>0.638888888888889</v>
      </c>
      <c r="C87" s="1" t="s">
        <v>100</v>
      </c>
      <c r="D87" s="1">
        <v>4</v>
      </c>
      <c r="E87" s="1">
        <v>6</v>
      </c>
      <c r="F87" s="1" t="s">
        <v>124</v>
      </c>
      <c r="G87" s="2">
        <v>42.2236333333333</v>
      </c>
      <c r="H87" s="6">
        <f>1+_xlfn.COUNTIFS(A:A,A87,O:O,"&lt;"&amp;O87)</f>
        <v>5</v>
      </c>
      <c r="I87" s="2">
        <f>_xlfn.AVERAGEIF(A:A,A87,G:G)</f>
        <v>50.65519999999997</v>
      </c>
      <c r="J87" s="2">
        <f t="shared" si="8"/>
        <v>-8.431566666666676</v>
      </c>
      <c r="K87" s="2">
        <f t="shared" si="9"/>
        <v>81.56843333333333</v>
      </c>
      <c r="L87" s="2">
        <f t="shared" si="10"/>
        <v>133.5006037096844</v>
      </c>
      <c r="M87" s="2">
        <f>SUMIF(A:A,A87,L:L)</f>
        <v>1488.575108758156</v>
      </c>
      <c r="N87" s="3">
        <f t="shared" si="11"/>
        <v>0.08968348518272438</v>
      </c>
      <c r="O87" s="7">
        <f t="shared" si="12"/>
        <v>11.150324922839069</v>
      </c>
      <c r="P87" s="3">
        <f t="shared" si="13"/>
        <v>0.08968348518272438</v>
      </c>
      <c r="Q87" s="3">
        <f>IF(ISNUMBER(P87),SUMIF(A:A,A87,P:P),"")</f>
        <v>1</v>
      </c>
      <c r="R87" s="3">
        <f t="shared" si="14"/>
        <v>0.08968348518272438</v>
      </c>
      <c r="S87" s="8">
        <f t="shared" si="15"/>
        <v>11.150324922839069</v>
      </c>
    </row>
    <row r="88" spans="1:19" ht="15">
      <c r="A88" s="1">
        <v>11</v>
      </c>
      <c r="B88" s="5">
        <v>0.638888888888889</v>
      </c>
      <c r="C88" s="1" t="s">
        <v>100</v>
      </c>
      <c r="D88" s="1">
        <v>4</v>
      </c>
      <c r="E88" s="1">
        <v>1</v>
      </c>
      <c r="F88" s="1" t="s">
        <v>119</v>
      </c>
      <c r="G88" s="2">
        <v>39.8618333333333</v>
      </c>
      <c r="H88" s="6">
        <f>1+_xlfn.COUNTIFS(A:A,A88,O:O,"&lt;"&amp;O88)</f>
        <v>6</v>
      </c>
      <c r="I88" s="2">
        <f>_xlfn.AVERAGEIF(A:A,A88,G:G)</f>
        <v>50.65519999999997</v>
      </c>
      <c r="J88" s="2">
        <f t="shared" si="8"/>
        <v>-10.793366666666671</v>
      </c>
      <c r="K88" s="2">
        <f t="shared" si="9"/>
        <v>79.20663333333333</v>
      </c>
      <c r="L88" s="2">
        <f t="shared" si="10"/>
        <v>115.86178823545013</v>
      </c>
      <c r="M88" s="2">
        <f>SUMIF(A:A,A88,L:L)</f>
        <v>1488.575108758156</v>
      </c>
      <c r="N88" s="3">
        <f t="shared" si="11"/>
        <v>0.07783402231689059</v>
      </c>
      <c r="O88" s="7">
        <f t="shared" si="12"/>
        <v>12.8478520090949</v>
      </c>
      <c r="P88" s="3">
        <f t="shared" si="13"/>
        <v>0.07783402231689059</v>
      </c>
      <c r="Q88" s="3">
        <f>IF(ISNUMBER(P88),SUMIF(A:A,A88,P:P),"")</f>
        <v>1</v>
      </c>
      <c r="R88" s="3">
        <f t="shared" si="14"/>
        <v>0.07783402231689059</v>
      </c>
      <c r="S88" s="8">
        <f t="shared" si="15"/>
        <v>12.8478520090949</v>
      </c>
    </row>
    <row r="89" spans="1:19" ht="15">
      <c r="A89" s="1">
        <v>29</v>
      </c>
      <c r="B89" s="5">
        <v>0.6458333333333334</v>
      </c>
      <c r="C89" s="1" t="s">
        <v>249</v>
      </c>
      <c r="D89" s="1">
        <v>6</v>
      </c>
      <c r="E89" s="1">
        <v>1</v>
      </c>
      <c r="F89" s="1" t="s">
        <v>275</v>
      </c>
      <c r="G89" s="2">
        <v>69.0122666666667</v>
      </c>
      <c r="H89" s="6">
        <f>1+_xlfn.COUNTIFS(A:A,A89,O:O,"&lt;"&amp;O89)</f>
        <v>1</v>
      </c>
      <c r="I89" s="2">
        <f>_xlfn.AVERAGEIF(A:A,A89,G:G)</f>
        <v>47.13389393939394</v>
      </c>
      <c r="J89" s="2">
        <f t="shared" si="8"/>
        <v>21.87837272727276</v>
      </c>
      <c r="K89" s="2">
        <f t="shared" si="9"/>
        <v>111.87837272727276</v>
      </c>
      <c r="L89" s="2">
        <f t="shared" si="10"/>
        <v>822.7911186275368</v>
      </c>
      <c r="M89" s="2">
        <f>SUMIF(A:A,A89,L:L)</f>
        <v>3068.2114825575572</v>
      </c>
      <c r="N89" s="3">
        <f t="shared" si="11"/>
        <v>0.2681663644455453</v>
      </c>
      <c r="O89" s="7">
        <f t="shared" si="12"/>
        <v>3.7290284412348926</v>
      </c>
      <c r="P89" s="3">
        <f t="shared" si="13"/>
        <v>0.2681663644455453</v>
      </c>
      <c r="Q89" s="3">
        <f>IF(ISNUMBER(P89),SUMIF(A:A,A89,P:P),"")</f>
        <v>0.8433028945393448</v>
      </c>
      <c r="R89" s="3">
        <f t="shared" si="14"/>
        <v>0.31799530890028727</v>
      </c>
      <c r="S89" s="8">
        <f t="shared" si="15"/>
        <v>3.144700478312926</v>
      </c>
    </row>
    <row r="90" spans="1:19" ht="15">
      <c r="A90" s="1">
        <v>29</v>
      </c>
      <c r="B90" s="5">
        <v>0.6458333333333334</v>
      </c>
      <c r="C90" s="1" t="s">
        <v>249</v>
      </c>
      <c r="D90" s="1">
        <v>6</v>
      </c>
      <c r="E90" s="1">
        <v>3</v>
      </c>
      <c r="F90" s="1" t="s">
        <v>276</v>
      </c>
      <c r="G90" s="2">
        <v>62.7248666666666</v>
      </c>
      <c r="H90" s="6">
        <f>1+_xlfn.COUNTIFS(A:A,A90,O:O,"&lt;"&amp;O90)</f>
        <v>2</v>
      </c>
      <c r="I90" s="2">
        <f>_xlfn.AVERAGEIF(A:A,A90,G:G)</f>
        <v>47.13389393939394</v>
      </c>
      <c r="J90" s="2">
        <f t="shared" si="8"/>
        <v>15.590972727272657</v>
      </c>
      <c r="K90" s="2">
        <f t="shared" si="9"/>
        <v>105.59097272727266</v>
      </c>
      <c r="L90" s="2">
        <f t="shared" si="10"/>
        <v>564.2279653046725</v>
      </c>
      <c r="M90" s="2">
        <f>SUMIF(A:A,A90,L:L)</f>
        <v>3068.2114825575572</v>
      </c>
      <c r="N90" s="3">
        <f t="shared" si="11"/>
        <v>0.1838947440592821</v>
      </c>
      <c r="O90" s="7">
        <f t="shared" si="12"/>
        <v>5.437893318351884</v>
      </c>
      <c r="P90" s="3">
        <f t="shared" si="13"/>
        <v>0.1838947440592821</v>
      </c>
      <c r="Q90" s="3">
        <f>IF(ISNUMBER(P90),SUMIF(A:A,A90,P:P),"")</f>
        <v>0.8433028945393448</v>
      </c>
      <c r="R90" s="3">
        <f t="shared" si="14"/>
        <v>0.21806487947576042</v>
      </c>
      <c r="S90" s="8">
        <f t="shared" si="15"/>
        <v>4.585791175562306</v>
      </c>
    </row>
    <row r="91" spans="1:19" ht="15">
      <c r="A91" s="1">
        <v>29</v>
      </c>
      <c r="B91" s="5">
        <v>0.6458333333333334</v>
      </c>
      <c r="C91" s="1" t="s">
        <v>249</v>
      </c>
      <c r="D91" s="1">
        <v>6</v>
      </c>
      <c r="E91" s="1">
        <v>6</v>
      </c>
      <c r="F91" s="1" t="s">
        <v>279</v>
      </c>
      <c r="G91" s="2">
        <v>54.7658</v>
      </c>
      <c r="H91" s="6">
        <f>1+_xlfn.COUNTIFS(A:A,A91,O:O,"&lt;"&amp;O91)</f>
        <v>3</v>
      </c>
      <c r="I91" s="2">
        <f>_xlfn.AVERAGEIF(A:A,A91,G:G)</f>
        <v>47.13389393939394</v>
      </c>
      <c r="J91" s="2">
        <f t="shared" si="8"/>
        <v>7.631906060606056</v>
      </c>
      <c r="K91" s="2">
        <f t="shared" si="9"/>
        <v>97.63190606060606</v>
      </c>
      <c r="L91" s="2">
        <f t="shared" si="10"/>
        <v>349.9934232653076</v>
      </c>
      <c r="M91" s="2">
        <f>SUMIF(A:A,A91,L:L)</f>
        <v>3068.2114825575572</v>
      </c>
      <c r="N91" s="3">
        <f t="shared" si="11"/>
        <v>0.11407082766457968</v>
      </c>
      <c r="O91" s="7">
        <f t="shared" si="12"/>
        <v>8.766483249691644</v>
      </c>
      <c r="P91" s="3">
        <f t="shared" si="13"/>
        <v>0.11407082766457968</v>
      </c>
      <c r="Q91" s="3">
        <f>IF(ISNUMBER(P91),SUMIF(A:A,A91,P:P),"")</f>
        <v>0.8433028945393448</v>
      </c>
      <c r="R91" s="3">
        <f t="shared" si="14"/>
        <v>0.13526673322625202</v>
      </c>
      <c r="S91" s="8">
        <f t="shared" si="15"/>
        <v>7.392800699395645</v>
      </c>
    </row>
    <row r="92" spans="1:19" ht="15">
      <c r="A92" s="1">
        <v>29</v>
      </c>
      <c r="B92" s="5">
        <v>0.6458333333333334</v>
      </c>
      <c r="C92" s="1" t="s">
        <v>249</v>
      </c>
      <c r="D92" s="1">
        <v>6</v>
      </c>
      <c r="E92" s="1">
        <v>9</v>
      </c>
      <c r="F92" s="1" t="s">
        <v>281</v>
      </c>
      <c r="G92" s="2">
        <v>49.1599666666667</v>
      </c>
      <c r="H92" s="6">
        <f>1+_xlfn.COUNTIFS(A:A,A92,O:O,"&lt;"&amp;O92)</f>
        <v>4</v>
      </c>
      <c r="I92" s="2">
        <f>_xlfn.AVERAGEIF(A:A,A92,G:G)</f>
        <v>47.13389393939394</v>
      </c>
      <c r="J92" s="2">
        <f t="shared" si="8"/>
        <v>2.026072727272755</v>
      </c>
      <c r="K92" s="2">
        <f t="shared" si="9"/>
        <v>92.02607272727275</v>
      </c>
      <c r="L92" s="2">
        <f t="shared" si="10"/>
        <v>250.0258627812041</v>
      </c>
      <c r="M92" s="2">
        <f>SUMIF(A:A,A92,L:L)</f>
        <v>3068.2114825575572</v>
      </c>
      <c r="N92" s="3">
        <f t="shared" si="11"/>
        <v>0.0814891229638418</v>
      </c>
      <c r="O92" s="7">
        <f t="shared" si="12"/>
        <v>12.271576421846119</v>
      </c>
      <c r="P92" s="3">
        <f t="shared" si="13"/>
        <v>0.0814891229638418</v>
      </c>
      <c r="Q92" s="3">
        <f>IF(ISNUMBER(P92),SUMIF(A:A,A92,P:P),"")</f>
        <v>0.8433028945393448</v>
      </c>
      <c r="R92" s="3">
        <f t="shared" si="14"/>
        <v>0.09663090627520653</v>
      </c>
      <c r="S92" s="8">
        <f t="shared" si="15"/>
        <v>10.348655917103606</v>
      </c>
    </row>
    <row r="93" spans="1:19" ht="15">
      <c r="A93" s="1">
        <v>29</v>
      </c>
      <c r="B93" s="5">
        <v>0.6458333333333334</v>
      </c>
      <c r="C93" s="1" t="s">
        <v>249</v>
      </c>
      <c r="D93" s="1">
        <v>6</v>
      </c>
      <c r="E93" s="1">
        <v>5</v>
      </c>
      <c r="F93" s="1" t="s">
        <v>278</v>
      </c>
      <c r="G93" s="2">
        <v>48.0204666666667</v>
      </c>
      <c r="H93" s="6">
        <f>1+_xlfn.COUNTIFS(A:A,A93,O:O,"&lt;"&amp;O93)</f>
        <v>5</v>
      </c>
      <c r="I93" s="2">
        <f>_xlfn.AVERAGEIF(A:A,A93,G:G)</f>
        <v>47.13389393939394</v>
      </c>
      <c r="J93" s="2">
        <f t="shared" si="8"/>
        <v>0.8865727272727568</v>
      </c>
      <c r="K93" s="2">
        <f t="shared" si="9"/>
        <v>90.88657272727275</v>
      </c>
      <c r="L93" s="2">
        <f t="shared" si="10"/>
        <v>233.5028689217753</v>
      </c>
      <c r="M93" s="2">
        <f>SUMIF(A:A,A93,L:L)</f>
        <v>3068.2114825575572</v>
      </c>
      <c r="N93" s="3">
        <f t="shared" si="11"/>
        <v>0.07610390295754164</v>
      </c>
      <c r="O93" s="7">
        <f t="shared" si="12"/>
        <v>13.139930557279039</v>
      </c>
      <c r="P93" s="3">
        <f t="shared" si="13"/>
        <v>0.07610390295754164</v>
      </c>
      <c r="Q93" s="3">
        <f>IF(ISNUMBER(P93),SUMIF(A:A,A93,P:P),"")</f>
        <v>0.8433028945393448</v>
      </c>
      <c r="R93" s="3">
        <f t="shared" si="14"/>
        <v>0.0902450394162509</v>
      </c>
      <c r="S93" s="8">
        <f t="shared" si="15"/>
        <v>11.080941472999399</v>
      </c>
    </row>
    <row r="94" spans="1:19" ht="15">
      <c r="A94" s="1">
        <v>29</v>
      </c>
      <c r="B94" s="5">
        <v>0.6458333333333334</v>
      </c>
      <c r="C94" s="1" t="s">
        <v>249</v>
      </c>
      <c r="D94" s="1">
        <v>6</v>
      </c>
      <c r="E94" s="1">
        <v>8</v>
      </c>
      <c r="F94" s="1" t="s">
        <v>280</v>
      </c>
      <c r="G94" s="2">
        <v>44.8136</v>
      </c>
      <c r="H94" s="6">
        <f>1+_xlfn.COUNTIFS(A:A,A94,O:O,"&lt;"&amp;O94)</f>
        <v>6</v>
      </c>
      <c r="I94" s="2">
        <f>_xlfn.AVERAGEIF(A:A,A94,G:G)</f>
        <v>47.13389393939394</v>
      </c>
      <c r="J94" s="2">
        <f t="shared" si="8"/>
        <v>-2.3202939393939417</v>
      </c>
      <c r="K94" s="2">
        <f t="shared" si="9"/>
        <v>87.67970606060607</v>
      </c>
      <c r="L94" s="2">
        <f t="shared" si="10"/>
        <v>192.6321407403484</v>
      </c>
      <c r="M94" s="2">
        <f>SUMIF(A:A,A94,L:L)</f>
        <v>3068.2114825575572</v>
      </c>
      <c r="N94" s="3">
        <f t="shared" si="11"/>
        <v>0.06278320182146531</v>
      </c>
      <c r="O94" s="7">
        <f t="shared" si="12"/>
        <v>15.927827364454425</v>
      </c>
      <c r="P94" s="3">
        <f t="shared" si="13"/>
        <v>0.06278320182146531</v>
      </c>
      <c r="Q94" s="3">
        <f>IF(ISNUMBER(P94),SUMIF(A:A,A94,P:P),"")</f>
        <v>0.8433028945393448</v>
      </c>
      <c r="R94" s="3">
        <f t="shared" si="14"/>
        <v>0.07444917149935873</v>
      </c>
      <c r="S94" s="8">
        <f t="shared" si="15"/>
        <v>13.4319829201674</v>
      </c>
    </row>
    <row r="95" spans="1:19" ht="15">
      <c r="A95" s="1">
        <v>29</v>
      </c>
      <c r="B95" s="5">
        <v>0.6458333333333334</v>
      </c>
      <c r="C95" s="1" t="s">
        <v>249</v>
      </c>
      <c r="D95" s="1">
        <v>6</v>
      </c>
      <c r="E95" s="1">
        <v>4</v>
      </c>
      <c r="F95" s="1" t="s">
        <v>277</v>
      </c>
      <c r="G95" s="2">
        <v>36.8544</v>
      </c>
      <c r="H95" s="6">
        <f>1+_xlfn.COUNTIFS(A:A,A95,O:O,"&lt;"&amp;O95)</f>
        <v>10</v>
      </c>
      <c r="I95" s="2">
        <f>_xlfn.AVERAGEIF(A:A,A95,G:G)</f>
        <v>47.13389393939394</v>
      </c>
      <c r="J95" s="2">
        <f t="shared" si="8"/>
        <v>-10.279493939393944</v>
      </c>
      <c r="K95" s="2">
        <f t="shared" si="9"/>
        <v>79.72050606060606</v>
      </c>
      <c r="L95" s="2">
        <f t="shared" si="10"/>
        <v>119.48972251762119</v>
      </c>
      <c r="M95" s="2">
        <f>SUMIF(A:A,A95,L:L)</f>
        <v>3068.2114825575572</v>
      </c>
      <c r="N95" s="3">
        <f t="shared" si="11"/>
        <v>0.038944421920362085</v>
      </c>
      <c r="O95" s="7">
        <f t="shared" si="12"/>
        <v>25.677618274702137</v>
      </c>
      <c r="P95" s="3">
        <f t="shared" si="13"/>
      </c>
      <c r="Q95" s="3">
        <f>IF(ISNUMBER(P95),SUMIF(A:A,A95,P:P),"")</f>
      </c>
      <c r="R95" s="3">
        <f t="shared" si="14"/>
      </c>
      <c r="S95" s="8">
        <f t="shared" si="15"/>
      </c>
    </row>
    <row r="96" spans="1:19" ht="15">
      <c r="A96" s="1">
        <v>29</v>
      </c>
      <c r="B96" s="5">
        <v>0.6458333333333334</v>
      </c>
      <c r="C96" s="1" t="s">
        <v>249</v>
      </c>
      <c r="D96" s="1">
        <v>6</v>
      </c>
      <c r="E96" s="1">
        <v>10</v>
      </c>
      <c r="F96" s="1" t="s">
        <v>282</v>
      </c>
      <c r="G96" s="2">
        <v>38.484566666666694</v>
      </c>
      <c r="H96" s="6">
        <f>1+_xlfn.COUNTIFS(A:A,A96,O:O,"&lt;"&amp;O96)</f>
        <v>9</v>
      </c>
      <c r="I96" s="2">
        <f>_xlfn.AVERAGEIF(A:A,A96,G:G)</f>
        <v>47.13389393939394</v>
      </c>
      <c r="J96" s="2">
        <f t="shared" si="8"/>
        <v>-8.649327272727248</v>
      </c>
      <c r="K96" s="2">
        <f t="shared" si="9"/>
        <v>81.35067272727275</v>
      </c>
      <c r="L96" s="2">
        <f t="shared" si="10"/>
        <v>131.76767890232978</v>
      </c>
      <c r="M96" s="2">
        <f>SUMIF(A:A,A96,L:L)</f>
        <v>3068.2114825575572</v>
      </c>
      <c r="N96" s="3">
        <f t="shared" si="11"/>
        <v>0.04294608753386605</v>
      </c>
      <c r="O96" s="7">
        <f t="shared" si="12"/>
        <v>23.285008191058818</v>
      </c>
      <c r="P96" s="3">
        <f t="shared" si="13"/>
      </c>
      <c r="Q96" s="3">
        <f>IF(ISNUMBER(P96),SUMIF(A:A,A96,P:P),"")</f>
      </c>
      <c r="R96" s="3">
        <f t="shared" si="14"/>
      </c>
      <c r="S96" s="8">
        <f t="shared" si="15"/>
      </c>
    </row>
    <row r="97" spans="1:19" ht="15">
      <c r="A97" s="1">
        <v>29</v>
      </c>
      <c r="B97" s="5">
        <v>0.6458333333333334</v>
      </c>
      <c r="C97" s="1" t="s">
        <v>249</v>
      </c>
      <c r="D97" s="1">
        <v>6</v>
      </c>
      <c r="E97" s="1">
        <v>11</v>
      </c>
      <c r="F97" s="1" t="s">
        <v>283</v>
      </c>
      <c r="G97" s="2">
        <v>31.925033333333303</v>
      </c>
      <c r="H97" s="6">
        <f>1+_xlfn.COUNTIFS(A:A,A97,O:O,"&lt;"&amp;O97)</f>
        <v>11</v>
      </c>
      <c r="I97" s="2">
        <f>_xlfn.AVERAGEIF(A:A,A97,G:G)</f>
        <v>47.13389393939394</v>
      </c>
      <c r="J97" s="2">
        <f t="shared" si="8"/>
        <v>-15.20886060606064</v>
      </c>
      <c r="K97" s="2">
        <f t="shared" si="9"/>
        <v>74.79113939393936</v>
      </c>
      <c r="L97" s="2">
        <f t="shared" si="10"/>
        <v>88.89610814244831</v>
      </c>
      <c r="M97" s="2">
        <f>SUMIF(A:A,A97,L:L)</f>
        <v>3068.2114825575572</v>
      </c>
      <c r="N97" s="3">
        <f t="shared" si="11"/>
        <v>0.028973266232726412</v>
      </c>
      <c r="O97" s="7">
        <f t="shared" si="12"/>
        <v>34.51457602216977</v>
      </c>
      <c r="P97" s="3">
        <f t="shared" si="13"/>
      </c>
      <c r="Q97" s="3">
        <f>IF(ISNUMBER(P97),SUMIF(A:A,A97,P:P),"")</f>
      </c>
      <c r="R97" s="3">
        <f t="shared" si="14"/>
      </c>
      <c r="S97" s="8">
        <f t="shared" si="15"/>
      </c>
    </row>
    <row r="98" spans="1:19" ht="15">
      <c r="A98" s="1">
        <v>29</v>
      </c>
      <c r="B98" s="5">
        <v>0.6458333333333334</v>
      </c>
      <c r="C98" s="1" t="s">
        <v>249</v>
      </c>
      <c r="D98" s="1">
        <v>6</v>
      </c>
      <c r="E98" s="1">
        <v>12</v>
      </c>
      <c r="F98" s="1" t="s">
        <v>284</v>
      </c>
      <c r="G98" s="2">
        <v>39.568999999999996</v>
      </c>
      <c r="H98" s="6">
        <f>1+_xlfn.COUNTIFS(A:A,A98,O:O,"&lt;"&amp;O98)</f>
        <v>8</v>
      </c>
      <c r="I98" s="2">
        <f>_xlfn.AVERAGEIF(A:A,A98,G:G)</f>
        <v>47.13389393939394</v>
      </c>
      <c r="J98" s="2">
        <f t="shared" si="8"/>
        <v>-7.564893939393947</v>
      </c>
      <c r="K98" s="2">
        <f t="shared" si="9"/>
        <v>82.43510606060605</v>
      </c>
      <c r="L98" s="2">
        <f t="shared" si="10"/>
        <v>140.62634869551587</v>
      </c>
      <c r="M98" s="2">
        <f>SUMIF(A:A,A98,L:L)</f>
        <v>3068.2114825575572</v>
      </c>
      <c r="N98" s="3">
        <f t="shared" si="11"/>
        <v>0.04583332977370077</v>
      </c>
      <c r="O98" s="7">
        <f t="shared" si="12"/>
        <v>21.818183512684723</v>
      </c>
      <c r="P98" s="3">
        <f t="shared" si="13"/>
      </c>
      <c r="Q98" s="3">
        <f>IF(ISNUMBER(P98),SUMIF(A:A,A98,P:P),"")</f>
      </c>
      <c r="R98" s="3">
        <f t="shared" si="14"/>
      </c>
      <c r="S98" s="8">
        <f t="shared" si="15"/>
      </c>
    </row>
    <row r="99" spans="1:19" ht="15">
      <c r="A99" s="1">
        <v>29</v>
      </c>
      <c r="B99" s="5">
        <v>0.6458333333333334</v>
      </c>
      <c r="C99" s="1" t="s">
        <v>249</v>
      </c>
      <c r="D99" s="1">
        <v>6</v>
      </c>
      <c r="E99" s="1">
        <v>13</v>
      </c>
      <c r="F99" s="1" t="s">
        <v>285</v>
      </c>
      <c r="G99" s="2">
        <v>43.1428666666666</v>
      </c>
      <c r="H99" s="6">
        <f>1+_xlfn.COUNTIFS(A:A,A99,O:O,"&lt;"&amp;O99)</f>
        <v>7</v>
      </c>
      <c r="I99" s="2">
        <f>_xlfn.AVERAGEIF(A:A,A99,G:G)</f>
        <v>47.13389393939394</v>
      </c>
      <c r="J99" s="2">
        <f t="shared" si="8"/>
        <v>-3.9910272727273437</v>
      </c>
      <c r="K99" s="2">
        <f t="shared" si="9"/>
        <v>86.00897272727266</v>
      </c>
      <c r="L99" s="2">
        <f t="shared" si="10"/>
        <v>174.2582446587977</v>
      </c>
      <c r="M99" s="2">
        <f>SUMIF(A:A,A99,L:L)</f>
        <v>3068.2114825575572</v>
      </c>
      <c r="N99" s="3">
        <f t="shared" si="11"/>
        <v>0.05679473062708896</v>
      </c>
      <c r="O99" s="7">
        <f t="shared" si="12"/>
        <v>17.607267240440745</v>
      </c>
      <c r="P99" s="3">
        <f t="shared" si="13"/>
        <v>0.05679473062708896</v>
      </c>
      <c r="Q99" s="3">
        <f>IF(ISNUMBER(P99),SUMIF(A:A,A99,P:P),"")</f>
        <v>0.8433028945393448</v>
      </c>
      <c r="R99" s="3">
        <f t="shared" si="14"/>
        <v>0.06734796120688422</v>
      </c>
      <c r="S99" s="8">
        <f t="shared" si="15"/>
        <v>14.84825942879146</v>
      </c>
    </row>
    <row r="100" spans="1:19" ht="15">
      <c r="A100" s="1">
        <v>19</v>
      </c>
      <c r="B100" s="5">
        <v>0.6527777777777778</v>
      </c>
      <c r="C100" s="1" t="s">
        <v>150</v>
      </c>
      <c r="D100" s="1">
        <v>6</v>
      </c>
      <c r="E100" s="1">
        <v>8</v>
      </c>
      <c r="F100" s="1" t="s">
        <v>185</v>
      </c>
      <c r="G100" s="2">
        <v>81.7545</v>
      </c>
      <c r="H100" s="6">
        <f>1+_xlfn.COUNTIFS(A:A,A100,O:O,"&lt;"&amp;O100)</f>
        <v>1</v>
      </c>
      <c r="I100" s="2">
        <f>_xlfn.AVERAGEIF(A:A,A100,G:G)</f>
        <v>46.67314871794869</v>
      </c>
      <c r="J100" s="2">
        <f t="shared" si="8"/>
        <v>35.0813512820513</v>
      </c>
      <c r="K100" s="2">
        <f t="shared" si="9"/>
        <v>125.0813512820513</v>
      </c>
      <c r="L100" s="2">
        <f t="shared" si="10"/>
        <v>1816.8891818729041</v>
      </c>
      <c r="M100" s="2">
        <f>SUMIF(A:A,A100,L:L)</f>
        <v>4490.814890658689</v>
      </c>
      <c r="N100" s="3">
        <f t="shared" si="11"/>
        <v>0.40457895195195015</v>
      </c>
      <c r="O100" s="7">
        <f t="shared" si="12"/>
        <v>2.4717054487766954</v>
      </c>
      <c r="P100" s="3">
        <f t="shared" si="13"/>
        <v>0.40457895195195015</v>
      </c>
      <c r="Q100" s="3">
        <f>IF(ISNUMBER(P100),SUMIF(A:A,A100,P:P),"")</f>
        <v>0.7400878220451065</v>
      </c>
      <c r="R100" s="3">
        <f t="shared" si="14"/>
        <v>0.5466634362851226</v>
      </c>
      <c r="S100" s="8">
        <f t="shared" si="15"/>
        <v>1.8292791023221666</v>
      </c>
    </row>
    <row r="101" spans="1:19" ht="15">
      <c r="A101" s="1">
        <v>19</v>
      </c>
      <c r="B101" s="5">
        <v>0.6527777777777778</v>
      </c>
      <c r="C101" s="1" t="s">
        <v>150</v>
      </c>
      <c r="D101" s="1">
        <v>6</v>
      </c>
      <c r="E101" s="1">
        <v>13</v>
      </c>
      <c r="F101" s="1" t="s">
        <v>189</v>
      </c>
      <c r="G101" s="2">
        <v>65.9744</v>
      </c>
      <c r="H101" s="6">
        <f>1+_xlfn.COUNTIFS(A:A,A101,O:O,"&lt;"&amp;O101)</f>
        <v>2</v>
      </c>
      <c r="I101" s="2">
        <f>_xlfn.AVERAGEIF(A:A,A101,G:G)</f>
        <v>46.67314871794869</v>
      </c>
      <c r="J101" s="2">
        <f t="shared" si="8"/>
        <v>19.30125128205131</v>
      </c>
      <c r="K101" s="2">
        <f t="shared" si="9"/>
        <v>109.30125128205131</v>
      </c>
      <c r="L101" s="2">
        <f t="shared" si="10"/>
        <v>704.9134835571331</v>
      </c>
      <c r="M101" s="2">
        <f>SUMIF(A:A,A101,L:L)</f>
        <v>4490.814890658689</v>
      </c>
      <c r="N101" s="3">
        <f t="shared" si="11"/>
        <v>0.1569678333933154</v>
      </c>
      <c r="O101" s="7">
        <f t="shared" si="12"/>
        <v>6.370732005291128</v>
      </c>
      <c r="P101" s="3">
        <f t="shared" si="13"/>
        <v>0.1569678333933154</v>
      </c>
      <c r="Q101" s="3">
        <f>IF(ISNUMBER(P101),SUMIF(A:A,A101,P:P),"")</f>
        <v>0.7400878220451065</v>
      </c>
      <c r="R101" s="3">
        <f t="shared" si="14"/>
        <v>0.2120935228464665</v>
      </c>
      <c r="S101" s="8">
        <f t="shared" si="15"/>
        <v>4.714901174628965</v>
      </c>
    </row>
    <row r="102" spans="1:19" ht="15">
      <c r="A102" s="1">
        <v>19</v>
      </c>
      <c r="B102" s="5">
        <v>0.6527777777777778</v>
      </c>
      <c r="C102" s="1" t="s">
        <v>150</v>
      </c>
      <c r="D102" s="1">
        <v>6</v>
      </c>
      <c r="E102" s="1">
        <v>1</v>
      </c>
      <c r="F102" s="1" t="s">
        <v>182</v>
      </c>
      <c r="G102" s="2">
        <v>49.6624333333333</v>
      </c>
      <c r="H102" s="6">
        <f>1+_xlfn.COUNTIFS(A:A,A102,O:O,"&lt;"&amp;O102)</f>
        <v>4</v>
      </c>
      <c r="I102" s="2">
        <f>_xlfn.AVERAGEIF(A:A,A102,G:G)</f>
        <v>46.67314871794869</v>
      </c>
      <c r="J102" s="2">
        <f t="shared" si="8"/>
        <v>2.989284615384605</v>
      </c>
      <c r="K102" s="2">
        <f t="shared" si="9"/>
        <v>92.9892846153846</v>
      </c>
      <c r="L102" s="2">
        <f t="shared" si="10"/>
        <v>264.901239905776</v>
      </c>
      <c r="M102" s="2">
        <f>SUMIF(A:A,A102,L:L)</f>
        <v>4490.814890658689</v>
      </c>
      <c r="N102" s="3">
        <f t="shared" si="11"/>
        <v>0.05898734335650197</v>
      </c>
      <c r="O102" s="7">
        <f t="shared" si="12"/>
        <v>16.952789244233244</v>
      </c>
      <c r="P102" s="3">
        <f t="shared" si="13"/>
        <v>0.05898734335650197</v>
      </c>
      <c r="Q102" s="3">
        <f>IF(ISNUMBER(P102),SUMIF(A:A,A102,P:P),"")</f>
        <v>0.7400878220451065</v>
      </c>
      <c r="R102" s="3">
        <f t="shared" si="14"/>
        <v>0.0797031671099526</v>
      </c>
      <c r="S102" s="8">
        <f t="shared" si="15"/>
        <v>12.546552869354288</v>
      </c>
    </row>
    <row r="103" spans="1:19" ht="15">
      <c r="A103" s="1">
        <v>19</v>
      </c>
      <c r="B103" s="5">
        <v>0.6527777777777778</v>
      </c>
      <c r="C103" s="1" t="s">
        <v>150</v>
      </c>
      <c r="D103" s="1">
        <v>6</v>
      </c>
      <c r="E103" s="1">
        <v>2</v>
      </c>
      <c r="F103" s="1" t="s">
        <v>183</v>
      </c>
      <c r="G103" s="2">
        <v>34.519266666666695</v>
      </c>
      <c r="H103" s="6">
        <f>1+_xlfn.COUNTIFS(A:A,A103,O:O,"&lt;"&amp;O103)</f>
        <v>12</v>
      </c>
      <c r="I103" s="2">
        <f>_xlfn.AVERAGEIF(A:A,A103,G:G)</f>
        <v>46.67314871794869</v>
      </c>
      <c r="J103" s="2">
        <f t="shared" si="8"/>
        <v>-12.153882051281997</v>
      </c>
      <c r="K103" s="2">
        <f t="shared" si="9"/>
        <v>77.846117948718</v>
      </c>
      <c r="L103" s="2">
        <f t="shared" si="10"/>
        <v>106.77961920729302</v>
      </c>
      <c r="M103" s="2">
        <f>SUMIF(A:A,A103,L:L)</f>
        <v>4490.814890658689</v>
      </c>
      <c r="N103" s="3">
        <f t="shared" si="11"/>
        <v>0.02377733703284108</v>
      </c>
      <c r="O103" s="7">
        <f t="shared" si="12"/>
        <v>42.05685433229161</v>
      </c>
      <c r="P103" s="3">
        <f t="shared" si="13"/>
      </c>
      <c r="Q103" s="3">
        <f>IF(ISNUMBER(P103),SUMIF(A:A,A103,P:P),"")</f>
      </c>
      <c r="R103" s="3">
        <f t="shared" si="14"/>
      </c>
      <c r="S103" s="8">
        <f t="shared" si="15"/>
      </c>
    </row>
    <row r="104" spans="1:19" ht="15">
      <c r="A104" s="1">
        <v>19</v>
      </c>
      <c r="B104" s="5">
        <v>0.6527777777777778</v>
      </c>
      <c r="C104" s="1" t="s">
        <v>150</v>
      </c>
      <c r="D104" s="1">
        <v>6</v>
      </c>
      <c r="E104" s="1">
        <v>7</v>
      </c>
      <c r="F104" s="1" t="s">
        <v>184</v>
      </c>
      <c r="G104" s="2">
        <v>37.3551</v>
      </c>
      <c r="H104" s="6">
        <f>1+_xlfn.COUNTIFS(A:A,A104,O:O,"&lt;"&amp;O104)</f>
        <v>11</v>
      </c>
      <c r="I104" s="2">
        <f>_xlfn.AVERAGEIF(A:A,A104,G:G)</f>
        <v>46.67314871794869</v>
      </c>
      <c r="J104" s="2">
        <f t="shared" si="8"/>
        <v>-9.318048717948692</v>
      </c>
      <c r="K104" s="2">
        <f t="shared" si="9"/>
        <v>80.6819512820513</v>
      </c>
      <c r="L104" s="2">
        <f t="shared" si="10"/>
        <v>126.5853870525889</v>
      </c>
      <c r="M104" s="2">
        <f>SUMIF(A:A,A104,L:L)</f>
        <v>4490.814890658689</v>
      </c>
      <c r="N104" s="3">
        <f t="shared" si="11"/>
        <v>0.028187620762525355</v>
      </c>
      <c r="O104" s="7">
        <f t="shared" si="12"/>
        <v>35.47656641278046</v>
      </c>
      <c r="P104" s="3">
        <f t="shared" si="13"/>
      </c>
      <c r="Q104" s="3">
        <f>IF(ISNUMBER(P104),SUMIF(A:A,A104,P:P),"")</f>
      </c>
      <c r="R104" s="3">
        <f t="shared" si="14"/>
      </c>
      <c r="S104" s="8">
        <f t="shared" si="15"/>
      </c>
    </row>
    <row r="105" spans="1:19" ht="15">
      <c r="A105" s="1">
        <v>19</v>
      </c>
      <c r="B105" s="5">
        <v>0.6527777777777778</v>
      </c>
      <c r="C105" s="1" t="s">
        <v>150</v>
      </c>
      <c r="D105" s="1">
        <v>6</v>
      </c>
      <c r="E105" s="1">
        <v>9</v>
      </c>
      <c r="F105" s="1" t="s">
        <v>186</v>
      </c>
      <c r="G105" s="2">
        <v>40.3912333333333</v>
      </c>
      <c r="H105" s="6">
        <f>1+_xlfn.COUNTIFS(A:A,A105,O:O,"&lt;"&amp;O105)</f>
        <v>10</v>
      </c>
      <c r="I105" s="2">
        <f>_xlfn.AVERAGEIF(A:A,A105,G:G)</f>
        <v>46.67314871794869</v>
      </c>
      <c r="J105" s="2">
        <f t="shared" si="8"/>
        <v>-6.281915384615395</v>
      </c>
      <c r="K105" s="2">
        <f t="shared" si="9"/>
        <v>83.71808461538461</v>
      </c>
      <c r="L105" s="2">
        <f t="shared" si="10"/>
        <v>151.87914059848453</v>
      </c>
      <c r="M105" s="2">
        <f>SUMIF(A:A,A105,L:L)</f>
        <v>4490.814890658689</v>
      </c>
      <c r="N105" s="3">
        <f t="shared" si="11"/>
        <v>0.03381995123299497</v>
      </c>
      <c r="O105" s="7">
        <f t="shared" si="12"/>
        <v>29.568345415719975</v>
      </c>
      <c r="P105" s="3">
        <f t="shared" si="13"/>
      </c>
      <c r="Q105" s="3">
        <f>IF(ISNUMBER(P105),SUMIF(A:A,A105,P:P),"")</f>
      </c>
      <c r="R105" s="3">
        <f t="shared" si="14"/>
      </c>
      <c r="S105" s="8">
        <f t="shared" si="15"/>
      </c>
    </row>
    <row r="106" spans="1:19" ht="15">
      <c r="A106" s="1">
        <v>19</v>
      </c>
      <c r="B106" s="5">
        <v>0.6527777777777778</v>
      </c>
      <c r="C106" s="1" t="s">
        <v>150</v>
      </c>
      <c r="D106" s="1">
        <v>6</v>
      </c>
      <c r="E106" s="1">
        <v>10</v>
      </c>
      <c r="F106" s="1" t="s">
        <v>187</v>
      </c>
      <c r="G106" s="2">
        <v>50.870000000000005</v>
      </c>
      <c r="H106" s="6">
        <f>1+_xlfn.COUNTIFS(A:A,A106,O:O,"&lt;"&amp;O106)</f>
        <v>3</v>
      </c>
      <c r="I106" s="2">
        <f>_xlfn.AVERAGEIF(A:A,A106,G:G)</f>
        <v>46.67314871794869</v>
      </c>
      <c r="J106" s="2">
        <f t="shared" si="8"/>
        <v>4.196851282051313</v>
      </c>
      <c r="K106" s="2">
        <f t="shared" si="9"/>
        <v>94.19685128205131</v>
      </c>
      <c r="L106" s="2">
        <f t="shared" si="10"/>
        <v>284.8068060566447</v>
      </c>
      <c r="M106" s="2">
        <f>SUMIF(A:A,A106,L:L)</f>
        <v>4490.814890658689</v>
      </c>
      <c r="N106" s="3">
        <f t="shared" si="11"/>
        <v>0.06341984984708882</v>
      </c>
      <c r="O106" s="7">
        <f t="shared" si="12"/>
        <v>15.767933894689019</v>
      </c>
      <c r="P106" s="3">
        <f t="shared" si="13"/>
        <v>0.06341984984708882</v>
      </c>
      <c r="Q106" s="3">
        <f>IF(ISNUMBER(P106),SUMIF(A:A,A106,P:P),"")</f>
        <v>0.7400878220451065</v>
      </c>
      <c r="R106" s="3">
        <f t="shared" si="14"/>
        <v>0.08569232996138064</v>
      </c>
      <c r="S106" s="8">
        <f t="shared" si="15"/>
        <v>11.669655854271609</v>
      </c>
    </row>
    <row r="107" spans="1:19" ht="15">
      <c r="A107" s="1">
        <v>19</v>
      </c>
      <c r="B107" s="5">
        <v>0.6527777777777778</v>
      </c>
      <c r="C107" s="1" t="s">
        <v>150</v>
      </c>
      <c r="D107" s="1">
        <v>6</v>
      </c>
      <c r="E107" s="1">
        <v>11</v>
      </c>
      <c r="F107" s="1" t="s">
        <v>188</v>
      </c>
      <c r="G107" s="2">
        <v>45.2345</v>
      </c>
      <c r="H107" s="6">
        <f>1+_xlfn.COUNTIFS(A:A,A107,O:O,"&lt;"&amp;O107)</f>
        <v>6</v>
      </c>
      <c r="I107" s="2">
        <f>_xlfn.AVERAGEIF(A:A,A107,G:G)</f>
        <v>46.67314871794869</v>
      </c>
      <c r="J107" s="2">
        <f t="shared" si="8"/>
        <v>-1.4386487179486949</v>
      </c>
      <c r="K107" s="2">
        <f t="shared" si="9"/>
        <v>88.5613512820513</v>
      </c>
      <c r="L107" s="2">
        <f t="shared" si="10"/>
        <v>203.09646778390743</v>
      </c>
      <c r="M107" s="2">
        <f>SUMIF(A:A,A107,L:L)</f>
        <v>4490.814890658689</v>
      </c>
      <c r="N107" s="3">
        <f t="shared" si="11"/>
        <v>0.04522485845639438</v>
      </c>
      <c r="O107" s="7">
        <f t="shared" si="12"/>
        <v>22.11173310722898</v>
      </c>
      <c r="P107" s="3">
        <f t="shared" si="13"/>
      </c>
      <c r="Q107" s="3">
        <f>IF(ISNUMBER(P107),SUMIF(A:A,A107,P:P),"")</f>
      </c>
      <c r="R107" s="3">
        <f t="shared" si="14"/>
      </c>
      <c r="S107" s="8">
        <f t="shared" si="15"/>
      </c>
    </row>
    <row r="108" spans="1:19" ht="15">
      <c r="A108" s="1">
        <v>19</v>
      </c>
      <c r="B108" s="5">
        <v>0.6527777777777778</v>
      </c>
      <c r="C108" s="1" t="s">
        <v>150</v>
      </c>
      <c r="D108" s="1">
        <v>6</v>
      </c>
      <c r="E108" s="1">
        <v>14</v>
      </c>
      <c r="F108" s="1" t="s">
        <v>190</v>
      </c>
      <c r="G108" s="2">
        <v>41.1870666666666</v>
      </c>
      <c r="H108" s="6">
        <f>1+_xlfn.COUNTIFS(A:A,A108,O:O,"&lt;"&amp;O108)</f>
        <v>9</v>
      </c>
      <c r="I108" s="2">
        <f>_xlfn.AVERAGEIF(A:A,A108,G:G)</f>
        <v>46.67314871794869</v>
      </c>
      <c r="J108" s="2">
        <f t="shared" si="8"/>
        <v>-5.486082051282089</v>
      </c>
      <c r="K108" s="2">
        <f t="shared" si="9"/>
        <v>84.5139179487179</v>
      </c>
      <c r="L108" s="2">
        <f t="shared" si="10"/>
        <v>159.3073056666441</v>
      </c>
      <c r="M108" s="2">
        <f>SUMIF(A:A,A108,L:L)</f>
        <v>4490.814890658689</v>
      </c>
      <c r="N108" s="3">
        <f t="shared" si="11"/>
        <v>0.03547403078181157</v>
      </c>
      <c r="O108" s="7">
        <f t="shared" si="12"/>
        <v>28.189635571741263</v>
      </c>
      <c r="P108" s="3">
        <f t="shared" si="13"/>
      </c>
      <c r="Q108" s="3">
        <f>IF(ISNUMBER(P108),SUMIF(A:A,A108,P:P),"")</f>
      </c>
      <c r="R108" s="3">
        <f t="shared" si="14"/>
      </c>
      <c r="S108" s="8">
        <f t="shared" si="15"/>
      </c>
    </row>
    <row r="109" spans="1:19" ht="15">
      <c r="A109" s="1">
        <v>19</v>
      </c>
      <c r="B109" s="5">
        <v>0.6527777777777778</v>
      </c>
      <c r="C109" s="1" t="s">
        <v>150</v>
      </c>
      <c r="D109" s="1">
        <v>6</v>
      </c>
      <c r="E109" s="1">
        <v>15</v>
      </c>
      <c r="F109" s="1" t="s">
        <v>191</v>
      </c>
      <c r="G109" s="2">
        <v>44.5734</v>
      </c>
      <c r="H109" s="6">
        <f>1+_xlfn.COUNTIFS(A:A,A109,O:O,"&lt;"&amp;O109)</f>
        <v>7</v>
      </c>
      <c r="I109" s="2">
        <f>_xlfn.AVERAGEIF(A:A,A109,G:G)</f>
        <v>46.67314871794869</v>
      </c>
      <c r="J109" s="2">
        <f t="shared" si="8"/>
        <v>-2.0997487179486924</v>
      </c>
      <c r="K109" s="2">
        <f t="shared" si="9"/>
        <v>87.9002512820513</v>
      </c>
      <c r="L109" s="2">
        <f t="shared" si="10"/>
        <v>195.19812666367486</v>
      </c>
      <c r="M109" s="2">
        <f>SUMIF(A:A,A109,L:L)</f>
        <v>4490.814890658689</v>
      </c>
      <c r="N109" s="3">
        <f t="shared" si="11"/>
        <v>0.04346608163914861</v>
      </c>
      <c r="O109" s="7">
        <f t="shared" si="12"/>
        <v>23.006444618171646</v>
      </c>
      <c r="P109" s="3">
        <f t="shared" si="13"/>
      </c>
      <c r="Q109" s="3">
        <f>IF(ISNUMBER(P109),SUMIF(A:A,A109,P:P),"")</f>
      </c>
      <c r="R109" s="3">
        <f t="shared" si="14"/>
      </c>
      <c r="S109" s="8">
        <f t="shared" si="15"/>
      </c>
    </row>
    <row r="110" spans="1:19" ht="15">
      <c r="A110" s="1">
        <v>19</v>
      </c>
      <c r="B110" s="5">
        <v>0.6527777777777778</v>
      </c>
      <c r="C110" s="1" t="s">
        <v>150</v>
      </c>
      <c r="D110" s="1">
        <v>6</v>
      </c>
      <c r="E110" s="1">
        <v>16</v>
      </c>
      <c r="F110" s="1" t="s">
        <v>192</v>
      </c>
      <c r="G110" s="2">
        <v>24.5563333333333</v>
      </c>
      <c r="H110" s="6">
        <f>1+_xlfn.COUNTIFS(A:A,A110,O:O,"&lt;"&amp;O110)</f>
        <v>13</v>
      </c>
      <c r="I110" s="2">
        <f>_xlfn.AVERAGEIF(A:A,A110,G:G)</f>
        <v>46.67314871794869</v>
      </c>
      <c r="J110" s="2">
        <f t="shared" si="8"/>
        <v>-22.116815384615393</v>
      </c>
      <c r="K110" s="2">
        <f t="shared" si="9"/>
        <v>67.88318461538461</v>
      </c>
      <c r="L110" s="2">
        <f t="shared" si="10"/>
        <v>58.73237317388185</v>
      </c>
      <c r="M110" s="2">
        <f>SUMIF(A:A,A110,L:L)</f>
        <v>4490.814890658689</v>
      </c>
      <c r="N110" s="3">
        <f t="shared" si="11"/>
        <v>0.013078333131933498</v>
      </c>
      <c r="O110" s="7">
        <f t="shared" si="12"/>
        <v>76.46234347390111</v>
      </c>
      <c r="P110" s="3">
        <f t="shared" si="13"/>
      </c>
      <c r="Q110" s="3">
        <f>IF(ISNUMBER(P110),SUMIF(A:A,A110,P:P),"")</f>
      </c>
      <c r="R110" s="3">
        <f t="shared" si="14"/>
      </c>
      <c r="S110" s="8">
        <f t="shared" si="15"/>
      </c>
    </row>
    <row r="111" spans="1:19" ht="15">
      <c r="A111" s="1">
        <v>19</v>
      </c>
      <c r="B111" s="5">
        <v>0.6527777777777778</v>
      </c>
      <c r="C111" s="1" t="s">
        <v>150</v>
      </c>
      <c r="D111" s="1">
        <v>6</v>
      </c>
      <c r="E111" s="1">
        <v>17</v>
      </c>
      <c r="F111" s="1" t="s">
        <v>193</v>
      </c>
      <c r="G111" s="2">
        <v>48.8360333333333</v>
      </c>
      <c r="H111" s="6">
        <f>1+_xlfn.COUNTIFS(A:A,A111,O:O,"&lt;"&amp;O111)</f>
        <v>5</v>
      </c>
      <c r="I111" s="2">
        <f>_xlfn.AVERAGEIF(A:A,A111,G:G)</f>
        <v>46.67314871794869</v>
      </c>
      <c r="J111" s="2">
        <f t="shared" si="8"/>
        <v>2.1628846153846055</v>
      </c>
      <c r="K111" s="2">
        <f t="shared" si="9"/>
        <v>92.1628846153846</v>
      </c>
      <c r="L111" s="2">
        <f t="shared" si="10"/>
        <v>252.0867002428642</v>
      </c>
      <c r="M111" s="2">
        <f>SUMIF(A:A,A111,L:L)</f>
        <v>4490.814890658689</v>
      </c>
      <c r="N111" s="3">
        <f t="shared" si="11"/>
        <v>0.05613384349625006</v>
      </c>
      <c r="O111" s="7">
        <f t="shared" si="12"/>
        <v>17.81456493473146</v>
      </c>
      <c r="P111" s="3">
        <f t="shared" si="13"/>
        <v>0.05613384349625006</v>
      </c>
      <c r="Q111" s="3">
        <f>IF(ISNUMBER(P111),SUMIF(A:A,A111,P:P),"")</f>
        <v>0.7400878220451065</v>
      </c>
      <c r="R111" s="3">
        <f t="shared" si="14"/>
        <v>0.0758475437970777</v>
      </c>
      <c r="S111" s="8">
        <f t="shared" si="15"/>
        <v>13.184342563226531</v>
      </c>
    </row>
    <row r="112" spans="1:19" ht="15">
      <c r="A112" s="1">
        <v>19</v>
      </c>
      <c r="B112" s="5">
        <v>0.6527777777777778</v>
      </c>
      <c r="C112" s="1" t="s">
        <v>150</v>
      </c>
      <c r="D112" s="1">
        <v>6</v>
      </c>
      <c r="E112" s="1">
        <v>18</v>
      </c>
      <c r="F112" s="1" t="s">
        <v>194</v>
      </c>
      <c r="G112" s="2">
        <v>41.8366666666666</v>
      </c>
      <c r="H112" s="6">
        <f>1+_xlfn.COUNTIFS(A:A,A112,O:O,"&lt;"&amp;O112)</f>
        <v>8</v>
      </c>
      <c r="I112" s="2">
        <f>_xlfn.AVERAGEIF(A:A,A112,G:G)</f>
        <v>46.67314871794869</v>
      </c>
      <c r="J112" s="2">
        <f t="shared" si="8"/>
        <v>-4.83648205128209</v>
      </c>
      <c r="K112" s="2">
        <f t="shared" si="9"/>
        <v>85.16351794871791</v>
      </c>
      <c r="L112" s="2">
        <f t="shared" si="10"/>
        <v>165.63905887689273</v>
      </c>
      <c r="M112" s="2">
        <f>SUMIF(A:A,A112,L:L)</f>
        <v>4490.814890658689</v>
      </c>
      <c r="N112" s="3">
        <f t="shared" si="11"/>
        <v>0.036883964917244154</v>
      </c>
      <c r="O112" s="7">
        <f t="shared" si="12"/>
        <v>27.11205268315597</v>
      </c>
      <c r="P112" s="3">
        <f t="shared" si="13"/>
      </c>
      <c r="Q112" s="3">
        <f>IF(ISNUMBER(P112),SUMIF(A:A,A112,P:P),"")</f>
      </c>
      <c r="R112" s="3">
        <f t="shared" si="14"/>
      </c>
      <c r="S112" s="8">
        <f t="shared" si="15"/>
      </c>
    </row>
    <row r="113" spans="1:19" ht="15">
      <c r="A113" s="1">
        <v>2</v>
      </c>
      <c r="B113" s="5">
        <v>0.6576388888888889</v>
      </c>
      <c r="C113" s="1" t="s">
        <v>20</v>
      </c>
      <c r="D113" s="1">
        <v>2</v>
      </c>
      <c r="E113" s="1">
        <v>3</v>
      </c>
      <c r="F113" s="1" t="s">
        <v>30</v>
      </c>
      <c r="G113" s="2">
        <v>70.0069333333334</v>
      </c>
      <c r="H113" s="6">
        <f>1+_xlfn.COUNTIFS(A:A,A113,O:O,"&lt;"&amp;O113)</f>
        <v>1</v>
      </c>
      <c r="I113" s="2">
        <f>_xlfn.AVERAGEIF(A:A,A113,G:G)</f>
        <v>48.44711818181818</v>
      </c>
      <c r="J113" s="2">
        <f t="shared" si="8"/>
        <v>21.55981515151521</v>
      </c>
      <c r="K113" s="2">
        <f t="shared" si="9"/>
        <v>111.55981515151521</v>
      </c>
      <c r="L113" s="2">
        <f t="shared" si="10"/>
        <v>807.214077732339</v>
      </c>
      <c r="M113" s="2">
        <f>SUMIF(A:A,A113,L:L)</f>
        <v>3073.471645652406</v>
      </c>
      <c r="N113" s="3">
        <f t="shared" si="11"/>
        <v>0.2626391816154177</v>
      </c>
      <c r="O113" s="7">
        <f t="shared" si="12"/>
        <v>3.8075050106739177</v>
      </c>
      <c r="P113" s="3">
        <f t="shared" si="13"/>
        <v>0.2626391816154177</v>
      </c>
      <c r="Q113" s="3">
        <f>IF(ISNUMBER(P113),SUMIF(A:A,A113,P:P),"")</f>
        <v>0.9287702824683182</v>
      </c>
      <c r="R113" s="3">
        <f t="shared" si="14"/>
        <v>0.28278163779898585</v>
      </c>
      <c r="S113" s="8">
        <f t="shared" si="15"/>
        <v>3.536297504263151</v>
      </c>
    </row>
    <row r="114" spans="1:19" ht="15">
      <c r="A114" s="1">
        <v>2</v>
      </c>
      <c r="B114" s="5">
        <v>0.6576388888888889</v>
      </c>
      <c r="C114" s="1" t="s">
        <v>20</v>
      </c>
      <c r="D114" s="1">
        <v>2</v>
      </c>
      <c r="E114" s="1">
        <v>1</v>
      </c>
      <c r="F114" s="1" t="s">
        <v>28</v>
      </c>
      <c r="G114" s="2">
        <v>66.4987</v>
      </c>
      <c r="H114" s="6">
        <f>1+_xlfn.COUNTIFS(A:A,A114,O:O,"&lt;"&amp;O114)</f>
        <v>2</v>
      </c>
      <c r="I114" s="2">
        <f>_xlfn.AVERAGEIF(A:A,A114,G:G)</f>
        <v>48.44711818181818</v>
      </c>
      <c r="J114" s="2">
        <f t="shared" si="8"/>
        <v>18.051581818181816</v>
      </c>
      <c r="K114" s="2">
        <f t="shared" si="9"/>
        <v>108.05158181818182</v>
      </c>
      <c r="L114" s="2">
        <f t="shared" si="10"/>
        <v>653.9918627430698</v>
      </c>
      <c r="M114" s="2">
        <f>SUMIF(A:A,A114,L:L)</f>
        <v>3073.471645652406</v>
      </c>
      <c r="N114" s="3">
        <f t="shared" si="11"/>
        <v>0.21278604071984106</v>
      </c>
      <c r="O114" s="7">
        <f t="shared" si="12"/>
        <v>4.699556402370505</v>
      </c>
      <c r="P114" s="3">
        <f t="shared" si="13"/>
        <v>0.21278604071984106</v>
      </c>
      <c r="Q114" s="3">
        <f>IF(ISNUMBER(P114),SUMIF(A:A,A114,P:P),"")</f>
        <v>0.9287702824683182</v>
      </c>
      <c r="R114" s="3">
        <f t="shared" si="14"/>
        <v>0.2291051347533824</v>
      </c>
      <c r="S114" s="8">
        <f t="shared" si="15"/>
        <v>4.364808327305447</v>
      </c>
    </row>
    <row r="115" spans="1:19" ht="15">
      <c r="A115" s="1">
        <v>2</v>
      </c>
      <c r="B115" s="5">
        <v>0.6576388888888889</v>
      </c>
      <c r="C115" s="1" t="s">
        <v>20</v>
      </c>
      <c r="D115" s="1">
        <v>2</v>
      </c>
      <c r="E115" s="1">
        <v>10</v>
      </c>
      <c r="F115" s="1" t="s">
        <v>37</v>
      </c>
      <c r="G115" s="2">
        <v>53.0885333333333</v>
      </c>
      <c r="H115" s="6">
        <f>1+_xlfn.COUNTIFS(A:A,A115,O:O,"&lt;"&amp;O115)</f>
        <v>3</v>
      </c>
      <c r="I115" s="2">
        <f>_xlfn.AVERAGEIF(A:A,A115,G:G)</f>
        <v>48.44711818181818</v>
      </c>
      <c r="J115" s="2">
        <f t="shared" si="8"/>
        <v>4.641415151515119</v>
      </c>
      <c r="K115" s="2">
        <f t="shared" si="9"/>
        <v>94.64141515151512</v>
      </c>
      <c r="L115" s="2">
        <f t="shared" si="10"/>
        <v>292.50592096748335</v>
      </c>
      <c r="M115" s="2">
        <f>SUMIF(A:A,A115,L:L)</f>
        <v>3073.471645652406</v>
      </c>
      <c r="N115" s="3">
        <f t="shared" si="11"/>
        <v>0.09517117926929601</v>
      </c>
      <c r="O115" s="7">
        <f t="shared" si="12"/>
        <v>10.507382672756464</v>
      </c>
      <c r="P115" s="3">
        <f t="shared" si="13"/>
        <v>0.09517117926929601</v>
      </c>
      <c r="Q115" s="3">
        <f>IF(ISNUMBER(P115),SUMIF(A:A,A115,P:P),"")</f>
        <v>0.9287702824683182</v>
      </c>
      <c r="R115" s="3">
        <f t="shared" si="14"/>
        <v>0.10247009520628418</v>
      </c>
      <c r="S115" s="8">
        <f t="shared" si="15"/>
        <v>9.758944772978731</v>
      </c>
    </row>
    <row r="116" spans="1:19" ht="15">
      <c r="A116" s="1">
        <v>2</v>
      </c>
      <c r="B116" s="5">
        <v>0.6576388888888889</v>
      </c>
      <c r="C116" s="1" t="s">
        <v>20</v>
      </c>
      <c r="D116" s="1">
        <v>2</v>
      </c>
      <c r="E116" s="1">
        <v>2</v>
      </c>
      <c r="F116" s="1" t="s">
        <v>29</v>
      </c>
      <c r="G116" s="2">
        <v>50.8108666666666</v>
      </c>
      <c r="H116" s="6">
        <f>1+_xlfn.COUNTIFS(A:A,A116,O:O,"&lt;"&amp;O116)</f>
        <v>4</v>
      </c>
      <c r="I116" s="2">
        <f>_xlfn.AVERAGEIF(A:A,A116,G:G)</f>
        <v>48.44711818181818</v>
      </c>
      <c r="J116" s="2">
        <f t="shared" si="8"/>
        <v>2.363748484848415</v>
      </c>
      <c r="K116" s="2">
        <f t="shared" si="9"/>
        <v>92.36374848484841</v>
      </c>
      <c r="L116" s="2">
        <f t="shared" si="10"/>
        <v>255.14318798930822</v>
      </c>
      <c r="M116" s="2">
        <f>SUMIF(A:A,A116,L:L)</f>
        <v>3073.471645652406</v>
      </c>
      <c r="N116" s="3">
        <f t="shared" si="11"/>
        <v>0.08301465489366795</v>
      </c>
      <c r="O116" s="7">
        <f t="shared" si="12"/>
        <v>12.046065857659505</v>
      </c>
      <c r="P116" s="3">
        <f t="shared" si="13"/>
        <v>0.08301465489366795</v>
      </c>
      <c r="Q116" s="3">
        <f>IF(ISNUMBER(P116),SUMIF(A:A,A116,P:P),"")</f>
        <v>0.9287702824683182</v>
      </c>
      <c r="R116" s="3">
        <f t="shared" si="14"/>
        <v>0.08938125655037818</v>
      </c>
      <c r="S116" s="8">
        <f t="shared" si="15"/>
        <v>11.188027989250381</v>
      </c>
    </row>
    <row r="117" spans="1:19" ht="15">
      <c r="A117" s="1">
        <v>2</v>
      </c>
      <c r="B117" s="5">
        <v>0.6576388888888889</v>
      </c>
      <c r="C117" s="1" t="s">
        <v>20</v>
      </c>
      <c r="D117" s="1">
        <v>2</v>
      </c>
      <c r="E117" s="1">
        <v>5</v>
      </c>
      <c r="F117" s="1" t="s">
        <v>32</v>
      </c>
      <c r="G117" s="2">
        <v>45.0860666666667</v>
      </c>
      <c r="H117" s="6">
        <f>1+_xlfn.COUNTIFS(A:A,A117,O:O,"&lt;"&amp;O117)</f>
        <v>5</v>
      </c>
      <c r="I117" s="2">
        <f>_xlfn.AVERAGEIF(A:A,A117,G:G)</f>
        <v>48.44711818181818</v>
      </c>
      <c r="J117" s="2">
        <f t="shared" si="8"/>
        <v>-3.3610515151514804</v>
      </c>
      <c r="K117" s="2">
        <f t="shared" si="9"/>
        <v>86.63894848484853</v>
      </c>
      <c r="L117" s="2">
        <f t="shared" si="10"/>
        <v>180.97102020655618</v>
      </c>
      <c r="M117" s="2">
        <f>SUMIF(A:A,A117,L:L)</f>
        <v>3073.471645652406</v>
      </c>
      <c r="N117" s="3">
        <f t="shared" si="11"/>
        <v>0.05888162998430442</v>
      </c>
      <c r="O117" s="7">
        <f t="shared" si="12"/>
        <v>16.983225502870106</v>
      </c>
      <c r="P117" s="3">
        <f t="shared" si="13"/>
        <v>0.05888162998430442</v>
      </c>
      <c r="Q117" s="3">
        <f>IF(ISNUMBER(P117),SUMIF(A:A,A117,P:P),"")</f>
        <v>0.9287702824683182</v>
      </c>
      <c r="R117" s="3">
        <f t="shared" si="14"/>
        <v>0.0633974095594655</v>
      </c>
      <c r="S117" s="8">
        <f t="shared" si="15"/>
        <v>15.773515147523812</v>
      </c>
    </row>
    <row r="118" spans="1:19" ht="15">
      <c r="A118" s="1">
        <v>2</v>
      </c>
      <c r="B118" s="5">
        <v>0.6576388888888889</v>
      </c>
      <c r="C118" s="1" t="s">
        <v>20</v>
      </c>
      <c r="D118" s="1">
        <v>2</v>
      </c>
      <c r="E118" s="1">
        <v>11</v>
      </c>
      <c r="F118" s="1" t="s">
        <v>38</v>
      </c>
      <c r="G118" s="2">
        <v>45.0353333333334</v>
      </c>
      <c r="H118" s="6">
        <f>1+_xlfn.COUNTIFS(A:A,A118,O:O,"&lt;"&amp;O118)</f>
        <v>6</v>
      </c>
      <c r="I118" s="2">
        <f>_xlfn.AVERAGEIF(A:A,A118,G:G)</f>
        <v>48.44711818181818</v>
      </c>
      <c r="J118" s="2">
        <f aca="true" t="shared" si="16" ref="J118:J178">G118-I118</f>
        <v>-3.4117848484847855</v>
      </c>
      <c r="K118" s="2">
        <f aca="true" t="shared" si="17" ref="K118:K178">90+J118</f>
        <v>86.58821515151521</v>
      </c>
      <c r="L118" s="2">
        <f aca="true" t="shared" si="18" ref="L118:L178">EXP(0.06*K118)</f>
        <v>180.42098200391032</v>
      </c>
      <c r="M118" s="2">
        <f>SUMIF(A:A,A118,L:L)</f>
        <v>3073.471645652406</v>
      </c>
      <c r="N118" s="3">
        <f aca="true" t="shared" si="19" ref="N118:N178">L118/M118</f>
        <v>0.058702666822752596</v>
      </c>
      <c r="O118" s="7">
        <f aca="true" t="shared" si="20" ref="O118:O178">1/N118</f>
        <v>17.035001203938652</v>
      </c>
      <c r="P118" s="3">
        <f aca="true" t="shared" si="21" ref="P118:P178">IF(O118&gt;21,"",N118)</f>
        <v>0.058702666822752596</v>
      </c>
      <c r="Q118" s="3">
        <f>IF(ISNUMBER(P118),SUMIF(A:A,A118,P:P),"")</f>
        <v>0.9287702824683182</v>
      </c>
      <c r="R118" s="3">
        <f aca="true" t="shared" si="22" ref="R118:R178">_xlfn.IFERROR(P118*(1/Q118),"")</f>
        <v>0.06320472126513699</v>
      </c>
      <c r="S118" s="8">
        <f aca="true" t="shared" si="23" ref="S118:S178">_xlfn.IFERROR(1/R118,"")</f>
        <v>15.821602880030241</v>
      </c>
    </row>
    <row r="119" spans="1:19" ht="15">
      <c r="A119" s="1">
        <v>2</v>
      </c>
      <c r="B119" s="5">
        <v>0.6576388888888889</v>
      </c>
      <c r="C119" s="1" t="s">
        <v>20</v>
      </c>
      <c r="D119" s="1">
        <v>2</v>
      </c>
      <c r="E119" s="1">
        <v>8</v>
      </c>
      <c r="F119" s="1" t="s">
        <v>35</v>
      </c>
      <c r="G119" s="2">
        <v>44.8728</v>
      </c>
      <c r="H119" s="6">
        <f>1+_xlfn.COUNTIFS(A:A,A119,O:O,"&lt;"&amp;O119)</f>
        <v>7</v>
      </c>
      <c r="I119" s="2">
        <f>_xlfn.AVERAGEIF(A:A,A119,G:G)</f>
        <v>48.44711818181818</v>
      </c>
      <c r="J119" s="2">
        <f t="shared" si="16"/>
        <v>-3.5743181818181853</v>
      </c>
      <c r="K119" s="2">
        <f t="shared" si="17"/>
        <v>86.42568181818181</v>
      </c>
      <c r="L119" s="2">
        <f t="shared" si="18"/>
        <v>178.67006792066888</v>
      </c>
      <c r="M119" s="2">
        <f>SUMIF(A:A,A119,L:L)</f>
        <v>3073.471645652406</v>
      </c>
      <c r="N119" s="3">
        <f t="shared" si="19"/>
        <v>0.05813298072015972</v>
      </c>
      <c r="O119" s="7">
        <f t="shared" si="20"/>
        <v>17.20193920235736</v>
      </c>
      <c r="P119" s="3">
        <f t="shared" si="21"/>
        <v>0.05813298072015972</v>
      </c>
      <c r="Q119" s="3">
        <f>IF(ISNUMBER(P119),SUMIF(A:A,A119,P:P),"")</f>
        <v>0.9287702824683182</v>
      </c>
      <c r="R119" s="3">
        <f t="shared" si="22"/>
        <v>0.06259134450949956</v>
      </c>
      <c r="S119" s="8">
        <f t="shared" si="23"/>
        <v>15.97664993197628</v>
      </c>
    </row>
    <row r="120" spans="1:19" ht="15">
      <c r="A120" s="1">
        <v>2</v>
      </c>
      <c r="B120" s="5">
        <v>0.6576388888888889</v>
      </c>
      <c r="C120" s="1" t="s">
        <v>20</v>
      </c>
      <c r="D120" s="1">
        <v>2</v>
      </c>
      <c r="E120" s="1">
        <v>4</v>
      </c>
      <c r="F120" s="1" t="s">
        <v>31</v>
      </c>
      <c r="G120" s="2">
        <v>42.5647333333334</v>
      </c>
      <c r="H120" s="6">
        <f>1+_xlfn.COUNTIFS(A:A,A120,O:O,"&lt;"&amp;O120)</f>
        <v>8</v>
      </c>
      <c r="I120" s="2">
        <f>_xlfn.AVERAGEIF(A:A,A120,G:G)</f>
        <v>48.44711818181818</v>
      </c>
      <c r="J120" s="2">
        <f t="shared" si="16"/>
        <v>-5.882384848484783</v>
      </c>
      <c r="K120" s="2">
        <f t="shared" si="17"/>
        <v>84.11761515151522</v>
      </c>
      <c r="L120" s="2">
        <f t="shared" si="18"/>
        <v>155.5639512435919</v>
      </c>
      <c r="M120" s="2">
        <f>SUMIF(A:A,A120,L:L)</f>
        <v>3073.471645652406</v>
      </c>
      <c r="N120" s="3">
        <f t="shared" si="19"/>
        <v>0.050615059834257986</v>
      </c>
      <c r="O120" s="7">
        <f t="shared" si="20"/>
        <v>19.75696567927726</v>
      </c>
      <c r="P120" s="3">
        <f t="shared" si="21"/>
        <v>0.050615059834257986</v>
      </c>
      <c r="Q120" s="3">
        <f>IF(ISNUMBER(P120),SUMIF(A:A,A120,P:P),"")</f>
        <v>0.9287702824683182</v>
      </c>
      <c r="R120" s="3">
        <f t="shared" si="22"/>
        <v>0.05449685545465818</v>
      </c>
      <c r="S120" s="8">
        <f t="shared" si="23"/>
        <v>18.349682594659207</v>
      </c>
    </row>
    <row r="121" spans="1:19" ht="15">
      <c r="A121" s="1">
        <v>2</v>
      </c>
      <c r="B121" s="5">
        <v>0.6576388888888889</v>
      </c>
      <c r="C121" s="1" t="s">
        <v>20</v>
      </c>
      <c r="D121" s="1">
        <v>2</v>
      </c>
      <c r="E121" s="1">
        <v>6</v>
      </c>
      <c r="F121" s="1" t="s">
        <v>33</v>
      </c>
      <c r="G121" s="2">
        <v>41.9652666666667</v>
      </c>
      <c r="H121" s="6">
        <f>1+_xlfn.COUNTIFS(A:A,A121,O:O,"&lt;"&amp;O121)</f>
        <v>9</v>
      </c>
      <c r="I121" s="2">
        <f>_xlfn.AVERAGEIF(A:A,A121,G:G)</f>
        <v>48.44711818181818</v>
      </c>
      <c r="J121" s="2">
        <f t="shared" si="16"/>
        <v>-6.481851515151483</v>
      </c>
      <c r="K121" s="2">
        <f t="shared" si="17"/>
        <v>83.51814848484852</v>
      </c>
      <c r="L121" s="2">
        <f t="shared" si="18"/>
        <v>150.06805768402427</v>
      </c>
      <c r="M121" s="2">
        <f>SUMIF(A:A,A121,L:L)</f>
        <v>3073.471645652406</v>
      </c>
      <c r="N121" s="3">
        <f t="shared" si="19"/>
        <v>0.04882688860862073</v>
      </c>
      <c r="O121" s="7">
        <f t="shared" si="20"/>
        <v>20.480518593262218</v>
      </c>
      <c r="P121" s="3">
        <f t="shared" si="21"/>
        <v>0.04882688860862073</v>
      </c>
      <c r="Q121" s="3">
        <f>IF(ISNUMBER(P121),SUMIF(A:A,A121,P:P),"")</f>
        <v>0.9287702824683182</v>
      </c>
      <c r="R121" s="3">
        <f t="shared" si="22"/>
        <v>0.05257154490220922</v>
      </c>
      <c r="S121" s="8">
        <f t="shared" si="23"/>
        <v>19.02169703896179</v>
      </c>
    </row>
    <row r="122" spans="1:19" ht="15">
      <c r="A122" s="1">
        <v>2</v>
      </c>
      <c r="B122" s="5">
        <v>0.6576388888888889</v>
      </c>
      <c r="C122" s="1" t="s">
        <v>20</v>
      </c>
      <c r="D122" s="1">
        <v>2</v>
      </c>
      <c r="E122" s="1">
        <v>7</v>
      </c>
      <c r="F122" s="1" t="s">
        <v>34</v>
      </c>
      <c r="G122" s="2">
        <v>33.8299666666667</v>
      </c>
      <c r="H122" s="6">
        <f>1+_xlfn.COUNTIFS(A:A,A122,O:O,"&lt;"&amp;O122)</f>
        <v>11</v>
      </c>
      <c r="I122" s="2">
        <f>_xlfn.AVERAGEIF(A:A,A122,G:G)</f>
        <v>48.44711818181818</v>
      </c>
      <c r="J122" s="2">
        <f t="shared" si="16"/>
        <v>-14.617151515151484</v>
      </c>
      <c r="K122" s="2">
        <f t="shared" si="17"/>
        <v>75.38284848484852</v>
      </c>
      <c r="L122" s="2">
        <f t="shared" si="18"/>
        <v>92.10883887701904</v>
      </c>
      <c r="M122" s="2">
        <f>SUMIF(A:A,A122,L:L)</f>
        <v>3073.471645652406</v>
      </c>
      <c r="N122" s="3">
        <f t="shared" si="19"/>
        <v>0.029968989304753155</v>
      </c>
      <c r="O122" s="7">
        <f t="shared" si="20"/>
        <v>33.36782531539686</v>
      </c>
      <c r="P122" s="3">
        <f t="shared" si="21"/>
      </c>
      <c r="Q122" s="3">
        <f>IF(ISNUMBER(P122),SUMIF(A:A,A122,P:P),"")</f>
      </c>
      <c r="R122" s="3">
        <f t="shared" si="22"/>
      </c>
      <c r="S122" s="8">
        <f t="shared" si="23"/>
      </c>
    </row>
    <row r="123" spans="1:19" ht="15">
      <c r="A123" s="1">
        <v>2</v>
      </c>
      <c r="B123" s="5">
        <v>0.6576388888888889</v>
      </c>
      <c r="C123" s="1" t="s">
        <v>20</v>
      </c>
      <c r="D123" s="1">
        <v>2</v>
      </c>
      <c r="E123" s="1">
        <v>9</v>
      </c>
      <c r="F123" s="1" t="s">
        <v>36</v>
      </c>
      <c r="G123" s="2">
        <v>39.1591</v>
      </c>
      <c r="H123" s="6">
        <f>1+_xlfn.COUNTIFS(A:A,A123,O:O,"&lt;"&amp;O123)</f>
        <v>10</v>
      </c>
      <c r="I123" s="2">
        <f>_xlfn.AVERAGEIF(A:A,A123,G:G)</f>
        <v>48.44711818181818</v>
      </c>
      <c r="J123" s="2">
        <f t="shared" si="16"/>
        <v>-9.288018181818181</v>
      </c>
      <c r="K123" s="2">
        <f t="shared" si="17"/>
        <v>80.71198181818181</v>
      </c>
      <c r="L123" s="2">
        <f t="shared" si="18"/>
        <v>126.81367828443601</v>
      </c>
      <c r="M123" s="2">
        <f>SUMIF(A:A,A123,L:L)</f>
        <v>3073.471645652406</v>
      </c>
      <c r="N123" s="3">
        <f t="shared" si="19"/>
        <v>0.04126072822692895</v>
      </c>
      <c r="O123" s="7">
        <f t="shared" si="20"/>
        <v>24.236120955018595</v>
      </c>
      <c r="P123" s="3">
        <f t="shared" si="21"/>
      </c>
      <c r="Q123" s="3">
        <f>IF(ISNUMBER(P123),SUMIF(A:A,A123,P:P),"")</f>
      </c>
      <c r="R123" s="3">
        <f t="shared" si="22"/>
      </c>
      <c r="S123" s="8">
        <f t="shared" si="23"/>
      </c>
    </row>
    <row r="124" spans="1:19" ht="15">
      <c r="A124" s="1">
        <v>12</v>
      </c>
      <c r="B124" s="5">
        <v>0.6645833333333333</v>
      </c>
      <c r="C124" s="1" t="s">
        <v>100</v>
      </c>
      <c r="D124" s="1">
        <v>5</v>
      </c>
      <c r="E124" s="1">
        <v>1</v>
      </c>
      <c r="F124" s="1" t="s">
        <v>125</v>
      </c>
      <c r="G124" s="2">
        <v>55.620000000000005</v>
      </c>
      <c r="H124" s="6">
        <f>1+_xlfn.COUNTIFS(A:A,A124,O:O,"&lt;"&amp;O124)</f>
        <v>1</v>
      </c>
      <c r="I124" s="2">
        <f>_xlfn.AVERAGEIF(A:A,A124,G:G)</f>
        <v>48.045144444444425</v>
      </c>
      <c r="J124" s="2">
        <f t="shared" si="16"/>
        <v>7.57485555555558</v>
      </c>
      <c r="K124" s="2">
        <f t="shared" si="17"/>
        <v>97.57485555555559</v>
      </c>
      <c r="L124" s="2">
        <f t="shared" si="18"/>
        <v>348.7974332943641</v>
      </c>
      <c r="M124" s="2">
        <f>SUMIF(A:A,A124,L:L)</f>
        <v>1389.1838527767393</v>
      </c>
      <c r="N124" s="3">
        <f t="shared" si="19"/>
        <v>0.25108082893216627</v>
      </c>
      <c r="O124" s="7">
        <f t="shared" si="20"/>
        <v>3.9827811794829104</v>
      </c>
      <c r="P124" s="3">
        <f t="shared" si="21"/>
        <v>0.25108082893216627</v>
      </c>
      <c r="Q124" s="3">
        <f>IF(ISNUMBER(P124),SUMIF(A:A,A124,P:P),"")</f>
        <v>1</v>
      </c>
      <c r="R124" s="3">
        <f t="shared" si="22"/>
        <v>0.25108082893216627</v>
      </c>
      <c r="S124" s="8">
        <f t="shared" si="23"/>
        <v>3.9827811794829104</v>
      </c>
    </row>
    <row r="125" spans="1:19" ht="15">
      <c r="A125" s="1">
        <v>12</v>
      </c>
      <c r="B125" s="5">
        <v>0.6645833333333333</v>
      </c>
      <c r="C125" s="1" t="s">
        <v>100</v>
      </c>
      <c r="D125" s="1">
        <v>5</v>
      </c>
      <c r="E125" s="1">
        <v>4</v>
      </c>
      <c r="F125" s="1" t="s">
        <v>128</v>
      </c>
      <c r="G125" s="2">
        <v>50.215233333333295</v>
      </c>
      <c r="H125" s="6">
        <f>1+_xlfn.COUNTIFS(A:A,A125,O:O,"&lt;"&amp;O125)</f>
        <v>2</v>
      </c>
      <c r="I125" s="2">
        <f>_xlfn.AVERAGEIF(A:A,A125,G:G)</f>
        <v>48.045144444444425</v>
      </c>
      <c r="J125" s="2">
        <f t="shared" si="16"/>
        <v>2.17008888888887</v>
      </c>
      <c r="K125" s="2">
        <f t="shared" si="17"/>
        <v>92.17008888888887</v>
      </c>
      <c r="L125" s="2">
        <f t="shared" si="18"/>
        <v>252.19568988902418</v>
      </c>
      <c r="M125" s="2">
        <f>SUMIF(A:A,A125,L:L)</f>
        <v>1389.1838527767393</v>
      </c>
      <c r="N125" s="3">
        <f t="shared" si="19"/>
        <v>0.18154234184692575</v>
      </c>
      <c r="O125" s="7">
        <f t="shared" si="20"/>
        <v>5.508356837454413</v>
      </c>
      <c r="P125" s="3">
        <f t="shared" si="21"/>
        <v>0.18154234184692575</v>
      </c>
      <c r="Q125" s="3">
        <f>IF(ISNUMBER(P125),SUMIF(A:A,A125,P:P),"")</f>
        <v>1</v>
      </c>
      <c r="R125" s="3">
        <f t="shared" si="22"/>
        <v>0.18154234184692575</v>
      </c>
      <c r="S125" s="8">
        <f t="shared" si="23"/>
        <v>5.508356837454413</v>
      </c>
    </row>
    <row r="126" spans="1:19" ht="15">
      <c r="A126" s="1">
        <v>12</v>
      </c>
      <c r="B126" s="5">
        <v>0.6645833333333333</v>
      </c>
      <c r="C126" s="1" t="s">
        <v>100</v>
      </c>
      <c r="D126" s="1">
        <v>5</v>
      </c>
      <c r="E126" s="1">
        <v>3</v>
      </c>
      <c r="F126" s="1" t="s">
        <v>127</v>
      </c>
      <c r="G126" s="2">
        <v>49.6085333333333</v>
      </c>
      <c r="H126" s="6">
        <f>1+_xlfn.COUNTIFS(A:A,A126,O:O,"&lt;"&amp;O126)</f>
        <v>3</v>
      </c>
      <c r="I126" s="2">
        <f>_xlfn.AVERAGEIF(A:A,A126,G:G)</f>
        <v>48.045144444444425</v>
      </c>
      <c r="J126" s="2">
        <f t="shared" si="16"/>
        <v>1.5633888888888734</v>
      </c>
      <c r="K126" s="2">
        <f t="shared" si="17"/>
        <v>91.56338888888888</v>
      </c>
      <c r="L126" s="2">
        <f t="shared" si="18"/>
        <v>243.1803461584797</v>
      </c>
      <c r="M126" s="2">
        <f>SUMIF(A:A,A126,L:L)</f>
        <v>1389.1838527767393</v>
      </c>
      <c r="N126" s="3">
        <f t="shared" si="19"/>
        <v>0.17505267259794596</v>
      </c>
      <c r="O126" s="7">
        <f t="shared" si="20"/>
        <v>5.71256631023715</v>
      </c>
      <c r="P126" s="3">
        <f t="shared" si="21"/>
        <v>0.17505267259794596</v>
      </c>
      <c r="Q126" s="3">
        <f>IF(ISNUMBER(P126),SUMIF(A:A,A126,P:P),"")</f>
        <v>1</v>
      </c>
      <c r="R126" s="3">
        <f t="shared" si="22"/>
        <v>0.17505267259794596</v>
      </c>
      <c r="S126" s="8">
        <f t="shared" si="23"/>
        <v>5.71256631023715</v>
      </c>
    </row>
    <row r="127" spans="1:19" ht="15">
      <c r="A127" s="1">
        <v>12</v>
      </c>
      <c r="B127" s="5">
        <v>0.6645833333333333</v>
      </c>
      <c r="C127" s="1" t="s">
        <v>100</v>
      </c>
      <c r="D127" s="1">
        <v>5</v>
      </c>
      <c r="E127" s="1">
        <v>6</v>
      </c>
      <c r="F127" s="1" t="s">
        <v>130</v>
      </c>
      <c r="G127" s="2">
        <v>49.245066666666695</v>
      </c>
      <c r="H127" s="6">
        <f>1+_xlfn.COUNTIFS(A:A,A127,O:O,"&lt;"&amp;O127)</f>
        <v>4</v>
      </c>
      <c r="I127" s="2">
        <f>_xlfn.AVERAGEIF(A:A,A127,G:G)</f>
        <v>48.045144444444425</v>
      </c>
      <c r="J127" s="2">
        <f t="shared" si="16"/>
        <v>1.1999222222222699</v>
      </c>
      <c r="K127" s="2">
        <f t="shared" si="17"/>
        <v>91.19992222222227</v>
      </c>
      <c r="L127" s="2">
        <f t="shared" si="18"/>
        <v>237.9344780203589</v>
      </c>
      <c r="M127" s="2">
        <f>SUMIF(A:A,A127,L:L)</f>
        <v>1389.1838527767393</v>
      </c>
      <c r="N127" s="3">
        <f t="shared" si="19"/>
        <v>0.1712764495100982</v>
      </c>
      <c r="O127" s="7">
        <f t="shared" si="20"/>
        <v>5.838514301646832</v>
      </c>
      <c r="P127" s="3">
        <f t="shared" si="21"/>
        <v>0.1712764495100982</v>
      </c>
      <c r="Q127" s="3">
        <f>IF(ISNUMBER(P127),SUMIF(A:A,A127,P:P),"")</f>
        <v>1</v>
      </c>
      <c r="R127" s="3">
        <f t="shared" si="22"/>
        <v>0.1712764495100982</v>
      </c>
      <c r="S127" s="8">
        <f t="shared" si="23"/>
        <v>5.838514301646832</v>
      </c>
    </row>
    <row r="128" spans="1:19" ht="15">
      <c r="A128" s="1">
        <v>12</v>
      </c>
      <c r="B128" s="5">
        <v>0.6645833333333333</v>
      </c>
      <c r="C128" s="1" t="s">
        <v>100</v>
      </c>
      <c r="D128" s="1">
        <v>5</v>
      </c>
      <c r="E128" s="1">
        <v>2</v>
      </c>
      <c r="F128" s="1" t="s">
        <v>126</v>
      </c>
      <c r="G128" s="2">
        <v>44.054700000000004</v>
      </c>
      <c r="H128" s="6">
        <f>1+_xlfn.COUNTIFS(A:A,A128,O:O,"&lt;"&amp;O128)</f>
        <v>5</v>
      </c>
      <c r="I128" s="2">
        <f>_xlfn.AVERAGEIF(A:A,A128,G:G)</f>
        <v>48.045144444444425</v>
      </c>
      <c r="J128" s="2">
        <f t="shared" si="16"/>
        <v>-3.990444444444421</v>
      </c>
      <c r="K128" s="2">
        <f t="shared" si="17"/>
        <v>86.00955555555558</v>
      </c>
      <c r="L128" s="2">
        <f t="shared" si="18"/>
        <v>174.26433852335845</v>
      </c>
      <c r="M128" s="2">
        <f>SUMIF(A:A,A128,L:L)</f>
        <v>1389.1838527767393</v>
      </c>
      <c r="N128" s="3">
        <f t="shared" si="19"/>
        <v>0.12544368276022935</v>
      </c>
      <c r="O128" s="7">
        <f t="shared" si="20"/>
        <v>7.9717047363108815</v>
      </c>
      <c r="P128" s="3">
        <f t="shared" si="21"/>
        <v>0.12544368276022935</v>
      </c>
      <c r="Q128" s="3">
        <f>IF(ISNUMBER(P128),SUMIF(A:A,A128,P:P),"")</f>
        <v>1</v>
      </c>
      <c r="R128" s="3">
        <f t="shared" si="22"/>
        <v>0.12544368276022935</v>
      </c>
      <c r="S128" s="8">
        <f t="shared" si="23"/>
        <v>7.9717047363108815</v>
      </c>
    </row>
    <row r="129" spans="1:19" ht="15">
      <c r="A129" s="1">
        <v>12</v>
      </c>
      <c r="B129" s="5">
        <v>0.6645833333333333</v>
      </c>
      <c r="C129" s="1" t="s">
        <v>100</v>
      </c>
      <c r="D129" s="1">
        <v>5</v>
      </c>
      <c r="E129" s="1">
        <v>5</v>
      </c>
      <c r="F129" s="1" t="s">
        <v>129</v>
      </c>
      <c r="G129" s="2">
        <v>39.527333333333296</v>
      </c>
      <c r="H129" s="6">
        <f>1+_xlfn.COUNTIFS(A:A,A129,O:O,"&lt;"&amp;O129)</f>
        <v>6</v>
      </c>
      <c r="I129" s="2">
        <f>_xlfn.AVERAGEIF(A:A,A129,G:G)</f>
        <v>48.045144444444425</v>
      </c>
      <c r="J129" s="2">
        <f t="shared" si="16"/>
        <v>-8.51781111111113</v>
      </c>
      <c r="K129" s="2">
        <f t="shared" si="17"/>
        <v>81.48218888888887</v>
      </c>
      <c r="L129" s="2">
        <f t="shared" si="18"/>
        <v>132.81156689115394</v>
      </c>
      <c r="M129" s="2">
        <f>SUMIF(A:A,A129,L:L)</f>
        <v>1389.1838527767393</v>
      </c>
      <c r="N129" s="3">
        <f t="shared" si="19"/>
        <v>0.09560402435263446</v>
      </c>
      <c r="O129" s="7">
        <f t="shared" si="20"/>
        <v>10.459810732564042</v>
      </c>
      <c r="P129" s="3">
        <f t="shared" si="21"/>
        <v>0.09560402435263446</v>
      </c>
      <c r="Q129" s="3">
        <f>IF(ISNUMBER(P129),SUMIF(A:A,A129,P:P),"")</f>
        <v>1</v>
      </c>
      <c r="R129" s="3">
        <f t="shared" si="22"/>
        <v>0.09560402435263446</v>
      </c>
      <c r="S129" s="8">
        <f t="shared" si="23"/>
        <v>10.459810732564042</v>
      </c>
    </row>
    <row r="130" spans="1:19" ht="15">
      <c r="A130" s="1">
        <v>30</v>
      </c>
      <c r="B130" s="5">
        <v>0.6666666666666666</v>
      </c>
      <c r="C130" s="1" t="s">
        <v>249</v>
      </c>
      <c r="D130" s="1">
        <v>7</v>
      </c>
      <c r="E130" s="1">
        <v>4</v>
      </c>
      <c r="F130" s="1" t="s">
        <v>288</v>
      </c>
      <c r="G130" s="2">
        <v>66.99606666666669</v>
      </c>
      <c r="H130" s="6">
        <f>1+_xlfn.COUNTIFS(A:A,A130,O:O,"&lt;"&amp;O130)</f>
        <v>1</v>
      </c>
      <c r="I130" s="2">
        <f>_xlfn.AVERAGEIF(A:A,A130,G:G)</f>
        <v>52.475185185185175</v>
      </c>
      <c r="J130" s="2">
        <f t="shared" si="16"/>
        <v>14.520881481481517</v>
      </c>
      <c r="K130" s="2">
        <f t="shared" si="17"/>
        <v>104.52088148148152</v>
      </c>
      <c r="L130" s="2">
        <f t="shared" si="18"/>
        <v>529.139916269288</v>
      </c>
      <c r="M130" s="2">
        <f>SUMIF(A:A,A130,L:L)</f>
        <v>2417.4007863816278</v>
      </c>
      <c r="N130" s="3">
        <f t="shared" si="19"/>
        <v>0.21888795571267525</v>
      </c>
      <c r="O130" s="7">
        <f t="shared" si="20"/>
        <v>4.568547395602967</v>
      </c>
      <c r="P130" s="3">
        <f t="shared" si="21"/>
        <v>0.21888795571267525</v>
      </c>
      <c r="Q130" s="3">
        <f>IF(ISNUMBER(P130),SUMIF(A:A,A130,P:P),"")</f>
        <v>0.9613589964365841</v>
      </c>
      <c r="R130" s="3">
        <f t="shared" si="22"/>
        <v>0.22768597009443406</v>
      </c>
      <c r="S130" s="8">
        <f t="shared" si="23"/>
        <v>4.392014139409838</v>
      </c>
    </row>
    <row r="131" spans="1:19" ht="15">
      <c r="A131" s="1">
        <v>30</v>
      </c>
      <c r="B131" s="5">
        <v>0.6666666666666666</v>
      </c>
      <c r="C131" s="1" t="s">
        <v>249</v>
      </c>
      <c r="D131" s="1">
        <v>7</v>
      </c>
      <c r="E131" s="1">
        <v>3</v>
      </c>
      <c r="F131" s="1" t="s">
        <v>287</v>
      </c>
      <c r="G131" s="2">
        <v>66.2264</v>
      </c>
      <c r="H131" s="6">
        <f>1+_xlfn.COUNTIFS(A:A,A131,O:O,"&lt;"&amp;O131)</f>
        <v>2</v>
      </c>
      <c r="I131" s="2">
        <f>_xlfn.AVERAGEIF(A:A,A131,G:G)</f>
        <v>52.475185185185175</v>
      </c>
      <c r="J131" s="2">
        <f t="shared" si="16"/>
        <v>13.751214814814823</v>
      </c>
      <c r="K131" s="2">
        <f t="shared" si="17"/>
        <v>103.75121481481483</v>
      </c>
      <c r="L131" s="2">
        <f t="shared" si="18"/>
        <v>505.25986894513943</v>
      </c>
      <c r="M131" s="2">
        <f>SUMIF(A:A,A131,L:L)</f>
        <v>2417.4007863816278</v>
      </c>
      <c r="N131" s="3">
        <f t="shared" si="19"/>
        <v>0.2090095576172182</v>
      </c>
      <c r="O131" s="7">
        <f t="shared" si="20"/>
        <v>4.784470200312122</v>
      </c>
      <c r="P131" s="3">
        <f t="shared" si="21"/>
        <v>0.2090095576172182</v>
      </c>
      <c r="Q131" s="3">
        <f>IF(ISNUMBER(P131),SUMIF(A:A,A131,P:P),"")</f>
        <v>0.9613589964365841</v>
      </c>
      <c r="R131" s="3">
        <f t="shared" si="22"/>
        <v>0.21741051822674182</v>
      </c>
      <c r="S131" s="8">
        <f t="shared" si="23"/>
        <v>4.599593470252804</v>
      </c>
    </row>
    <row r="132" spans="1:19" ht="15">
      <c r="A132" s="1">
        <v>30</v>
      </c>
      <c r="B132" s="5">
        <v>0.6666666666666666</v>
      </c>
      <c r="C132" s="1" t="s">
        <v>249</v>
      </c>
      <c r="D132" s="1">
        <v>7</v>
      </c>
      <c r="E132" s="1">
        <v>2</v>
      </c>
      <c r="F132" s="1" t="s">
        <v>286</v>
      </c>
      <c r="G132" s="2">
        <v>64.2211333333333</v>
      </c>
      <c r="H132" s="6">
        <f>1+_xlfn.COUNTIFS(A:A,A132,O:O,"&lt;"&amp;O132)</f>
        <v>3</v>
      </c>
      <c r="I132" s="2">
        <f>_xlfn.AVERAGEIF(A:A,A132,G:G)</f>
        <v>52.475185185185175</v>
      </c>
      <c r="J132" s="2">
        <f t="shared" si="16"/>
        <v>11.745948148148123</v>
      </c>
      <c r="K132" s="2">
        <f t="shared" si="17"/>
        <v>101.74594814814813</v>
      </c>
      <c r="L132" s="2">
        <f t="shared" si="18"/>
        <v>447.9837183961757</v>
      </c>
      <c r="M132" s="2">
        <f>SUMIF(A:A,A132,L:L)</f>
        <v>2417.4007863816278</v>
      </c>
      <c r="N132" s="3">
        <f t="shared" si="19"/>
        <v>0.18531627892233749</v>
      </c>
      <c r="O132" s="7">
        <f t="shared" si="20"/>
        <v>5.396180010818591</v>
      </c>
      <c r="P132" s="3">
        <f t="shared" si="21"/>
        <v>0.18531627892233749</v>
      </c>
      <c r="Q132" s="3">
        <f>IF(ISNUMBER(P132),SUMIF(A:A,A132,P:P),"")</f>
        <v>0.9613589964365841</v>
      </c>
      <c r="R132" s="3">
        <f t="shared" si="22"/>
        <v>0.1927649084361191</v>
      </c>
      <c r="S132" s="8">
        <f t="shared" si="23"/>
        <v>5.187666199791716</v>
      </c>
    </row>
    <row r="133" spans="1:19" ht="15">
      <c r="A133" s="1">
        <v>30</v>
      </c>
      <c r="B133" s="5">
        <v>0.6666666666666666</v>
      </c>
      <c r="C133" s="1" t="s">
        <v>249</v>
      </c>
      <c r="D133" s="1">
        <v>7</v>
      </c>
      <c r="E133" s="1">
        <v>6</v>
      </c>
      <c r="F133" s="1" t="s">
        <v>290</v>
      </c>
      <c r="G133" s="2">
        <v>54.1791666666667</v>
      </c>
      <c r="H133" s="6">
        <f>1+_xlfn.COUNTIFS(A:A,A133,O:O,"&lt;"&amp;O133)</f>
        <v>4</v>
      </c>
      <c r="I133" s="2">
        <f>_xlfn.AVERAGEIF(A:A,A133,G:G)</f>
        <v>52.475185185185175</v>
      </c>
      <c r="J133" s="2">
        <f t="shared" si="16"/>
        <v>1.7039814814815273</v>
      </c>
      <c r="K133" s="2">
        <f t="shared" si="17"/>
        <v>91.70398148148152</v>
      </c>
      <c r="L133" s="2">
        <f t="shared" si="18"/>
        <v>245.2403840447682</v>
      </c>
      <c r="M133" s="2">
        <f>SUMIF(A:A,A133,L:L)</f>
        <v>2417.4007863816278</v>
      </c>
      <c r="N133" s="3">
        <f t="shared" si="19"/>
        <v>0.10144796238436106</v>
      </c>
      <c r="O133" s="7">
        <f t="shared" si="20"/>
        <v>9.857270432019611</v>
      </c>
      <c r="P133" s="3">
        <f t="shared" si="21"/>
        <v>0.10144796238436106</v>
      </c>
      <c r="Q133" s="3">
        <f>IF(ISNUMBER(P133),SUMIF(A:A,A133,P:P),"")</f>
        <v>0.9613589964365841</v>
      </c>
      <c r="R133" s="3">
        <f t="shared" si="22"/>
        <v>0.10552557656441826</v>
      </c>
      <c r="S133" s="8">
        <f t="shared" si="23"/>
        <v>9.476375610130388</v>
      </c>
    </row>
    <row r="134" spans="1:19" ht="15">
      <c r="A134" s="1">
        <v>30</v>
      </c>
      <c r="B134" s="5">
        <v>0.6666666666666666</v>
      </c>
      <c r="C134" s="1" t="s">
        <v>249</v>
      </c>
      <c r="D134" s="1">
        <v>7</v>
      </c>
      <c r="E134" s="1">
        <v>5</v>
      </c>
      <c r="F134" s="1" t="s">
        <v>289</v>
      </c>
      <c r="G134" s="2">
        <v>50.4001666666667</v>
      </c>
      <c r="H134" s="6">
        <f>1+_xlfn.COUNTIFS(A:A,A134,O:O,"&lt;"&amp;O134)</f>
        <v>5</v>
      </c>
      <c r="I134" s="2">
        <f>_xlfn.AVERAGEIF(A:A,A134,G:G)</f>
        <v>52.475185185185175</v>
      </c>
      <c r="J134" s="2">
        <f t="shared" si="16"/>
        <v>-2.075018518518476</v>
      </c>
      <c r="K134" s="2">
        <f t="shared" si="17"/>
        <v>87.92498148148152</v>
      </c>
      <c r="L134" s="2">
        <f t="shared" si="18"/>
        <v>195.4879789697021</v>
      </c>
      <c r="M134" s="2">
        <f>SUMIF(A:A,A134,L:L)</f>
        <v>2417.4007863816278</v>
      </c>
      <c r="N134" s="3">
        <f t="shared" si="19"/>
        <v>0.08086701223519872</v>
      </c>
      <c r="O134" s="7">
        <f t="shared" si="20"/>
        <v>12.36598178119326</v>
      </c>
      <c r="P134" s="3">
        <f t="shared" si="21"/>
        <v>0.08086701223519872</v>
      </c>
      <c r="Q134" s="3">
        <f>IF(ISNUMBER(P134),SUMIF(A:A,A134,P:P),"")</f>
        <v>0.9613589964365841</v>
      </c>
      <c r="R134" s="3">
        <f t="shared" si="22"/>
        <v>0.08411739270651647</v>
      </c>
      <c r="S134" s="8">
        <f t="shared" si="23"/>
        <v>11.888147835121039</v>
      </c>
    </row>
    <row r="135" spans="1:19" ht="15">
      <c r="A135" s="1">
        <v>30</v>
      </c>
      <c r="B135" s="5">
        <v>0.6666666666666666</v>
      </c>
      <c r="C135" s="1" t="s">
        <v>249</v>
      </c>
      <c r="D135" s="1">
        <v>7</v>
      </c>
      <c r="E135" s="1">
        <v>8</v>
      </c>
      <c r="F135" s="1" t="s">
        <v>292</v>
      </c>
      <c r="G135" s="2">
        <v>44.4695666666666</v>
      </c>
      <c r="H135" s="6">
        <f>1+_xlfn.COUNTIFS(A:A,A135,O:O,"&lt;"&amp;O135)</f>
        <v>6</v>
      </c>
      <c r="I135" s="2">
        <f>_xlfn.AVERAGEIF(A:A,A135,G:G)</f>
        <v>52.475185185185175</v>
      </c>
      <c r="J135" s="2">
        <f t="shared" si="16"/>
        <v>-8.005618518518574</v>
      </c>
      <c r="K135" s="2">
        <f t="shared" si="17"/>
        <v>81.99438148148143</v>
      </c>
      <c r="L135" s="2">
        <f t="shared" si="18"/>
        <v>136.95643586719316</v>
      </c>
      <c r="M135" s="2">
        <f>SUMIF(A:A,A135,L:L)</f>
        <v>2417.4007863816278</v>
      </c>
      <c r="N135" s="3">
        <f t="shared" si="19"/>
        <v>0.05665441851377485</v>
      </c>
      <c r="O135" s="7">
        <f t="shared" si="20"/>
        <v>17.650873951814756</v>
      </c>
      <c r="P135" s="3">
        <f t="shared" si="21"/>
        <v>0.05665441851377485</v>
      </c>
      <c r="Q135" s="3">
        <f>IF(ISNUMBER(P135),SUMIF(A:A,A135,P:P),"")</f>
        <v>0.9613589964365841</v>
      </c>
      <c r="R135" s="3">
        <f t="shared" si="22"/>
        <v>0.058931594465514575</v>
      </c>
      <c r="S135" s="8">
        <f t="shared" si="23"/>
        <v>16.968826468545277</v>
      </c>
    </row>
    <row r="136" spans="1:19" ht="15">
      <c r="A136" s="1">
        <v>30</v>
      </c>
      <c r="B136" s="5">
        <v>0.6666666666666666</v>
      </c>
      <c r="C136" s="1" t="s">
        <v>249</v>
      </c>
      <c r="D136" s="1">
        <v>7</v>
      </c>
      <c r="E136" s="1">
        <v>9</v>
      </c>
      <c r="F136" s="1" t="s">
        <v>293</v>
      </c>
      <c r="G136" s="2">
        <v>44.2190666666666</v>
      </c>
      <c r="H136" s="6">
        <f>1+_xlfn.COUNTIFS(A:A,A136,O:O,"&lt;"&amp;O136)</f>
        <v>7</v>
      </c>
      <c r="I136" s="2">
        <f>_xlfn.AVERAGEIF(A:A,A136,G:G)</f>
        <v>52.475185185185175</v>
      </c>
      <c r="J136" s="2">
        <f t="shared" si="16"/>
        <v>-8.256118518518576</v>
      </c>
      <c r="K136" s="2">
        <f t="shared" si="17"/>
        <v>81.74388148148142</v>
      </c>
      <c r="L136" s="2">
        <f t="shared" si="18"/>
        <v>134.91337271635996</v>
      </c>
      <c r="M136" s="2">
        <f>SUMIF(A:A,A136,L:L)</f>
        <v>2417.4007863816278</v>
      </c>
      <c r="N136" s="3">
        <f t="shared" si="19"/>
        <v>0.055809269805979785</v>
      </c>
      <c r="O136" s="7">
        <f t="shared" si="20"/>
        <v>17.918170287417972</v>
      </c>
      <c r="P136" s="3">
        <f t="shared" si="21"/>
        <v>0.055809269805979785</v>
      </c>
      <c r="Q136" s="3">
        <f>IF(ISNUMBER(P136),SUMIF(A:A,A136,P:P),"")</f>
        <v>0.9613589964365841</v>
      </c>
      <c r="R136" s="3">
        <f t="shared" si="22"/>
        <v>0.05805247572742846</v>
      </c>
      <c r="S136" s="8">
        <f t="shared" si="23"/>
        <v>17.225794205491965</v>
      </c>
    </row>
    <row r="137" spans="1:19" ht="15">
      <c r="A137" s="1">
        <v>30</v>
      </c>
      <c r="B137" s="5">
        <v>0.6666666666666666</v>
      </c>
      <c r="C137" s="1" t="s">
        <v>249</v>
      </c>
      <c r="D137" s="1">
        <v>7</v>
      </c>
      <c r="E137" s="1">
        <v>7</v>
      </c>
      <c r="F137" s="1" t="s">
        <v>291</v>
      </c>
      <c r="G137" s="2">
        <v>43.4731333333333</v>
      </c>
      <c r="H137" s="6">
        <f>1+_xlfn.COUNTIFS(A:A,A137,O:O,"&lt;"&amp;O137)</f>
        <v>8</v>
      </c>
      <c r="I137" s="2">
        <f>_xlfn.AVERAGEIF(A:A,A137,G:G)</f>
        <v>52.475185185185175</v>
      </c>
      <c r="J137" s="2">
        <f t="shared" si="16"/>
        <v>-9.002051851851874</v>
      </c>
      <c r="K137" s="2">
        <f t="shared" si="17"/>
        <v>80.99794814814813</v>
      </c>
      <c r="L137" s="2">
        <f t="shared" si="18"/>
        <v>129.008318772224</v>
      </c>
      <c r="M137" s="2">
        <f>SUMIF(A:A,A137,L:L)</f>
        <v>2417.4007863816278</v>
      </c>
      <c r="N137" s="3">
        <f t="shared" si="19"/>
        <v>0.053366541245038646</v>
      </c>
      <c r="O137" s="7">
        <f t="shared" si="20"/>
        <v>18.738332608223274</v>
      </c>
      <c r="P137" s="3">
        <f t="shared" si="21"/>
        <v>0.053366541245038646</v>
      </c>
      <c r="Q137" s="3">
        <f>IF(ISNUMBER(P137),SUMIF(A:A,A137,P:P),"")</f>
        <v>0.9613589964365841</v>
      </c>
      <c r="R137" s="3">
        <f t="shared" si="22"/>
        <v>0.055511563778827086</v>
      </c>
      <c r="S137" s="8">
        <f t="shared" si="23"/>
        <v>18.01426463113645</v>
      </c>
    </row>
    <row r="138" spans="1:19" ht="15">
      <c r="A138" s="1">
        <v>30</v>
      </c>
      <c r="B138" s="5">
        <v>0.6666666666666666</v>
      </c>
      <c r="C138" s="1" t="s">
        <v>249</v>
      </c>
      <c r="D138" s="1">
        <v>7</v>
      </c>
      <c r="E138" s="1">
        <v>10</v>
      </c>
      <c r="F138" s="1" t="s">
        <v>294</v>
      </c>
      <c r="G138" s="2">
        <v>38.0919666666667</v>
      </c>
      <c r="H138" s="6">
        <f>1+_xlfn.COUNTIFS(A:A,A138,O:O,"&lt;"&amp;O138)</f>
        <v>9</v>
      </c>
      <c r="I138" s="2">
        <f>_xlfn.AVERAGEIF(A:A,A138,G:G)</f>
        <v>52.475185185185175</v>
      </c>
      <c r="J138" s="2">
        <f t="shared" si="16"/>
        <v>-14.383218518518476</v>
      </c>
      <c r="K138" s="2">
        <f t="shared" si="17"/>
        <v>75.61678148148152</v>
      </c>
      <c r="L138" s="2">
        <f t="shared" si="18"/>
        <v>93.41079240077711</v>
      </c>
      <c r="M138" s="2">
        <f>SUMIF(A:A,A138,L:L)</f>
        <v>2417.4007863816278</v>
      </c>
      <c r="N138" s="3">
        <f t="shared" si="19"/>
        <v>0.038641003563415995</v>
      </c>
      <c r="O138" s="7">
        <f t="shared" si="20"/>
        <v>25.879245044938905</v>
      </c>
      <c r="P138" s="3">
        <f t="shared" si="21"/>
      </c>
      <c r="Q138" s="3">
        <f>IF(ISNUMBER(P138),SUMIF(A:A,A138,P:P),"")</f>
      </c>
      <c r="R138" s="3">
        <f t="shared" si="22"/>
      </c>
      <c r="S138" s="8">
        <f t="shared" si="23"/>
      </c>
    </row>
    <row r="139" spans="1:19" ht="15">
      <c r="A139" s="1">
        <v>20</v>
      </c>
      <c r="B139" s="5">
        <v>0.6770833333333334</v>
      </c>
      <c r="C139" s="1" t="s">
        <v>150</v>
      </c>
      <c r="D139" s="1">
        <v>7</v>
      </c>
      <c r="E139" s="1">
        <v>1</v>
      </c>
      <c r="F139" s="1" t="s">
        <v>195</v>
      </c>
      <c r="G139" s="2">
        <v>70.6006</v>
      </c>
      <c r="H139" s="6">
        <f>1+_xlfn.COUNTIFS(A:A,A139,O:O,"&lt;"&amp;O139)</f>
        <v>1</v>
      </c>
      <c r="I139" s="2">
        <f>_xlfn.AVERAGEIF(A:A,A139,G:G)</f>
        <v>49.93096666666667</v>
      </c>
      <c r="J139" s="2">
        <f t="shared" si="16"/>
        <v>20.66963333333333</v>
      </c>
      <c r="K139" s="2">
        <f t="shared" si="17"/>
        <v>110.66963333333334</v>
      </c>
      <c r="L139" s="2">
        <f t="shared" si="18"/>
        <v>765.2311920501494</v>
      </c>
      <c r="M139" s="2">
        <f>SUMIF(A:A,A139,L:L)</f>
        <v>2405.3892935533713</v>
      </c>
      <c r="N139" s="3">
        <f t="shared" si="19"/>
        <v>0.3181319523209935</v>
      </c>
      <c r="O139" s="7">
        <f t="shared" si="20"/>
        <v>3.143349772647185</v>
      </c>
      <c r="P139" s="3">
        <f t="shared" si="21"/>
        <v>0.3181319523209935</v>
      </c>
      <c r="Q139" s="3">
        <f>IF(ISNUMBER(P139),SUMIF(A:A,A139,P:P),"")</f>
        <v>0.9574949776827067</v>
      </c>
      <c r="R139" s="3">
        <f t="shared" si="22"/>
        <v>0.3322544344733008</v>
      </c>
      <c r="S139" s="8">
        <f t="shared" si="23"/>
        <v>3.009741620409758</v>
      </c>
    </row>
    <row r="140" spans="1:19" ht="15">
      <c r="A140" s="1">
        <v>20</v>
      </c>
      <c r="B140" s="5">
        <v>0.6770833333333334</v>
      </c>
      <c r="C140" s="1" t="s">
        <v>150</v>
      </c>
      <c r="D140" s="1">
        <v>7</v>
      </c>
      <c r="E140" s="1">
        <v>8</v>
      </c>
      <c r="F140" s="1" t="s">
        <v>202</v>
      </c>
      <c r="G140" s="2">
        <v>56.7605666666667</v>
      </c>
      <c r="H140" s="6">
        <f>1+_xlfn.COUNTIFS(A:A,A140,O:O,"&lt;"&amp;O140)</f>
        <v>2</v>
      </c>
      <c r="I140" s="2">
        <f>_xlfn.AVERAGEIF(A:A,A140,G:G)</f>
        <v>49.93096666666667</v>
      </c>
      <c r="J140" s="2">
        <f t="shared" si="16"/>
        <v>6.829600000000028</v>
      </c>
      <c r="K140" s="2">
        <f t="shared" si="17"/>
        <v>96.82960000000003</v>
      </c>
      <c r="L140" s="2">
        <f t="shared" si="18"/>
        <v>333.5444033596288</v>
      </c>
      <c r="M140" s="2">
        <f>SUMIF(A:A,A140,L:L)</f>
        <v>2405.3892935533713</v>
      </c>
      <c r="N140" s="3">
        <f t="shared" si="19"/>
        <v>0.13866545604636785</v>
      </c>
      <c r="O140" s="7">
        <f t="shared" si="20"/>
        <v>7.21160142195482</v>
      </c>
      <c r="P140" s="3">
        <f t="shared" si="21"/>
        <v>0.13866545604636785</v>
      </c>
      <c r="Q140" s="3">
        <f>IF(ISNUMBER(P140),SUMIF(A:A,A140,P:P),"")</f>
        <v>0.9574949776827067</v>
      </c>
      <c r="R140" s="3">
        <f t="shared" si="22"/>
        <v>0.1448210792519881</v>
      </c>
      <c r="S140" s="8">
        <f t="shared" si="23"/>
        <v>6.905072142571207</v>
      </c>
    </row>
    <row r="141" spans="1:19" ht="15">
      <c r="A141" s="1">
        <v>20</v>
      </c>
      <c r="B141" s="5">
        <v>0.6770833333333334</v>
      </c>
      <c r="C141" s="1" t="s">
        <v>150</v>
      </c>
      <c r="D141" s="1">
        <v>7</v>
      </c>
      <c r="E141" s="1">
        <v>2</v>
      </c>
      <c r="F141" s="1" t="s">
        <v>196</v>
      </c>
      <c r="G141" s="2">
        <v>55.16910000000001</v>
      </c>
      <c r="H141" s="6">
        <f>1+_xlfn.COUNTIFS(A:A,A141,O:O,"&lt;"&amp;O141)</f>
        <v>3</v>
      </c>
      <c r="I141" s="2">
        <f>_xlfn.AVERAGEIF(A:A,A141,G:G)</f>
        <v>49.93096666666667</v>
      </c>
      <c r="J141" s="2">
        <f t="shared" si="16"/>
        <v>5.238133333333337</v>
      </c>
      <c r="K141" s="2">
        <f t="shared" si="17"/>
        <v>95.23813333333334</v>
      </c>
      <c r="L141" s="2">
        <f t="shared" si="18"/>
        <v>303.1682706378043</v>
      </c>
      <c r="M141" s="2">
        <f>SUMIF(A:A,A141,L:L)</f>
        <v>2405.3892935533713</v>
      </c>
      <c r="N141" s="3">
        <f t="shared" si="19"/>
        <v>0.12603709156364779</v>
      </c>
      <c r="O141" s="7">
        <f t="shared" si="20"/>
        <v>7.934172294788376</v>
      </c>
      <c r="P141" s="3">
        <f t="shared" si="21"/>
        <v>0.12603709156364779</v>
      </c>
      <c r="Q141" s="3">
        <f>IF(ISNUMBER(P141),SUMIF(A:A,A141,P:P),"")</f>
        <v>0.9574949776827067</v>
      </c>
      <c r="R141" s="3">
        <f t="shared" si="22"/>
        <v>0.1316321176625678</v>
      </c>
      <c r="S141" s="8">
        <f t="shared" si="23"/>
        <v>7.5969301243291465</v>
      </c>
    </row>
    <row r="142" spans="1:19" ht="15">
      <c r="A142" s="1">
        <v>20</v>
      </c>
      <c r="B142" s="5">
        <v>0.6770833333333334</v>
      </c>
      <c r="C142" s="1" t="s">
        <v>150</v>
      </c>
      <c r="D142" s="1">
        <v>7</v>
      </c>
      <c r="E142" s="1">
        <v>9</v>
      </c>
      <c r="F142" s="1" t="s">
        <v>203</v>
      </c>
      <c r="G142" s="2">
        <v>52.67246666666669</v>
      </c>
      <c r="H142" s="6">
        <f>1+_xlfn.COUNTIFS(A:A,A142,O:O,"&lt;"&amp;O142)</f>
        <v>4</v>
      </c>
      <c r="I142" s="2">
        <f>_xlfn.AVERAGEIF(A:A,A142,G:G)</f>
        <v>49.93096666666667</v>
      </c>
      <c r="J142" s="2">
        <f t="shared" si="16"/>
        <v>2.7415000000000234</v>
      </c>
      <c r="K142" s="2">
        <f t="shared" si="17"/>
        <v>92.74150000000003</v>
      </c>
      <c r="L142" s="2">
        <f t="shared" si="18"/>
        <v>260.9920638094373</v>
      </c>
      <c r="M142" s="2">
        <f>SUMIF(A:A,A142,L:L)</f>
        <v>2405.3892935533713</v>
      </c>
      <c r="N142" s="3">
        <f t="shared" si="19"/>
        <v>0.1085030454358952</v>
      </c>
      <c r="O142" s="7">
        <f t="shared" si="20"/>
        <v>9.216331172849992</v>
      </c>
      <c r="P142" s="3">
        <f t="shared" si="21"/>
        <v>0.1085030454358952</v>
      </c>
      <c r="Q142" s="3">
        <f>IF(ISNUMBER(P142),SUMIF(A:A,A142,P:P),"")</f>
        <v>0.9574949776827067</v>
      </c>
      <c r="R142" s="3">
        <f t="shared" si="22"/>
        <v>0.11331970189388374</v>
      </c>
      <c r="S142" s="8">
        <f t="shared" si="23"/>
        <v>8.824590810664438</v>
      </c>
    </row>
    <row r="143" spans="1:19" ht="15">
      <c r="A143" s="1">
        <v>20</v>
      </c>
      <c r="B143" s="5">
        <v>0.6770833333333334</v>
      </c>
      <c r="C143" s="1" t="s">
        <v>150</v>
      </c>
      <c r="D143" s="1">
        <v>7</v>
      </c>
      <c r="E143" s="1">
        <v>6</v>
      </c>
      <c r="F143" s="1" t="s">
        <v>200</v>
      </c>
      <c r="G143" s="2">
        <v>47.1346666666667</v>
      </c>
      <c r="H143" s="6">
        <f>1+_xlfn.COUNTIFS(A:A,A143,O:O,"&lt;"&amp;O143)</f>
        <v>5</v>
      </c>
      <c r="I143" s="2">
        <f>_xlfn.AVERAGEIF(A:A,A143,G:G)</f>
        <v>49.93096666666667</v>
      </c>
      <c r="J143" s="2">
        <f t="shared" si="16"/>
        <v>-2.7962999999999667</v>
      </c>
      <c r="K143" s="2">
        <f t="shared" si="17"/>
        <v>87.20370000000003</v>
      </c>
      <c r="L143" s="2">
        <f t="shared" si="18"/>
        <v>187.20831859587958</v>
      </c>
      <c r="M143" s="2">
        <f>SUMIF(A:A,A143,L:L)</f>
        <v>2405.3892935533713</v>
      </c>
      <c r="N143" s="3">
        <f t="shared" si="19"/>
        <v>0.07782869870486757</v>
      </c>
      <c r="O143" s="7">
        <f t="shared" si="20"/>
        <v>12.848730823472678</v>
      </c>
      <c r="P143" s="3">
        <f t="shared" si="21"/>
        <v>0.07782869870486757</v>
      </c>
      <c r="Q143" s="3">
        <f>IF(ISNUMBER(P143),SUMIF(A:A,A143,P:P),"")</f>
        <v>0.9574949776827067</v>
      </c>
      <c r="R143" s="3">
        <f t="shared" si="22"/>
        <v>0.08128366259761033</v>
      </c>
      <c r="S143" s="8">
        <f t="shared" si="23"/>
        <v>12.302595233072077</v>
      </c>
    </row>
    <row r="144" spans="1:19" ht="15">
      <c r="A144" s="1">
        <v>20</v>
      </c>
      <c r="B144" s="5">
        <v>0.6770833333333334</v>
      </c>
      <c r="C144" s="1" t="s">
        <v>150</v>
      </c>
      <c r="D144" s="1">
        <v>7</v>
      </c>
      <c r="E144" s="1">
        <v>4</v>
      </c>
      <c r="F144" s="1" t="s">
        <v>198</v>
      </c>
      <c r="G144" s="2">
        <v>46.850866666666604</v>
      </c>
      <c r="H144" s="6">
        <f>1+_xlfn.COUNTIFS(A:A,A144,O:O,"&lt;"&amp;O144)</f>
        <v>6</v>
      </c>
      <c r="I144" s="2">
        <f>_xlfn.AVERAGEIF(A:A,A144,G:G)</f>
        <v>49.93096666666667</v>
      </c>
      <c r="J144" s="2">
        <f t="shared" si="16"/>
        <v>-3.0801000000000656</v>
      </c>
      <c r="K144" s="2">
        <f t="shared" si="17"/>
        <v>86.91989999999993</v>
      </c>
      <c r="L144" s="2">
        <f t="shared" si="18"/>
        <v>184.04752273587425</v>
      </c>
      <c r="M144" s="2">
        <f>SUMIF(A:A,A144,L:L)</f>
        <v>2405.3892935533713</v>
      </c>
      <c r="N144" s="3">
        <f t="shared" si="19"/>
        <v>0.0765146511748164</v>
      </c>
      <c r="O144" s="7">
        <f t="shared" si="20"/>
        <v>13.069392392775285</v>
      </c>
      <c r="P144" s="3">
        <f t="shared" si="21"/>
        <v>0.0765146511748164</v>
      </c>
      <c r="Q144" s="3">
        <f>IF(ISNUMBER(P144),SUMIF(A:A,A144,P:P),"")</f>
        <v>0.9574949776827067</v>
      </c>
      <c r="R144" s="3">
        <f t="shared" si="22"/>
        <v>0.07991128199961348</v>
      </c>
      <c r="S144" s="8">
        <f t="shared" si="23"/>
        <v>12.51387757744691</v>
      </c>
    </row>
    <row r="145" spans="1:19" ht="15">
      <c r="A145" s="1">
        <v>20</v>
      </c>
      <c r="B145" s="5">
        <v>0.6770833333333334</v>
      </c>
      <c r="C145" s="1" t="s">
        <v>150</v>
      </c>
      <c r="D145" s="1">
        <v>7</v>
      </c>
      <c r="E145" s="1">
        <v>3</v>
      </c>
      <c r="F145" s="1" t="s">
        <v>197</v>
      </c>
      <c r="G145" s="2">
        <v>42.890733333333294</v>
      </c>
      <c r="H145" s="6">
        <f>1+_xlfn.COUNTIFS(A:A,A145,O:O,"&lt;"&amp;O145)</f>
        <v>7</v>
      </c>
      <c r="I145" s="2">
        <f>_xlfn.AVERAGEIF(A:A,A145,G:G)</f>
        <v>49.93096666666667</v>
      </c>
      <c r="J145" s="2">
        <f t="shared" si="16"/>
        <v>-7.040233333333376</v>
      </c>
      <c r="K145" s="2">
        <f t="shared" si="17"/>
        <v>82.95976666666662</v>
      </c>
      <c r="L145" s="2">
        <f t="shared" si="18"/>
        <v>145.12363002384555</v>
      </c>
      <c r="M145" s="2">
        <f>SUMIF(A:A,A145,L:L)</f>
        <v>2405.3892935533713</v>
      </c>
      <c r="N145" s="3">
        <f t="shared" si="19"/>
        <v>0.06033269974751616</v>
      </c>
      <c r="O145" s="7">
        <f t="shared" si="20"/>
        <v>16.574759693911577</v>
      </c>
      <c r="P145" s="3">
        <f t="shared" si="21"/>
        <v>0.06033269974751616</v>
      </c>
      <c r="Q145" s="3">
        <f>IF(ISNUMBER(P145),SUMIF(A:A,A145,P:P),"")</f>
        <v>0.9574949776827067</v>
      </c>
      <c r="R145" s="3">
        <f t="shared" si="22"/>
        <v>0.0630109829855516</v>
      </c>
      <c r="S145" s="8">
        <f t="shared" si="23"/>
        <v>15.870249163218094</v>
      </c>
    </row>
    <row r="146" spans="1:19" ht="15">
      <c r="A146" s="1">
        <v>20</v>
      </c>
      <c r="B146" s="5">
        <v>0.6770833333333334</v>
      </c>
      <c r="C146" s="1" t="s">
        <v>150</v>
      </c>
      <c r="D146" s="1">
        <v>7</v>
      </c>
      <c r="E146" s="1">
        <v>5</v>
      </c>
      <c r="F146" s="1" t="s">
        <v>199</v>
      </c>
      <c r="G146" s="2">
        <v>40.246500000000005</v>
      </c>
      <c r="H146" s="6">
        <f>1+_xlfn.COUNTIFS(A:A,A146,O:O,"&lt;"&amp;O146)</f>
        <v>8</v>
      </c>
      <c r="I146" s="2">
        <f>_xlfn.AVERAGEIF(A:A,A146,G:G)</f>
        <v>49.93096666666667</v>
      </c>
      <c r="J146" s="2">
        <f t="shared" si="16"/>
        <v>-9.684466666666665</v>
      </c>
      <c r="K146" s="2">
        <f t="shared" si="17"/>
        <v>80.31553333333333</v>
      </c>
      <c r="L146" s="2">
        <f t="shared" si="18"/>
        <v>123.8327667364879</v>
      </c>
      <c r="M146" s="2">
        <f>SUMIF(A:A,A146,L:L)</f>
        <v>2405.3892935533713</v>
      </c>
      <c r="N146" s="3">
        <f t="shared" si="19"/>
        <v>0.05148138268860232</v>
      </c>
      <c r="O146" s="7">
        <f t="shared" si="20"/>
        <v>19.424497707234156</v>
      </c>
      <c r="P146" s="3">
        <f t="shared" si="21"/>
        <v>0.05148138268860232</v>
      </c>
      <c r="Q146" s="3">
        <f>IF(ISNUMBER(P146),SUMIF(A:A,A146,P:P),"")</f>
        <v>0.9574949776827067</v>
      </c>
      <c r="R146" s="3">
        <f t="shared" si="22"/>
        <v>0.05376673913548415</v>
      </c>
      <c r="S146" s="8">
        <f t="shared" si="23"/>
        <v>18.59885899868596</v>
      </c>
    </row>
    <row r="147" spans="1:19" ht="15">
      <c r="A147" s="1">
        <v>20</v>
      </c>
      <c r="B147" s="5">
        <v>0.6770833333333334</v>
      </c>
      <c r="C147" s="1" t="s">
        <v>150</v>
      </c>
      <c r="D147" s="1">
        <v>7</v>
      </c>
      <c r="E147" s="1">
        <v>7</v>
      </c>
      <c r="F147" s="1" t="s">
        <v>201</v>
      </c>
      <c r="G147" s="2">
        <v>37.0532</v>
      </c>
      <c r="H147" s="6">
        <f>1+_xlfn.COUNTIFS(A:A,A147,O:O,"&lt;"&amp;O147)</f>
        <v>9</v>
      </c>
      <c r="I147" s="2">
        <f>_xlfn.AVERAGEIF(A:A,A147,G:G)</f>
        <v>49.93096666666667</v>
      </c>
      <c r="J147" s="2">
        <f t="shared" si="16"/>
        <v>-12.877766666666673</v>
      </c>
      <c r="K147" s="2">
        <f t="shared" si="17"/>
        <v>77.12223333333333</v>
      </c>
      <c r="L147" s="2">
        <f t="shared" si="18"/>
        <v>102.2411256042641</v>
      </c>
      <c r="M147" s="2">
        <f>SUMIF(A:A,A147,L:L)</f>
        <v>2405.3892935533713</v>
      </c>
      <c r="N147" s="3">
        <f t="shared" si="19"/>
        <v>0.04250502231729317</v>
      </c>
      <c r="O147" s="7">
        <f t="shared" si="20"/>
        <v>23.526631571562547</v>
      </c>
      <c r="P147" s="3">
        <f t="shared" si="21"/>
      </c>
      <c r="Q147" s="3">
        <f>IF(ISNUMBER(P147),SUMIF(A:A,A147,P:P),"")</f>
      </c>
      <c r="R147" s="3">
        <f t="shared" si="22"/>
      </c>
      <c r="S147" s="8">
        <f t="shared" si="23"/>
      </c>
    </row>
    <row r="148" spans="1:19" ht="15">
      <c r="A148" s="1">
        <v>3</v>
      </c>
      <c r="B148" s="5">
        <v>0.6819444444444445</v>
      </c>
      <c r="C148" s="1" t="s">
        <v>20</v>
      </c>
      <c r="D148" s="1">
        <v>3</v>
      </c>
      <c r="E148" s="1">
        <v>4</v>
      </c>
      <c r="F148" s="1" t="s">
        <v>42</v>
      </c>
      <c r="G148" s="2">
        <v>65.7478333333333</v>
      </c>
      <c r="H148" s="6">
        <f>1+_xlfn.COUNTIFS(A:A,A148,O:O,"&lt;"&amp;O148)</f>
        <v>1</v>
      </c>
      <c r="I148" s="2">
        <f>_xlfn.AVERAGEIF(A:A,A148,G:G)</f>
        <v>48.206038888888884</v>
      </c>
      <c r="J148" s="2">
        <f t="shared" si="16"/>
        <v>17.54179444444442</v>
      </c>
      <c r="K148" s="2">
        <f t="shared" si="17"/>
        <v>107.54179444444442</v>
      </c>
      <c r="L148" s="2">
        <f t="shared" si="18"/>
        <v>634.2908902658247</v>
      </c>
      <c r="M148" s="2">
        <f>SUMIF(A:A,A148,L:L)</f>
        <v>3259.407974198488</v>
      </c>
      <c r="N148" s="3">
        <f t="shared" si="19"/>
        <v>0.19460309825799008</v>
      </c>
      <c r="O148" s="7">
        <f t="shared" si="20"/>
        <v>5.138664332436658</v>
      </c>
      <c r="P148" s="3">
        <f t="shared" si="21"/>
        <v>0.19460309825799008</v>
      </c>
      <c r="Q148" s="3">
        <f>IF(ISNUMBER(P148),SUMIF(A:A,A148,P:P),"")</f>
        <v>0.8709069596523543</v>
      </c>
      <c r="R148" s="3">
        <f t="shared" si="22"/>
        <v>0.22344878072357013</v>
      </c>
      <c r="S148" s="8">
        <f t="shared" si="23"/>
        <v>4.4752985304364055</v>
      </c>
    </row>
    <row r="149" spans="1:19" ht="15">
      <c r="A149" s="1">
        <v>3</v>
      </c>
      <c r="B149" s="5">
        <v>0.6819444444444445</v>
      </c>
      <c r="C149" s="1" t="s">
        <v>20</v>
      </c>
      <c r="D149" s="1">
        <v>3</v>
      </c>
      <c r="E149" s="1">
        <v>3</v>
      </c>
      <c r="F149" s="1" t="s">
        <v>41</v>
      </c>
      <c r="G149" s="2">
        <v>62.5436</v>
      </c>
      <c r="H149" s="6">
        <f>1+_xlfn.COUNTIFS(A:A,A149,O:O,"&lt;"&amp;O149)</f>
        <v>2</v>
      </c>
      <c r="I149" s="2">
        <f>_xlfn.AVERAGEIF(A:A,A149,G:G)</f>
        <v>48.206038888888884</v>
      </c>
      <c r="J149" s="2">
        <f t="shared" si="16"/>
        <v>14.337561111111114</v>
      </c>
      <c r="K149" s="2">
        <f t="shared" si="17"/>
        <v>104.33756111111111</v>
      </c>
      <c r="L149" s="2">
        <f t="shared" si="18"/>
        <v>523.3516801476245</v>
      </c>
      <c r="M149" s="2">
        <f>SUMIF(A:A,A149,L:L)</f>
        <v>3259.407974198488</v>
      </c>
      <c r="N149" s="3">
        <f t="shared" si="19"/>
        <v>0.16056648455501202</v>
      </c>
      <c r="O149" s="7">
        <f t="shared" si="20"/>
        <v>6.22794976654912</v>
      </c>
      <c r="P149" s="3">
        <f t="shared" si="21"/>
        <v>0.16056648455501202</v>
      </c>
      <c r="Q149" s="3">
        <f>IF(ISNUMBER(P149),SUMIF(A:A,A149,P:P),"")</f>
        <v>0.8709069596523543</v>
      </c>
      <c r="R149" s="3">
        <f t="shared" si="22"/>
        <v>0.18436697832694596</v>
      </c>
      <c r="S149" s="8">
        <f t="shared" si="23"/>
        <v>5.423964796052885</v>
      </c>
    </row>
    <row r="150" spans="1:19" ht="15">
      <c r="A150" s="1">
        <v>3</v>
      </c>
      <c r="B150" s="5">
        <v>0.6819444444444445</v>
      </c>
      <c r="C150" s="1" t="s">
        <v>20</v>
      </c>
      <c r="D150" s="1">
        <v>3</v>
      </c>
      <c r="E150" s="1">
        <v>10</v>
      </c>
      <c r="F150" s="1" t="s">
        <v>48</v>
      </c>
      <c r="G150" s="2">
        <v>56.537833333333296</v>
      </c>
      <c r="H150" s="6">
        <f>1+_xlfn.COUNTIFS(A:A,A150,O:O,"&lt;"&amp;O150)</f>
        <v>3</v>
      </c>
      <c r="I150" s="2">
        <f>_xlfn.AVERAGEIF(A:A,A150,G:G)</f>
        <v>48.206038888888884</v>
      </c>
      <c r="J150" s="2">
        <f t="shared" si="16"/>
        <v>8.331794444444412</v>
      </c>
      <c r="K150" s="2">
        <f t="shared" si="17"/>
        <v>98.33179444444441</v>
      </c>
      <c r="L150" s="2">
        <f t="shared" si="18"/>
        <v>365.003764295134</v>
      </c>
      <c r="M150" s="2">
        <f>SUMIF(A:A,A150,L:L)</f>
        <v>3259.407974198488</v>
      </c>
      <c r="N150" s="3">
        <f t="shared" si="19"/>
        <v>0.11198468163068512</v>
      </c>
      <c r="O150" s="7">
        <f t="shared" si="20"/>
        <v>8.929792766638435</v>
      </c>
      <c r="P150" s="3">
        <f t="shared" si="21"/>
        <v>0.11198468163068512</v>
      </c>
      <c r="Q150" s="3">
        <f>IF(ISNUMBER(P150),SUMIF(A:A,A150,P:P),"")</f>
        <v>0.8709069596523543</v>
      </c>
      <c r="R150" s="3">
        <f t="shared" si="22"/>
        <v>0.12858397833378984</v>
      </c>
      <c r="S150" s="8">
        <f t="shared" si="23"/>
        <v>7.777018668718665</v>
      </c>
    </row>
    <row r="151" spans="1:19" ht="15">
      <c r="A151" s="1">
        <v>3</v>
      </c>
      <c r="B151" s="5">
        <v>0.6819444444444445</v>
      </c>
      <c r="C151" s="1" t="s">
        <v>20</v>
      </c>
      <c r="D151" s="1">
        <v>3</v>
      </c>
      <c r="E151" s="1">
        <v>6</v>
      </c>
      <c r="F151" s="1" t="s">
        <v>44</v>
      </c>
      <c r="G151" s="2">
        <v>56.507799999999996</v>
      </c>
      <c r="H151" s="6">
        <f>1+_xlfn.COUNTIFS(A:A,A151,O:O,"&lt;"&amp;O151)</f>
        <v>4</v>
      </c>
      <c r="I151" s="2">
        <f>_xlfn.AVERAGEIF(A:A,A151,G:G)</f>
        <v>48.206038888888884</v>
      </c>
      <c r="J151" s="2">
        <f t="shared" si="16"/>
        <v>8.301761111111112</v>
      </c>
      <c r="K151" s="2">
        <f t="shared" si="17"/>
        <v>98.30176111111112</v>
      </c>
      <c r="L151" s="2">
        <f t="shared" si="18"/>
        <v>364.34661977690934</v>
      </c>
      <c r="M151" s="2">
        <f>SUMIF(A:A,A151,L:L)</f>
        <v>3259.407974198488</v>
      </c>
      <c r="N151" s="3">
        <f t="shared" si="19"/>
        <v>0.11178306694377675</v>
      </c>
      <c r="O151" s="7">
        <f t="shared" si="20"/>
        <v>8.945898760345942</v>
      </c>
      <c r="P151" s="3">
        <f t="shared" si="21"/>
        <v>0.11178306694377675</v>
      </c>
      <c r="Q151" s="3">
        <f>IF(ISNUMBER(P151),SUMIF(A:A,A151,P:P),"")</f>
        <v>0.8709069596523543</v>
      </c>
      <c r="R151" s="3">
        <f t="shared" si="22"/>
        <v>0.12835247864869276</v>
      </c>
      <c r="S151" s="8">
        <f t="shared" si="23"/>
        <v>7.791045490730652</v>
      </c>
    </row>
    <row r="152" spans="1:19" ht="15">
      <c r="A152" s="1">
        <v>3</v>
      </c>
      <c r="B152" s="5">
        <v>0.6819444444444445</v>
      </c>
      <c r="C152" s="1" t="s">
        <v>20</v>
      </c>
      <c r="D152" s="1">
        <v>3</v>
      </c>
      <c r="E152" s="1">
        <v>5</v>
      </c>
      <c r="F152" s="1" t="s">
        <v>43</v>
      </c>
      <c r="G152" s="2">
        <v>51.8953</v>
      </c>
      <c r="H152" s="6">
        <f>1+_xlfn.COUNTIFS(A:A,A152,O:O,"&lt;"&amp;O152)</f>
        <v>5</v>
      </c>
      <c r="I152" s="2">
        <f>_xlfn.AVERAGEIF(A:A,A152,G:G)</f>
        <v>48.206038888888884</v>
      </c>
      <c r="J152" s="2">
        <f t="shared" si="16"/>
        <v>3.689261111111115</v>
      </c>
      <c r="K152" s="2">
        <f t="shared" si="17"/>
        <v>93.68926111111111</v>
      </c>
      <c r="L152" s="2">
        <f t="shared" si="18"/>
        <v>276.263650909106</v>
      </c>
      <c r="M152" s="2">
        <f>SUMIF(A:A,A152,L:L)</f>
        <v>3259.407974198488</v>
      </c>
      <c r="N152" s="3">
        <f t="shared" si="19"/>
        <v>0.08475884365995676</v>
      </c>
      <c r="O152" s="7">
        <f t="shared" si="20"/>
        <v>11.798178889885415</v>
      </c>
      <c r="P152" s="3">
        <f t="shared" si="21"/>
        <v>0.08475884365995676</v>
      </c>
      <c r="Q152" s="3">
        <f>IF(ISNUMBER(P152),SUMIF(A:A,A152,P:P),"")</f>
        <v>0.8709069596523543</v>
      </c>
      <c r="R152" s="3">
        <f t="shared" si="22"/>
        <v>0.09732250123915705</v>
      </c>
      <c r="S152" s="8">
        <f t="shared" si="23"/>
        <v>10.275116106424695</v>
      </c>
    </row>
    <row r="153" spans="1:19" ht="15">
      <c r="A153" s="1">
        <v>3</v>
      </c>
      <c r="B153" s="5">
        <v>0.6819444444444445</v>
      </c>
      <c r="C153" s="1" t="s">
        <v>20</v>
      </c>
      <c r="D153" s="1">
        <v>3</v>
      </c>
      <c r="E153" s="1">
        <v>7</v>
      </c>
      <c r="F153" s="1" t="s">
        <v>45</v>
      </c>
      <c r="G153" s="2">
        <v>49.2732333333333</v>
      </c>
      <c r="H153" s="6">
        <f>1+_xlfn.COUNTIFS(A:A,A153,O:O,"&lt;"&amp;O153)</f>
        <v>6</v>
      </c>
      <c r="I153" s="2">
        <f>_xlfn.AVERAGEIF(A:A,A153,G:G)</f>
        <v>48.206038888888884</v>
      </c>
      <c r="J153" s="2">
        <f t="shared" si="16"/>
        <v>1.067194444444418</v>
      </c>
      <c r="K153" s="2">
        <f t="shared" si="17"/>
        <v>91.06719444444443</v>
      </c>
      <c r="L153" s="2">
        <f t="shared" si="18"/>
        <v>236.04717206107478</v>
      </c>
      <c r="M153" s="2">
        <f>SUMIF(A:A,A153,L:L)</f>
        <v>3259.407974198488</v>
      </c>
      <c r="N153" s="3">
        <f t="shared" si="19"/>
        <v>0.07242025973110056</v>
      </c>
      <c r="O153" s="7">
        <f t="shared" si="20"/>
        <v>13.80829071468456</v>
      </c>
      <c r="P153" s="3">
        <f t="shared" si="21"/>
        <v>0.07242025973110056</v>
      </c>
      <c r="Q153" s="3">
        <f>IF(ISNUMBER(P153),SUMIF(A:A,A153,P:P),"")</f>
        <v>0.8709069596523543</v>
      </c>
      <c r="R153" s="3">
        <f t="shared" si="22"/>
        <v>0.08315499024144786</v>
      </c>
      <c r="S153" s="8">
        <f t="shared" si="23"/>
        <v>12.025736484321767</v>
      </c>
    </row>
    <row r="154" spans="1:19" ht="15">
      <c r="A154" s="1">
        <v>3</v>
      </c>
      <c r="B154" s="5">
        <v>0.6819444444444445</v>
      </c>
      <c r="C154" s="1" t="s">
        <v>20</v>
      </c>
      <c r="D154" s="1">
        <v>3</v>
      </c>
      <c r="E154" s="1">
        <v>1</v>
      </c>
      <c r="F154" s="1" t="s">
        <v>39</v>
      </c>
      <c r="G154" s="2">
        <v>48.3850333333333</v>
      </c>
      <c r="H154" s="6">
        <f>1+_xlfn.COUNTIFS(A:A,A154,O:O,"&lt;"&amp;O154)</f>
        <v>7</v>
      </c>
      <c r="I154" s="2">
        <f>_xlfn.AVERAGEIF(A:A,A154,G:G)</f>
        <v>48.206038888888884</v>
      </c>
      <c r="J154" s="2">
        <f t="shared" si="16"/>
        <v>0.17899444444441315</v>
      </c>
      <c r="K154" s="2">
        <f t="shared" si="17"/>
        <v>90.17899444444441</v>
      </c>
      <c r="L154" s="2">
        <f t="shared" si="18"/>
        <v>223.79706170183113</v>
      </c>
      <c r="M154" s="2">
        <f>SUMIF(A:A,A154,L:L)</f>
        <v>3259.407974198488</v>
      </c>
      <c r="N154" s="3">
        <f t="shared" si="19"/>
        <v>0.06866187463288159</v>
      </c>
      <c r="O154" s="7">
        <f t="shared" si="20"/>
        <v>14.564123181121367</v>
      </c>
      <c r="P154" s="3">
        <f t="shared" si="21"/>
        <v>0.06866187463288159</v>
      </c>
      <c r="Q154" s="3">
        <f>IF(ISNUMBER(P154),SUMIF(A:A,A154,P:P),"")</f>
        <v>0.8709069596523543</v>
      </c>
      <c r="R154" s="3">
        <f t="shared" si="22"/>
        <v>0.07883950618593036</v>
      </c>
      <c r="S154" s="8">
        <f t="shared" si="23"/>
        <v>12.683996239672785</v>
      </c>
    </row>
    <row r="155" spans="1:19" ht="15">
      <c r="A155" s="1">
        <v>3</v>
      </c>
      <c r="B155" s="5">
        <v>0.6819444444444445</v>
      </c>
      <c r="C155" s="1" t="s">
        <v>20</v>
      </c>
      <c r="D155" s="1">
        <v>3</v>
      </c>
      <c r="E155" s="1">
        <v>2</v>
      </c>
      <c r="F155" s="1" t="s">
        <v>40</v>
      </c>
      <c r="G155" s="2">
        <v>47.7585</v>
      </c>
      <c r="H155" s="6">
        <f>1+_xlfn.COUNTIFS(A:A,A155,O:O,"&lt;"&amp;O155)</f>
        <v>8</v>
      </c>
      <c r="I155" s="2">
        <f>_xlfn.AVERAGEIF(A:A,A155,G:G)</f>
        <v>48.206038888888884</v>
      </c>
      <c r="J155" s="2">
        <f t="shared" si="16"/>
        <v>-0.4475388888888858</v>
      </c>
      <c r="K155" s="2">
        <f t="shared" si="17"/>
        <v>89.55246111111111</v>
      </c>
      <c r="L155" s="2">
        <f t="shared" si="18"/>
        <v>215.5402499183396</v>
      </c>
      <c r="M155" s="2">
        <f>SUMIF(A:A,A155,L:L)</f>
        <v>3259.407974198488</v>
      </c>
      <c r="N155" s="3">
        <f t="shared" si="19"/>
        <v>0.06612865024095135</v>
      </c>
      <c r="O155" s="7">
        <f t="shared" si="20"/>
        <v>15.12203857717229</v>
      </c>
      <c r="P155" s="3">
        <f t="shared" si="21"/>
        <v>0.06612865024095135</v>
      </c>
      <c r="Q155" s="3">
        <f>IF(ISNUMBER(P155),SUMIF(A:A,A155,P:P),"")</f>
        <v>0.8709069596523543</v>
      </c>
      <c r="R155" s="3">
        <f t="shared" si="22"/>
        <v>0.07593078630046585</v>
      </c>
      <c r="S155" s="8">
        <f t="shared" si="23"/>
        <v>13.169888640990735</v>
      </c>
    </row>
    <row r="156" spans="1:19" ht="15">
      <c r="A156" s="1">
        <v>3</v>
      </c>
      <c r="B156" s="5">
        <v>0.6819444444444445</v>
      </c>
      <c r="C156" s="1" t="s">
        <v>20</v>
      </c>
      <c r="D156" s="1">
        <v>3</v>
      </c>
      <c r="E156" s="1">
        <v>8</v>
      </c>
      <c r="F156" s="1" t="s">
        <v>46</v>
      </c>
      <c r="G156" s="2">
        <v>40.9076333333333</v>
      </c>
      <c r="H156" s="6">
        <f>1+_xlfn.COUNTIFS(A:A,A156,O:O,"&lt;"&amp;O156)</f>
        <v>9</v>
      </c>
      <c r="I156" s="2">
        <f>_xlfn.AVERAGEIF(A:A,A156,G:G)</f>
        <v>48.206038888888884</v>
      </c>
      <c r="J156" s="2">
        <f t="shared" si="16"/>
        <v>-7.298405555555583</v>
      </c>
      <c r="K156" s="2">
        <f t="shared" si="17"/>
        <v>82.70159444444442</v>
      </c>
      <c r="L156" s="2">
        <f t="shared" si="18"/>
        <v>142.89293830382744</v>
      </c>
      <c r="M156" s="2">
        <f>SUMIF(A:A,A156,L:L)</f>
        <v>3259.407974198488</v>
      </c>
      <c r="N156" s="3">
        <f t="shared" si="19"/>
        <v>0.043840151167012426</v>
      </c>
      <c r="O156" s="7">
        <f t="shared" si="20"/>
        <v>22.81014032525625</v>
      </c>
      <c r="P156" s="3">
        <f t="shared" si="21"/>
      </c>
      <c r="Q156" s="3">
        <f>IF(ISNUMBER(P156),SUMIF(A:A,A156,P:P),"")</f>
      </c>
      <c r="R156" s="3">
        <f t="shared" si="22"/>
      </c>
      <c r="S156" s="8">
        <f t="shared" si="23"/>
      </c>
    </row>
    <row r="157" spans="1:19" ht="15">
      <c r="A157" s="1">
        <v>3</v>
      </c>
      <c r="B157" s="5">
        <v>0.6819444444444445</v>
      </c>
      <c r="C157" s="1" t="s">
        <v>20</v>
      </c>
      <c r="D157" s="1">
        <v>3</v>
      </c>
      <c r="E157" s="1">
        <v>9</v>
      </c>
      <c r="F157" s="1" t="s">
        <v>47</v>
      </c>
      <c r="G157" s="2">
        <v>37.904900000000005</v>
      </c>
      <c r="H157" s="6">
        <f>1+_xlfn.COUNTIFS(A:A,A157,O:O,"&lt;"&amp;O157)</f>
        <v>10</v>
      </c>
      <c r="I157" s="2">
        <f>_xlfn.AVERAGEIF(A:A,A157,G:G)</f>
        <v>48.206038888888884</v>
      </c>
      <c r="J157" s="2">
        <f t="shared" si="16"/>
        <v>-10.301138888888879</v>
      </c>
      <c r="K157" s="2">
        <f t="shared" si="17"/>
        <v>79.69886111111111</v>
      </c>
      <c r="L157" s="2">
        <f t="shared" si="18"/>
        <v>119.33464229997874</v>
      </c>
      <c r="M157" s="2">
        <f>SUMIF(A:A,A157,L:L)</f>
        <v>3259.407974198488</v>
      </c>
      <c r="N157" s="3">
        <f t="shared" si="19"/>
        <v>0.03661236741292688</v>
      </c>
      <c r="O157" s="7">
        <f t="shared" si="20"/>
        <v>27.313175046061783</v>
      </c>
      <c r="P157" s="3">
        <f t="shared" si="21"/>
      </c>
      <c r="Q157" s="3">
        <f>IF(ISNUMBER(P157),SUMIF(A:A,A157,P:P),"")</f>
      </c>
      <c r="R157" s="3">
        <f t="shared" si="22"/>
      </c>
      <c r="S157" s="8">
        <f t="shared" si="23"/>
      </c>
    </row>
    <row r="158" spans="1:19" ht="15">
      <c r="A158" s="1">
        <v>3</v>
      </c>
      <c r="B158" s="5">
        <v>0.6819444444444445</v>
      </c>
      <c r="C158" s="1" t="s">
        <v>20</v>
      </c>
      <c r="D158" s="1">
        <v>3</v>
      </c>
      <c r="E158" s="1">
        <v>11</v>
      </c>
      <c r="F158" s="1" t="s">
        <v>49</v>
      </c>
      <c r="G158" s="2">
        <v>34.9339333333334</v>
      </c>
      <c r="H158" s="6">
        <f>1+_xlfn.COUNTIFS(A:A,A158,O:O,"&lt;"&amp;O158)</f>
        <v>11</v>
      </c>
      <c r="I158" s="2">
        <f>_xlfn.AVERAGEIF(A:A,A158,G:G)</f>
        <v>48.206038888888884</v>
      </c>
      <c r="J158" s="2">
        <f t="shared" si="16"/>
        <v>-13.272105555555484</v>
      </c>
      <c r="K158" s="2">
        <f t="shared" si="17"/>
        <v>76.72789444444452</v>
      </c>
      <c r="L158" s="2">
        <f t="shared" si="18"/>
        <v>99.85045999052348</v>
      </c>
      <c r="M158" s="2">
        <f>SUMIF(A:A,A158,L:L)</f>
        <v>3259.407974198488</v>
      </c>
      <c r="N158" s="3">
        <f t="shared" si="19"/>
        <v>0.030634538781564292</v>
      </c>
      <c r="O158" s="7">
        <f t="shared" si="20"/>
        <v>32.642893928659205</v>
      </c>
      <c r="P158" s="3">
        <f t="shared" si="21"/>
      </c>
      <c r="Q158" s="3">
        <f>IF(ISNUMBER(P158),SUMIF(A:A,A158,P:P),"")</f>
      </c>
      <c r="R158" s="3">
        <f t="shared" si="22"/>
      </c>
      <c r="S158" s="8">
        <f t="shared" si="23"/>
      </c>
    </row>
    <row r="159" spans="1:19" ht="15">
      <c r="A159" s="1">
        <v>3</v>
      </c>
      <c r="B159" s="5">
        <v>0.6819444444444445</v>
      </c>
      <c r="C159" s="1" t="s">
        <v>20</v>
      </c>
      <c r="D159" s="1">
        <v>3</v>
      </c>
      <c r="E159" s="1">
        <v>12</v>
      </c>
      <c r="F159" s="1" t="s">
        <v>50</v>
      </c>
      <c r="G159" s="2">
        <v>26.0768666666667</v>
      </c>
      <c r="H159" s="6">
        <f>1+_xlfn.COUNTIFS(A:A,A159,O:O,"&lt;"&amp;O159)</f>
        <v>12</v>
      </c>
      <c r="I159" s="2">
        <f>_xlfn.AVERAGEIF(A:A,A159,G:G)</f>
        <v>48.206038888888884</v>
      </c>
      <c r="J159" s="2">
        <f t="shared" si="16"/>
        <v>-22.129172222222184</v>
      </c>
      <c r="K159" s="2">
        <f t="shared" si="17"/>
        <v>67.87082777777782</v>
      </c>
      <c r="L159" s="2">
        <f t="shared" si="18"/>
        <v>58.688844528313666</v>
      </c>
      <c r="M159" s="2">
        <f>SUMIF(A:A,A159,L:L)</f>
        <v>3259.407974198488</v>
      </c>
      <c r="N159" s="3">
        <f t="shared" si="19"/>
        <v>0.01800598298614204</v>
      </c>
      <c r="O159" s="7">
        <f t="shared" si="20"/>
        <v>55.537095684786046</v>
      </c>
      <c r="P159" s="3">
        <f t="shared" si="21"/>
      </c>
      <c r="Q159" s="3">
        <f>IF(ISNUMBER(P159),SUMIF(A:A,A159,P:P),"")</f>
      </c>
      <c r="R159" s="3">
        <f t="shared" si="22"/>
      </c>
      <c r="S159" s="8">
        <f t="shared" si="23"/>
      </c>
    </row>
    <row r="160" spans="1:19" ht="15">
      <c r="A160" s="1">
        <v>31</v>
      </c>
      <c r="B160" s="5">
        <v>0.6875</v>
      </c>
      <c r="C160" s="1" t="s">
        <v>249</v>
      </c>
      <c r="D160" s="1">
        <v>8</v>
      </c>
      <c r="E160" s="1">
        <v>3</v>
      </c>
      <c r="F160" s="1" t="s">
        <v>297</v>
      </c>
      <c r="G160" s="2">
        <v>63.2433666666667</v>
      </c>
      <c r="H160" s="6">
        <f>1+_xlfn.COUNTIFS(A:A,A160,O:O,"&lt;"&amp;O160)</f>
        <v>1</v>
      </c>
      <c r="I160" s="2">
        <f>_xlfn.AVERAGEIF(A:A,A160,G:G)</f>
        <v>48.91534444444443</v>
      </c>
      <c r="J160" s="2">
        <f t="shared" si="16"/>
        <v>14.328022222222273</v>
      </c>
      <c r="K160" s="2">
        <f t="shared" si="17"/>
        <v>104.32802222222227</v>
      </c>
      <c r="L160" s="2">
        <f t="shared" si="18"/>
        <v>523.0522342356344</v>
      </c>
      <c r="M160" s="2">
        <f>SUMIF(A:A,A160,L:L)</f>
        <v>3106.062748272491</v>
      </c>
      <c r="N160" s="3">
        <f t="shared" si="19"/>
        <v>0.16839718853926633</v>
      </c>
      <c r="O160" s="7">
        <f t="shared" si="20"/>
        <v>5.938341421696736</v>
      </c>
      <c r="P160" s="3">
        <f t="shared" si="21"/>
        <v>0.16839718853926633</v>
      </c>
      <c r="Q160" s="3">
        <f>IF(ISNUMBER(P160),SUMIF(A:A,A160,P:P),"")</f>
        <v>0.8492740776643809</v>
      </c>
      <c r="R160" s="3">
        <f t="shared" si="22"/>
        <v>0.19828367893010637</v>
      </c>
      <c r="S160" s="8">
        <f t="shared" si="23"/>
        <v>5.043279433767683</v>
      </c>
    </row>
    <row r="161" spans="1:19" ht="15">
      <c r="A161" s="1">
        <v>31</v>
      </c>
      <c r="B161" s="5">
        <v>0.6875</v>
      </c>
      <c r="C161" s="1" t="s">
        <v>249</v>
      </c>
      <c r="D161" s="1">
        <v>8</v>
      </c>
      <c r="E161" s="1">
        <v>5</v>
      </c>
      <c r="F161" s="1" t="s">
        <v>299</v>
      </c>
      <c r="G161" s="2">
        <v>60.6983</v>
      </c>
      <c r="H161" s="6">
        <f>1+_xlfn.COUNTIFS(A:A,A161,O:O,"&lt;"&amp;O161)</f>
        <v>2</v>
      </c>
      <c r="I161" s="2">
        <f>_xlfn.AVERAGEIF(A:A,A161,G:G)</f>
        <v>48.91534444444443</v>
      </c>
      <c r="J161" s="2">
        <f t="shared" si="16"/>
        <v>11.782955555555574</v>
      </c>
      <c r="K161" s="2">
        <f t="shared" si="17"/>
        <v>101.78295555555557</v>
      </c>
      <c r="L161" s="2">
        <f t="shared" si="18"/>
        <v>448.979546536271</v>
      </c>
      <c r="M161" s="2">
        <f>SUMIF(A:A,A161,L:L)</f>
        <v>3106.062748272491</v>
      </c>
      <c r="N161" s="3">
        <f t="shared" si="19"/>
        <v>0.14454941284942857</v>
      </c>
      <c r="O161" s="7">
        <f t="shared" si="20"/>
        <v>6.918049546431991</v>
      </c>
      <c r="P161" s="3">
        <f t="shared" si="21"/>
        <v>0.14454941284942857</v>
      </c>
      <c r="Q161" s="3">
        <f>IF(ISNUMBER(P161),SUMIF(A:A,A161,P:P),"")</f>
        <v>0.8492740776643809</v>
      </c>
      <c r="R161" s="3">
        <f t="shared" si="22"/>
        <v>0.17020349101783383</v>
      </c>
      <c r="S161" s="8">
        <f t="shared" si="23"/>
        <v>5.875320147782518</v>
      </c>
    </row>
    <row r="162" spans="1:19" ht="15">
      <c r="A162" s="1">
        <v>31</v>
      </c>
      <c r="B162" s="5">
        <v>0.6875</v>
      </c>
      <c r="C162" s="1" t="s">
        <v>249</v>
      </c>
      <c r="D162" s="1">
        <v>8</v>
      </c>
      <c r="E162" s="1">
        <v>10</v>
      </c>
      <c r="F162" s="1" t="s">
        <v>304</v>
      </c>
      <c r="G162" s="2">
        <v>58.9630333333333</v>
      </c>
      <c r="H162" s="6">
        <f>1+_xlfn.COUNTIFS(A:A,A162,O:O,"&lt;"&amp;O162)</f>
        <v>3</v>
      </c>
      <c r="I162" s="2">
        <f>_xlfn.AVERAGEIF(A:A,A162,G:G)</f>
        <v>48.91534444444443</v>
      </c>
      <c r="J162" s="2">
        <f t="shared" si="16"/>
        <v>10.047688888888871</v>
      </c>
      <c r="K162" s="2">
        <f t="shared" si="17"/>
        <v>100.04768888888887</v>
      </c>
      <c r="L162" s="2">
        <f t="shared" si="18"/>
        <v>404.58479080530253</v>
      </c>
      <c r="M162" s="2">
        <f>SUMIF(A:A,A162,L:L)</f>
        <v>3106.062748272491</v>
      </c>
      <c r="N162" s="3">
        <f t="shared" si="19"/>
        <v>0.13025647695955975</v>
      </c>
      <c r="O162" s="7">
        <f t="shared" si="20"/>
        <v>7.677161422924607</v>
      </c>
      <c r="P162" s="3">
        <f t="shared" si="21"/>
        <v>0.13025647695955975</v>
      </c>
      <c r="Q162" s="3">
        <f>IF(ISNUMBER(P162),SUMIF(A:A,A162,P:P),"")</f>
        <v>0.8492740776643809</v>
      </c>
      <c r="R162" s="3">
        <f t="shared" si="22"/>
        <v>0.15337389941040325</v>
      </c>
      <c r="S162" s="8">
        <f t="shared" si="23"/>
        <v>6.520014186534861</v>
      </c>
    </row>
    <row r="163" spans="1:19" ht="15">
      <c r="A163" s="1">
        <v>31</v>
      </c>
      <c r="B163" s="5">
        <v>0.6875</v>
      </c>
      <c r="C163" s="1" t="s">
        <v>249</v>
      </c>
      <c r="D163" s="1">
        <v>8</v>
      </c>
      <c r="E163" s="1">
        <v>11</v>
      </c>
      <c r="F163" s="1" t="s">
        <v>305</v>
      </c>
      <c r="G163" s="2">
        <v>57.215533333333305</v>
      </c>
      <c r="H163" s="6">
        <f>1+_xlfn.COUNTIFS(A:A,A163,O:O,"&lt;"&amp;O163)</f>
        <v>4</v>
      </c>
      <c r="I163" s="2">
        <f>_xlfn.AVERAGEIF(A:A,A163,G:G)</f>
        <v>48.91534444444443</v>
      </c>
      <c r="J163" s="2">
        <f t="shared" si="16"/>
        <v>8.300188888888876</v>
      </c>
      <c r="K163" s="2">
        <f t="shared" si="17"/>
        <v>98.30018888888887</v>
      </c>
      <c r="L163" s="2">
        <f t="shared" si="18"/>
        <v>364.31225136684526</v>
      </c>
      <c r="M163" s="2">
        <f>SUMIF(A:A,A163,L:L)</f>
        <v>3106.062748272491</v>
      </c>
      <c r="N163" s="3">
        <f t="shared" si="19"/>
        <v>0.11729069271683774</v>
      </c>
      <c r="O163" s="7">
        <f t="shared" si="20"/>
        <v>8.525825680083518</v>
      </c>
      <c r="P163" s="3">
        <f t="shared" si="21"/>
        <v>0.11729069271683774</v>
      </c>
      <c r="Q163" s="3">
        <f>IF(ISNUMBER(P163),SUMIF(A:A,A163,P:P),"")</f>
        <v>0.8492740776643809</v>
      </c>
      <c r="R163" s="3">
        <f t="shared" si="22"/>
        <v>0.13810699725982817</v>
      </c>
      <c r="S163" s="8">
        <f t="shared" si="23"/>
        <v>7.240762740780222</v>
      </c>
    </row>
    <row r="164" spans="1:19" ht="15">
      <c r="A164" s="1">
        <v>31</v>
      </c>
      <c r="B164" s="5">
        <v>0.6875</v>
      </c>
      <c r="C164" s="1" t="s">
        <v>249</v>
      </c>
      <c r="D164" s="1">
        <v>8</v>
      </c>
      <c r="E164" s="1">
        <v>2</v>
      </c>
      <c r="F164" s="1" t="s">
        <v>296</v>
      </c>
      <c r="G164" s="2">
        <v>53.6338333333334</v>
      </c>
      <c r="H164" s="6">
        <f>1+_xlfn.COUNTIFS(A:A,A164,O:O,"&lt;"&amp;O164)</f>
        <v>5</v>
      </c>
      <c r="I164" s="2">
        <f>_xlfn.AVERAGEIF(A:A,A164,G:G)</f>
        <v>48.91534444444443</v>
      </c>
      <c r="J164" s="2">
        <f t="shared" si="16"/>
        <v>4.71848888888897</v>
      </c>
      <c r="K164" s="2">
        <f t="shared" si="17"/>
        <v>94.71848888888897</v>
      </c>
      <c r="L164" s="2">
        <f t="shared" si="18"/>
        <v>293.86172492962663</v>
      </c>
      <c r="M164" s="2">
        <f>SUMIF(A:A,A164,L:L)</f>
        <v>3106.062748272491</v>
      </c>
      <c r="N164" s="3">
        <f t="shared" si="19"/>
        <v>0.09460907545833215</v>
      </c>
      <c r="O164" s="7">
        <f t="shared" si="20"/>
        <v>10.56981050872251</v>
      </c>
      <c r="P164" s="3">
        <f t="shared" si="21"/>
        <v>0.09460907545833215</v>
      </c>
      <c r="Q164" s="3">
        <f>IF(ISNUMBER(P164),SUMIF(A:A,A164,P:P),"")</f>
        <v>0.8492740776643809</v>
      </c>
      <c r="R164" s="3">
        <f t="shared" si="22"/>
        <v>0.11139993312703005</v>
      </c>
      <c r="S164" s="8">
        <f t="shared" si="23"/>
        <v>8.976666070882588</v>
      </c>
    </row>
    <row r="165" spans="1:19" ht="15">
      <c r="A165" s="1">
        <v>31</v>
      </c>
      <c r="B165" s="5">
        <v>0.6875</v>
      </c>
      <c r="C165" s="1" t="s">
        <v>249</v>
      </c>
      <c r="D165" s="1">
        <v>8</v>
      </c>
      <c r="E165" s="1">
        <v>1</v>
      </c>
      <c r="F165" s="1" t="s">
        <v>295</v>
      </c>
      <c r="G165" s="2">
        <v>51.552600000000005</v>
      </c>
      <c r="H165" s="6">
        <f>1+_xlfn.COUNTIFS(A:A,A165,O:O,"&lt;"&amp;O165)</f>
        <v>6</v>
      </c>
      <c r="I165" s="2">
        <f>_xlfn.AVERAGEIF(A:A,A165,G:G)</f>
        <v>48.91534444444443</v>
      </c>
      <c r="J165" s="2">
        <f t="shared" si="16"/>
        <v>2.6372555555555763</v>
      </c>
      <c r="K165" s="2">
        <f t="shared" si="17"/>
        <v>92.63725555555558</v>
      </c>
      <c r="L165" s="2">
        <f t="shared" si="18"/>
        <v>259.3647399370424</v>
      </c>
      <c r="M165" s="2">
        <f>SUMIF(A:A,A165,L:L)</f>
        <v>3106.062748272491</v>
      </c>
      <c r="N165" s="3">
        <f t="shared" si="19"/>
        <v>0.08350273673038129</v>
      </c>
      <c r="O165" s="7">
        <f t="shared" si="20"/>
        <v>11.975655399521344</v>
      </c>
      <c r="P165" s="3">
        <f t="shared" si="21"/>
        <v>0.08350273673038129</v>
      </c>
      <c r="Q165" s="3">
        <f>IF(ISNUMBER(P165),SUMIF(A:A,A165,P:P),"")</f>
        <v>0.8492740776643809</v>
      </c>
      <c r="R165" s="3">
        <f t="shared" si="22"/>
        <v>0.09832248378524064</v>
      </c>
      <c r="S165" s="8">
        <f t="shared" si="23"/>
        <v>10.170613693854953</v>
      </c>
    </row>
    <row r="166" spans="1:19" ht="15">
      <c r="A166" s="1">
        <v>31</v>
      </c>
      <c r="B166" s="5">
        <v>0.6875</v>
      </c>
      <c r="C166" s="1" t="s">
        <v>249</v>
      </c>
      <c r="D166" s="1">
        <v>8</v>
      </c>
      <c r="E166" s="1">
        <v>8</v>
      </c>
      <c r="F166" s="1" t="s">
        <v>302</v>
      </c>
      <c r="G166" s="2">
        <v>45.3286333333333</v>
      </c>
      <c r="H166" s="6">
        <f>1+_xlfn.COUNTIFS(A:A,A166,O:O,"&lt;"&amp;O166)</f>
        <v>7</v>
      </c>
      <c r="I166" s="2">
        <f>_xlfn.AVERAGEIF(A:A,A166,G:G)</f>
        <v>48.91534444444443</v>
      </c>
      <c r="J166" s="2">
        <f t="shared" si="16"/>
        <v>-3.5867111111111285</v>
      </c>
      <c r="K166" s="2">
        <f t="shared" si="17"/>
        <v>86.41328888888887</v>
      </c>
      <c r="L166" s="2">
        <f t="shared" si="18"/>
        <v>178.53726257109676</v>
      </c>
      <c r="M166" s="2">
        <f>SUMIF(A:A,A166,L:L)</f>
        <v>3106.062748272491</v>
      </c>
      <c r="N166" s="3">
        <f t="shared" si="19"/>
        <v>0.05748024976971068</v>
      </c>
      <c r="O166" s="7">
        <f t="shared" si="20"/>
        <v>17.397280004982715</v>
      </c>
      <c r="P166" s="3">
        <f t="shared" si="21"/>
        <v>0.05748024976971068</v>
      </c>
      <c r="Q166" s="3">
        <f>IF(ISNUMBER(P166),SUMIF(A:A,A166,P:P),"")</f>
        <v>0.8492740776643809</v>
      </c>
      <c r="R166" s="3">
        <f t="shared" si="22"/>
        <v>0.06768162514484037</v>
      </c>
      <c r="S166" s="8">
        <f t="shared" si="23"/>
        <v>14.775058930100673</v>
      </c>
    </row>
    <row r="167" spans="1:19" ht="15">
      <c r="A167" s="1">
        <v>31</v>
      </c>
      <c r="B167" s="5">
        <v>0.6875</v>
      </c>
      <c r="C167" s="1" t="s">
        <v>249</v>
      </c>
      <c r="D167" s="1">
        <v>8</v>
      </c>
      <c r="E167" s="1">
        <v>7</v>
      </c>
      <c r="F167" s="1" t="s">
        <v>301</v>
      </c>
      <c r="G167" s="2">
        <v>44.0352333333333</v>
      </c>
      <c r="H167" s="6">
        <f>1+_xlfn.COUNTIFS(A:A,A167,O:O,"&lt;"&amp;O167)</f>
        <v>8</v>
      </c>
      <c r="I167" s="2">
        <f>_xlfn.AVERAGEIF(A:A,A167,G:G)</f>
        <v>48.91534444444443</v>
      </c>
      <c r="J167" s="2">
        <f t="shared" si="16"/>
        <v>-4.880111111111127</v>
      </c>
      <c r="K167" s="2">
        <f t="shared" si="17"/>
        <v>85.11988888888888</v>
      </c>
      <c r="L167" s="2">
        <f t="shared" si="18"/>
        <v>165.2060253249923</v>
      </c>
      <c r="M167" s="2">
        <f>SUMIF(A:A,A167,L:L)</f>
        <v>3106.062748272491</v>
      </c>
      <c r="N167" s="3">
        <f t="shared" si="19"/>
        <v>0.053188244640864225</v>
      </c>
      <c r="O167" s="7">
        <f t="shared" si="20"/>
        <v>18.80114688409374</v>
      </c>
      <c r="P167" s="3">
        <f t="shared" si="21"/>
        <v>0.053188244640864225</v>
      </c>
      <c r="Q167" s="3">
        <f>IF(ISNUMBER(P167),SUMIF(A:A,A167,P:P),"")</f>
        <v>0.8492740776643809</v>
      </c>
      <c r="R167" s="3">
        <f t="shared" si="22"/>
        <v>0.06262789132471713</v>
      </c>
      <c r="S167" s="8">
        <f t="shared" si="23"/>
        <v>15.96732667902126</v>
      </c>
    </row>
    <row r="168" spans="1:19" ht="15">
      <c r="A168" s="1">
        <v>31</v>
      </c>
      <c r="B168" s="5">
        <v>0.6875</v>
      </c>
      <c r="C168" s="1" t="s">
        <v>249</v>
      </c>
      <c r="D168" s="1">
        <v>8</v>
      </c>
      <c r="E168" s="1">
        <v>4</v>
      </c>
      <c r="F168" s="1" t="s">
        <v>298</v>
      </c>
      <c r="G168" s="2">
        <v>41.5533</v>
      </c>
      <c r="H168" s="6">
        <f>1+_xlfn.COUNTIFS(A:A,A168,O:O,"&lt;"&amp;O168)</f>
        <v>9</v>
      </c>
      <c r="I168" s="2">
        <f>_xlfn.AVERAGEIF(A:A,A168,G:G)</f>
        <v>48.91534444444443</v>
      </c>
      <c r="J168" s="2">
        <f t="shared" si="16"/>
        <v>-7.362044444444429</v>
      </c>
      <c r="K168" s="2">
        <f t="shared" si="17"/>
        <v>82.63795555555558</v>
      </c>
      <c r="L168" s="2">
        <f t="shared" si="18"/>
        <v>142.34836577576286</v>
      </c>
      <c r="M168" s="2">
        <f>SUMIF(A:A,A168,L:L)</f>
        <v>3106.062748272491</v>
      </c>
      <c r="N168" s="3">
        <f t="shared" si="19"/>
        <v>0.04582919834923915</v>
      </c>
      <c r="O168" s="7">
        <f t="shared" si="20"/>
        <v>21.820150384904164</v>
      </c>
      <c r="P168" s="3">
        <f t="shared" si="21"/>
      </c>
      <c r="Q168" s="3">
        <f>IF(ISNUMBER(P168),SUMIF(A:A,A168,P:P),"")</f>
      </c>
      <c r="R168" s="3">
        <f t="shared" si="22"/>
      </c>
      <c r="S168" s="8">
        <f t="shared" si="23"/>
      </c>
    </row>
    <row r="169" spans="1:19" ht="15">
      <c r="A169" s="1">
        <v>31</v>
      </c>
      <c r="B169" s="5">
        <v>0.6875</v>
      </c>
      <c r="C169" s="1" t="s">
        <v>249</v>
      </c>
      <c r="D169" s="1">
        <v>8</v>
      </c>
      <c r="E169" s="1">
        <v>6</v>
      </c>
      <c r="F169" s="1" t="s">
        <v>300</v>
      </c>
      <c r="G169" s="2">
        <v>39.0051</v>
      </c>
      <c r="H169" s="6">
        <f>1+_xlfn.COUNTIFS(A:A,A169,O:O,"&lt;"&amp;O169)</f>
        <v>10</v>
      </c>
      <c r="I169" s="2">
        <f>_xlfn.AVERAGEIF(A:A,A169,G:G)</f>
        <v>48.91534444444443</v>
      </c>
      <c r="J169" s="2">
        <f t="shared" si="16"/>
        <v>-9.91024444444443</v>
      </c>
      <c r="K169" s="2">
        <f t="shared" si="17"/>
        <v>80.08975555555557</v>
      </c>
      <c r="L169" s="2">
        <f t="shared" si="18"/>
        <v>122.16655679914646</v>
      </c>
      <c r="M169" s="2">
        <f>SUMIF(A:A,A169,L:L)</f>
        <v>3106.062748272491</v>
      </c>
      <c r="N169" s="3">
        <f t="shared" si="19"/>
        <v>0.03933164481853827</v>
      </c>
      <c r="O169" s="7">
        <f t="shared" si="20"/>
        <v>25.424820258944976</v>
      </c>
      <c r="P169" s="3">
        <f t="shared" si="21"/>
      </c>
      <c r="Q169" s="3">
        <f>IF(ISNUMBER(P169),SUMIF(A:A,A169,P:P),"")</f>
      </c>
      <c r="R169" s="3">
        <f t="shared" si="22"/>
      </c>
      <c r="S169" s="8">
        <f t="shared" si="23"/>
      </c>
    </row>
    <row r="170" spans="1:19" ht="15">
      <c r="A170" s="1">
        <v>31</v>
      </c>
      <c r="B170" s="5">
        <v>0.6875</v>
      </c>
      <c r="C170" s="1" t="s">
        <v>249</v>
      </c>
      <c r="D170" s="1">
        <v>8</v>
      </c>
      <c r="E170" s="1">
        <v>9</v>
      </c>
      <c r="F170" s="1" t="s">
        <v>303</v>
      </c>
      <c r="G170" s="2">
        <v>34.1253333333334</v>
      </c>
      <c r="H170" s="6">
        <f>1+_xlfn.COUNTIFS(A:A,A170,O:O,"&lt;"&amp;O170)</f>
        <v>12</v>
      </c>
      <c r="I170" s="2">
        <f>_xlfn.AVERAGEIF(A:A,A170,G:G)</f>
        <v>48.91534444444443</v>
      </c>
      <c r="J170" s="2">
        <f t="shared" si="16"/>
        <v>-14.790011111111028</v>
      </c>
      <c r="K170" s="2">
        <f t="shared" si="17"/>
        <v>75.20998888888897</v>
      </c>
      <c r="L170" s="2">
        <f t="shared" si="18"/>
        <v>91.1584620485892</v>
      </c>
      <c r="M170" s="2">
        <f>SUMIF(A:A,A170,L:L)</f>
        <v>3106.062748272491</v>
      </c>
      <c r="N170" s="3">
        <f t="shared" si="19"/>
        <v>0.02934855778405929</v>
      </c>
      <c r="O170" s="7">
        <f t="shared" si="20"/>
        <v>34.073224563802974</v>
      </c>
      <c r="P170" s="3">
        <f t="shared" si="21"/>
      </c>
      <c r="Q170" s="3">
        <f>IF(ISNUMBER(P170),SUMIF(A:A,A170,P:P),"")</f>
      </c>
      <c r="R170" s="3">
        <f t="shared" si="22"/>
      </c>
      <c r="S170" s="8">
        <f t="shared" si="23"/>
      </c>
    </row>
    <row r="171" spans="1:19" ht="15">
      <c r="A171" s="1">
        <v>31</v>
      </c>
      <c r="B171" s="5">
        <v>0.6875</v>
      </c>
      <c r="C171" s="1" t="s">
        <v>249</v>
      </c>
      <c r="D171" s="1">
        <v>8</v>
      </c>
      <c r="E171" s="1">
        <v>12</v>
      </c>
      <c r="F171" s="1" t="s">
        <v>306</v>
      </c>
      <c r="G171" s="2">
        <v>37.6298666666666</v>
      </c>
      <c r="H171" s="6">
        <f>1+_xlfn.COUNTIFS(A:A,A171,O:O,"&lt;"&amp;O171)</f>
        <v>11</v>
      </c>
      <c r="I171" s="2">
        <f>_xlfn.AVERAGEIF(A:A,A171,G:G)</f>
        <v>48.91534444444443</v>
      </c>
      <c r="J171" s="2">
        <f t="shared" si="16"/>
        <v>-11.285477777777828</v>
      </c>
      <c r="K171" s="2">
        <f t="shared" si="17"/>
        <v>78.71452222222217</v>
      </c>
      <c r="L171" s="2">
        <f t="shared" si="18"/>
        <v>112.49078794218131</v>
      </c>
      <c r="M171" s="2">
        <f>SUMIF(A:A,A171,L:L)</f>
        <v>3106.062748272491</v>
      </c>
      <c r="N171" s="3">
        <f t="shared" si="19"/>
        <v>0.03621652138378263</v>
      </c>
      <c r="O171" s="7">
        <f t="shared" si="20"/>
        <v>27.61170763484174</v>
      </c>
      <c r="P171" s="3">
        <f t="shared" si="21"/>
      </c>
      <c r="Q171" s="3">
        <f>IF(ISNUMBER(P171),SUMIF(A:A,A171,P:P),"")</f>
      </c>
      <c r="R171" s="3">
        <f t="shared" si="22"/>
      </c>
      <c r="S171" s="8">
        <f t="shared" si="23"/>
      </c>
    </row>
    <row r="172" spans="1:19" ht="15">
      <c r="A172" s="1">
        <v>13</v>
      </c>
      <c r="B172" s="5">
        <v>0.6909722222222222</v>
      </c>
      <c r="C172" s="1" t="s">
        <v>100</v>
      </c>
      <c r="D172" s="1">
        <v>6</v>
      </c>
      <c r="E172" s="1">
        <v>7</v>
      </c>
      <c r="F172" s="1" t="s">
        <v>137</v>
      </c>
      <c r="G172" s="2">
        <v>64.6952333333334</v>
      </c>
      <c r="H172" s="6">
        <f>1+_xlfn.COUNTIFS(A:A,A172,O:O,"&lt;"&amp;O172)</f>
        <v>1</v>
      </c>
      <c r="I172" s="2">
        <f>_xlfn.AVERAGEIF(A:A,A172,G:G)</f>
        <v>49.64408888888887</v>
      </c>
      <c r="J172" s="2">
        <f t="shared" si="16"/>
        <v>15.051144444444539</v>
      </c>
      <c r="K172" s="2">
        <f t="shared" si="17"/>
        <v>105.05114444444453</v>
      </c>
      <c r="L172" s="2">
        <f t="shared" si="18"/>
        <v>546.2455864581464</v>
      </c>
      <c r="M172" s="2">
        <f>SUMIF(A:A,A172,L:L)</f>
        <v>2382.257145221991</v>
      </c>
      <c r="N172" s="3">
        <f t="shared" si="19"/>
        <v>0.22929749105957425</v>
      </c>
      <c r="O172" s="7">
        <f t="shared" si="20"/>
        <v>4.361146715470114</v>
      </c>
      <c r="P172" s="3">
        <f t="shared" si="21"/>
        <v>0.22929749105957425</v>
      </c>
      <c r="Q172" s="3">
        <f>IF(ISNUMBER(P172),SUMIF(A:A,A172,P:P),"")</f>
        <v>0.9194829759436973</v>
      </c>
      <c r="R172" s="3">
        <f t="shared" si="22"/>
        <v>0.24937654862422906</v>
      </c>
      <c r="S172" s="8">
        <f t="shared" si="23"/>
        <v>4.01000016046754</v>
      </c>
    </row>
    <row r="173" spans="1:19" ht="15">
      <c r="A173" s="1">
        <v>13</v>
      </c>
      <c r="B173" s="5">
        <v>0.6909722222222222</v>
      </c>
      <c r="C173" s="1" t="s">
        <v>100</v>
      </c>
      <c r="D173" s="1">
        <v>6</v>
      </c>
      <c r="E173" s="1">
        <v>2</v>
      </c>
      <c r="F173" s="1" t="s">
        <v>132</v>
      </c>
      <c r="G173" s="2">
        <v>61.92323333333331</v>
      </c>
      <c r="H173" s="6">
        <f>1+_xlfn.COUNTIFS(A:A,A173,O:O,"&lt;"&amp;O173)</f>
        <v>2</v>
      </c>
      <c r="I173" s="2">
        <f>_xlfn.AVERAGEIF(A:A,A173,G:G)</f>
        <v>49.64408888888887</v>
      </c>
      <c r="J173" s="2">
        <f t="shared" si="16"/>
        <v>12.27914444444444</v>
      </c>
      <c r="K173" s="2">
        <f t="shared" si="17"/>
        <v>102.27914444444444</v>
      </c>
      <c r="L173" s="2">
        <f t="shared" si="18"/>
        <v>462.54722815399697</v>
      </c>
      <c r="M173" s="2">
        <f>SUMIF(A:A,A173,L:L)</f>
        <v>2382.257145221991</v>
      </c>
      <c r="N173" s="3">
        <f t="shared" si="19"/>
        <v>0.19416343406995826</v>
      </c>
      <c r="O173" s="7">
        <f t="shared" si="20"/>
        <v>5.150300337393569</v>
      </c>
      <c r="P173" s="3">
        <f t="shared" si="21"/>
        <v>0.19416343406995826</v>
      </c>
      <c r="Q173" s="3">
        <f>IF(ISNUMBER(P173),SUMIF(A:A,A173,P:P),"")</f>
        <v>0.9194829759436973</v>
      </c>
      <c r="R173" s="3">
        <f t="shared" si="22"/>
        <v>0.2111658825120515</v>
      </c>
      <c r="S173" s="8">
        <f t="shared" si="23"/>
        <v>4.735613481230467</v>
      </c>
    </row>
    <row r="174" spans="1:19" ht="15">
      <c r="A174" s="1">
        <v>13</v>
      </c>
      <c r="B174" s="5">
        <v>0.6909722222222222</v>
      </c>
      <c r="C174" s="1" t="s">
        <v>100</v>
      </c>
      <c r="D174" s="1">
        <v>6</v>
      </c>
      <c r="E174" s="1">
        <v>6</v>
      </c>
      <c r="F174" s="1" t="s">
        <v>136</v>
      </c>
      <c r="G174" s="2">
        <v>55.686466666666604</v>
      </c>
      <c r="H174" s="6">
        <f>1+_xlfn.COUNTIFS(A:A,A174,O:O,"&lt;"&amp;O174)</f>
        <v>3</v>
      </c>
      <c r="I174" s="2">
        <f>_xlfn.AVERAGEIF(A:A,A174,G:G)</f>
        <v>49.64408888888887</v>
      </c>
      <c r="J174" s="2">
        <f t="shared" si="16"/>
        <v>6.042377777777737</v>
      </c>
      <c r="K174" s="2">
        <f t="shared" si="17"/>
        <v>96.04237777777774</v>
      </c>
      <c r="L174" s="2">
        <f t="shared" si="18"/>
        <v>318.1562666584058</v>
      </c>
      <c r="M174" s="2">
        <f>SUMIF(A:A,A174,L:L)</f>
        <v>2382.257145221991</v>
      </c>
      <c r="N174" s="3">
        <f t="shared" si="19"/>
        <v>0.1335524451239534</v>
      </c>
      <c r="O174" s="7">
        <f t="shared" si="20"/>
        <v>7.487695182756667</v>
      </c>
      <c r="P174" s="3">
        <f t="shared" si="21"/>
        <v>0.1335524451239534</v>
      </c>
      <c r="Q174" s="3">
        <f>IF(ISNUMBER(P174),SUMIF(A:A,A174,P:P),"")</f>
        <v>0.9194829759436973</v>
      </c>
      <c r="R174" s="3">
        <f t="shared" si="22"/>
        <v>0.14524732770270585</v>
      </c>
      <c r="S174" s="8">
        <f t="shared" si="23"/>
        <v>6.884808249600387</v>
      </c>
    </row>
    <row r="175" spans="1:19" ht="15">
      <c r="A175" s="1">
        <v>13</v>
      </c>
      <c r="B175" s="5">
        <v>0.6909722222222222</v>
      </c>
      <c r="C175" s="1" t="s">
        <v>100</v>
      </c>
      <c r="D175" s="1">
        <v>6</v>
      </c>
      <c r="E175" s="1">
        <v>1</v>
      </c>
      <c r="F175" s="1" t="s">
        <v>131</v>
      </c>
      <c r="G175" s="2">
        <v>55.5194</v>
      </c>
      <c r="H175" s="6">
        <f>1+_xlfn.COUNTIFS(A:A,A175,O:O,"&lt;"&amp;O175)</f>
        <v>4</v>
      </c>
      <c r="I175" s="2">
        <f>_xlfn.AVERAGEIF(A:A,A175,G:G)</f>
        <v>49.64408888888887</v>
      </c>
      <c r="J175" s="2">
        <f t="shared" si="16"/>
        <v>5.875311111111131</v>
      </c>
      <c r="K175" s="2">
        <f t="shared" si="17"/>
        <v>95.87531111111113</v>
      </c>
      <c r="L175" s="2">
        <f t="shared" si="18"/>
        <v>314.9829992287143</v>
      </c>
      <c r="M175" s="2">
        <f>SUMIF(A:A,A175,L:L)</f>
        <v>2382.257145221991</v>
      </c>
      <c r="N175" s="3">
        <f t="shared" si="19"/>
        <v>0.13222040276401922</v>
      </c>
      <c r="O175" s="7">
        <f t="shared" si="20"/>
        <v>7.563129283343306</v>
      </c>
      <c r="P175" s="3">
        <f t="shared" si="21"/>
        <v>0.13222040276401922</v>
      </c>
      <c r="Q175" s="3">
        <f>IF(ISNUMBER(P175),SUMIF(A:A,A175,P:P),"")</f>
        <v>0.9194829759436973</v>
      </c>
      <c r="R175" s="3">
        <f t="shared" si="22"/>
        <v>0.14379864143576648</v>
      </c>
      <c r="S175" s="8">
        <f t="shared" si="23"/>
        <v>6.954168620895426</v>
      </c>
    </row>
    <row r="176" spans="1:19" ht="15">
      <c r="A176" s="1">
        <v>13</v>
      </c>
      <c r="B176" s="5">
        <v>0.6909722222222222</v>
      </c>
      <c r="C176" s="1" t="s">
        <v>100</v>
      </c>
      <c r="D176" s="1">
        <v>6</v>
      </c>
      <c r="E176" s="1">
        <v>9</v>
      </c>
      <c r="F176" s="1" t="s">
        <v>139</v>
      </c>
      <c r="G176" s="2">
        <v>51.8505333333333</v>
      </c>
      <c r="H176" s="6">
        <f>1+_xlfn.COUNTIFS(A:A,A176,O:O,"&lt;"&amp;O176)</f>
        <v>5</v>
      </c>
      <c r="I176" s="2">
        <f>_xlfn.AVERAGEIF(A:A,A176,G:G)</f>
        <v>49.64408888888887</v>
      </c>
      <c r="J176" s="2">
        <f t="shared" si="16"/>
        <v>2.206444444444436</v>
      </c>
      <c r="K176" s="2">
        <f t="shared" si="17"/>
        <v>92.20644444444443</v>
      </c>
      <c r="L176" s="2">
        <f t="shared" si="18"/>
        <v>252.74641319107863</v>
      </c>
      <c r="M176" s="2">
        <f>SUMIF(A:A,A176,L:L)</f>
        <v>2382.257145221991</v>
      </c>
      <c r="N176" s="3">
        <f t="shared" si="19"/>
        <v>0.10609535318133191</v>
      </c>
      <c r="O176" s="7">
        <f t="shared" si="20"/>
        <v>9.425483492107888</v>
      </c>
      <c r="P176" s="3">
        <f t="shared" si="21"/>
        <v>0.10609535318133191</v>
      </c>
      <c r="Q176" s="3">
        <f>IF(ISNUMBER(P176),SUMIF(A:A,A176,P:P),"")</f>
        <v>0.9194829759436973</v>
      </c>
      <c r="R176" s="3">
        <f t="shared" si="22"/>
        <v>0.11538588093209945</v>
      </c>
      <c r="S176" s="8">
        <f t="shared" si="23"/>
        <v>8.666571611031552</v>
      </c>
    </row>
    <row r="177" spans="1:19" ht="15">
      <c r="A177" s="1">
        <v>13</v>
      </c>
      <c r="B177" s="5">
        <v>0.6909722222222222</v>
      </c>
      <c r="C177" s="1" t="s">
        <v>100</v>
      </c>
      <c r="D177" s="1">
        <v>6</v>
      </c>
      <c r="E177" s="1">
        <v>4</v>
      </c>
      <c r="F177" s="1" t="s">
        <v>134</v>
      </c>
      <c r="G177" s="2">
        <v>44.0945333333333</v>
      </c>
      <c r="H177" s="6">
        <f>1+_xlfn.COUNTIFS(A:A,A177,O:O,"&lt;"&amp;O177)</f>
        <v>6</v>
      </c>
      <c r="I177" s="2">
        <f>_xlfn.AVERAGEIF(A:A,A177,G:G)</f>
        <v>49.64408888888887</v>
      </c>
      <c r="J177" s="2">
        <f t="shared" si="16"/>
        <v>-5.549555555555564</v>
      </c>
      <c r="K177" s="2">
        <f t="shared" si="17"/>
        <v>84.45044444444443</v>
      </c>
      <c r="L177" s="2">
        <f t="shared" si="18"/>
        <v>158.70175192028353</v>
      </c>
      <c r="M177" s="2">
        <f>SUMIF(A:A,A177,L:L)</f>
        <v>2382.257145221991</v>
      </c>
      <c r="N177" s="3">
        <f t="shared" si="19"/>
        <v>0.06661822895088636</v>
      </c>
      <c r="O177" s="7">
        <f t="shared" si="20"/>
        <v>15.010906410274586</v>
      </c>
      <c r="P177" s="3">
        <f t="shared" si="21"/>
        <v>0.06661822895088636</v>
      </c>
      <c r="Q177" s="3">
        <f>IF(ISNUMBER(P177),SUMIF(A:A,A177,P:P),"")</f>
        <v>0.9194829759436973</v>
      </c>
      <c r="R177" s="3">
        <f t="shared" si="22"/>
        <v>0.07245183510060506</v>
      </c>
      <c r="S177" s="8">
        <f t="shared" si="23"/>
        <v>13.802272897731596</v>
      </c>
    </row>
    <row r="178" spans="1:19" ht="15">
      <c r="A178" s="1">
        <v>13</v>
      </c>
      <c r="B178" s="5">
        <v>0.6909722222222222</v>
      </c>
      <c r="C178" s="1" t="s">
        <v>100</v>
      </c>
      <c r="D178" s="1">
        <v>6</v>
      </c>
      <c r="E178" s="1">
        <v>8</v>
      </c>
      <c r="F178" s="1" t="s">
        <v>138</v>
      </c>
      <c r="G178" s="2">
        <v>41.6516333333333</v>
      </c>
      <c r="H178" s="6">
        <f>1+_xlfn.COUNTIFS(A:A,A178,O:O,"&lt;"&amp;O178)</f>
        <v>7</v>
      </c>
      <c r="I178" s="2">
        <f>_xlfn.AVERAGEIF(A:A,A178,G:G)</f>
        <v>49.64408888888887</v>
      </c>
      <c r="J178" s="2">
        <f t="shared" si="16"/>
        <v>-7.992455555555566</v>
      </c>
      <c r="K178" s="2">
        <f t="shared" si="17"/>
        <v>82.00754444444443</v>
      </c>
      <c r="L178" s="2">
        <f t="shared" si="18"/>
        <v>137.06464374122766</v>
      </c>
      <c r="M178" s="2">
        <f>SUMIF(A:A,A178,L:L)</f>
        <v>2382.257145221991</v>
      </c>
      <c r="N178" s="3">
        <f t="shared" si="19"/>
        <v>0.057535620793974056</v>
      </c>
      <c r="O178" s="7">
        <f t="shared" si="20"/>
        <v>17.380537242847204</v>
      </c>
      <c r="P178" s="3">
        <f t="shared" si="21"/>
        <v>0.057535620793974056</v>
      </c>
      <c r="Q178" s="3">
        <f>IF(ISNUMBER(P178),SUMIF(A:A,A178,P:P),"")</f>
        <v>0.9194829759436973</v>
      </c>
      <c r="R178" s="3">
        <f t="shared" si="22"/>
        <v>0.06257388369254281</v>
      </c>
      <c r="S178" s="8">
        <f t="shared" si="23"/>
        <v>15.981108107553409</v>
      </c>
    </row>
    <row r="179" spans="1:19" ht="15">
      <c r="A179" s="1">
        <v>13</v>
      </c>
      <c r="B179" s="5">
        <v>0.6909722222222222</v>
      </c>
      <c r="C179" s="1" t="s">
        <v>100</v>
      </c>
      <c r="D179" s="1">
        <v>6</v>
      </c>
      <c r="E179" s="1">
        <v>3</v>
      </c>
      <c r="F179" s="1" t="s">
        <v>133</v>
      </c>
      <c r="G179" s="2">
        <v>36.3301</v>
      </c>
      <c r="H179" s="6">
        <f>1+_xlfn.COUNTIFS(A:A,A179,O:O,"&lt;"&amp;O179)</f>
        <v>8</v>
      </c>
      <c r="I179" s="2">
        <f>_xlfn.AVERAGEIF(A:A,A179,G:G)</f>
        <v>49.64408888888887</v>
      </c>
      <c r="J179" s="2">
        <f aca="true" t="shared" si="24" ref="J179:J238">G179-I179</f>
        <v>-13.313988888888865</v>
      </c>
      <c r="K179" s="2">
        <f aca="true" t="shared" si="25" ref="K179:K238">90+J179</f>
        <v>76.68601111111113</v>
      </c>
      <c r="L179" s="2">
        <f aca="true" t="shared" si="26" ref="L179:L238">EXP(0.06*K179)</f>
        <v>99.59985080689282</v>
      </c>
      <c r="M179" s="2">
        <f>SUMIF(A:A,A179,L:L)</f>
        <v>2382.257145221991</v>
      </c>
      <c r="N179" s="3">
        <f aca="true" t="shared" si="27" ref="N179:N238">L179/M179</f>
        <v>0.041809025951147515</v>
      </c>
      <c r="O179" s="7">
        <f aca="true" t="shared" si="28" ref="O179:O238">1/N179</f>
        <v>23.918280257676116</v>
      </c>
      <c r="P179" s="3">
        <f aca="true" t="shared" si="29" ref="P179:P238">IF(O179&gt;21,"",N179)</f>
      </c>
      <c r="Q179" s="3">
        <f>IF(ISNUMBER(P179),SUMIF(A:A,A179,P:P),"")</f>
      </c>
      <c r="R179" s="3">
        <f aca="true" t="shared" si="30" ref="R179:R238">_xlfn.IFERROR(P179*(1/Q179),"")</f>
      </c>
      <c r="S179" s="8">
        <f aca="true" t="shared" si="31" ref="S179:S238">_xlfn.IFERROR(1/R179,"")</f>
      </c>
    </row>
    <row r="180" spans="1:19" ht="15">
      <c r="A180" s="1">
        <v>13</v>
      </c>
      <c r="B180" s="5">
        <v>0.6909722222222222</v>
      </c>
      <c r="C180" s="1" t="s">
        <v>100</v>
      </c>
      <c r="D180" s="1">
        <v>6</v>
      </c>
      <c r="E180" s="1">
        <v>5</v>
      </c>
      <c r="F180" s="1" t="s">
        <v>135</v>
      </c>
      <c r="G180" s="2">
        <v>35.0456666666666</v>
      </c>
      <c r="H180" s="6">
        <f>1+_xlfn.COUNTIFS(A:A,A180,O:O,"&lt;"&amp;O180)</f>
        <v>9</v>
      </c>
      <c r="I180" s="2">
        <f>_xlfn.AVERAGEIF(A:A,A180,G:G)</f>
        <v>49.64408888888887</v>
      </c>
      <c r="J180" s="2">
        <f t="shared" si="24"/>
        <v>-14.598422222222268</v>
      </c>
      <c r="K180" s="2">
        <f t="shared" si="25"/>
        <v>75.40157777777773</v>
      </c>
      <c r="L180" s="2">
        <f t="shared" si="26"/>
        <v>92.2124050632452</v>
      </c>
      <c r="M180" s="2">
        <f>SUMIF(A:A,A180,L:L)</f>
        <v>2382.257145221991</v>
      </c>
      <c r="N180" s="3">
        <f t="shared" si="27"/>
        <v>0.03870799810515518</v>
      </c>
      <c r="O180" s="7">
        <f t="shared" si="28"/>
        <v>25.83445409094455</v>
      </c>
      <c r="P180" s="3">
        <f t="shared" si="29"/>
      </c>
      <c r="Q180" s="3">
        <f>IF(ISNUMBER(P180),SUMIF(A:A,A180,P:P),"")</f>
      </c>
      <c r="R180" s="3">
        <f t="shared" si="30"/>
      </c>
      <c r="S180" s="8">
        <f t="shared" si="31"/>
      </c>
    </row>
    <row r="181" spans="1:19" ht="15">
      <c r="A181" s="1">
        <v>21</v>
      </c>
      <c r="B181" s="5">
        <v>0.7013888888888888</v>
      </c>
      <c r="C181" s="1" t="s">
        <v>150</v>
      </c>
      <c r="D181" s="1">
        <v>8</v>
      </c>
      <c r="E181" s="1">
        <v>2</v>
      </c>
      <c r="F181" s="1" t="s">
        <v>205</v>
      </c>
      <c r="G181" s="2">
        <v>69.58323333333331</v>
      </c>
      <c r="H181" s="6">
        <f>1+_xlfn.COUNTIFS(A:A,A181,O:O,"&lt;"&amp;O181)</f>
        <v>1</v>
      </c>
      <c r="I181" s="2">
        <f>_xlfn.AVERAGEIF(A:A,A181,G:G)</f>
        <v>53.652155555555545</v>
      </c>
      <c r="J181" s="2">
        <f t="shared" si="24"/>
        <v>15.931077777777766</v>
      </c>
      <c r="K181" s="2">
        <f t="shared" si="25"/>
        <v>105.93107777777777</v>
      </c>
      <c r="L181" s="2">
        <f t="shared" si="26"/>
        <v>575.8600524430655</v>
      </c>
      <c r="M181" s="2">
        <f>SUMIF(A:A,A181,L:L)</f>
        <v>2643.8745895700386</v>
      </c>
      <c r="N181" s="3">
        <f t="shared" si="27"/>
        <v>0.21780914068874765</v>
      </c>
      <c r="O181" s="7">
        <f t="shared" si="28"/>
        <v>4.591175544046676</v>
      </c>
      <c r="P181" s="3">
        <f t="shared" si="29"/>
        <v>0.21780914068874765</v>
      </c>
      <c r="Q181" s="3">
        <f>IF(ISNUMBER(P181),SUMIF(A:A,A181,P:P),"")</f>
        <v>0.9593699365231174</v>
      </c>
      <c r="R181" s="3">
        <f t="shared" si="30"/>
        <v>0.22703352731493398</v>
      </c>
      <c r="S181" s="8">
        <f t="shared" si="31"/>
        <v>4.404635790258548</v>
      </c>
    </row>
    <row r="182" spans="1:19" ht="15">
      <c r="A182" s="1">
        <v>21</v>
      </c>
      <c r="B182" s="5">
        <v>0.7013888888888888</v>
      </c>
      <c r="C182" s="1" t="s">
        <v>150</v>
      </c>
      <c r="D182" s="1">
        <v>8</v>
      </c>
      <c r="E182" s="1">
        <v>4</v>
      </c>
      <c r="F182" s="1" t="s">
        <v>207</v>
      </c>
      <c r="G182" s="2">
        <v>67.2227333333334</v>
      </c>
      <c r="H182" s="6">
        <f>1+_xlfn.COUNTIFS(A:A,A182,O:O,"&lt;"&amp;O182)</f>
        <v>2</v>
      </c>
      <c r="I182" s="2">
        <f>_xlfn.AVERAGEIF(A:A,A182,G:G)</f>
        <v>53.652155555555545</v>
      </c>
      <c r="J182" s="2">
        <f t="shared" si="24"/>
        <v>13.57057777777785</v>
      </c>
      <c r="K182" s="2">
        <f t="shared" si="25"/>
        <v>103.57057777777786</v>
      </c>
      <c r="L182" s="2">
        <f t="shared" si="26"/>
        <v>499.81331898071966</v>
      </c>
      <c r="M182" s="2">
        <f>SUMIF(A:A,A182,L:L)</f>
        <v>2643.8745895700386</v>
      </c>
      <c r="N182" s="3">
        <f t="shared" si="27"/>
        <v>0.18904577431639905</v>
      </c>
      <c r="O182" s="7">
        <f t="shared" si="28"/>
        <v>5.289724161336378</v>
      </c>
      <c r="P182" s="3">
        <f t="shared" si="29"/>
        <v>0.18904577431639905</v>
      </c>
      <c r="Q182" s="3">
        <f>IF(ISNUMBER(P182),SUMIF(A:A,A182,P:P),"")</f>
        <v>0.9593699365231174</v>
      </c>
      <c r="R182" s="3">
        <f t="shared" si="30"/>
        <v>0.1970520099905629</v>
      </c>
      <c r="S182" s="8">
        <f t="shared" si="31"/>
        <v>5.074802332886081</v>
      </c>
    </row>
    <row r="183" spans="1:19" ht="15">
      <c r="A183" s="1">
        <v>21</v>
      </c>
      <c r="B183" s="5">
        <v>0.7013888888888888</v>
      </c>
      <c r="C183" s="1" t="s">
        <v>150</v>
      </c>
      <c r="D183" s="1">
        <v>8</v>
      </c>
      <c r="E183" s="1">
        <v>5</v>
      </c>
      <c r="F183" s="1" t="s">
        <v>208</v>
      </c>
      <c r="G183" s="2">
        <v>63.035366666666604</v>
      </c>
      <c r="H183" s="6">
        <f>1+_xlfn.COUNTIFS(A:A,A183,O:O,"&lt;"&amp;O183)</f>
        <v>3</v>
      </c>
      <c r="I183" s="2">
        <f>_xlfn.AVERAGEIF(A:A,A183,G:G)</f>
        <v>53.652155555555545</v>
      </c>
      <c r="J183" s="2">
        <f t="shared" si="24"/>
        <v>9.38321111111106</v>
      </c>
      <c r="K183" s="2">
        <f t="shared" si="25"/>
        <v>99.38321111111105</v>
      </c>
      <c r="L183" s="2">
        <f t="shared" si="26"/>
        <v>388.77184959759154</v>
      </c>
      <c r="M183" s="2">
        <f>SUMIF(A:A,A183,L:L)</f>
        <v>2643.8745895700386</v>
      </c>
      <c r="N183" s="3">
        <f t="shared" si="27"/>
        <v>0.14704625216766268</v>
      </c>
      <c r="O183" s="7">
        <f t="shared" si="28"/>
        <v>6.800581349464088</v>
      </c>
      <c r="P183" s="3">
        <f t="shared" si="29"/>
        <v>0.14704625216766268</v>
      </c>
      <c r="Q183" s="3">
        <f>IF(ISNUMBER(P183),SUMIF(A:A,A183,P:P),"")</f>
        <v>0.9593699365231174</v>
      </c>
      <c r="R183" s="3">
        <f t="shared" si="30"/>
        <v>0.1532737753911464</v>
      </c>
      <c r="S183" s="8">
        <f t="shared" si="31"/>
        <v>6.524273297555658</v>
      </c>
    </row>
    <row r="184" spans="1:19" ht="15">
      <c r="A184" s="1">
        <v>21</v>
      </c>
      <c r="B184" s="5">
        <v>0.7013888888888888</v>
      </c>
      <c r="C184" s="1" t="s">
        <v>150</v>
      </c>
      <c r="D184" s="1">
        <v>8</v>
      </c>
      <c r="E184" s="1">
        <v>1</v>
      </c>
      <c r="F184" s="1" t="s">
        <v>204</v>
      </c>
      <c r="G184" s="2">
        <v>62.6747333333333</v>
      </c>
      <c r="H184" s="6">
        <f>1+_xlfn.COUNTIFS(A:A,A184,O:O,"&lt;"&amp;O184)</f>
        <v>4</v>
      </c>
      <c r="I184" s="2">
        <f>_xlfn.AVERAGEIF(A:A,A184,G:G)</f>
        <v>53.652155555555545</v>
      </c>
      <c r="J184" s="2">
        <f t="shared" si="24"/>
        <v>9.022577777777755</v>
      </c>
      <c r="K184" s="2">
        <f t="shared" si="25"/>
        <v>99.02257777777776</v>
      </c>
      <c r="L184" s="2">
        <f t="shared" si="26"/>
        <v>380.4499634935924</v>
      </c>
      <c r="M184" s="2">
        <f>SUMIF(A:A,A184,L:L)</f>
        <v>2643.8745895700386</v>
      </c>
      <c r="N184" s="3">
        <f t="shared" si="27"/>
        <v>0.14389864216496867</v>
      </c>
      <c r="O184" s="7">
        <f t="shared" si="28"/>
        <v>6.949335900289992</v>
      </c>
      <c r="P184" s="3">
        <f t="shared" si="29"/>
        <v>0.14389864216496867</v>
      </c>
      <c r="Q184" s="3">
        <f>IF(ISNUMBER(P184),SUMIF(A:A,A184,P:P),"")</f>
        <v>0.9593699365231174</v>
      </c>
      <c r="R184" s="3">
        <f t="shared" si="30"/>
        <v>0.14999286165509443</v>
      </c>
      <c r="S184" s="8">
        <f t="shared" si="31"/>
        <v>6.666983941539031</v>
      </c>
    </row>
    <row r="185" spans="1:19" ht="15">
      <c r="A185" s="1">
        <v>21</v>
      </c>
      <c r="B185" s="5">
        <v>0.7013888888888888</v>
      </c>
      <c r="C185" s="1" t="s">
        <v>150</v>
      </c>
      <c r="D185" s="1">
        <v>8</v>
      </c>
      <c r="E185" s="1">
        <v>6</v>
      </c>
      <c r="F185" s="1" t="s">
        <v>209</v>
      </c>
      <c r="G185" s="2">
        <v>60.288066666666694</v>
      </c>
      <c r="H185" s="6">
        <f>1+_xlfn.COUNTIFS(A:A,A185,O:O,"&lt;"&amp;O185)</f>
        <v>5</v>
      </c>
      <c r="I185" s="2">
        <f>_xlfn.AVERAGEIF(A:A,A185,G:G)</f>
        <v>53.652155555555545</v>
      </c>
      <c r="J185" s="2">
        <f t="shared" si="24"/>
        <v>6.635911111111149</v>
      </c>
      <c r="K185" s="2">
        <f t="shared" si="25"/>
        <v>96.63591111111114</v>
      </c>
      <c r="L185" s="2">
        <f t="shared" si="26"/>
        <v>329.69060915312986</v>
      </c>
      <c r="M185" s="2">
        <f>SUMIF(A:A,A185,L:L)</f>
        <v>2643.8745895700386</v>
      </c>
      <c r="N185" s="3">
        <f t="shared" si="27"/>
        <v>0.12469979115263026</v>
      </c>
      <c r="O185" s="7">
        <f t="shared" si="28"/>
        <v>8.019259621501838</v>
      </c>
      <c r="P185" s="3">
        <f t="shared" si="29"/>
        <v>0.12469979115263026</v>
      </c>
      <c r="Q185" s="3">
        <f>IF(ISNUMBER(P185),SUMIF(A:A,A185,P:P),"")</f>
        <v>0.9593699365231174</v>
      </c>
      <c r="R185" s="3">
        <f t="shared" si="30"/>
        <v>0.12998092436016775</v>
      </c>
      <c r="S185" s="8">
        <f t="shared" si="31"/>
        <v>7.693436594042617</v>
      </c>
    </row>
    <row r="186" spans="1:19" ht="15">
      <c r="A186" s="1">
        <v>21</v>
      </c>
      <c r="B186" s="5">
        <v>0.7013888888888888</v>
      </c>
      <c r="C186" s="1" t="s">
        <v>150</v>
      </c>
      <c r="D186" s="1">
        <v>8</v>
      </c>
      <c r="E186" s="1">
        <v>7</v>
      </c>
      <c r="F186" s="1" t="s">
        <v>210</v>
      </c>
      <c r="G186" s="2">
        <v>52.2889666666667</v>
      </c>
      <c r="H186" s="6">
        <f>1+_xlfn.COUNTIFS(A:A,A186,O:O,"&lt;"&amp;O186)</f>
        <v>6</v>
      </c>
      <c r="I186" s="2">
        <f>_xlfn.AVERAGEIF(A:A,A186,G:G)</f>
        <v>53.652155555555545</v>
      </c>
      <c r="J186" s="2">
        <f t="shared" si="24"/>
        <v>-1.3631888888888426</v>
      </c>
      <c r="K186" s="2">
        <f t="shared" si="25"/>
        <v>88.63681111111116</v>
      </c>
      <c r="L186" s="2">
        <f t="shared" si="26"/>
        <v>204.0180900578167</v>
      </c>
      <c r="M186" s="2">
        <f>SUMIF(A:A,A186,L:L)</f>
        <v>2643.8745895700386</v>
      </c>
      <c r="N186" s="3">
        <f t="shared" si="27"/>
        <v>0.07716632659607173</v>
      </c>
      <c r="O186" s="7">
        <f t="shared" si="28"/>
        <v>12.959020392852374</v>
      </c>
      <c r="P186" s="3">
        <f t="shared" si="29"/>
        <v>0.07716632659607173</v>
      </c>
      <c r="Q186" s="3">
        <f>IF(ISNUMBER(P186),SUMIF(A:A,A186,P:P),"")</f>
        <v>0.9593699365231174</v>
      </c>
      <c r="R186" s="3">
        <f t="shared" si="30"/>
        <v>0.08043438058496248</v>
      </c>
      <c r="S186" s="8">
        <f t="shared" si="31"/>
        <v>12.432494571692567</v>
      </c>
    </row>
    <row r="187" spans="1:19" ht="15">
      <c r="A187" s="1">
        <v>21</v>
      </c>
      <c r="B187" s="5">
        <v>0.7013888888888888</v>
      </c>
      <c r="C187" s="1" t="s">
        <v>150</v>
      </c>
      <c r="D187" s="1">
        <v>8</v>
      </c>
      <c r="E187" s="1">
        <v>3</v>
      </c>
      <c r="F187" s="1" t="s">
        <v>206</v>
      </c>
      <c r="G187" s="2">
        <v>48.012899999999995</v>
      </c>
      <c r="H187" s="6">
        <f>1+_xlfn.COUNTIFS(A:A,A187,O:O,"&lt;"&amp;O187)</f>
        <v>7</v>
      </c>
      <c r="I187" s="2">
        <f>_xlfn.AVERAGEIF(A:A,A187,G:G)</f>
        <v>53.652155555555545</v>
      </c>
      <c r="J187" s="2">
        <f t="shared" si="24"/>
        <v>-5.63925555555555</v>
      </c>
      <c r="K187" s="2">
        <f t="shared" si="25"/>
        <v>84.36074444444445</v>
      </c>
      <c r="L187" s="2">
        <f t="shared" si="26"/>
        <v>157.8499134449756</v>
      </c>
      <c r="M187" s="2">
        <f>SUMIF(A:A,A187,L:L)</f>
        <v>2643.8745895700386</v>
      </c>
      <c r="N187" s="3">
        <f t="shared" si="27"/>
        <v>0.05970400943663747</v>
      </c>
      <c r="O187" s="7">
        <f t="shared" si="28"/>
        <v>16.749293882201957</v>
      </c>
      <c r="P187" s="3">
        <f t="shared" si="29"/>
        <v>0.05970400943663747</v>
      </c>
      <c r="Q187" s="3">
        <f>IF(ISNUMBER(P187),SUMIF(A:A,A187,P:P),"")</f>
        <v>0.9593699365231174</v>
      </c>
      <c r="R187" s="3">
        <f t="shared" si="30"/>
        <v>0.06223252070313214</v>
      </c>
      <c r="S187" s="8">
        <f t="shared" si="31"/>
        <v>16.06876900857513</v>
      </c>
    </row>
    <row r="188" spans="1:19" ht="15">
      <c r="A188" s="1">
        <v>21</v>
      </c>
      <c r="B188" s="5">
        <v>0.7013888888888888</v>
      </c>
      <c r="C188" s="1" t="s">
        <v>150</v>
      </c>
      <c r="D188" s="1">
        <v>8</v>
      </c>
      <c r="E188" s="1">
        <v>8</v>
      </c>
      <c r="F188" s="1" t="s">
        <v>211</v>
      </c>
      <c r="G188" s="2">
        <v>32.222899999999996</v>
      </c>
      <c r="H188" s="6">
        <f>1+_xlfn.COUNTIFS(A:A,A188,O:O,"&lt;"&amp;O188)</f>
        <v>8</v>
      </c>
      <c r="I188" s="2">
        <f>_xlfn.AVERAGEIF(A:A,A188,G:G)</f>
        <v>53.652155555555545</v>
      </c>
      <c r="J188" s="2">
        <f t="shared" si="24"/>
        <v>-21.42925555555555</v>
      </c>
      <c r="K188" s="2">
        <f t="shared" si="25"/>
        <v>68.57074444444444</v>
      </c>
      <c r="L188" s="2">
        <f t="shared" si="26"/>
        <v>61.205965892245565</v>
      </c>
      <c r="M188" s="2">
        <f>SUMIF(A:A,A188,L:L)</f>
        <v>2643.8745895700386</v>
      </c>
      <c r="N188" s="3">
        <f t="shared" si="27"/>
        <v>0.023150101798965893</v>
      </c>
      <c r="O188" s="7">
        <f t="shared" si="28"/>
        <v>43.196354326384416</v>
      </c>
      <c r="P188" s="3">
        <f t="shared" si="29"/>
      </c>
      <c r="Q188" s="3">
        <f>IF(ISNUMBER(P188),SUMIF(A:A,A188,P:P),"")</f>
      </c>
      <c r="R188" s="3">
        <f t="shared" si="30"/>
      </c>
      <c r="S188" s="8">
        <f t="shared" si="31"/>
      </c>
    </row>
    <row r="189" spans="1:19" ht="15">
      <c r="A189" s="1">
        <v>21</v>
      </c>
      <c r="B189" s="5">
        <v>0.7013888888888888</v>
      </c>
      <c r="C189" s="1" t="s">
        <v>150</v>
      </c>
      <c r="D189" s="1">
        <v>8</v>
      </c>
      <c r="E189" s="1">
        <v>9</v>
      </c>
      <c r="F189" s="1" t="s">
        <v>212</v>
      </c>
      <c r="G189" s="2">
        <v>27.5405</v>
      </c>
      <c r="H189" s="6">
        <f>1+_xlfn.COUNTIFS(A:A,A189,O:O,"&lt;"&amp;O189)</f>
        <v>9</v>
      </c>
      <c r="I189" s="2">
        <f>_xlfn.AVERAGEIF(A:A,A189,G:G)</f>
        <v>53.652155555555545</v>
      </c>
      <c r="J189" s="2">
        <f t="shared" si="24"/>
        <v>-26.111655555555544</v>
      </c>
      <c r="K189" s="2">
        <f t="shared" si="25"/>
        <v>63.888344444444456</v>
      </c>
      <c r="L189" s="2">
        <f t="shared" si="26"/>
        <v>46.21482650690149</v>
      </c>
      <c r="M189" s="2">
        <f>SUMIF(A:A,A189,L:L)</f>
        <v>2643.8745895700386</v>
      </c>
      <c r="N189" s="3">
        <f t="shared" si="27"/>
        <v>0.0174799616779165</v>
      </c>
      <c r="O189" s="7">
        <f t="shared" si="28"/>
        <v>57.20836340638898</v>
      </c>
      <c r="P189" s="3">
        <f t="shared" si="29"/>
      </c>
      <c r="Q189" s="3">
        <f>IF(ISNUMBER(P189),SUMIF(A:A,A189,P:P),"")</f>
      </c>
      <c r="R189" s="3">
        <f t="shared" si="30"/>
      </c>
      <c r="S189" s="8">
        <f t="shared" si="31"/>
      </c>
    </row>
    <row r="190" spans="1:19" ht="15">
      <c r="A190" s="1">
        <v>32</v>
      </c>
      <c r="B190" s="5">
        <v>0.7083333333333334</v>
      </c>
      <c r="C190" s="1" t="s">
        <v>249</v>
      </c>
      <c r="D190" s="1">
        <v>9</v>
      </c>
      <c r="E190" s="1">
        <v>2</v>
      </c>
      <c r="F190" s="1" t="s">
        <v>308</v>
      </c>
      <c r="G190" s="2">
        <v>75.8497999999999</v>
      </c>
      <c r="H190" s="6">
        <f>1+_xlfn.COUNTIFS(A:A,A190,O:O,"&lt;"&amp;O190)</f>
        <v>1</v>
      </c>
      <c r="I190" s="2">
        <f>_xlfn.AVERAGEIF(A:A,A190,G:G)</f>
        <v>48.93183333333333</v>
      </c>
      <c r="J190" s="2">
        <f t="shared" si="24"/>
        <v>26.917966666666572</v>
      </c>
      <c r="K190" s="2">
        <f t="shared" si="25"/>
        <v>116.91796666666657</v>
      </c>
      <c r="L190" s="2">
        <f t="shared" si="26"/>
        <v>1113.293479716388</v>
      </c>
      <c r="M190" s="2">
        <f>SUMIF(A:A,A190,L:L)</f>
        <v>3187.9627458959626</v>
      </c>
      <c r="N190" s="3">
        <f t="shared" si="27"/>
        <v>0.34921784489156626</v>
      </c>
      <c r="O190" s="7">
        <f t="shared" si="28"/>
        <v>2.8635420973704955</v>
      </c>
      <c r="P190" s="3">
        <f t="shared" si="29"/>
        <v>0.34921784489156626</v>
      </c>
      <c r="Q190" s="3">
        <f>IF(ISNUMBER(P190),SUMIF(A:A,A190,P:P),"")</f>
        <v>0.8903265199979155</v>
      </c>
      <c r="R190" s="3">
        <f t="shared" si="30"/>
        <v>0.3922356989797225</v>
      </c>
      <c r="S190" s="8">
        <f t="shared" si="31"/>
        <v>2.5494874704194053</v>
      </c>
    </row>
    <row r="191" spans="1:19" ht="15">
      <c r="A191" s="1">
        <v>32</v>
      </c>
      <c r="B191" s="5">
        <v>0.7083333333333334</v>
      </c>
      <c r="C191" s="1" t="s">
        <v>249</v>
      </c>
      <c r="D191" s="1">
        <v>9</v>
      </c>
      <c r="E191" s="1">
        <v>4</v>
      </c>
      <c r="F191" s="1" t="s">
        <v>310</v>
      </c>
      <c r="G191" s="2">
        <v>60.4660666666667</v>
      </c>
      <c r="H191" s="6">
        <f>1+_xlfn.COUNTIFS(A:A,A191,O:O,"&lt;"&amp;O191)</f>
        <v>2</v>
      </c>
      <c r="I191" s="2">
        <f>_xlfn.AVERAGEIF(A:A,A191,G:G)</f>
        <v>48.93183333333333</v>
      </c>
      <c r="J191" s="2">
        <f t="shared" si="24"/>
        <v>11.534233333333368</v>
      </c>
      <c r="K191" s="2">
        <f t="shared" si="25"/>
        <v>101.53423333333336</v>
      </c>
      <c r="L191" s="2">
        <f t="shared" si="26"/>
        <v>442.3290225222541</v>
      </c>
      <c r="M191" s="2">
        <f>SUMIF(A:A,A191,L:L)</f>
        <v>3187.9627458959626</v>
      </c>
      <c r="N191" s="3">
        <f t="shared" si="27"/>
        <v>0.13874974639891519</v>
      </c>
      <c r="O191" s="7">
        <f t="shared" si="28"/>
        <v>7.207220380244374</v>
      </c>
      <c r="P191" s="3">
        <f t="shared" si="29"/>
        <v>0.13874974639891519</v>
      </c>
      <c r="Q191" s="3">
        <f>IF(ISNUMBER(P191),SUMIF(A:A,A191,P:P),"")</f>
        <v>0.8903265199979155</v>
      </c>
      <c r="R191" s="3">
        <f t="shared" si="30"/>
        <v>0.15584141692110895</v>
      </c>
      <c r="S191" s="8">
        <f t="shared" si="31"/>
        <v>6.416779440001027</v>
      </c>
    </row>
    <row r="192" spans="1:19" ht="15">
      <c r="A192" s="1">
        <v>32</v>
      </c>
      <c r="B192" s="5">
        <v>0.7083333333333334</v>
      </c>
      <c r="C192" s="1" t="s">
        <v>249</v>
      </c>
      <c r="D192" s="1">
        <v>9</v>
      </c>
      <c r="E192" s="1">
        <v>11</v>
      </c>
      <c r="F192" s="1" t="s">
        <v>314</v>
      </c>
      <c r="G192" s="2">
        <v>58.3570333333334</v>
      </c>
      <c r="H192" s="6">
        <f>1+_xlfn.COUNTIFS(A:A,A192,O:O,"&lt;"&amp;O192)</f>
        <v>3</v>
      </c>
      <c r="I192" s="2">
        <f>_xlfn.AVERAGEIF(A:A,A192,G:G)</f>
        <v>48.93183333333333</v>
      </c>
      <c r="J192" s="2">
        <f t="shared" si="24"/>
        <v>9.425200000000068</v>
      </c>
      <c r="K192" s="2">
        <f t="shared" si="25"/>
        <v>99.42520000000007</v>
      </c>
      <c r="L192" s="2">
        <f t="shared" si="26"/>
        <v>389.7525302894239</v>
      </c>
      <c r="M192" s="2">
        <f>SUMIF(A:A,A192,L:L)</f>
        <v>3187.9627458959626</v>
      </c>
      <c r="N192" s="3">
        <f t="shared" si="27"/>
        <v>0.1222575548573061</v>
      </c>
      <c r="O192" s="7">
        <f t="shared" si="28"/>
        <v>8.179453622863292</v>
      </c>
      <c r="P192" s="3">
        <f t="shared" si="29"/>
        <v>0.1222575548573061</v>
      </c>
      <c r="Q192" s="3">
        <f>IF(ISNUMBER(P192),SUMIF(A:A,A192,P:P),"")</f>
        <v>0.8903265199979155</v>
      </c>
      <c r="R192" s="3">
        <f t="shared" si="30"/>
        <v>0.13731766055625563</v>
      </c>
      <c r="S192" s="8">
        <f t="shared" si="31"/>
        <v>7.282384479528217</v>
      </c>
    </row>
    <row r="193" spans="1:19" ht="15">
      <c r="A193" s="1">
        <v>32</v>
      </c>
      <c r="B193" s="5">
        <v>0.7083333333333334</v>
      </c>
      <c r="C193" s="1" t="s">
        <v>249</v>
      </c>
      <c r="D193" s="1">
        <v>9</v>
      </c>
      <c r="E193" s="1">
        <v>8</v>
      </c>
      <c r="F193" s="1" t="s">
        <v>312</v>
      </c>
      <c r="G193" s="2">
        <v>56.1624666666667</v>
      </c>
      <c r="H193" s="6">
        <f>1+_xlfn.COUNTIFS(A:A,A193,O:O,"&lt;"&amp;O193)</f>
        <v>4</v>
      </c>
      <c r="I193" s="2">
        <f>_xlfn.AVERAGEIF(A:A,A193,G:G)</f>
        <v>48.93183333333333</v>
      </c>
      <c r="J193" s="2">
        <f t="shared" si="24"/>
        <v>7.2306333333333725</v>
      </c>
      <c r="K193" s="2">
        <f t="shared" si="25"/>
        <v>97.23063333333337</v>
      </c>
      <c r="L193" s="2">
        <f t="shared" si="26"/>
        <v>341.66748567531266</v>
      </c>
      <c r="M193" s="2">
        <f>SUMIF(A:A,A193,L:L)</f>
        <v>3187.9627458959626</v>
      </c>
      <c r="N193" s="3">
        <f t="shared" si="27"/>
        <v>0.10717424038758287</v>
      </c>
      <c r="O193" s="7">
        <f t="shared" si="28"/>
        <v>9.330600304547241</v>
      </c>
      <c r="P193" s="3">
        <f t="shared" si="29"/>
        <v>0.10717424038758287</v>
      </c>
      <c r="Q193" s="3">
        <f>IF(ISNUMBER(P193),SUMIF(A:A,A193,P:P),"")</f>
        <v>0.8903265199979155</v>
      </c>
      <c r="R193" s="3">
        <f t="shared" si="30"/>
        <v>0.12037633158207373</v>
      </c>
      <c r="S193" s="8">
        <f t="shared" si="31"/>
        <v>8.307280898639036</v>
      </c>
    </row>
    <row r="194" spans="1:19" ht="15">
      <c r="A194" s="1">
        <v>32</v>
      </c>
      <c r="B194" s="5">
        <v>0.7083333333333334</v>
      </c>
      <c r="C194" s="1" t="s">
        <v>249</v>
      </c>
      <c r="D194" s="1">
        <v>9</v>
      </c>
      <c r="E194" s="1">
        <v>3</v>
      </c>
      <c r="F194" s="1" t="s">
        <v>309</v>
      </c>
      <c r="G194" s="2">
        <v>53.8254666666667</v>
      </c>
      <c r="H194" s="6">
        <f>1+_xlfn.COUNTIFS(A:A,A194,O:O,"&lt;"&amp;O194)</f>
        <v>5</v>
      </c>
      <c r="I194" s="2">
        <f>_xlfn.AVERAGEIF(A:A,A194,G:G)</f>
        <v>48.93183333333333</v>
      </c>
      <c r="J194" s="2">
        <f t="shared" si="24"/>
        <v>4.893633333333369</v>
      </c>
      <c r="K194" s="2">
        <f t="shared" si="25"/>
        <v>94.89363333333337</v>
      </c>
      <c r="L194" s="2">
        <f t="shared" si="26"/>
        <v>296.96610271013355</v>
      </c>
      <c r="M194" s="2">
        <f>SUMIF(A:A,A194,L:L)</f>
        <v>3187.9627458959626</v>
      </c>
      <c r="N194" s="3">
        <f t="shared" si="27"/>
        <v>0.09315231274030229</v>
      </c>
      <c r="O194" s="7">
        <f t="shared" si="28"/>
        <v>10.735106521594183</v>
      </c>
      <c r="P194" s="3">
        <f t="shared" si="29"/>
        <v>0.09315231274030229</v>
      </c>
      <c r="Q194" s="3">
        <f>IF(ISNUMBER(P194),SUMIF(A:A,A194,P:P),"")</f>
        <v>0.8903265199979155</v>
      </c>
      <c r="R194" s="3">
        <f t="shared" si="30"/>
        <v>0.10462713470617542</v>
      </c>
      <c r="S194" s="8">
        <f t="shared" si="31"/>
        <v>9.557750031177877</v>
      </c>
    </row>
    <row r="195" spans="1:19" ht="15">
      <c r="A195" s="1">
        <v>32</v>
      </c>
      <c r="B195" s="5">
        <v>0.7083333333333334</v>
      </c>
      <c r="C195" s="1" t="s">
        <v>249</v>
      </c>
      <c r="D195" s="1">
        <v>9</v>
      </c>
      <c r="E195" s="1">
        <v>1</v>
      </c>
      <c r="F195" s="1" t="s">
        <v>307</v>
      </c>
      <c r="G195" s="2">
        <v>51.241666666666696</v>
      </c>
      <c r="H195" s="6">
        <f>1+_xlfn.COUNTIFS(A:A,A195,O:O,"&lt;"&amp;O195)</f>
        <v>6</v>
      </c>
      <c r="I195" s="2">
        <f>_xlfn.AVERAGEIF(A:A,A195,G:G)</f>
        <v>48.93183333333333</v>
      </c>
      <c r="J195" s="2">
        <f t="shared" si="24"/>
        <v>2.3098333333333656</v>
      </c>
      <c r="K195" s="2">
        <f t="shared" si="25"/>
        <v>92.30983333333336</v>
      </c>
      <c r="L195" s="2">
        <f t="shared" si="26"/>
        <v>254.31915652303917</v>
      </c>
      <c r="M195" s="2">
        <f>SUMIF(A:A,A195,L:L)</f>
        <v>3187.9627458959626</v>
      </c>
      <c r="N195" s="3">
        <f t="shared" si="27"/>
        <v>0.07977482072224276</v>
      </c>
      <c r="O195" s="7">
        <f t="shared" si="28"/>
        <v>12.535283576277354</v>
      </c>
      <c r="P195" s="3">
        <f t="shared" si="29"/>
        <v>0.07977482072224276</v>
      </c>
      <c r="Q195" s="3">
        <f>IF(ISNUMBER(P195),SUMIF(A:A,A195,P:P),"")</f>
        <v>0.8903265199979155</v>
      </c>
      <c r="R195" s="3">
        <f t="shared" si="30"/>
        <v>0.08960175725466375</v>
      </c>
      <c r="S195" s="8">
        <f t="shared" si="31"/>
        <v>11.160495403654041</v>
      </c>
    </row>
    <row r="196" spans="1:19" ht="15">
      <c r="A196" s="1">
        <v>32</v>
      </c>
      <c r="B196" s="5">
        <v>0.7083333333333334</v>
      </c>
      <c r="C196" s="1" t="s">
        <v>249</v>
      </c>
      <c r="D196" s="1">
        <v>9</v>
      </c>
      <c r="E196" s="1">
        <v>5</v>
      </c>
      <c r="F196" s="1" t="s">
        <v>311</v>
      </c>
      <c r="G196" s="2">
        <v>35.6269</v>
      </c>
      <c r="H196" s="6">
        <f>1+_xlfn.COUNTIFS(A:A,A196,O:O,"&lt;"&amp;O196)</f>
        <v>7</v>
      </c>
      <c r="I196" s="2">
        <f>_xlfn.AVERAGEIF(A:A,A196,G:G)</f>
        <v>48.93183333333333</v>
      </c>
      <c r="J196" s="2">
        <f t="shared" si="24"/>
        <v>-13.30493333333333</v>
      </c>
      <c r="K196" s="2">
        <f t="shared" si="25"/>
        <v>76.69506666666666</v>
      </c>
      <c r="L196" s="2">
        <f t="shared" si="26"/>
        <v>99.65398142998538</v>
      </c>
      <c r="M196" s="2">
        <f>SUMIF(A:A,A196,L:L)</f>
        <v>3187.9627458959626</v>
      </c>
      <c r="N196" s="3">
        <f t="shared" si="27"/>
        <v>0.03125945607685515</v>
      </c>
      <c r="O196" s="7">
        <f t="shared" si="28"/>
        <v>31.990319906443002</v>
      </c>
      <c r="P196" s="3">
        <f t="shared" si="29"/>
      </c>
      <c r="Q196" s="3">
        <f>IF(ISNUMBER(P196),SUMIF(A:A,A196,P:P),"")</f>
      </c>
      <c r="R196" s="3">
        <f t="shared" si="30"/>
      </c>
      <c r="S196" s="8">
        <f t="shared" si="31"/>
      </c>
    </row>
    <row r="197" spans="1:19" ht="15">
      <c r="A197" s="1">
        <v>32</v>
      </c>
      <c r="B197" s="5">
        <v>0.7083333333333334</v>
      </c>
      <c r="C197" s="1" t="s">
        <v>249</v>
      </c>
      <c r="D197" s="1">
        <v>9</v>
      </c>
      <c r="E197" s="1">
        <v>10</v>
      </c>
      <c r="F197" s="1" t="s">
        <v>313</v>
      </c>
      <c r="G197" s="2">
        <v>34.1519666666666</v>
      </c>
      <c r="H197" s="6">
        <f>1+_xlfn.COUNTIFS(A:A,A197,O:O,"&lt;"&amp;O197)</f>
        <v>8</v>
      </c>
      <c r="I197" s="2">
        <f>_xlfn.AVERAGEIF(A:A,A197,G:G)</f>
        <v>48.93183333333333</v>
      </c>
      <c r="J197" s="2">
        <f t="shared" si="24"/>
        <v>-14.779866666666727</v>
      </c>
      <c r="K197" s="2">
        <f t="shared" si="25"/>
        <v>75.22013333333328</v>
      </c>
      <c r="L197" s="2">
        <f t="shared" si="26"/>
        <v>91.21396405521921</v>
      </c>
      <c r="M197" s="2">
        <f>SUMIF(A:A,A197,L:L)</f>
        <v>3187.9627458959626</v>
      </c>
      <c r="N197" s="3">
        <f t="shared" si="27"/>
        <v>0.028611991834799164</v>
      </c>
      <c r="O197" s="7">
        <f t="shared" si="28"/>
        <v>34.95038044795455</v>
      </c>
      <c r="P197" s="3">
        <f t="shared" si="29"/>
      </c>
      <c r="Q197" s="3">
        <f>IF(ISNUMBER(P197),SUMIF(A:A,A197,P:P),"")</f>
      </c>
      <c r="R197" s="3">
        <f t="shared" si="30"/>
      </c>
      <c r="S197" s="8">
        <f t="shared" si="31"/>
      </c>
    </row>
    <row r="198" spans="1:19" ht="15">
      <c r="A198" s="1">
        <v>32</v>
      </c>
      <c r="B198" s="5">
        <v>0.7083333333333334</v>
      </c>
      <c r="C198" s="1" t="s">
        <v>249</v>
      </c>
      <c r="D198" s="1">
        <v>9</v>
      </c>
      <c r="E198" s="1">
        <v>12</v>
      </c>
      <c r="F198" s="1" t="s">
        <v>315</v>
      </c>
      <c r="G198" s="2">
        <v>31.0395666666667</v>
      </c>
      <c r="H198" s="6">
        <f>1+_xlfn.COUNTIFS(A:A,A198,O:O,"&lt;"&amp;O198)</f>
        <v>10</v>
      </c>
      <c r="I198" s="2">
        <f>_xlfn.AVERAGEIF(A:A,A198,G:G)</f>
        <v>48.93183333333333</v>
      </c>
      <c r="J198" s="2">
        <f t="shared" si="24"/>
        <v>-17.89226666666663</v>
      </c>
      <c r="K198" s="2">
        <f t="shared" si="25"/>
        <v>72.10773333333337</v>
      </c>
      <c r="L198" s="2">
        <f t="shared" si="26"/>
        <v>75.67622178971668</v>
      </c>
      <c r="M198" s="2">
        <f>SUMIF(A:A,A198,L:L)</f>
        <v>3187.9627458959626</v>
      </c>
      <c r="N198" s="3">
        <f t="shared" si="27"/>
        <v>0.02373811359218008</v>
      </c>
      <c r="O198" s="7">
        <f t="shared" si="28"/>
        <v>42.12634656569445</v>
      </c>
      <c r="P198" s="3">
        <f t="shared" si="29"/>
      </c>
      <c r="Q198" s="3">
        <f>IF(ISNUMBER(P198),SUMIF(A:A,A198,P:P),"")</f>
      </c>
      <c r="R198" s="3">
        <f t="shared" si="30"/>
      </c>
      <c r="S198" s="8">
        <f t="shared" si="31"/>
      </c>
    </row>
    <row r="199" spans="1:19" ht="15">
      <c r="A199" s="1">
        <v>32</v>
      </c>
      <c r="B199" s="5">
        <v>0.7083333333333334</v>
      </c>
      <c r="C199" s="1" t="s">
        <v>249</v>
      </c>
      <c r="D199" s="1">
        <v>9</v>
      </c>
      <c r="E199" s="1">
        <v>13</v>
      </c>
      <c r="F199" s="1" t="s">
        <v>316</v>
      </c>
      <c r="G199" s="2">
        <v>32.5974</v>
      </c>
      <c r="H199" s="6">
        <f>1+_xlfn.COUNTIFS(A:A,A199,O:O,"&lt;"&amp;O199)</f>
        <v>9</v>
      </c>
      <c r="I199" s="2">
        <f>_xlfn.AVERAGEIF(A:A,A199,G:G)</f>
        <v>48.93183333333333</v>
      </c>
      <c r="J199" s="2">
        <f t="shared" si="24"/>
        <v>-16.33443333333333</v>
      </c>
      <c r="K199" s="2">
        <f t="shared" si="25"/>
        <v>73.66556666666668</v>
      </c>
      <c r="L199" s="2">
        <f t="shared" si="26"/>
        <v>83.09080118448989</v>
      </c>
      <c r="M199" s="2">
        <f>SUMIF(A:A,A199,L:L)</f>
        <v>3187.9627458959626</v>
      </c>
      <c r="N199" s="3">
        <f t="shared" si="27"/>
        <v>0.02606391849825008</v>
      </c>
      <c r="O199" s="7">
        <f t="shared" si="28"/>
        <v>38.367216351875086</v>
      </c>
      <c r="P199" s="3">
        <f t="shared" si="29"/>
      </c>
      <c r="Q199" s="3">
        <f>IF(ISNUMBER(P199),SUMIF(A:A,A199,P:P),"")</f>
      </c>
      <c r="R199" s="3">
        <f t="shared" si="30"/>
      </c>
      <c r="S199" s="8">
        <f t="shared" si="31"/>
      </c>
    </row>
    <row r="200" spans="1:19" ht="15">
      <c r="A200" s="1">
        <v>4</v>
      </c>
      <c r="B200" s="5">
        <v>0.7111111111111111</v>
      </c>
      <c r="C200" s="1" t="s">
        <v>20</v>
      </c>
      <c r="D200" s="1">
        <v>4</v>
      </c>
      <c r="E200" s="1">
        <v>2</v>
      </c>
      <c r="F200" s="1" t="s">
        <v>52</v>
      </c>
      <c r="G200" s="2">
        <v>66.23790000000001</v>
      </c>
      <c r="H200" s="6">
        <f>1+_xlfn.COUNTIFS(A:A,A200,O:O,"&lt;"&amp;O200)</f>
        <v>1</v>
      </c>
      <c r="I200" s="2">
        <f>_xlfn.AVERAGEIF(A:A,A200,G:G)</f>
        <v>49.44161025641025</v>
      </c>
      <c r="J200" s="2">
        <f t="shared" si="24"/>
        <v>16.79628974358976</v>
      </c>
      <c r="K200" s="2">
        <f t="shared" si="25"/>
        <v>106.79628974358977</v>
      </c>
      <c r="L200" s="2">
        <f t="shared" si="26"/>
        <v>606.5440676051458</v>
      </c>
      <c r="M200" s="2">
        <f>SUMIF(A:A,A200,L:L)</f>
        <v>3371.7284917483066</v>
      </c>
      <c r="N200" s="3">
        <f t="shared" si="27"/>
        <v>0.17989113568591072</v>
      </c>
      <c r="O200" s="7">
        <f t="shared" si="28"/>
        <v>5.55891759861918</v>
      </c>
      <c r="P200" s="3">
        <f t="shared" si="29"/>
        <v>0.17989113568591072</v>
      </c>
      <c r="Q200" s="3">
        <f>IF(ISNUMBER(P200),SUMIF(A:A,A200,P:P),"")</f>
        <v>0.9007404768513733</v>
      </c>
      <c r="R200" s="3">
        <f t="shared" si="30"/>
        <v>0.19971472395105172</v>
      </c>
      <c r="S200" s="8">
        <f t="shared" si="31"/>
        <v>5.007142088557732</v>
      </c>
    </row>
    <row r="201" spans="1:19" ht="15">
      <c r="A201" s="1">
        <v>4</v>
      </c>
      <c r="B201" s="5">
        <v>0.7111111111111111</v>
      </c>
      <c r="C201" s="1" t="s">
        <v>20</v>
      </c>
      <c r="D201" s="1">
        <v>4</v>
      </c>
      <c r="E201" s="1">
        <v>5</v>
      </c>
      <c r="F201" s="1" t="s">
        <v>55</v>
      </c>
      <c r="G201" s="2">
        <v>64.0038333333333</v>
      </c>
      <c r="H201" s="6">
        <f>1+_xlfn.COUNTIFS(A:A,A201,O:O,"&lt;"&amp;O201)</f>
        <v>2</v>
      </c>
      <c r="I201" s="2">
        <f>_xlfn.AVERAGEIF(A:A,A201,G:G)</f>
        <v>49.44161025641025</v>
      </c>
      <c r="J201" s="2">
        <f t="shared" si="24"/>
        <v>14.562223076923054</v>
      </c>
      <c r="K201" s="2">
        <f t="shared" si="25"/>
        <v>104.56222307692306</v>
      </c>
      <c r="L201" s="2">
        <f t="shared" si="26"/>
        <v>530.4540747787745</v>
      </c>
      <c r="M201" s="2">
        <f>SUMIF(A:A,A201,L:L)</f>
        <v>3371.7284917483066</v>
      </c>
      <c r="N201" s="3">
        <f t="shared" si="27"/>
        <v>0.15732407756940234</v>
      </c>
      <c r="O201" s="7">
        <f t="shared" si="28"/>
        <v>6.356306138574736</v>
      </c>
      <c r="P201" s="3">
        <f t="shared" si="29"/>
        <v>0.15732407756940234</v>
      </c>
      <c r="Q201" s="3">
        <f>IF(ISNUMBER(P201),SUMIF(A:A,A201,P:P),"")</f>
        <v>0.9007404768513733</v>
      </c>
      <c r="R201" s="3">
        <f t="shared" si="30"/>
        <v>0.17466082807707728</v>
      </c>
      <c r="S201" s="8">
        <f t="shared" si="31"/>
        <v>5.72538222227312</v>
      </c>
    </row>
    <row r="202" spans="1:19" ht="15">
      <c r="A202" s="1">
        <v>4</v>
      </c>
      <c r="B202" s="5">
        <v>0.7111111111111111</v>
      </c>
      <c r="C202" s="1" t="s">
        <v>20</v>
      </c>
      <c r="D202" s="1">
        <v>4</v>
      </c>
      <c r="E202" s="1">
        <v>6</v>
      </c>
      <c r="F202" s="1" t="s">
        <v>56</v>
      </c>
      <c r="G202" s="2">
        <v>57.3344333333333</v>
      </c>
      <c r="H202" s="6">
        <f>1+_xlfn.COUNTIFS(A:A,A202,O:O,"&lt;"&amp;O202)</f>
        <v>3</v>
      </c>
      <c r="I202" s="2">
        <f>_xlfn.AVERAGEIF(A:A,A202,G:G)</f>
        <v>49.44161025641025</v>
      </c>
      <c r="J202" s="2">
        <f t="shared" si="24"/>
        <v>7.892823076923051</v>
      </c>
      <c r="K202" s="2">
        <f t="shared" si="25"/>
        <v>97.89282307692305</v>
      </c>
      <c r="L202" s="2">
        <f t="shared" si="26"/>
        <v>355.5156904710269</v>
      </c>
      <c r="M202" s="2">
        <f>SUMIF(A:A,A202,L:L)</f>
        <v>3371.7284917483066</v>
      </c>
      <c r="N202" s="3">
        <f t="shared" si="27"/>
        <v>0.10544018930975226</v>
      </c>
      <c r="O202" s="7">
        <f t="shared" si="28"/>
        <v>9.484049739917426</v>
      </c>
      <c r="P202" s="3">
        <f t="shared" si="29"/>
        <v>0.10544018930975226</v>
      </c>
      <c r="Q202" s="3">
        <f>IF(ISNUMBER(P202),SUMIF(A:A,A202,P:P),"")</f>
        <v>0.9007404768513733</v>
      </c>
      <c r="R202" s="3">
        <f t="shared" si="30"/>
        <v>0.11705945499232895</v>
      </c>
      <c r="S202" s="8">
        <f t="shared" si="31"/>
        <v>8.542667485215366</v>
      </c>
    </row>
    <row r="203" spans="1:19" ht="15">
      <c r="A203" s="1">
        <v>4</v>
      </c>
      <c r="B203" s="5">
        <v>0.7111111111111111</v>
      </c>
      <c r="C203" s="1" t="s">
        <v>20</v>
      </c>
      <c r="D203" s="1">
        <v>4</v>
      </c>
      <c r="E203" s="1">
        <v>8</v>
      </c>
      <c r="F203" s="1" t="s">
        <v>58</v>
      </c>
      <c r="G203" s="2">
        <v>52.6346</v>
      </c>
      <c r="H203" s="6">
        <f>1+_xlfn.COUNTIFS(A:A,A203,O:O,"&lt;"&amp;O203)</f>
        <v>4</v>
      </c>
      <c r="I203" s="2">
        <f>_xlfn.AVERAGEIF(A:A,A203,G:G)</f>
        <v>49.44161025641025</v>
      </c>
      <c r="J203" s="2">
        <f t="shared" si="24"/>
        <v>3.1929897435897487</v>
      </c>
      <c r="K203" s="2">
        <f t="shared" si="25"/>
        <v>93.19298974358975</v>
      </c>
      <c r="L203" s="2">
        <f t="shared" si="26"/>
        <v>268.1588113356125</v>
      </c>
      <c r="M203" s="2">
        <f>SUMIF(A:A,A203,L:L)</f>
        <v>3371.7284917483066</v>
      </c>
      <c r="N203" s="3">
        <f t="shared" si="27"/>
        <v>0.0795315554001108</v>
      </c>
      <c r="O203" s="7">
        <f t="shared" si="28"/>
        <v>12.573625587594215</v>
      </c>
      <c r="P203" s="3">
        <f t="shared" si="29"/>
        <v>0.0795315554001108</v>
      </c>
      <c r="Q203" s="3">
        <f>IF(ISNUMBER(P203),SUMIF(A:A,A203,P:P),"")</f>
        <v>0.9007404768513733</v>
      </c>
      <c r="R203" s="3">
        <f t="shared" si="30"/>
        <v>0.08829574937957839</v>
      </c>
      <c r="S203" s="8">
        <f t="shared" si="31"/>
        <v>11.325573507520243</v>
      </c>
    </row>
    <row r="204" spans="1:19" ht="15">
      <c r="A204" s="1">
        <v>4</v>
      </c>
      <c r="B204" s="5">
        <v>0.7111111111111111</v>
      </c>
      <c r="C204" s="1" t="s">
        <v>20</v>
      </c>
      <c r="D204" s="1">
        <v>4</v>
      </c>
      <c r="E204" s="1">
        <v>10</v>
      </c>
      <c r="F204" s="1" t="s">
        <v>60</v>
      </c>
      <c r="G204" s="2">
        <v>52.411833333333306</v>
      </c>
      <c r="H204" s="6">
        <f>1+_xlfn.COUNTIFS(A:A,A204,O:O,"&lt;"&amp;O204)</f>
        <v>5</v>
      </c>
      <c r="I204" s="2">
        <f>_xlfn.AVERAGEIF(A:A,A204,G:G)</f>
        <v>49.44161025641025</v>
      </c>
      <c r="J204" s="2">
        <f t="shared" si="24"/>
        <v>2.9702230769230553</v>
      </c>
      <c r="K204" s="2">
        <f t="shared" si="25"/>
        <v>92.97022307692305</v>
      </c>
      <c r="L204" s="2">
        <f t="shared" si="26"/>
        <v>264.5984475790301</v>
      </c>
      <c r="M204" s="2">
        <f>SUMIF(A:A,A204,L:L)</f>
        <v>3371.7284917483066</v>
      </c>
      <c r="N204" s="3">
        <f t="shared" si="27"/>
        <v>0.07847560923917414</v>
      </c>
      <c r="O204" s="7">
        <f t="shared" si="28"/>
        <v>12.742812826750395</v>
      </c>
      <c r="P204" s="3">
        <f t="shared" si="29"/>
        <v>0.07847560923917414</v>
      </c>
      <c r="Q204" s="3">
        <f>IF(ISNUMBER(P204),SUMIF(A:A,A204,P:P),"")</f>
        <v>0.9007404768513733</v>
      </c>
      <c r="R204" s="3">
        <f t="shared" si="30"/>
        <v>0.08712344038706168</v>
      </c>
      <c r="S204" s="8">
        <f t="shared" si="31"/>
        <v>11.477967301994948</v>
      </c>
    </row>
    <row r="205" spans="1:19" ht="15">
      <c r="A205" s="1">
        <v>4</v>
      </c>
      <c r="B205" s="5">
        <v>0.7111111111111111</v>
      </c>
      <c r="C205" s="1" t="s">
        <v>20</v>
      </c>
      <c r="D205" s="1">
        <v>4</v>
      </c>
      <c r="E205" s="1">
        <v>13</v>
      </c>
      <c r="F205" s="1" t="s">
        <v>63</v>
      </c>
      <c r="G205" s="2">
        <v>51.7304666666667</v>
      </c>
      <c r="H205" s="6">
        <f>1+_xlfn.COUNTIFS(A:A,A205,O:O,"&lt;"&amp;O205)</f>
        <v>6</v>
      </c>
      <c r="I205" s="2">
        <f>_xlfn.AVERAGEIF(A:A,A205,G:G)</f>
        <v>49.44161025641025</v>
      </c>
      <c r="J205" s="2">
        <f t="shared" si="24"/>
        <v>2.28885641025645</v>
      </c>
      <c r="K205" s="2">
        <f t="shared" si="25"/>
        <v>92.28885641025644</v>
      </c>
      <c r="L205" s="2">
        <f t="shared" si="26"/>
        <v>253.99926787065507</v>
      </c>
      <c r="M205" s="2">
        <f>SUMIF(A:A,A205,L:L)</f>
        <v>3371.7284917483066</v>
      </c>
      <c r="N205" s="3">
        <f t="shared" si="27"/>
        <v>0.07533206439731792</v>
      </c>
      <c r="O205" s="7">
        <f t="shared" si="28"/>
        <v>13.274559883634405</v>
      </c>
      <c r="P205" s="3">
        <f t="shared" si="29"/>
        <v>0.07533206439731792</v>
      </c>
      <c r="Q205" s="3">
        <f>IF(ISNUMBER(P205),SUMIF(A:A,A205,P:P),"")</f>
        <v>0.9007404768513733</v>
      </c>
      <c r="R205" s="3">
        <f t="shared" si="30"/>
        <v>0.08363348415366936</v>
      </c>
      <c r="S205" s="8">
        <f t="shared" si="31"/>
        <v>11.956933399576965</v>
      </c>
    </row>
    <row r="206" spans="1:19" ht="15">
      <c r="A206" s="1">
        <v>4</v>
      </c>
      <c r="B206" s="5">
        <v>0.7111111111111111</v>
      </c>
      <c r="C206" s="1" t="s">
        <v>20</v>
      </c>
      <c r="D206" s="1">
        <v>4</v>
      </c>
      <c r="E206" s="1">
        <v>9</v>
      </c>
      <c r="F206" s="1" t="s">
        <v>59</v>
      </c>
      <c r="G206" s="2">
        <v>50.8955666666667</v>
      </c>
      <c r="H206" s="6">
        <f>1+_xlfn.COUNTIFS(A:A,A206,O:O,"&lt;"&amp;O206)</f>
        <v>7</v>
      </c>
      <c r="I206" s="2">
        <f>_xlfn.AVERAGEIF(A:A,A206,G:G)</f>
        <v>49.44161025641025</v>
      </c>
      <c r="J206" s="2">
        <f t="shared" si="24"/>
        <v>1.4539564102564526</v>
      </c>
      <c r="K206" s="2">
        <f t="shared" si="25"/>
        <v>91.45395641025645</v>
      </c>
      <c r="L206" s="2">
        <f t="shared" si="26"/>
        <v>241.5888669793369</v>
      </c>
      <c r="M206" s="2">
        <f>SUMIF(A:A,A206,L:L)</f>
        <v>3371.7284917483066</v>
      </c>
      <c r="N206" s="3">
        <f t="shared" si="27"/>
        <v>0.07165134072051821</v>
      </c>
      <c r="O206" s="7">
        <f t="shared" si="28"/>
        <v>13.956472969578895</v>
      </c>
      <c r="P206" s="3">
        <f t="shared" si="29"/>
        <v>0.07165134072051821</v>
      </c>
      <c r="Q206" s="3">
        <f>IF(ISNUMBER(P206),SUMIF(A:A,A206,P:P),"")</f>
        <v>0.9007404768513733</v>
      </c>
      <c r="R206" s="3">
        <f t="shared" si="30"/>
        <v>0.07954715321663183</v>
      </c>
      <c r="S206" s="8">
        <f t="shared" si="31"/>
        <v>12.571160117781796</v>
      </c>
    </row>
    <row r="207" spans="1:19" ht="15">
      <c r="A207" s="1">
        <v>4</v>
      </c>
      <c r="B207" s="5">
        <v>0.7111111111111111</v>
      </c>
      <c r="C207" s="1" t="s">
        <v>20</v>
      </c>
      <c r="D207" s="1">
        <v>4</v>
      </c>
      <c r="E207" s="1">
        <v>3</v>
      </c>
      <c r="F207" s="1" t="s">
        <v>53</v>
      </c>
      <c r="G207" s="2">
        <v>45.7314666666667</v>
      </c>
      <c r="H207" s="6">
        <f>1+_xlfn.COUNTIFS(A:A,A207,O:O,"&lt;"&amp;O207)</f>
        <v>8</v>
      </c>
      <c r="I207" s="2">
        <f>_xlfn.AVERAGEIF(A:A,A207,G:G)</f>
        <v>49.44161025641025</v>
      </c>
      <c r="J207" s="2">
        <f t="shared" si="24"/>
        <v>-3.710143589743552</v>
      </c>
      <c r="K207" s="2">
        <f t="shared" si="25"/>
        <v>86.28985641025645</v>
      </c>
      <c r="L207" s="2">
        <f t="shared" si="26"/>
        <v>177.21990890827536</v>
      </c>
      <c r="M207" s="2">
        <f>SUMIF(A:A,A207,L:L)</f>
        <v>3371.7284917483066</v>
      </c>
      <c r="N207" s="3">
        <f t="shared" si="27"/>
        <v>0.05256055146254775</v>
      </c>
      <c r="O207" s="7">
        <f t="shared" si="28"/>
        <v>19.02567557177467</v>
      </c>
      <c r="P207" s="3">
        <f t="shared" si="29"/>
        <v>0.05256055146254775</v>
      </c>
      <c r="Q207" s="3">
        <f>IF(ISNUMBER(P207),SUMIF(A:A,A207,P:P),"")</f>
        <v>0.9007404768513733</v>
      </c>
      <c r="R207" s="3">
        <f t="shared" si="30"/>
        <v>0.05835260301199998</v>
      </c>
      <c r="S207" s="8">
        <f t="shared" si="31"/>
        <v>17.13719608693984</v>
      </c>
    </row>
    <row r="208" spans="1:19" ht="15">
      <c r="A208" s="1">
        <v>4</v>
      </c>
      <c r="B208" s="5">
        <v>0.7111111111111111</v>
      </c>
      <c r="C208" s="1" t="s">
        <v>20</v>
      </c>
      <c r="D208" s="1">
        <v>4</v>
      </c>
      <c r="E208" s="1">
        <v>1</v>
      </c>
      <c r="F208" s="1" t="s">
        <v>51</v>
      </c>
      <c r="G208" s="2">
        <v>45.5149333333333</v>
      </c>
      <c r="H208" s="6">
        <f>1+_xlfn.COUNTIFS(A:A,A208,O:O,"&lt;"&amp;O208)</f>
        <v>9</v>
      </c>
      <c r="I208" s="2">
        <f>_xlfn.AVERAGEIF(A:A,A208,G:G)</f>
        <v>49.44161025641025</v>
      </c>
      <c r="J208" s="2">
        <f t="shared" si="24"/>
        <v>-3.926676923076947</v>
      </c>
      <c r="K208" s="2">
        <f t="shared" si="25"/>
        <v>86.07332307692306</v>
      </c>
      <c r="L208" s="2">
        <f t="shared" si="26"/>
        <v>174.93235994638033</v>
      </c>
      <c r="M208" s="2">
        <f>SUMIF(A:A,A208,L:L)</f>
        <v>3371.7284917483066</v>
      </c>
      <c r="N208" s="3">
        <f t="shared" si="27"/>
        <v>0.051882101531750116</v>
      </c>
      <c r="O208" s="7">
        <f t="shared" si="28"/>
        <v>19.274469816686846</v>
      </c>
      <c r="P208" s="3">
        <f t="shared" si="29"/>
        <v>0.051882101531750116</v>
      </c>
      <c r="Q208" s="3">
        <f>IF(ISNUMBER(P208),SUMIF(A:A,A208,P:P),"")</f>
        <v>0.9007404768513733</v>
      </c>
      <c r="R208" s="3">
        <f t="shared" si="30"/>
        <v>0.05759938946355457</v>
      </c>
      <c r="S208" s="8">
        <f t="shared" si="31"/>
        <v>17.36129513373991</v>
      </c>
    </row>
    <row r="209" spans="1:19" ht="15">
      <c r="A209" s="1">
        <v>4</v>
      </c>
      <c r="B209" s="5">
        <v>0.7111111111111111</v>
      </c>
      <c r="C209" s="1" t="s">
        <v>20</v>
      </c>
      <c r="D209" s="1">
        <v>4</v>
      </c>
      <c r="E209" s="1">
        <v>4</v>
      </c>
      <c r="F209" s="1" t="s">
        <v>54</v>
      </c>
      <c r="G209" s="2">
        <v>44.4435333333333</v>
      </c>
      <c r="H209" s="6">
        <f>1+_xlfn.COUNTIFS(A:A,A209,O:O,"&lt;"&amp;O209)</f>
        <v>10</v>
      </c>
      <c r="I209" s="2">
        <f>_xlfn.AVERAGEIF(A:A,A209,G:G)</f>
        <v>49.44161025641025</v>
      </c>
      <c r="J209" s="2">
        <f t="shared" si="24"/>
        <v>-4.998076923076951</v>
      </c>
      <c r="K209" s="2">
        <f t="shared" si="25"/>
        <v>85.00192307692305</v>
      </c>
      <c r="L209" s="2">
        <f t="shared" si="26"/>
        <v>164.04083399649372</v>
      </c>
      <c r="M209" s="2">
        <f>SUMIF(A:A,A209,L:L)</f>
        <v>3371.7284917483066</v>
      </c>
      <c r="N209" s="3">
        <f t="shared" si="27"/>
        <v>0.04865185153488897</v>
      </c>
      <c r="O209" s="7">
        <f t="shared" si="28"/>
        <v>20.5542023263572</v>
      </c>
      <c r="P209" s="3">
        <f t="shared" si="29"/>
        <v>0.04865185153488897</v>
      </c>
      <c r="Q209" s="3">
        <f>IF(ISNUMBER(P209),SUMIF(A:A,A209,P:P),"")</f>
        <v>0.9007404768513733</v>
      </c>
      <c r="R209" s="3">
        <f t="shared" si="30"/>
        <v>0.054013173367046065</v>
      </c>
      <c r="S209" s="8">
        <f t="shared" si="31"/>
        <v>18.51400200474259</v>
      </c>
    </row>
    <row r="210" spans="1:19" ht="15">
      <c r="A210" s="1">
        <v>4</v>
      </c>
      <c r="B210" s="5">
        <v>0.7111111111111111</v>
      </c>
      <c r="C210" s="1" t="s">
        <v>20</v>
      </c>
      <c r="D210" s="1">
        <v>4</v>
      </c>
      <c r="E210" s="1">
        <v>7</v>
      </c>
      <c r="F210" s="1" t="s">
        <v>57</v>
      </c>
      <c r="G210" s="2">
        <v>41.3979</v>
      </c>
      <c r="H210" s="6">
        <f>1+_xlfn.COUNTIFS(A:A,A210,O:O,"&lt;"&amp;O210)</f>
        <v>11</v>
      </c>
      <c r="I210" s="2">
        <f>_xlfn.AVERAGEIF(A:A,A210,G:G)</f>
        <v>49.44161025641025</v>
      </c>
      <c r="J210" s="2">
        <f t="shared" si="24"/>
        <v>-8.04371025641025</v>
      </c>
      <c r="K210" s="2">
        <f t="shared" si="25"/>
        <v>81.95628974358975</v>
      </c>
      <c r="L210" s="2">
        <f t="shared" si="26"/>
        <v>136.64377877339507</v>
      </c>
      <c r="M210" s="2">
        <f>SUMIF(A:A,A210,L:L)</f>
        <v>3371.7284917483066</v>
      </c>
      <c r="N210" s="3">
        <f t="shared" si="27"/>
        <v>0.04052632918332716</v>
      </c>
      <c r="O210" s="7">
        <f t="shared" si="28"/>
        <v>24.675316520189735</v>
      </c>
      <c r="P210" s="3">
        <f t="shared" si="29"/>
      </c>
      <c r="Q210" s="3">
        <f>IF(ISNUMBER(P210),SUMIF(A:A,A210,P:P),"")</f>
      </c>
      <c r="R210" s="3">
        <f t="shared" si="30"/>
      </c>
      <c r="S210" s="8">
        <f t="shared" si="31"/>
      </c>
    </row>
    <row r="211" spans="1:19" ht="15">
      <c r="A211" s="1">
        <v>4</v>
      </c>
      <c r="B211" s="5">
        <v>0.7111111111111111</v>
      </c>
      <c r="C211" s="1" t="s">
        <v>20</v>
      </c>
      <c r="D211" s="1">
        <v>4</v>
      </c>
      <c r="E211" s="1">
        <v>11</v>
      </c>
      <c r="F211" s="1" t="s">
        <v>61</v>
      </c>
      <c r="G211" s="2">
        <v>40.4975666666667</v>
      </c>
      <c r="H211" s="6">
        <f>1+_xlfn.COUNTIFS(A:A,A211,O:O,"&lt;"&amp;O211)</f>
        <v>12</v>
      </c>
      <c r="I211" s="2">
        <f>_xlfn.AVERAGEIF(A:A,A211,G:G)</f>
        <v>49.44161025641025</v>
      </c>
      <c r="J211" s="2">
        <f t="shared" si="24"/>
        <v>-8.94404358974355</v>
      </c>
      <c r="K211" s="2">
        <f t="shared" si="25"/>
        <v>81.05595641025644</v>
      </c>
      <c r="L211" s="2">
        <f t="shared" si="26"/>
        <v>129.45811397547226</v>
      </c>
      <c r="M211" s="2">
        <f>SUMIF(A:A,A211,L:L)</f>
        <v>3371.7284917483066</v>
      </c>
      <c r="N211" s="3">
        <f t="shared" si="27"/>
        <v>0.0383951775157156</v>
      </c>
      <c r="O211" s="7">
        <f t="shared" si="28"/>
        <v>26.04493753390483</v>
      </c>
      <c r="P211" s="3">
        <f t="shared" si="29"/>
      </c>
      <c r="Q211" s="3">
        <f>IF(ISNUMBER(P211),SUMIF(A:A,A211,P:P),"")</f>
      </c>
      <c r="R211" s="3">
        <f t="shared" si="30"/>
      </c>
      <c r="S211" s="8">
        <f t="shared" si="31"/>
      </c>
    </row>
    <row r="212" spans="1:19" ht="15">
      <c r="A212" s="1">
        <v>4</v>
      </c>
      <c r="B212" s="5">
        <v>0.7111111111111111</v>
      </c>
      <c r="C212" s="1" t="s">
        <v>20</v>
      </c>
      <c r="D212" s="1">
        <v>4</v>
      </c>
      <c r="E212" s="1">
        <v>12</v>
      </c>
      <c r="F212" s="1" t="s">
        <v>62</v>
      </c>
      <c r="G212" s="2">
        <v>29.906899999999997</v>
      </c>
      <c r="H212" s="6">
        <f>1+_xlfn.COUNTIFS(A:A,A212,O:O,"&lt;"&amp;O212)</f>
        <v>13</v>
      </c>
      <c r="I212" s="2">
        <f>_xlfn.AVERAGEIF(A:A,A212,G:G)</f>
        <v>49.44161025641025</v>
      </c>
      <c r="J212" s="2">
        <f t="shared" si="24"/>
        <v>-19.534710256410253</v>
      </c>
      <c r="K212" s="2">
        <f t="shared" si="25"/>
        <v>70.46528974358975</v>
      </c>
      <c r="L212" s="2">
        <f t="shared" si="26"/>
        <v>68.57426952870762</v>
      </c>
      <c r="M212" s="2">
        <f>SUMIF(A:A,A212,L:L)</f>
        <v>3371.7284917483066</v>
      </c>
      <c r="N212" s="3">
        <f t="shared" si="27"/>
        <v>0.020338016449583853</v>
      </c>
      <c r="O212" s="7">
        <f t="shared" si="28"/>
        <v>49.16900340202358</v>
      </c>
      <c r="P212" s="3">
        <f t="shared" si="29"/>
      </c>
      <c r="Q212" s="3">
        <f>IF(ISNUMBER(P212),SUMIF(A:A,A212,P:P),"")</f>
      </c>
      <c r="R212" s="3">
        <f t="shared" si="30"/>
      </c>
      <c r="S212" s="8">
        <f t="shared" si="31"/>
      </c>
    </row>
    <row r="213" spans="1:19" ht="15">
      <c r="A213" s="1">
        <v>14</v>
      </c>
      <c r="B213" s="5">
        <v>0.7152777777777778</v>
      </c>
      <c r="C213" s="1" t="s">
        <v>100</v>
      </c>
      <c r="D213" s="1">
        <v>7</v>
      </c>
      <c r="E213" s="1">
        <v>1</v>
      </c>
      <c r="F213" s="1" t="s">
        <v>140</v>
      </c>
      <c r="G213" s="2">
        <v>73.7667</v>
      </c>
      <c r="H213" s="6">
        <f>1+_xlfn.COUNTIFS(A:A,A213,O:O,"&lt;"&amp;O213)</f>
        <v>1</v>
      </c>
      <c r="I213" s="2">
        <f>_xlfn.AVERAGEIF(A:A,A213,G:G)</f>
        <v>50.388740000000006</v>
      </c>
      <c r="J213" s="2">
        <f t="shared" si="24"/>
        <v>23.377959999999995</v>
      </c>
      <c r="K213" s="2">
        <f t="shared" si="25"/>
        <v>113.37796</v>
      </c>
      <c r="L213" s="2">
        <f t="shared" si="26"/>
        <v>900.2545890099777</v>
      </c>
      <c r="M213" s="2">
        <f>SUMIF(A:A,A213,L:L)</f>
        <v>3244.584321068308</v>
      </c>
      <c r="N213" s="3">
        <f t="shared" si="27"/>
        <v>0.2774637672888591</v>
      </c>
      <c r="O213" s="7">
        <f t="shared" si="28"/>
        <v>3.6040741815450463</v>
      </c>
      <c r="P213" s="3">
        <f t="shared" si="29"/>
        <v>0.2774637672888591</v>
      </c>
      <c r="Q213" s="3">
        <f>IF(ISNUMBER(P213),SUMIF(A:A,A213,P:P),"")</f>
        <v>0.8762263707210792</v>
      </c>
      <c r="R213" s="3">
        <f t="shared" si="30"/>
        <v>0.3166576315895673</v>
      </c>
      <c r="S213" s="8">
        <f t="shared" si="31"/>
        <v>3.15798483990476</v>
      </c>
    </row>
    <row r="214" spans="1:19" ht="15">
      <c r="A214" s="1">
        <v>14</v>
      </c>
      <c r="B214" s="5">
        <v>0.7152777777777778</v>
      </c>
      <c r="C214" s="1" t="s">
        <v>100</v>
      </c>
      <c r="D214" s="1">
        <v>7</v>
      </c>
      <c r="E214" s="1">
        <v>2</v>
      </c>
      <c r="F214" s="1" t="s">
        <v>141</v>
      </c>
      <c r="G214" s="2">
        <v>72.7878</v>
      </c>
      <c r="H214" s="6">
        <f>1+_xlfn.COUNTIFS(A:A,A214,O:O,"&lt;"&amp;O214)</f>
        <v>2</v>
      </c>
      <c r="I214" s="2">
        <f>_xlfn.AVERAGEIF(A:A,A214,G:G)</f>
        <v>50.388740000000006</v>
      </c>
      <c r="J214" s="2">
        <f t="shared" si="24"/>
        <v>22.39906</v>
      </c>
      <c r="K214" s="2">
        <f t="shared" si="25"/>
        <v>112.39905999999999</v>
      </c>
      <c r="L214" s="2">
        <f t="shared" si="26"/>
        <v>848.9018728928495</v>
      </c>
      <c r="M214" s="2">
        <f>SUMIF(A:A,A214,L:L)</f>
        <v>3244.584321068308</v>
      </c>
      <c r="N214" s="3">
        <f t="shared" si="27"/>
        <v>0.2616365576880249</v>
      </c>
      <c r="O214" s="7">
        <f t="shared" si="28"/>
        <v>3.8220958448490165</v>
      </c>
      <c r="P214" s="3">
        <f t="shared" si="29"/>
        <v>0.2616365576880249</v>
      </c>
      <c r="Q214" s="3">
        <f>IF(ISNUMBER(P214),SUMIF(A:A,A214,P:P),"")</f>
        <v>0.8762263707210792</v>
      </c>
      <c r="R214" s="3">
        <f t="shared" si="30"/>
        <v>0.29859470843443625</v>
      </c>
      <c r="S214" s="8">
        <f t="shared" si="31"/>
        <v>3.349021170680171</v>
      </c>
    </row>
    <row r="215" spans="1:19" ht="15">
      <c r="A215" s="1">
        <v>14</v>
      </c>
      <c r="B215" s="5">
        <v>0.7152777777777778</v>
      </c>
      <c r="C215" s="1" t="s">
        <v>100</v>
      </c>
      <c r="D215" s="1">
        <v>7</v>
      </c>
      <c r="E215" s="1">
        <v>3</v>
      </c>
      <c r="F215" s="1" t="s">
        <v>142</v>
      </c>
      <c r="G215" s="2">
        <v>60.0998</v>
      </c>
      <c r="H215" s="6">
        <f>1+_xlfn.COUNTIFS(A:A,A215,O:O,"&lt;"&amp;O215)</f>
        <v>3</v>
      </c>
      <c r="I215" s="2">
        <f>_xlfn.AVERAGEIF(A:A,A215,G:G)</f>
        <v>50.388740000000006</v>
      </c>
      <c r="J215" s="2">
        <f t="shared" si="24"/>
        <v>9.711059999999996</v>
      </c>
      <c r="K215" s="2">
        <f t="shared" si="25"/>
        <v>99.71106</v>
      </c>
      <c r="L215" s="2">
        <f t="shared" si="26"/>
        <v>396.4950671444863</v>
      </c>
      <c r="M215" s="2">
        <f>SUMIF(A:A,A215,L:L)</f>
        <v>3244.584321068308</v>
      </c>
      <c r="N215" s="3">
        <f t="shared" si="27"/>
        <v>0.12220211525091043</v>
      </c>
      <c r="O215" s="7">
        <f t="shared" si="28"/>
        <v>8.183164407152518</v>
      </c>
      <c r="P215" s="3">
        <f t="shared" si="29"/>
        <v>0.12220211525091043</v>
      </c>
      <c r="Q215" s="3">
        <f>IF(ISNUMBER(P215),SUMIF(A:A,A215,P:P),"")</f>
        <v>0.8762263707210792</v>
      </c>
      <c r="R215" s="3">
        <f t="shared" si="30"/>
        <v>0.13946409208198765</v>
      </c>
      <c r="S215" s="8">
        <f t="shared" si="31"/>
        <v>7.170304449493162</v>
      </c>
    </row>
    <row r="216" spans="1:19" ht="15">
      <c r="A216" s="1">
        <v>14</v>
      </c>
      <c r="B216" s="5">
        <v>0.7152777777777778</v>
      </c>
      <c r="C216" s="1" t="s">
        <v>100</v>
      </c>
      <c r="D216" s="1">
        <v>7</v>
      </c>
      <c r="E216" s="1">
        <v>4</v>
      </c>
      <c r="F216" s="1" t="s">
        <v>143</v>
      </c>
      <c r="G216" s="2">
        <v>56.0382</v>
      </c>
      <c r="H216" s="6">
        <f>1+_xlfn.COUNTIFS(A:A,A216,O:O,"&lt;"&amp;O216)</f>
        <v>4</v>
      </c>
      <c r="I216" s="2">
        <f>_xlfn.AVERAGEIF(A:A,A216,G:G)</f>
        <v>50.388740000000006</v>
      </c>
      <c r="J216" s="2">
        <f t="shared" si="24"/>
        <v>5.649459999999998</v>
      </c>
      <c r="K216" s="2">
        <f t="shared" si="25"/>
        <v>95.64946</v>
      </c>
      <c r="L216" s="2">
        <f t="shared" si="26"/>
        <v>310.7434338004261</v>
      </c>
      <c r="M216" s="2">
        <f>SUMIF(A:A,A216,L:L)</f>
        <v>3244.584321068308</v>
      </c>
      <c r="N216" s="3">
        <f t="shared" si="27"/>
        <v>0.09577295673367216</v>
      </c>
      <c r="O216" s="7">
        <f t="shared" si="28"/>
        <v>10.441360840313463</v>
      </c>
      <c r="P216" s="3">
        <f t="shared" si="29"/>
        <v>0.09577295673367216</v>
      </c>
      <c r="Q216" s="3">
        <f>IF(ISNUMBER(P216),SUMIF(A:A,A216,P:P),"")</f>
        <v>0.8762263707210792</v>
      </c>
      <c r="R216" s="3">
        <f t="shared" si="30"/>
        <v>0.1093016142105573</v>
      </c>
      <c r="S216" s="8">
        <f t="shared" si="31"/>
        <v>9.148995714497064</v>
      </c>
    </row>
    <row r="217" spans="1:19" ht="15">
      <c r="A217" s="1">
        <v>14</v>
      </c>
      <c r="B217" s="5">
        <v>0.7152777777777778</v>
      </c>
      <c r="C217" s="1" t="s">
        <v>100</v>
      </c>
      <c r="D217" s="1">
        <v>7</v>
      </c>
      <c r="E217" s="1">
        <v>10</v>
      </c>
      <c r="F217" s="1" t="s">
        <v>149</v>
      </c>
      <c r="G217" s="2">
        <v>48.9414</v>
      </c>
      <c r="H217" s="6">
        <f>1+_xlfn.COUNTIFS(A:A,A217,O:O,"&lt;"&amp;O217)</f>
        <v>5</v>
      </c>
      <c r="I217" s="2">
        <f>_xlfn.AVERAGEIF(A:A,A217,G:G)</f>
        <v>50.388740000000006</v>
      </c>
      <c r="J217" s="2">
        <f t="shared" si="24"/>
        <v>-1.447340000000004</v>
      </c>
      <c r="K217" s="2">
        <f t="shared" si="25"/>
        <v>88.55266</v>
      </c>
      <c r="L217" s="2">
        <f t="shared" si="26"/>
        <v>202.9905852728418</v>
      </c>
      <c r="M217" s="2">
        <f>SUMIF(A:A,A217,L:L)</f>
        <v>3244.584321068308</v>
      </c>
      <c r="N217" s="3">
        <f t="shared" si="27"/>
        <v>0.0625628940985591</v>
      </c>
      <c r="O217" s="7">
        <f t="shared" si="28"/>
        <v>15.983915296895308</v>
      </c>
      <c r="P217" s="3">
        <f t="shared" si="29"/>
        <v>0.0625628940985591</v>
      </c>
      <c r="Q217" s="3">
        <f>IF(ISNUMBER(P217),SUMIF(A:A,A217,P:P),"")</f>
        <v>0.8762263707210792</v>
      </c>
      <c r="R217" s="3">
        <f t="shared" si="30"/>
        <v>0.07140037801769625</v>
      </c>
      <c r="S217" s="8">
        <f t="shared" si="31"/>
        <v>14.005528090511715</v>
      </c>
    </row>
    <row r="218" spans="1:19" ht="15">
      <c r="A218" s="1">
        <v>14</v>
      </c>
      <c r="B218" s="5">
        <v>0.7152777777777778</v>
      </c>
      <c r="C218" s="1" t="s">
        <v>100</v>
      </c>
      <c r="D218" s="1">
        <v>7</v>
      </c>
      <c r="E218" s="1">
        <v>9</v>
      </c>
      <c r="F218" s="1" t="s">
        <v>148</v>
      </c>
      <c r="G218" s="2">
        <v>47.2685</v>
      </c>
      <c r="H218" s="6">
        <f>1+_xlfn.COUNTIFS(A:A,A218,O:O,"&lt;"&amp;O218)</f>
        <v>6</v>
      </c>
      <c r="I218" s="2">
        <f>_xlfn.AVERAGEIF(A:A,A218,G:G)</f>
        <v>50.388740000000006</v>
      </c>
      <c r="J218" s="2">
        <f t="shared" si="24"/>
        <v>-3.1202400000000026</v>
      </c>
      <c r="K218" s="2">
        <f t="shared" si="25"/>
        <v>86.87976</v>
      </c>
      <c r="L218" s="2">
        <f t="shared" si="26"/>
        <v>183.604796027619</v>
      </c>
      <c r="M218" s="2">
        <f>SUMIF(A:A,A218,L:L)</f>
        <v>3244.584321068308</v>
      </c>
      <c r="N218" s="3">
        <f t="shared" si="27"/>
        <v>0.05658807966105362</v>
      </c>
      <c r="O218" s="7">
        <f t="shared" si="28"/>
        <v>17.671566273139387</v>
      </c>
      <c r="P218" s="3">
        <f t="shared" si="29"/>
        <v>0.05658807966105362</v>
      </c>
      <c r="Q218" s="3">
        <f>IF(ISNUMBER(P218),SUMIF(A:A,A218,P:P),"")</f>
        <v>0.8762263707210792</v>
      </c>
      <c r="R218" s="3">
        <f t="shared" si="30"/>
        <v>0.06458157566575541</v>
      </c>
      <c r="S218" s="8">
        <f t="shared" si="31"/>
        <v>15.484292380469949</v>
      </c>
    </row>
    <row r="219" spans="1:19" ht="15">
      <c r="A219" s="1">
        <v>14</v>
      </c>
      <c r="B219" s="5">
        <v>0.7152777777777778</v>
      </c>
      <c r="C219" s="1" t="s">
        <v>100</v>
      </c>
      <c r="D219" s="1">
        <v>7</v>
      </c>
      <c r="E219" s="1">
        <v>5</v>
      </c>
      <c r="F219" s="1" t="s">
        <v>144</v>
      </c>
      <c r="G219" s="2">
        <v>41.8884</v>
      </c>
      <c r="H219" s="6">
        <f>1+_xlfn.COUNTIFS(A:A,A219,O:O,"&lt;"&amp;O219)</f>
        <v>7</v>
      </c>
      <c r="I219" s="2">
        <f>_xlfn.AVERAGEIF(A:A,A219,G:G)</f>
        <v>50.388740000000006</v>
      </c>
      <c r="J219" s="2">
        <f t="shared" si="24"/>
        <v>-8.500340000000008</v>
      </c>
      <c r="K219" s="2">
        <f t="shared" si="25"/>
        <v>81.49965999999999</v>
      </c>
      <c r="L219" s="2">
        <f t="shared" si="26"/>
        <v>132.95086182603683</v>
      </c>
      <c r="M219" s="2">
        <f>SUMIF(A:A,A219,L:L)</f>
        <v>3244.584321068308</v>
      </c>
      <c r="N219" s="3">
        <f t="shared" si="27"/>
        <v>0.04097623876277057</v>
      </c>
      <c r="O219" s="7">
        <f t="shared" si="28"/>
        <v>24.40438727891642</v>
      </c>
      <c r="P219" s="3">
        <f t="shared" si="29"/>
      </c>
      <c r="Q219" s="3">
        <f>IF(ISNUMBER(P219),SUMIF(A:A,A219,P:P),"")</f>
      </c>
      <c r="R219" s="3">
        <f t="shared" si="30"/>
      </c>
      <c r="S219" s="8">
        <f t="shared" si="31"/>
      </c>
    </row>
    <row r="220" spans="1:19" ht="15">
      <c r="A220" s="1">
        <v>14</v>
      </c>
      <c r="B220" s="5">
        <v>0.7152777777777778</v>
      </c>
      <c r="C220" s="1" t="s">
        <v>100</v>
      </c>
      <c r="D220" s="1">
        <v>7</v>
      </c>
      <c r="E220" s="1">
        <v>6</v>
      </c>
      <c r="F220" s="1" t="s">
        <v>145</v>
      </c>
      <c r="G220" s="2">
        <v>26.1295</v>
      </c>
      <c r="H220" s="6">
        <f>1+_xlfn.COUNTIFS(A:A,A220,O:O,"&lt;"&amp;O220)</f>
        <v>10</v>
      </c>
      <c r="I220" s="2">
        <f>_xlfn.AVERAGEIF(A:A,A220,G:G)</f>
        <v>50.388740000000006</v>
      </c>
      <c r="J220" s="2">
        <f t="shared" si="24"/>
        <v>-24.259240000000005</v>
      </c>
      <c r="K220" s="2">
        <f t="shared" si="25"/>
        <v>65.74076</v>
      </c>
      <c r="L220" s="2">
        <f t="shared" si="26"/>
        <v>51.64769669039335</v>
      </c>
      <c r="M220" s="2">
        <f>SUMIF(A:A,A220,L:L)</f>
        <v>3244.584321068308</v>
      </c>
      <c r="N220" s="3">
        <f t="shared" si="27"/>
        <v>0.015918124351099586</v>
      </c>
      <c r="O220" s="7">
        <f t="shared" si="28"/>
        <v>62.82147179802138</v>
      </c>
      <c r="P220" s="3">
        <f t="shared" si="29"/>
      </c>
      <c r="Q220" s="3">
        <f>IF(ISNUMBER(P220),SUMIF(A:A,A220,P:P),"")</f>
      </c>
      <c r="R220" s="3">
        <f t="shared" si="30"/>
      </c>
      <c r="S220" s="8">
        <f t="shared" si="31"/>
      </c>
    </row>
    <row r="221" spans="1:19" ht="15">
      <c r="A221" s="1">
        <v>14</v>
      </c>
      <c r="B221" s="5">
        <v>0.7152777777777778</v>
      </c>
      <c r="C221" s="1" t="s">
        <v>100</v>
      </c>
      <c r="D221" s="1">
        <v>7</v>
      </c>
      <c r="E221" s="1">
        <v>7</v>
      </c>
      <c r="F221" s="1" t="s">
        <v>146</v>
      </c>
      <c r="G221" s="2">
        <v>39.2439666666667</v>
      </c>
      <c r="H221" s="6">
        <f>1+_xlfn.COUNTIFS(A:A,A221,O:O,"&lt;"&amp;O221)</f>
        <v>8</v>
      </c>
      <c r="I221" s="2">
        <f>_xlfn.AVERAGEIF(A:A,A221,G:G)</f>
        <v>50.388740000000006</v>
      </c>
      <c r="J221" s="2">
        <f t="shared" si="24"/>
        <v>-11.144773333333305</v>
      </c>
      <c r="K221" s="2">
        <f t="shared" si="25"/>
        <v>78.8552266666667</v>
      </c>
      <c r="L221" s="2">
        <f t="shared" si="26"/>
        <v>113.44448519046935</v>
      </c>
      <c r="M221" s="2">
        <f>SUMIF(A:A,A221,L:L)</f>
        <v>3244.584321068308</v>
      </c>
      <c r="N221" s="3">
        <f t="shared" si="27"/>
        <v>0.034964258581240006</v>
      </c>
      <c r="O221" s="7">
        <f t="shared" si="28"/>
        <v>28.600635064990275</v>
      </c>
      <c r="P221" s="3">
        <f t="shared" si="29"/>
      </c>
      <c r="Q221" s="3">
        <f>IF(ISNUMBER(P221),SUMIF(A:A,A221,P:P),"")</f>
      </c>
      <c r="R221" s="3">
        <f t="shared" si="30"/>
      </c>
      <c r="S221" s="8">
        <f t="shared" si="31"/>
      </c>
    </row>
    <row r="222" spans="1:19" ht="15">
      <c r="A222" s="1">
        <v>14</v>
      </c>
      <c r="B222" s="5">
        <v>0.7152777777777778</v>
      </c>
      <c r="C222" s="1" t="s">
        <v>100</v>
      </c>
      <c r="D222" s="1">
        <v>7</v>
      </c>
      <c r="E222" s="1">
        <v>8</v>
      </c>
      <c r="F222" s="1" t="s">
        <v>147</v>
      </c>
      <c r="G222" s="2">
        <v>37.723133333333294</v>
      </c>
      <c r="H222" s="6">
        <f>1+_xlfn.COUNTIFS(A:A,A222,O:O,"&lt;"&amp;O222)</f>
        <v>9</v>
      </c>
      <c r="I222" s="2">
        <f>_xlfn.AVERAGEIF(A:A,A222,G:G)</f>
        <v>50.388740000000006</v>
      </c>
      <c r="J222" s="2">
        <f t="shared" si="24"/>
        <v>-12.665606666666712</v>
      </c>
      <c r="K222" s="2">
        <f t="shared" si="25"/>
        <v>77.33439333333328</v>
      </c>
      <c r="L222" s="2">
        <f t="shared" si="26"/>
        <v>103.55093321320783</v>
      </c>
      <c r="M222" s="2">
        <f>SUMIF(A:A,A222,L:L)</f>
        <v>3244.584321068308</v>
      </c>
      <c r="N222" s="3">
        <f t="shared" si="27"/>
        <v>0.031915007583810544</v>
      </c>
      <c r="O222" s="7">
        <f t="shared" si="28"/>
        <v>31.33322144367178</v>
      </c>
      <c r="P222" s="3">
        <f t="shared" si="29"/>
      </c>
      <c r="Q222" s="3">
        <f>IF(ISNUMBER(P222),SUMIF(A:A,A222,P:P),"")</f>
      </c>
      <c r="R222" s="3">
        <f t="shared" si="30"/>
      </c>
      <c r="S222" s="8">
        <f t="shared" si="31"/>
      </c>
    </row>
    <row r="223" spans="1:19" ht="15">
      <c r="A223" s="1">
        <v>5</v>
      </c>
      <c r="B223" s="5">
        <v>0.7361111111111112</v>
      </c>
      <c r="C223" s="1" t="s">
        <v>20</v>
      </c>
      <c r="D223" s="1">
        <v>5</v>
      </c>
      <c r="E223" s="1">
        <v>1</v>
      </c>
      <c r="F223" s="1" t="s">
        <v>64</v>
      </c>
      <c r="G223" s="2">
        <v>76.2534666666667</v>
      </c>
      <c r="H223" s="6">
        <f>1+_xlfn.COUNTIFS(A:A,A223,O:O,"&lt;"&amp;O223)</f>
        <v>1</v>
      </c>
      <c r="I223" s="2">
        <f>_xlfn.AVERAGEIF(A:A,A223,G:G)</f>
        <v>47.66450555555556</v>
      </c>
      <c r="J223" s="2">
        <f t="shared" si="24"/>
        <v>28.58896111111114</v>
      </c>
      <c r="K223" s="2">
        <f t="shared" si="25"/>
        <v>118.58896111111113</v>
      </c>
      <c r="L223" s="2">
        <f t="shared" si="26"/>
        <v>1230.6991071131695</v>
      </c>
      <c r="M223" s="2">
        <f>SUMIF(A:A,A223,L:L)</f>
        <v>3634.431417231084</v>
      </c>
      <c r="N223" s="3">
        <f t="shared" si="27"/>
        <v>0.33862218482878564</v>
      </c>
      <c r="O223" s="7">
        <f t="shared" si="28"/>
        <v>2.953143783256908</v>
      </c>
      <c r="P223" s="3">
        <f t="shared" si="29"/>
        <v>0.33862218482878564</v>
      </c>
      <c r="Q223" s="3">
        <f>IF(ISNUMBER(P223),SUMIF(A:A,A223,P:P),"")</f>
        <v>0.8208281890136112</v>
      </c>
      <c r="R223" s="3">
        <f t="shared" si="30"/>
        <v>0.41253722686559746</v>
      </c>
      <c r="S223" s="8">
        <f t="shared" si="31"/>
        <v>2.424023663507572</v>
      </c>
    </row>
    <row r="224" spans="1:19" ht="15">
      <c r="A224" s="1">
        <v>5</v>
      </c>
      <c r="B224" s="5">
        <v>0.7361111111111112</v>
      </c>
      <c r="C224" s="1" t="s">
        <v>20</v>
      </c>
      <c r="D224" s="1">
        <v>5</v>
      </c>
      <c r="E224" s="1">
        <v>2</v>
      </c>
      <c r="F224" s="1" t="s">
        <v>65</v>
      </c>
      <c r="G224" s="2">
        <v>63.072566666666596</v>
      </c>
      <c r="H224" s="6">
        <f>1+_xlfn.COUNTIFS(A:A,A224,O:O,"&lt;"&amp;O224)</f>
        <v>2</v>
      </c>
      <c r="I224" s="2">
        <f>_xlfn.AVERAGEIF(A:A,A224,G:G)</f>
        <v>47.66450555555556</v>
      </c>
      <c r="J224" s="2">
        <f t="shared" si="24"/>
        <v>15.408061111111039</v>
      </c>
      <c r="K224" s="2">
        <f t="shared" si="25"/>
        <v>105.40806111111104</v>
      </c>
      <c r="L224" s="2">
        <f t="shared" si="26"/>
        <v>558.0695893301796</v>
      </c>
      <c r="M224" s="2">
        <f>SUMIF(A:A,A224,L:L)</f>
        <v>3634.431417231084</v>
      </c>
      <c r="N224" s="3">
        <f t="shared" si="27"/>
        <v>0.1535507278206803</v>
      </c>
      <c r="O224" s="7">
        <f t="shared" si="28"/>
        <v>6.512505764009276</v>
      </c>
      <c r="P224" s="3">
        <f t="shared" si="29"/>
        <v>0.1535507278206803</v>
      </c>
      <c r="Q224" s="3">
        <f>IF(ISNUMBER(P224),SUMIF(A:A,A224,P:P),"")</f>
        <v>0.8208281890136112</v>
      </c>
      <c r="R224" s="3">
        <f t="shared" si="30"/>
        <v>0.18706804892410203</v>
      </c>
      <c r="S224" s="8">
        <f t="shared" si="31"/>
        <v>5.345648312212439</v>
      </c>
    </row>
    <row r="225" spans="1:19" ht="15">
      <c r="A225" s="1">
        <v>5</v>
      </c>
      <c r="B225" s="5">
        <v>0.7361111111111112</v>
      </c>
      <c r="C225" s="1" t="s">
        <v>20</v>
      </c>
      <c r="D225" s="1">
        <v>5</v>
      </c>
      <c r="E225" s="1">
        <v>8</v>
      </c>
      <c r="F225" s="1" t="s">
        <v>71</v>
      </c>
      <c r="G225" s="2">
        <v>55.610833333333396</v>
      </c>
      <c r="H225" s="6">
        <f>1+_xlfn.COUNTIFS(A:A,A225,O:O,"&lt;"&amp;O225)</f>
        <v>3</v>
      </c>
      <c r="I225" s="2">
        <f>_xlfn.AVERAGEIF(A:A,A225,G:G)</f>
        <v>47.66450555555556</v>
      </c>
      <c r="J225" s="2">
        <f t="shared" si="24"/>
        <v>7.946327777777839</v>
      </c>
      <c r="K225" s="2">
        <f t="shared" si="25"/>
        <v>97.94632777777784</v>
      </c>
      <c r="L225" s="2">
        <f t="shared" si="26"/>
        <v>356.6588300295428</v>
      </c>
      <c r="M225" s="2">
        <f>SUMIF(A:A,A225,L:L)</f>
        <v>3634.431417231084</v>
      </c>
      <c r="N225" s="3">
        <f t="shared" si="27"/>
        <v>0.09813332240597504</v>
      </c>
      <c r="O225" s="7">
        <f t="shared" si="28"/>
        <v>10.190218526007156</v>
      </c>
      <c r="P225" s="3">
        <f t="shared" si="29"/>
        <v>0.09813332240597504</v>
      </c>
      <c r="Q225" s="3">
        <f>IF(ISNUMBER(P225),SUMIF(A:A,A225,P:P),"")</f>
        <v>0.8208281890136112</v>
      </c>
      <c r="R225" s="3">
        <f t="shared" si="30"/>
        <v>0.11955403544790756</v>
      </c>
      <c r="S225" s="8">
        <f t="shared" si="31"/>
        <v>8.364418618355405</v>
      </c>
    </row>
    <row r="226" spans="1:19" ht="15">
      <c r="A226" s="1">
        <v>5</v>
      </c>
      <c r="B226" s="5">
        <v>0.7361111111111112</v>
      </c>
      <c r="C226" s="1" t="s">
        <v>20</v>
      </c>
      <c r="D226" s="1">
        <v>5</v>
      </c>
      <c r="E226" s="1">
        <v>6</v>
      </c>
      <c r="F226" s="1" t="s">
        <v>69</v>
      </c>
      <c r="G226" s="2">
        <v>47.4249666666667</v>
      </c>
      <c r="H226" s="6">
        <f>1+_xlfn.COUNTIFS(A:A,A226,O:O,"&lt;"&amp;O226)</f>
        <v>4</v>
      </c>
      <c r="I226" s="2">
        <f>_xlfn.AVERAGEIF(A:A,A226,G:G)</f>
        <v>47.66450555555556</v>
      </c>
      <c r="J226" s="2">
        <f t="shared" si="24"/>
        <v>-0.239538888888859</v>
      </c>
      <c r="K226" s="2">
        <f t="shared" si="25"/>
        <v>89.76046111111114</v>
      </c>
      <c r="L226" s="2">
        <f t="shared" si="26"/>
        <v>218.24704752239393</v>
      </c>
      <c r="M226" s="2">
        <f>SUMIF(A:A,A226,L:L)</f>
        <v>3634.431417231084</v>
      </c>
      <c r="N226" s="3">
        <f t="shared" si="27"/>
        <v>0.060049846170619696</v>
      </c>
      <c r="O226" s="7">
        <f t="shared" si="28"/>
        <v>16.652832001579135</v>
      </c>
      <c r="P226" s="3">
        <f t="shared" si="29"/>
        <v>0.060049846170619696</v>
      </c>
      <c r="Q226" s="3">
        <f>IF(ISNUMBER(P226),SUMIF(A:A,A226,P:P),"")</f>
        <v>0.8208281890136112</v>
      </c>
      <c r="R226" s="3">
        <f t="shared" si="30"/>
        <v>0.07315763149262888</v>
      </c>
      <c r="S226" s="8">
        <f t="shared" si="31"/>
        <v>13.669113933804113</v>
      </c>
    </row>
    <row r="227" spans="1:19" ht="15">
      <c r="A227" s="1">
        <v>5</v>
      </c>
      <c r="B227" s="5">
        <v>0.7361111111111112</v>
      </c>
      <c r="C227" s="1" t="s">
        <v>20</v>
      </c>
      <c r="D227" s="1">
        <v>5</v>
      </c>
      <c r="E227" s="1">
        <v>7</v>
      </c>
      <c r="F227" s="1" t="s">
        <v>70</v>
      </c>
      <c r="G227" s="2">
        <v>46.7393666666666</v>
      </c>
      <c r="H227" s="6">
        <f>1+_xlfn.COUNTIFS(A:A,A227,O:O,"&lt;"&amp;O227)</f>
        <v>5</v>
      </c>
      <c r="I227" s="2">
        <f>_xlfn.AVERAGEIF(A:A,A227,G:G)</f>
        <v>47.66450555555556</v>
      </c>
      <c r="J227" s="2">
        <f t="shared" si="24"/>
        <v>-0.9251388888889593</v>
      </c>
      <c r="K227" s="2">
        <f t="shared" si="25"/>
        <v>89.07486111111103</v>
      </c>
      <c r="L227" s="2">
        <f t="shared" si="26"/>
        <v>209.45138641144783</v>
      </c>
      <c r="M227" s="2">
        <f>SUMIF(A:A,A227,L:L)</f>
        <v>3634.431417231084</v>
      </c>
      <c r="N227" s="3">
        <f t="shared" si="27"/>
        <v>0.057629753423994935</v>
      </c>
      <c r="O227" s="7">
        <f t="shared" si="28"/>
        <v>17.35214781577803</v>
      </c>
      <c r="P227" s="3">
        <f t="shared" si="29"/>
        <v>0.057629753423994935</v>
      </c>
      <c r="Q227" s="3">
        <f>IF(ISNUMBER(P227),SUMIF(A:A,A227,P:P),"")</f>
        <v>0.8208281890136112</v>
      </c>
      <c r="R227" s="3">
        <f t="shared" si="30"/>
        <v>0.07020927667365881</v>
      </c>
      <c r="S227" s="8">
        <f t="shared" si="31"/>
        <v>14.243132067121566</v>
      </c>
    </row>
    <row r="228" spans="1:19" ht="15">
      <c r="A228" s="1">
        <v>5</v>
      </c>
      <c r="B228" s="5">
        <v>0.7361111111111112</v>
      </c>
      <c r="C228" s="1" t="s">
        <v>20</v>
      </c>
      <c r="D228" s="1">
        <v>5</v>
      </c>
      <c r="E228" s="1">
        <v>10</v>
      </c>
      <c r="F228" s="1" t="s">
        <v>73</v>
      </c>
      <c r="G228" s="2">
        <v>46.513833333333295</v>
      </c>
      <c r="H228" s="6">
        <f>1+_xlfn.COUNTIFS(A:A,A228,O:O,"&lt;"&amp;O228)</f>
        <v>6</v>
      </c>
      <c r="I228" s="2">
        <f>_xlfn.AVERAGEIF(A:A,A228,G:G)</f>
        <v>47.66450555555556</v>
      </c>
      <c r="J228" s="2">
        <f t="shared" si="24"/>
        <v>-1.150672222222262</v>
      </c>
      <c r="K228" s="2">
        <f t="shared" si="25"/>
        <v>88.84932777777775</v>
      </c>
      <c r="L228" s="2">
        <f t="shared" si="26"/>
        <v>206.63618088982562</v>
      </c>
      <c r="M228" s="2">
        <f>SUMIF(A:A,A228,L:L)</f>
        <v>3634.431417231084</v>
      </c>
      <c r="N228" s="3">
        <f t="shared" si="27"/>
        <v>0.05685516031755327</v>
      </c>
      <c r="O228" s="7">
        <f t="shared" si="28"/>
        <v>17.58855298999594</v>
      </c>
      <c r="P228" s="3">
        <f t="shared" si="29"/>
        <v>0.05685516031755327</v>
      </c>
      <c r="Q228" s="3">
        <f>IF(ISNUMBER(P228),SUMIF(A:A,A228,P:P),"")</f>
        <v>0.8208281890136112</v>
      </c>
      <c r="R228" s="3">
        <f t="shared" si="30"/>
        <v>0.0692656040308217</v>
      </c>
      <c r="S228" s="8">
        <f t="shared" si="31"/>
        <v>14.437180098148303</v>
      </c>
    </row>
    <row r="229" spans="1:19" ht="15">
      <c r="A229" s="1">
        <v>5</v>
      </c>
      <c r="B229" s="5">
        <v>0.7361111111111112</v>
      </c>
      <c r="C229" s="1" t="s">
        <v>20</v>
      </c>
      <c r="D229" s="1">
        <v>5</v>
      </c>
      <c r="E229" s="1">
        <v>9</v>
      </c>
      <c r="F229" s="1" t="s">
        <v>72</v>
      </c>
      <c r="G229" s="2">
        <v>46.257433333333395</v>
      </c>
      <c r="H229" s="6">
        <f>1+_xlfn.COUNTIFS(A:A,A229,O:O,"&lt;"&amp;O229)</f>
        <v>7</v>
      </c>
      <c r="I229" s="2">
        <f>_xlfn.AVERAGEIF(A:A,A229,G:G)</f>
        <v>47.66450555555556</v>
      </c>
      <c r="J229" s="2">
        <f t="shared" si="24"/>
        <v>-1.4070722222221619</v>
      </c>
      <c r="K229" s="2">
        <f t="shared" si="25"/>
        <v>88.59292777777785</v>
      </c>
      <c r="L229" s="2">
        <f t="shared" si="26"/>
        <v>203.48161700340424</v>
      </c>
      <c r="M229" s="2">
        <f>SUMIF(A:A,A229,L:L)</f>
        <v>3634.431417231084</v>
      </c>
      <c r="N229" s="3">
        <f t="shared" si="27"/>
        <v>0.05598719404600241</v>
      </c>
      <c r="O229" s="7">
        <f t="shared" si="28"/>
        <v>17.86122732241842</v>
      </c>
      <c r="P229" s="3">
        <f t="shared" si="29"/>
        <v>0.05598719404600241</v>
      </c>
      <c r="Q229" s="3">
        <f>IF(ISNUMBER(P229),SUMIF(A:A,A229,P:P),"")</f>
        <v>0.8208281890136112</v>
      </c>
      <c r="R229" s="3">
        <f t="shared" si="30"/>
        <v>0.06820817656528365</v>
      </c>
      <c r="S229" s="8">
        <f t="shared" si="31"/>
        <v>14.660998876621141</v>
      </c>
    </row>
    <row r="230" spans="1:19" ht="15">
      <c r="A230" s="1">
        <v>5</v>
      </c>
      <c r="B230" s="5">
        <v>0.7361111111111112</v>
      </c>
      <c r="C230" s="1" t="s">
        <v>20</v>
      </c>
      <c r="D230" s="1">
        <v>5</v>
      </c>
      <c r="E230" s="1">
        <v>3</v>
      </c>
      <c r="F230" s="1" t="s">
        <v>66</v>
      </c>
      <c r="G230" s="2">
        <v>39.4700666666666</v>
      </c>
      <c r="H230" s="6">
        <f>1+_xlfn.COUNTIFS(A:A,A230,O:O,"&lt;"&amp;O230)</f>
        <v>11</v>
      </c>
      <c r="I230" s="2">
        <f>_xlfn.AVERAGEIF(A:A,A230,G:G)</f>
        <v>47.66450555555556</v>
      </c>
      <c r="J230" s="2">
        <f t="shared" si="24"/>
        <v>-8.19443888888896</v>
      </c>
      <c r="K230" s="2">
        <f t="shared" si="25"/>
        <v>81.80556111111105</v>
      </c>
      <c r="L230" s="2">
        <f t="shared" si="26"/>
        <v>135.41358213909623</v>
      </c>
      <c r="M230" s="2">
        <f>SUMIF(A:A,A230,L:L)</f>
        <v>3634.431417231084</v>
      </c>
      <c r="N230" s="3">
        <f t="shared" si="27"/>
        <v>0.03725853279197712</v>
      </c>
      <c r="O230" s="7">
        <f t="shared" si="28"/>
        <v>26.839489509241492</v>
      </c>
      <c r="P230" s="3">
        <f t="shared" si="29"/>
      </c>
      <c r="Q230" s="3">
        <f>IF(ISNUMBER(P230),SUMIF(A:A,A230,P:P),"")</f>
      </c>
      <c r="R230" s="3">
        <f t="shared" si="30"/>
      </c>
      <c r="S230" s="8">
        <f t="shared" si="31"/>
      </c>
    </row>
    <row r="231" spans="1:19" ht="15">
      <c r="A231" s="1">
        <v>5</v>
      </c>
      <c r="B231" s="5">
        <v>0.7361111111111112</v>
      </c>
      <c r="C231" s="1" t="s">
        <v>20</v>
      </c>
      <c r="D231" s="1">
        <v>5</v>
      </c>
      <c r="E231" s="1">
        <v>4</v>
      </c>
      <c r="F231" s="1" t="s">
        <v>67</v>
      </c>
      <c r="G231" s="2">
        <v>41.6856666666667</v>
      </c>
      <c r="H231" s="6">
        <f>1+_xlfn.COUNTIFS(A:A,A231,O:O,"&lt;"&amp;O231)</f>
        <v>9</v>
      </c>
      <c r="I231" s="2">
        <f>_xlfn.AVERAGEIF(A:A,A231,G:G)</f>
        <v>47.66450555555556</v>
      </c>
      <c r="J231" s="2">
        <f t="shared" si="24"/>
        <v>-5.978838888888859</v>
      </c>
      <c r="K231" s="2">
        <f t="shared" si="25"/>
        <v>84.02116111111114</v>
      </c>
      <c r="L231" s="2">
        <f t="shared" si="26"/>
        <v>154.66626501463972</v>
      </c>
      <c r="M231" s="2">
        <f>SUMIF(A:A,A231,L:L)</f>
        <v>3634.431417231084</v>
      </c>
      <c r="N231" s="3">
        <f t="shared" si="27"/>
        <v>0.042555835358828495</v>
      </c>
      <c r="O231" s="7">
        <f t="shared" si="28"/>
        <v>23.498540013797268</v>
      </c>
      <c r="P231" s="3">
        <f t="shared" si="29"/>
      </c>
      <c r="Q231" s="3">
        <f>IF(ISNUMBER(P231),SUMIF(A:A,A231,P:P),"")</f>
      </c>
      <c r="R231" s="3">
        <f t="shared" si="30"/>
      </c>
      <c r="S231" s="8">
        <f t="shared" si="31"/>
      </c>
    </row>
    <row r="232" spans="1:19" ht="15">
      <c r="A232" s="1">
        <v>5</v>
      </c>
      <c r="B232" s="5">
        <v>0.7361111111111112</v>
      </c>
      <c r="C232" s="1" t="s">
        <v>20</v>
      </c>
      <c r="D232" s="1">
        <v>5</v>
      </c>
      <c r="E232" s="1">
        <v>5</v>
      </c>
      <c r="F232" s="1" t="s">
        <v>68</v>
      </c>
      <c r="G232" s="2">
        <v>42.169000000000004</v>
      </c>
      <c r="H232" s="6">
        <f>1+_xlfn.COUNTIFS(A:A,A232,O:O,"&lt;"&amp;O232)</f>
        <v>8</v>
      </c>
      <c r="I232" s="2">
        <f>_xlfn.AVERAGEIF(A:A,A232,G:G)</f>
        <v>47.66450555555556</v>
      </c>
      <c r="J232" s="2">
        <f t="shared" si="24"/>
        <v>-5.495505555555553</v>
      </c>
      <c r="K232" s="2">
        <f t="shared" si="25"/>
        <v>84.50449444444445</v>
      </c>
      <c r="L232" s="2">
        <f t="shared" si="26"/>
        <v>159.2172571416783</v>
      </c>
      <c r="M232" s="2">
        <f>SUMIF(A:A,A232,L:L)</f>
        <v>3634.431417231084</v>
      </c>
      <c r="N232" s="3">
        <f t="shared" si="27"/>
        <v>0.04380802355681237</v>
      </c>
      <c r="O232" s="7">
        <f t="shared" si="28"/>
        <v>22.82686866033003</v>
      </c>
      <c r="P232" s="3">
        <f t="shared" si="29"/>
      </c>
      <c r="Q232" s="3">
        <f>IF(ISNUMBER(P232),SUMIF(A:A,A232,P:P),"")</f>
      </c>
      <c r="R232" s="3">
        <f t="shared" si="30"/>
      </c>
      <c r="S232" s="8">
        <f t="shared" si="31"/>
      </c>
    </row>
    <row r="233" spans="1:19" ht="15">
      <c r="A233" s="1">
        <v>5</v>
      </c>
      <c r="B233" s="5">
        <v>0.7361111111111112</v>
      </c>
      <c r="C233" s="1" t="s">
        <v>20</v>
      </c>
      <c r="D233" s="1">
        <v>5</v>
      </c>
      <c r="E233" s="1">
        <v>11</v>
      </c>
      <c r="F233" s="1" t="s">
        <v>74</v>
      </c>
      <c r="G233" s="2">
        <v>27.0268333333333</v>
      </c>
      <c r="H233" s="6">
        <f>1+_xlfn.COUNTIFS(A:A,A233,O:O,"&lt;"&amp;O233)</f>
        <v>12</v>
      </c>
      <c r="I233" s="2">
        <f>_xlfn.AVERAGEIF(A:A,A233,G:G)</f>
        <v>47.66450555555556</v>
      </c>
      <c r="J233" s="2">
        <f t="shared" si="24"/>
        <v>-20.637672222222257</v>
      </c>
      <c r="K233" s="2">
        <f t="shared" si="25"/>
        <v>69.36232777777775</v>
      </c>
      <c r="L233" s="2">
        <f t="shared" si="26"/>
        <v>64.18308270264637</v>
      </c>
      <c r="M233" s="2">
        <f>SUMIF(A:A,A233,L:L)</f>
        <v>3634.431417231084</v>
      </c>
      <c r="N233" s="3">
        <f t="shared" si="27"/>
        <v>0.017659731422733707</v>
      </c>
      <c r="O233" s="7">
        <f t="shared" si="28"/>
        <v>56.62600274388551</v>
      </c>
      <c r="P233" s="3">
        <f t="shared" si="29"/>
      </c>
      <c r="Q233" s="3">
        <f>IF(ISNUMBER(P233),SUMIF(A:A,A233,P:P),"")</f>
      </c>
      <c r="R233" s="3">
        <f t="shared" si="30"/>
      </c>
      <c r="S233" s="8">
        <f t="shared" si="31"/>
      </c>
    </row>
    <row r="234" spans="1:19" ht="15">
      <c r="A234" s="1">
        <v>5</v>
      </c>
      <c r="B234" s="5">
        <v>0.7361111111111112</v>
      </c>
      <c r="C234" s="1" t="s">
        <v>20</v>
      </c>
      <c r="D234" s="1">
        <v>5</v>
      </c>
      <c r="E234" s="1">
        <v>12</v>
      </c>
      <c r="F234" s="1" t="s">
        <v>75</v>
      </c>
      <c r="G234" s="2">
        <v>39.7500333333334</v>
      </c>
      <c r="H234" s="6">
        <f>1+_xlfn.COUNTIFS(A:A,A234,O:O,"&lt;"&amp;O234)</f>
        <v>10</v>
      </c>
      <c r="I234" s="2">
        <f>_xlfn.AVERAGEIF(A:A,A234,G:G)</f>
        <v>47.66450555555556</v>
      </c>
      <c r="J234" s="2">
        <f t="shared" si="24"/>
        <v>-7.914472222222159</v>
      </c>
      <c r="K234" s="2">
        <f t="shared" si="25"/>
        <v>82.08552777777784</v>
      </c>
      <c r="L234" s="2">
        <f t="shared" si="26"/>
        <v>137.70747193306008</v>
      </c>
      <c r="M234" s="2">
        <f>SUMIF(A:A,A234,L:L)</f>
        <v>3634.431417231084</v>
      </c>
      <c r="N234" s="3">
        <f t="shared" si="27"/>
        <v>0.03788968785603703</v>
      </c>
      <c r="O234" s="7">
        <f t="shared" si="28"/>
        <v>26.39240533729201</v>
      </c>
      <c r="P234" s="3">
        <f t="shared" si="29"/>
      </c>
      <c r="Q234" s="3">
        <f>IF(ISNUMBER(P234),SUMIF(A:A,A234,P:P),"")</f>
      </c>
      <c r="R234" s="3">
        <f t="shared" si="30"/>
      </c>
      <c r="S234" s="8">
        <f t="shared" si="31"/>
      </c>
    </row>
    <row r="235" spans="1:19" ht="15">
      <c r="A235" s="1">
        <v>6</v>
      </c>
      <c r="B235" s="5">
        <v>0.7604166666666666</v>
      </c>
      <c r="C235" s="1" t="s">
        <v>20</v>
      </c>
      <c r="D235" s="1">
        <v>6</v>
      </c>
      <c r="E235" s="1">
        <v>2</v>
      </c>
      <c r="F235" s="1" t="s">
        <v>77</v>
      </c>
      <c r="G235" s="2">
        <v>75.5776666666667</v>
      </c>
      <c r="H235" s="6">
        <f>1+_xlfn.COUNTIFS(A:A,A235,O:O,"&lt;"&amp;O235)</f>
        <v>1</v>
      </c>
      <c r="I235" s="2">
        <f>_xlfn.AVERAGEIF(A:A,A235,G:G)</f>
        <v>49.05326904761904</v>
      </c>
      <c r="J235" s="2">
        <f t="shared" si="24"/>
        <v>26.52439761904766</v>
      </c>
      <c r="K235" s="2">
        <f t="shared" si="25"/>
        <v>116.52439761904766</v>
      </c>
      <c r="L235" s="2">
        <f t="shared" si="26"/>
        <v>1087.3119811760148</v>
      </c>
      <c r="M235" s="2">
        <f>SUMIF(A:A,A235,L:L)</f>
        <v>4445.232898359302</v>
      </c>
      <c r="N235" s="3">
        <f t="shared" si="27"/>
        <v>0.24460180288356373</v>
      </c>
      <c r="O235" s="7">
        <f t="shared" si="28"/>
        <v>4.088277307081109</v>
      </c>
      <c r="P235" s="3">
        <f t="shared" si="29"/>
        <v>0.24460180288356373</v>
      </c>
      <c r="Q235" s="3">
        <f>IF(ISNUMBER(P235),SUMIF(A:A,A235,P:P),"")</f>
        <v>0.8092910468491351</v>
      </c>
      <c r="R235" s="3">
        <f t="shared" si="30"/>
        <v>0.3022420720405689</v>
      </c>
      <c r="S235" s="8">
        <f t="shared" si="31"/>
        <v>3.308606221657233</v>
      </c>
    </row>
    <row r="236" spans="1:19" ht="15">
      <c r="A236" s="1">
        <v>6</v>
      </c>
      <c r="B236" s="5">
        <v>0.7604166666666666</v>
      </c>
      <c r="C236" s="1" t="s">
        <v>20</v>
      </c>
      <c r="D236" s="1">
        <v>6</v>
      </c>
      <c r="E236" s="1">
        <v>1</v>
      </c>
      <c r="F236" s="1" t="s">
        <v>76</v>
      </c>
      <c r="G236" s="2">
        <v>71.7578</v>
      </c>
      <c r="H236" s="6">
        <f>1+_xlfn.COUNTIFS(A:A,A236,O:O,"&lt;"&amp;O236)</f>
        <v>2</v>
      </c>
      <c r="I236" s="2">
        <f>_xlfn.AVERAGEIF(A:A,A236,G:G)</f>
        <v>49.05326904761904</v>
      </c>
      <c r="J236" s="2">
        <f t="shared" si="24"/>
        <v>22.704530952380964</v>
      </c>
      <c r="K236" s="2">
        <f t="shared" si="25"/>
        <v>112.70453095238096</v>
      </c>
      <c r="L236" s="2">
        <f t="shared" si="26"/>
        <v>864.6042235029189</v>
      </c>
      <c r="M236" s="2">
        <f>SUMIF(A:A,A236,L:L)</f>
        <v>4445.232898359302</v>
      </c>
      <c r="N236" s="3">
        <f t="shared" si="27"/>
        <v>0.1945014453173054</v>
      </c>
      <c r="O236" s="7">
        <f t="shared" si="28"/>
        <v>5.141349969757921</v>
      </c>
      <c r="P236" s="3">
        <f t="shared" si="29"/>
        <v>0.1945014453173054</v>
      </c>
      <c r="Q236" s="3">
        <f>IF(ISNUMBER(P236),SUMIF(A:A,A236,P:P),"")</f>
        <v>0.8092910468491351</v>
      </c>
      <c r="R236" s="3">
        <f t="shared" si="30"/>
        <v>0.24033559505516636</v>
      </c>
      <c r="S236" s="8">
        <f t="shared" si="31"/>
        <v>4.160848499243157</v>
      </c>
    </row>
    <row r="237" spans="1:19" ht="15">
      <c r="A237" s="1">
        <v>6</v>
      </c>
      <c r="B237" s="5">
        <v>0.7604166666666666</v>
      </c>
      <c r="C237" s="1" t="s">
        <v>20</v>
      </c>
      <c r="D237" s="1">
        <v>6</v>
      </c>
      <c r="E237" s="1">
        <v>8</v>
      </c>
      <c r="F237" s="1" t="s">
        <v>83</v>
      </c>
      <c r="G237" s="2">
        <v>57.5933</v>
      </c>
      <c r="H237" s="6">
        <f>1+_xlfn.COUNTIFS(A:A,A237,O:O,"&lt;"&amp;O237)</f>
        <v>3</v>
      </c>
      <c r="I237" s="2">
        <f>_xlfn.AVERAGEIF(A:A,A237,G:G)</f>
        <v>49.05326904761904</v>
      </c>
      <c r="J237" s="2">
        <f t="shared" si="24"/>
        <v>8.54003095238096</v>
      </c>
      <c r="K237" s="2">
        <f t="shared" si="25"/>
        <v>98.54003095238096</v>
      </c>
      <c r="L237" s="2">
        <f t="shared" si="26"/>
        <v>369.5927992920658</v>
      </c>
      <c r="M237" s="2">
        <f>SUMIF(A:A,A237,L:L)</f>
        <v>4445.232898359302</v>
      </c>
      <c r="N237" s="3">
        <f t="shared" si="27"/>
        <v>0.08314362998358969</v>
      </c>
      <c r="O237" s="7">
        <f t="shared" si="28"/>
        <v>12.027379610408795</v>
      </c>
      <c r="P237" s="3">
        <f t="shared" si="29"/>
        <v>0.08314362998358969</v>
      </c>
      <c r="Q237" s="3">
        <f>IF(ISNUMBER(P237),SUMIF(A:A,A237,P:P),"")</f>
        <v>0.8092910468491351</v>
      </c>
      <c r="R237" s="3">
        <f t="shared" si="30"/>
        <v>0.10273637686626849</v>
      </c>
      <c r="S237" s="8">
        <f t="shared" si="31"/>
        <v>9.733650635759677</v>
      </c>
    </row>
    <row r="238" spans="1:19" ht="15">
      <c r="A238" s="1">
        <v>6</v>
      </c>
      <c r="B238" s="5">
        <v>0.7604166666666666</v>
      </c>
      <c r="C238" s="1" t="s">
        <v>20</v>
      </c>
      <c r="D238" s="1">
        <v>6</v>
      </c>
      <c r="E238" s="1">
        <v>7</v>
      </c>
      <c r="F238" s="1" t="s">
        <v>82</v>
      </c>
      <c r="G238" s="2">
        <v>57.2256</v>
      </c>
      <c r="H238" s="6">
        <f>1+_xlfn.COUNTIFS(A:A,A238,O:O,"&lt;"&amp;O238)</f>
        <v>4</v>
      </c>
      <c r="I238" s="2">
        <f>_xlfn.AVERAGEIF(A:A,A238,G:G)</f>
        <v>49.05326904761904</v>
      </c>
      <c r="J238" s="2">
        <f t="shared" si="24"/>
        <v>8.17233095238096</v>
      </c>
      <c r="K238" s="2">
        <f t="shared" si="25"/>
        <v>98.17233095238096</v>
      </c>
      <c r="L238" s="2">
        <f t="shared" si="26"/>
        <v>361.5281314136861</v>
      </c>
      <c r="M238" s="2">
        <f>SUMIF(A:A,A238,L:L)</f>
        <v>4445.232898359302</v>
      </c>
      <c r="N238" s="3">
        <f t="shared" si="27"/>
        <v>0.08132940155894262</v>
      </c>
      <c r="O238" s="7">
        <f t="shared" si="28"/>
        <v>12.295676358509297</v>
      </c>
      <c r="P238" s="3">
        <f t="shared" si="29"/>
        <v>0.08132940155894262</v>
      </c>
      <c r="Q238" s="3">
        <f>IF(ISNUMBER(P238),SUMIF(A:A,A238,P:P),"")</f>
        <v>0.8092910468491351</v>
      </c>
      <c r="R238" s="3">
        <f t="shared" si="30"/>
        <v>0.1004946265939647</v>
      </c>
      <c r="S238" s="8">
        <f t="shared" si="31"/>
        <v>9.95078079189615</v>
      </c>
    </row>
    <row r="239" spans="1:19" ht="15">
      <c r="A239" s="1">
        <v>6</v>
      </c>
      <c r="B239" s="5">
        <v>0.7604166666666666</v>
      </c>
      <c r="C239" s="1" t="s">
        <v>20</v>
      </c>
      <c r="D239" s="1">
        <v>6</v>
      </c>
      <c r="E239" s="1">
        <v>5</v>
      </c>
      <c r="F239" s="1" t="s">
        <v>80</v>
      </c>
      <c r="G239" s="2">
        <v>57.0894333333333</v>
      </c>
      <c r="H239" s="6">
        <f>1+_xlfn.COUNTIFS(A:A,A239,O:O,"&lt;"&amp;O239)</f>
        <v>5</v>
      </c>
      <c r="I239" s="2">
        <f>_xlfn.AVERAGEIF(A:A,A239,G:G)</f>
        <v>49.05326904761904</v>
      </c>
      <c r="J239" s="2">
        <f aca="true" t="shared" si="32" ref="J239:J292">G239-I239</f>
        <v>8.036164285714257</v>
      </c>
      <c r="K239" s="2">
        <f aca="true" t="shared" si="33" ref="K239:K292">90+J239</f>
        <v>98.03616428571425</v>
      </c>
      <c r="L239" s="2">
        <f aca="true" t="shared" si="34" ref="L239:L292">EXP(0.06*K239)</f>
        <v>358.586479590384</v>
      </c>
      <c r="M239" s="2">
        <f>SUMIF(A:A,A239,L:L)</f>
        <v>4445.232898359302</v>
      </c>
      <c r="N239" s="3">
        <f aca="true" t="shared" si="35" ref="N239:N292">L239/M239</f>
        <v>0.08066764729531611</v>
      </c>
      <c r="O239" s="7">
        <f aca="true" t="shared" si="36" ref="O239:O292">1/N239</f>
        <v>12.396543515631501</v>
      </c>
      <c r="P239" s="3">
        <f aca="true" t="shared" si="37" ref="P239:P292">IF(O239&gt;21,"",N239)</f>
        <v>0.08066764729531611</v>
      </c>
      <c r="Q239" s="3">
        <f>IF(ISNUMBER(P239),SUMIF(A:A,A239,P:P),"")</f>
        <v>0.8092910468491351</v>
      </c>
      <c r="R239" s="3">
        <f aca="true" t="shared" si="38" ref="R239:R292">_xlfn.IFERROR(P239*(1/Q239),"")</f>
        <v>0.0996769303322762</v>
      </c>
      <c r="S239" s="8">
        <f aca="true" t="shared" si="39" ref="S239:S292">_xlfn.IFERROR(1/R239,"")</f>
        <v>10.032411679076276</v>
      </c>
    </row>
    <row r="240" spans="1:19" ht="15">
      <c r="A240" s="1">
        <v>6</v>
      </c>
      <c r="B240" s="5">
        <v>0.7604166666666666</v>
      </c>
      <c r="C240" s="1" t="s">
        <v>20</v>
      </c>
      <c r="D240" s="1">
        <v>6</v>
      </c>
      <c r="E240" s="1">
        <v>11</v>
      </c>
      <c r="F240" s="1" t="s">
        <v>86</v>
      </c>
      <c r="G240" s="2">
        <v>53.124133333333305</v>
      </c>
      <c r="H240" s="6">
        <f>1+_xlfn.COUNTIFS(A:A,A240,O:O,"&lt;"&amp;O240)</f>
        <v>6</v>
      </c>
      <c r="I240" s="2">
        <f>_xlfn.AVERAGEIF(A:A,A240,G:G)</f>
        <v>49.05326904761904</v>
      </c>
      <c r="J240" s="2">
        <f t="shared" si="32"/>
        <v>4.070864285714265</v>
      </c>
      <c r="K240" s="2">
        <f t="shared" si="33"/>
        <v>94.07086428571426</v>
      </c>
      <c r="L240" s="2">
        <f t="shared" si="34"/>
        <v>282.66200553715277</v>
      </c>
      <c r="M240" s="2">
        <f>SUMIF(A:A,A240,L:L)</f>
        <v>4445.232898359302</v>
      </c>
      <c r="N240" s="3">
        <f t="shared" si="35"/>
        <v>0.06358767065758937</v>
      </c>
      <c r="O240" s="7">
        <f t="shared" si="36"/>
        <v>15.726319106495641</v>
      </c>
      <c r="P240" s="3">
        <f t="shared" si="37"/>
        <v>0.06358767065758937</v>
      </c>
      <c r="Q240" s="3">
        <f>IF(ISNUMBER(P240),SUMIF(A:A,A240,P:P),"")</f>
        <v>0.8092910468491351</v>
      </c>
      <c r="R240" s="3">
        <f t="shared" si="38"/>
        <v>0.078572067373239</v>
      </c>
      <c r="S240" s="8">
        <f t="shared" si="39"/>
        <v>12.727169252779413</v>
      </c>
    </row>
    <row r="241" spans="1:19" ht="15">
      <c r="A241" s="1">
        <v>6</v>
      </c>
      <c r="B241" s="5">
        <v>0.7604166666666666</v>
      </c>
      <c r="C241" s="1" t="s">
        <v>20</v>
      </c>
      <c r="D241" s="1">
        <v>6</v>
      </c>
      <c r="E241" s="1">
        <v>3</v>
      </c>
      <c r="F241" s="1" t="s">
        <v>78</v>
      </c>
      <c r="G241" s="2">
        <v>52.5567666666667</v>
      </c>
      <c r="H241" s="6">
        <f>1+_xlfn.COUNTIFS(A:A,A241,O:O,"&lt;"&amp;O241)</f>
        <v>7</v>
      </c>
      <c r="I241" s="2">
        <f>_xlfn.AVERAGEIF(A:A,A241,G:G)</f>
        <v>49.05326904761904</v>
      </c>
      <c r="J241" s="2">
        <f t="shared" si="32"/>
        <v>3.503497619047657</v>
      </c>
      <c r="K241" s="2">
        <f t="shared" si="33"/>
        <v>93.50349761904766</v>
      </c>
      <c r="L241" s="2">
        <f t="shared" si="34"/>
        <v>273.2015652891928</v>
      </c>
      <c r="M241" s="2">
        <f>SUMIF(A:A,A241,L:L)</f>
        <v>4445.232898359302</v>
      </c>
      <c r="N241" s="3">
        <f t="shared" si="35"/>
        <v>0.06145944915282822</v>
      </c>
      <c r="O241" s="7">
        <f t="shared" si="36"/>
        <v>16.270891031147197</v>
      </c>
      <c r="P241" s="3">
        <f t="shared" si="37"/>
        <v>0.06145944915282822</v>
      </c>
      <c r="Q241" s="3">
        <f>IF(ISNUMBER(P241),SUMIF(A:A,A241,P:P),"")</f>
        <v>0.8092910468491351</v>
      </c>
      <c r="R241" s="3">
        <f t="shared" si="38"/>
        <v>0.07594233173851639</v>
      </c>
      <c r="S241" s="8">
        <f t="shared" si="39"/>
        <v>13.167886435765318</v>
      </c>
    </row>
    <row r="242" spans="1:19" ht="15">
      <c r="A242" s="1">
        <v>6</v>
      </c>
      <c r="B242" s="5">
        <v>0.7604166666666666</v>
      </c>
      <c r="C242" s="1" t="s">
        <v>20</v>
      </c>
      <c r="D242" s="1">
        <v>6</v>
      </c>
      <c r="E242" s="1">
        <v>4</v>
      </c>
      <c r="F242" s="1" t="s">
        <v>79</v>
      </c>
      <c r="G242" s="2">
        <v>41.4493333333333</v>
      </c>
      <c r="H242" s="6">
        <f>1+_xlfn.COUNTIFS(A:A,A242,O:O,"&lt;"&amp;O242)</f>
        <v>10</v>
      </c>
      <c r="I242" s="2">
        <f>_xlfn.AVERAGEIF(A:A,A242,G:G)</f>
        <v>49.05326904761904</v>
      </c>
      <c r="J242" s="2">
        <f t="shared" si="32"/>
        <v>-7.60393571428574</v>
      </c>
      <c r="K242" s="2">
        <f t="shared" si="33"/>
        <v>82.39606428571426</v>
      </c>
      <c r="L242" s="2">
        <f t="shared" si="34"/>
        <v>140.29731609150352</v>
      </c>
      <c r="M242" s="2">
        <f>SUMIF(A:A,A242,L:L)</f>
        <v>4445.232898359302</v>
      </c>
      <c r="N242" s="3">
        <f t="shared" si="35"/>
        <v>0.03156129707923427</v>
      </c>
      <c r="O242" s="7">
        <f t="shared" si="36"/>
        <v>31.684375882572624</v>
      </c>
      <c r="P242" s="3">
        <f t="shared" si="37"/>
      </c>
      <c r="Q242" s="3">
        <f>IF(ISNUMBER(P242),SUMIF(A:A,A242,P:P),"")</f>
      </c>
      <c r="R242" s="3">
        <f t="shared" si="38"/>
      </c>
      <c r="S242" s="8">
        <f t="shared" si="39"/>
      </c>
    </row>
    <row r="243" spans="1:19" ht="15">
      <c r="A243" s="1">
        <v>6</v>
      </c>
      <c r="B243" s="5">
        <v>0.7604166666666666</v>
      </c>
      <c r="C243" s="1" t="s">
        <v>20</v>
      </c>
      <c r="D243" s="1">
        <v>6</v>
      </c>
      <c r="E243" s="1">
        <v>6</v>
      </c>
      <c r="F243" s="1" t="s">
        <v>81</v>
      </c>
      <c r="G243" s="2">
        <v>46.3480333333333</v>
      </c>
      <c r="H243" s="6">
        <f>1+_xlfn.COUNTIFS(A:A,A243,O:O,"&lt;"&amp;O243)</f>
        <v>8</v>
      </c>
      <c r="I243" s="2">
        <f>_xlfn.AVERAGEIF(A:A,A243,G:G)</f>
        <v>49.05326904761904</v>
      </c>
      <c r="J243" s="2">
        <f t="shared" si="32"/>
        <v>-2.7052357142857417</v>
      </c>
      <c r="K243" s="2">
        <f t="shared" si="33"/>
        <v>87.29476428571425</v>
      </c>
      <c r="L243" s="2">
        <f t="shared" si="34"/>
        <v>188.23399763481842</v>
      </c>
      <c r="M243" s="2">
        <f>SUMIF(A:A,A243,L:L)</f>
        <v>4445.232898359302</v>
      </c>
      <c r="N243" s="3">
        <f t="shared" si="35"/>
        <v>0.04234513735023737</v>
      </c>
      <c r="O243" s="7">
        <f t="shared" si="36"/>
        <v>23.615462425566896</v>
      </c>
      <c r="P243" s="3">
        <f t="shared" si="37"/>
      </c>
      <c r="Q243" s="3">
        <f>IF(ISNUMBER(P243),SUMIF(A:A,A243,P:P),"")</f>
      </c>
      <c r="R243" s="3">
        <f t="shared" si="38"/>
      </c>
      <c r="S243" s="8">
        <f t="shared" si="39"/>
      </c>
    </row>
    <row r="244" spans="1:19" ht="15">
      <c r="A244" s="1">
        <v>6</v>
      </c>
      <c r="B244" s="5">
        <v>0.7604166666666666</v>
      </c>
      <c r="C244" s="1" t="s">
        <v>20</v>
      </c>
      <c r="D244" s="1">
        <v>6</v>
      </c>
      <c r="E244" s="1">
        <v>9</v>
      </c>
      <c r="F244" s="1" t="s">
        <v>84</v>
      </c>
      <c r="G244" s="2">
        <v>45.6575333333333</v>
      </c>
      <c r="H244" s="6">
        <f>1+_xlfn.COUNTIFS(A:A,A244,O:O,"&lt;"&amp;O244)</f>
        <v>9</v>
      </c>
      <c r="I244" s="2">
        <f>_xlfn.AVERAGEIF(A:A,A244,G:G)</f>
        <v>49.05326904761904</v>
      </c>
      <c r="J244" s="2">
        <f t="shared" si="32"/>
        <v>-3.395735714285742</v>
      </c>
      <c r="K244" s="2">
        <f t="shared" si="33"/>
        <v>86.60426428571427</v>
      </c>
      <c r="L244" s="2">
        <f t="shared" si="34"/>
        <v>180.59480171330446</v>
      </c>
      <c r="M244" s="2">
        <f>SUMIF(A:A,A244,L:L)</f>
        <v>4445.232898359302</v>
      </c>
      <c r="N244" s="3">
        <f t="shared" si="35"/>
        <v>0.04062662313598022</v>
      </c>
      <c r="O244" s="7">
        <f t="shared" si="36"/>
        <v>24.61440116873431</v>
      </c>
      <c r="P244" s="3">
        <f t="shared" si="37"/>
      </c>
      <c r="Q244" s="3">
        <f>IF(ISNUMBER(P244),SUMIF(A:A,A244,P:P),"")</f>
      </c>
      <c r="R244" s="3">
        <f t="shared" si="38"/>
      </c>
      <c r="S244" s="8">
        <f t="shared" si="39"/>
      </c>
    </row>
    <row r="245" spans="1:19" ht="15">
      <c r="A245" s="1">
        <v>6</v>
      </c>
      <c r="B245" s="5">
        <v>0.7604166666666666</v>
      </c>
      <c r="C245" s="1" t="s">
        <v>20</v>
      </c>
      <c r="D245" s="1">
        <v>6</v>
      </c>
      <c r="E245" s="1">
        <v>10</v>
      </c>
      <c r="F245" s="1" t="s">
        <v>85</v>
      </c>
      <c r="G245" s="2">
        <v>40.9215333333333</v>
      </c>
      <c r="H245" s="6">
        <f>1+_xlfn.COUNTIFS(A:A,A245,O:O,"&lt;"&amp;O245)</f>
        <v>11</v>
      </c>
      <c r="I245" s="2">
        <f>_xlfn.AVERAGEIF(A:A,A245,G:G)</f>
        <v>49.05326904761904</v>
      </c>
      <c r="J245" s="2">
        <f t="shared" si="32"/>
        <v>-8.131735714285739</v>
      </c>
      <c r="K245" s="2">
        <f t="shared" si="33"/>
        <v>81.86826428571426</v>
      </c>
      <c r="L245" s="2">
        <f t="shared" si="34"/>
        <v>135.92399335824766</v>
      </c>
      <c r="M245" s="2">
        <f>SUMIF(A:A,A245,L:L)</f>
        <v>4445.232898359302</v>
      </c>
      <c r="N245" s="3">
        <f t="shared" si="35"/>
        <v>0.030577473996562934</v>
      </c>
      <c r="O245" s="7">
        <f t="shared" si="36"/>
        <v>32.70381327484426</v>
      </c>
      <c r="P245" s="3">
        <f t="shared" si="37"/>
      </c>
      <c r="Q245" s="3">
        <f>IF(ISNUMBER(P245),SUMIF(A:A,A245,P:P),"")</f>
      </c>
      <c r="R245" s="3">
        <f t="shared" si="38"/>
      </c>
      <c r="S245" s="8">
        <f t="shared" si="39"/>
      </c>
    </row>
    <row r="246" spans="1:19" ht="15">
      <c r="A246" s="1">
        <v>6</v>
      </c>
      <c r="B246" s="5">
        <v>0.7604166666666666</v>
      </c>
      <c r="C246" s="1" t="s">
        <v>20</v>
      </c>
      <c r="D246" s="1">
        <v>6</v>
      </c>
      <c r="E246" s="1">
        <v>12</v>
      </c>
      <c r="F246" s="1" t="s">
        <v>87</v>
      </c>
      <c r="G246" s="2">
        <v>26.3928666666667</v>
      </c>
      <c r="H246" s="6">
        <f>1+_xlfn.COUNTIFS(A:A,A246,O:O,"&lt;"&amp;O246)</f>
        <v>14</v>
      </c>
      <c r="I246" s="2">
        <f>_xlfn.AVERAGEIF(A:A,A246,G:G)</f>
        <v>49.05326904761904</v>
      </c>
      <c r="J246" s="2">
        <f t="shared" si="32"/>
        <v>-22.66040238095234</v>
      </c>
      <c r="K246" s="2">
        <f t="shared" si="33"/>
        <v>67.33959761904765</v>
      </c>
      <c r="L246" s="2">
        <f t="shared" si="34"/>
        <v>56.84770540670665</v>
      </c>
      <c r="M246" s="2">
        <f>SUMIF(A:A,A246,L:L)</f>
        <v>4445.232898359302</v>
      </c>
      <c r="N246" s="3">
        <f t="shared" si="35"/>
        <v>0.012788465015565024</v>
      </c>
      <c r="O246" s="7">
        <f t="shared" si="36"/>
        <v>78.19546746094122</v>
      </c>
      <c r="P246" s="3">
        <f t="shared" si="37"/>
      </c>
      <c r="Q246" s="3">
        <f>IF(ISNUMBER(P246),SUMIF(A:A,A246,P:P),"")</f>
      </c>
      <c r="R246" s="3">
        <f t="shared" si="38"/>
      </c>
      <c r="S246" s="8">
        <f t="shared" si="39"/>
      </c>
    </row>
    <row r="247" spans="1:19" ht="15">
      <c r="A247" s="1">
        <v>6</v>
      </c>
      <c r="B247" s="5">
        <v>0.7604166666666666</v>
      </c>
      <c r="C247" s="1" t="s">
        <v>20</v>
      </c>
      <c r="D247" s="1">
        <v>6</v>
      </c>
      <c r="E247" s="1">
        <v>13</v>
      </c>
      <c r="F247" s="1" t="s">
        <v>88</v>
      </c>
      <c r="G247" s="2">
        <v>31.2935</v>
      </c>
      <c r="H247" s="6">
        <f>1+_xlfn.COUNTIFS(A:A,A247,O:O,"&lt;"&amp;O247)</f>
        <v>12</v>
      </c>
      <c r="I247" s="2">
        <f>_xlfn.AVERAGEIF(A:A,A247,G:G)</f>
        <v>49.05326904761904</v>
      </c>
      <c r="J247" s="2">
        <f t="shared" si="32"/>
        <v>-17.759769047619038</v>
      </c>
      <c r="K247" s="2">
        <f t="shared" si="33"/>
        <v>72.24023095238095</v>
      </c>
      <c r="L247" s="2">
        <f t="shared" si="34"/>
        <v>76.28023466896447</v>
      </c>
      <c r="M247" s="2">
        <f>SUMIF(A:A,A247,L:L)</f>
        <v>4445.232898359302</v>
      </c>
      <c r="N247" s="3">
        <f t="shared" si="35"/>
        <v>0.017160008578429906</v>
      </c>
      <c r="O247" s="7">
        <f t="shared" si="36"/>
        <v>58.27502914287572</v>
      </c>
      <c r="P247" s="3">
        <f t="shared" si="37"/>
      </c>
      <c r="Q247" s="3">
        <f>IF(ISNUMBER(P247),SUMIF(A:A,A247,P:P),"")</f>
      </c>
      <c r="R247" s="3">
        <f t="shared" si="38"/>
      </c>
      <c r="S247" s="8">
        <f t="shared" si="39"/>
      </c>
    </row>
    <row r="248" spans="1:19" ht="15">
      <c r="A248" s="1">
        <v>6</v>
      </c>
      <c r="B248" s="5">
        <v>0.7604166666666666</v>
      </c>
      <c r="C248" s="1" t="s">
        <v>20</v>
      </c>
      <c r="D248" s="1">
        <v>6</v>
      </c>
      <c r="E248" s="1">
        <v>14</v>
      </c>
      <c r="F248" s="1" t="s">
        <v>89</v>
      </c>
      <c r="G248" s="2">
        <v>29.7582666666667</v>
      </c>
      <c r="H248" s="6">
        <f>1+_xlfn.COUNTIFS(A:A,A248,O:O,"&lt;"&amp;O248)</f>
        <v>13</v>
      </c>
      <c r="I248" s="2">
        <f>_xlfn.AVERAGEIF(A:A,A248,G:G)</f>
        <v>49.05326904761904</v>
      </c>
      <c r="J248" s="2">
        <f t="shared" si="32"/>
        <v>-19.29500238095234</v>
      </c>
      <c r="K248" s="2">
        <f t="shared" si="33"/>
        <v>70.70499761904766</v>
      </c>
      <c r="L248" s="2">
        <f t="shared" si="34"/>
        <v>69.56766368434278</v>
      </c>
      <c r="M248" s="2">
        <f>SUMIF(A:A,A248,L:L)</f>
        <v>4445.232898359302</v>
      </c>
      <c r="N248" s="3">
        <f t="shared" si="35"/>
        <v>0.015649947994855255</v>
      </c>
      <c r="O248" s="7">
        <f t="shared" si="36"/>
        <v>63.89797591204385</v>
      </c>
      <c r="P248" s="3">
        <f t="shared" si="37"/>
      </c>
      <c r="Q248" s="3">
        <f>IF(ISNUMBER(P248),SUMIF(A:A,A248,P:P),"")</f>
      </c>
      <c r="R248" s="3">
        <f t="shared" si="38"/>
      </c>
      <c r="S248" s="8">
        <f t="shared" si="39"/>
      </c>
    </row>
    <row r="249" spans="1:19" ht="15">
      <c r="A249" s="1">
        <v>7</v>
      </c>
      <c r="B249" s="5">
        <v>0.78125</v>
      </c>
      <c r="C249" s="1" t="s">
        <v>20</v>
      </c>
      <c r="D249" s="1">
        <v>7</v>
      </c>
      <c r="E249" s="1">
        <v>11</v>
      </c>
      <c r="F249" s="1" t="s">
        <v>99</v>
      </c>
      <c r="G249" s="2">
        <v>67.53916666666669</v>
      </c>
      <c r="H249" s="6">
        <f>1+_xlfn.COUNTIFS(A:A,A249,O:O,"&lt;"&amp;O249)</f>
        <v>1</v>
      </c>
      <c r="I249" s="2">
        <f>_xlfn.AVERAGEIF(A:A,A249,G:G)</f>
        <v>49.83744999999999</v>
      </c>
      <c r="J249" s="2">
        <f t="shared" si="32"/>
        <v>17.701716666666698</v>
      </c>
      <c r="K249" s="2">
        <f t="shared" si="33"/>
        <v>107.7017166666667</v>
      </c>
      <c r="L249" s="2">
        <f t="shared" si="34"/>
        <v>640.406416121255</v>
      </c>
      <c r="M249" s="2">
        <f>SUMIF(A:A,A249,L:L)</f>
        <v>2868.373956232498</v>
      </c>
      <c r="N249" s="3">
        <f t="shared" si="35"/>
        <v>0.2232646181749624</v>
      </c>
      <c r="O249" s="7">
        <f t="shared" si="36"/>
        <v>4.478990035117634</v>
      </c>
      <c r="P249" s="3">
        <f t="shared" si="37"/>
        <v>0.2232646181749624</v>
      </c>
      <c r="Q249" s="3">
        <f>IF(ISNUMBER(P249),SUMIF(A:A,A249,P:P),"")</f>
        <v>0.8992800779734283</v>
      </c>
      <c r="R249" s="3">
        <f t="shared" si="38"/>
        <v>0.2482703927769646</v>
      </c>
      <c r="S249" s="8">
        <f t="shared" si="39"/>
        <v>4.027866508022794</v>
      </c>
    </row>
    <row r="250" spans="1:19" ht="15">
      <c r="A250" s="1">
        <v>7</v>
      </c>
      <c r="B250" s="5">
        <v>0.78125</v>
      </c>
      <c r="C250" s="1" t="s">
        <v>20</v>
      </c>
      <c r="D250" s="1">
        <v>7</v>
      </c>
      <c r="E250" s="1">
        <v>1</v>
      </c>
      <c r="F250" s="1" t="s">
        <v>90</v>
      </c>
      <c r="G250" s="2">
        <v>65.0879333333333</v>
      </c>
      <c r="H250" s="6">
        <f>1+_xlfn.COUNTIFS(A:A,A250,O:O,"&lt;"&amp;O250)</f>
        <v>2</v>
      </c>
      <c r="I250" s="2">
        <f>_xlfn.AVERAGEIF(A:A,A250,G:G)</f>
        <v>49.83744999999999</v>
      </c>
      <c r="J250" s="2">
        <f t="shared" si="32"/>
        <v>15.250483333333307</v>
      </c>
      <c r="K250" s="2">
        <f t="shared" si="33"/>
        <v>105.2504833333333</v>
      </c>
      <c r="L250" s="2">
        <f t="shared" si="34"/>
        <v>552.8180920837794</v>
      </c>
      <c r="M250" s="2">
        <f>SUMIF(A:A,A250,L:L)</f>
        <v>2868.373956232498</v>
      </c>
      <c r="N250" s="3">
        <f t="shared" si="35"/>
        <v>0.19272873778629804</v>
      </c>
      <c r="O250" s="7">
        <f t="shared" si="36"/>
        <v>5.188639802689013</v>
      </c>
      <c r="P250" s="3">
        <f t="shared" si="37"/>
        <v>0.19272873778629804</v>
      </c>
      <c r="Q250" s="3">
        <f>IF(ISNUMBER(P250),SUMIF(A:A,A250,P:P),"")</f>
        <v>0.8992800779734283</v>
      </c>
      <c r="R250" s="3">
        <f t="shared" si="38"/>
        <v>0.21431447499717962</v>
      </c>
      <c r="S250" s="8">
        <f t="shared" si="39"/>
        <v>4.666040406338209</v>
      </c>
    </row>
    <row r="251" spans="1:19" ht="15">
      <c r="A251" s="1">
        <v>7</v>
      </c>
      <c r="B251" s="5">
        <v>0.78125</v>
      </c>
      <c r="C251" s="1" t="s">
        <v>20</v>
      </c>
      <c r="D251" s="1">
        <v>7</v>
      </c>
      <c r="E251" s="1">
        <v>7</v>
      </c>
      <c r="F251" s="1" t="s">
        <v>95</v>
      </c>
      <c r="G251" s="2">
        <v>62.7296</v>
      </c>
      <c r="H251" s="6">
        <f>1+_xlfn.COUNTIFS(A:A,A251,O:O,"&lt;"&amp;O251)</f>
        <v>3</v>
      </c>
      <c r="I251" s="2">
        <f>_xlfn.AVERAGEIF(A:A,A251,G:G)</f>
        <v>49.83744999999999</v>
      </c>
      <c r="J251" s="2">
        <f t="shared" si="32"/>
        <v>12.892150000000008</v>
      </c>
      <c r="K251" s="2">
        <f t="shared" si="33"/>
        <v>102.89215000000002</v>
      </c>
      <c r="L251" s="2">
        <f t="shared" si="34"/>
        <v>479.87660599029095</v>
      </c>
      <c r="M251" s="2">
        <f>SUMIF(A:A,A251,L:L)</f>
        <v>2868.373956232498</v>
      </c>
      <c r="N251" s="3">
        <f t="shared" si="35"/>
        <v>0.16729917831933983</v>
      </c>
      <c r="O251" s="7">
        <f t="shared" si="36"/>
        <v>5.977315669125434</v>
      </c>
      <c r="P251" s="3">
        <f t="shared" si="37"/>
        <v>0.16729917831933983</v>
      </c>
      <c r="Q251" s="3">
        <f>IF(ISNUMBER(P251),SUMIF(A:A,A251,P:P),"")</f>
        <v>0.8992800779734283</v>
      </c>
      <c r="R251" s="3">
        <f t="shared" si="38"/>
        <v>0.186036789224061</v>
      </c>
      <c r="S251" s="8">
        <f t="shared" si="39"/>
        <v>5.375280901002915</v>
      </c>
    </row>
    <row r="252" spans="1:19" ht="15">
      <c r="A252" s="1">
        <v>7</v>
      </c>
      <c r="B252" s="5">
        <v>0.78125</v>
      </c>
      <c r="C252" s="1" t="s">
        <v>20</v>
      </c>
      <c r="D252" s="1">
        <v>7</v>
      </c>
      <c r="E252" s="1">
        <v>9</v>
      </c>
      <c r="F252" s="1" t="s">
        <v>97</v>
      </c>
      <c r="G252" s="2">
        <v>56.938</v>
      </c>
      <c r="H252" s="6">
        <f>1+_xlfn.COUNTIFS(A:A,A252,O:O,"&lt;"&amp;O252)</f>
        <v>4</v>
      </c>
      <c r="I252" s="2">
        <f>_xlfn.AVERAGEIF(A:A,A252,G:G)</f>
        <v>49.83744999999999</v>
      </c>
      <c r="J252" s="2">
        <f t="shared" si="32"/>
        <v>7.100550000000013</v>
      </c>
      <c r="K252" s="2">
        <f t="shared" si="33"/>
        <v>97.10055000000001</v>
      </c>
      <c r="L252" s="2">
        <f t="shared" si="34"/>
        <v>339.0111507814158</v>
      </c>
      <c r="M252" s="2">
        <f>SUMIF(A:A,A252,L:L)</f>
        <v>2868.373956232498</v>
      </c>
      <c r="N252" s="3">
        <f t="shared" si="35"/>
        <v>0.11818931420877013</v>
      </c>
      <c r="O252" s="7">
        <f t="shared" si="36"/>
        <v>8.461001797790242</v>
      </c>
      <c r="P252" s="3">
        <f t="shared" si="37"/>
        <v>0.11818931420877013</v>
      </c>
      <c r="Q252" s="3">
        <f>IF(ISNUMBER(P252),SUMIF(A:A,A252,P:P),"")</f>
        <v>0.8992800779734283</v>
      </c>
      <c r="R252" s="3">
        <f t="shared" si="38"/>
        <v>0.1314265901176367</v>
      </c>
      <c r="S252" s="8">
        <f t="shared" si="39"/>
        <v>7.608810356450127</v>
      </c>
    </row>
    <row r="253" spans="1:19" ht="15">
      <c r="A253" s="1">
        <v>7</v>
      </c>
      <c r="B253" s="5">
        <v>0.78125</v>
      </c>
      <c r="C253" s="1" t="s">
        <v>20</v>
      </c>
      <c r="D253" s="1">
        <v>7</v>
      </c>
      <c r="E253" s="1">
        <v>4</v>
      </c>
      <c r="F253" s="1" t="s">
        <v>92</v>
      </c>
      <c r="G253" s="2">
        <v>50.879200000000104</v>
      </c>
      <c r="H253" s="6">
        <f>1+_xlfn.COUNTIFS(A:A,A253,O:O,"&lt;"&amp;O253)</f>
        <v>5</v>
      </c>
      <c r="I253" s="2">
        <f>_xlfn.AVERAGEIF(A:A,A253,G:G)</f>
        <v>49.83744999999999</v>
      </c>
      <c r="J253" s="2">
        <f t="shared" si="32"/>
        <v>1.041750000000114</v>
      </c>
      <c r="K253" s="2">
        <f t="shared" si="33"/>
        <v>91.04175000000012</v>
      </c>
      <c r="L253" s="2">
        <f t="shared" si="34"/>
        <v>235.6870816506824</v>
      </c>
      <c r="M253" s="2">
        <f>SUMIF(A:A,A253,L:L)</f>
        <v>2868.373956232498</v>
      </c>
      <c r="N253" s="3">
        <f t="shared" si="35"/>
        <v>0.0821674876591923</v>
      </c>
      <c r="O253" s="7">
        <f t="shared" si="36"/>
        <v>12.170263792751213</v>
      </c>
      <c r="P253" s="3">
        <f t="shared" si="37"/>
        <v>0.0821674876591923</v>
      </c>
      <c r="Q253" s="3">
        <f>IF(ISNUMBER(P253),SUMIF(A:A,A253,P:P),"")</f>
        <v>0.8992800779734283</v>
      </c>
      <c r="R253" s="3">
        <f t="shared" si="38"/>
        <v>0.09137029683161753</v>
      </c>
      <c r="S253" s="8">
        <f t="shared" si="39"/>
        <v>10.9444757725025</v>
      </c>
    </row>
    <row r="254" spans="1:19" ht="15">
      <c r="A254" s="1">
        <v>7</v>
      </c>
      <c r="B254" s="5">
        <v>0.78125</v>
      </c>
      <c r="C254" s="1" t="s">
        <v>20</v>
      </c>
      <c r="D254" s="1">
        <v>7</v>
      </c>
      <c r="E254" s="1">
        <v>5</v>
      </c>
      <c r="F254" s="1" t="s">
        <v>93</v>
      </c>
      <c r="G254" s="2">
        <v>46.1235333333333</v>
      </c>
      <c r="H254" s="6">
        <f>1+_xlfn.COUNTIFS(A:A,A254,O:O,"&lt;"&amp;O254)</f>
        <v>6</v>
      </c>
      <c r="I254" s="2">
        <f>_xlfn.AVERAGEIF(A:A,A254,G:G)</f>
        <v>49.83744999999999</v>
      </c>
      <c r="J254" s="2">
        <f t="shared" si="32"/>
        <v>-3.713916666666691</v>
      </c>
      <c r="K254" s="2">
        <f t="shared" si="33"/>
        <v>86.28608333333331</v>
      </c>
      <c r="L254" s="2">
        <f t="shared" si="34"/>
        <v>177.17979358827503</v>
      </c>
      <c r="M254" s="2">
        <f>SUMIF(A:A,A254,L:L)</f>
        <v>2868.373956232498</v>
      </c>
      <c r="N254" s="3">
        <f t="shared" si="35"/>
        <v>0.06177011655097931</v>
      </c>
      <c r="O254" s="7">
        <f t="shared" si="36"/>
        <v>16.189058007923506</v>
      </c>
      <c r="P254" s="3">
        <f t="shared" si="37"/>
        <v>0.06177011655097931</v>
      </c>
      <c r="Q254" s="3">
        <f>IF(ISNUMBER(P254),SUMIF(A:A,A254,P:P),"")</f>
        <v>0.8992800779734283</v>
      </c>
      <c r="R254" s="3">
        <f t="shared" si="38"/>
        <v>0.06868840760954173</v>
      </c>
      <c r="S254" s="8">
        <f t="shared" si="39"/>
        <v>14.558497347681806</v>
      </c>
    </row>
    <row r="255" spans="1:19" ht="15">
      <c r="A255" s="1">
        <v>7</v>
      </c>
      <c r="B255" s="5">
        <v>0.78125</v>
      </c>
      <c r="C255" s="1" t="s">
        <v>20</v>
      </c>
      <c r="D255" s="1">
        <v>7</v>
      </c>
      <c r="E255" s="1">
        <v>2</v>
      </c>
      <c r="F255" s="1" t="s">
        <v>91</v>
      </c>
      <c r="G255" s="2">
        <v>40.8989</v>
      </c>
      <c r="H255" s="6">
        <f>1+_xlfn.COUNTIFS(A:A,A255,O:O,"&lt;"&amp;O255)</f>
        <v>8</v>
      </c>
      <c r="I255" s="2">
        <f>_xlfn.AVERAGEIF(A:A,A255,G:G)</f>
        <v>49.83744999999999</v>
      </c>
      <c r="J255" s="2">
        <f t="shared" si="32"/>
        <v>-8.938549999999992</v>
      </c>
      <c r="K255" s="2">
        <f t="shared" si="33"/>
        <v>81.06145000000001</v>
      </c>
      <c r="L255" s="2">
        <f t="shared" si="34"/>
        <v>129.5007923948471</v>
      </c>
      <c r="M255" s="2">
        <f>SUMIF(A:A,A255,L:L)</f>
        <v>2868.373956232498</v>
      </c>
      <c r="N255" s="3">
        <f t="shared" si="35"/>
        <v>0.04514780651716053</v>
      </c>
      <c r="O255" s="7">
        <f t="shared" si="36"/>
        <v>22.14947030970161</v>
      </c>
      <c r="P255" s="3">
        <f t="shared" si="37"/>
      </c>
      <c r="Q255" s="3">
        <f>IF(ISNUMBER(P255),SUMIF(A:A,A255,P:P),"")</f>
      </c>
      <c r="R255" s="3">
        <f t="shared" si="38"/>
      </c>
      <c r="S255" s="8">
        <f t="shared" si="39"/>
      </c>
    </row>
    <row r="256" spans="1:19" ht="15">
      <c r="A256" s="1">
        <v>7</v>
      </c>
      <c r="B256" s="5">
        <v>0.78125</v>
      </c>
      <c r="C256" s="1" t="s">
        <v>20</v>
      </c>
      <c r="D256" s="1">
        <v>7</v>
      </c>
      <c r="E256" s="1">
        <v>6</v>
      </c>
      <c r="F256" s="1" t="s">
        <v>94</v>
      </c>
      <c r="G256" s="2">
        <v>43.8398666666666</v>
      </c>
      <c r="H256" s="6">
        <f>1+_xlfn.COUNTIFS(A:A,A256,O:O,"&lt;"&amp;O256)</f>
        <v>7</v>
      </c>
      <c r="I256" s="2">
        <f>_xlfn.AVERAGEIF(A:A,A256,G:G)</f>
        <v>49.83744999999999</v>
      </c>
      <c r="J256" s="2">
        <f t="shared" si="32"/>
        <v>-5.997583333333388</v>
      </c>
      <c r="K256" s="2">
        <f t="shared" si="33"/>
        <v>84.00241666666662</v>
      </c>
      <c r="L256" s="2">
        <f t="shared" si="34"/>
        <v>154.49241480201368</v>
      </c>
      <c r="M256" s="2">
        <f>SUMIF(A:A,A256,L:L)</f>
        <v>2868.373956232498</v>
      </c>
      <c r="N256" s="3">
        <f t="shared" si="35"/>
        <v>0.05386062527388642</v>
      </c>
      <c r="O256" s="7">
        <f t="shared" si="36"/>
        <v>18.56643874657794</v>
      </c>
      <c r="P256" s="3">
        <f t="shared" si="37"/>
        <v>0.05386062527388642</v>
      </c>
      <c r="Q256" s="3">
        <f>IF(ISNUMBER(P256),SUMIF(A:A,A256,P:P),"")</f>
        <v>0.8992800779734283</v>
      </c>
      <c r="R256" s="3">
        <f t="shared" si="38"/>
        <v>0.05989304844299896</v>
      </c>
      <c r="S256" s="8">
        <f t="shared" si="39"/>
        <v>16.69642848371149</v>
      </c>
    </row>
    <row r="257" spans="1:19" ht="15">
      <c r="A257" s="1">
        <v>7</v>
      </c>
      <c r="B257" s="5">
        <v>0.78125</v>
      </c>
      <c r="C257" s="1" t="s">
        <v>20</v>
      </c>
      <c r="D257" s="1">
        <v>7</v>
      </c>
      <c r="E257" s="1">
        <v>8</v>
      </c>
      <c r="F257" s="1" t="s">
        <v>96</v>
      </c>
      <c r="G257" s="2">
        <v>27.5221</v>
      </c>
      <c r="H257" s="6">
        <f>1+_xlfn.COUNTIFS(A:A,A257,O:O,"&lt;"&amp;O257)</f>
        <v>10</v>
      </c>
      <c r="I257" s="2">
        <f>_xlfn.AVERAGEIF(A:A,A257,G:G)</f>
        <v>49.83744999999999</v>
      </c>
      <c r="J257" s="2">
        <f t="shared" si="32"/>
        <v>-22.31534999999999</v>
      </c>
      <c r="K257" s="2">
        <f t="shared" si="33"/>
        <v>67.68465</v>
      </c>
      <c r="L257" s="2">
        <f t="shared" si="34"/>
        <v>58.036899120789776</v>
      </c>
      <c r="M257" s="2">
        <f>SUMIF(A:A,A257,L:L)</f>
        <v>2868.373956232498</v>
      </c>
      <c r="N257" s="3">
        <f t="shared" si="35"/>
        <v>0.020233379610313806</v>
      </c>
      <c r="O257" s="7">
        <f t="shared" si="36"/>
        <v>49.423280700484554</v>
      </c>
      <c r="P257" s="3">
        <f t="shared" si="37"/>
      </c>
      <c r="Q257" s="3">
        <f>IF(ISNUMBER(P257),SUMIF(A:A,A257,P:P),"")</f>
      </c>
      <c r="R257" s="3">
        <f t="shared" si="38"/>
      </c>
      <c r="S257" s="8">
        <f t="shared" si="39"/>
      </c>
    </row>
    <row r="258" spans="1:19" ht="15">
      <c r="A258" s="1">
        <v>7</v>
      </c>
      <c r="B258" s="5">
        <v>0.78125</v>
      </c>
      <c r="C258" s="1" t="s">
        <v>20</v>
      </c>
      <c r="D258" s="1">
        <v>7</v>
      </c>
      <c r="E258" s="1">
        <v>10</v>
      </c>
      <c r="F258" s="1" t="s">
        <v>98</v>
      </c>
      <c r="G258" s="2">
        <v>36.8162</v>
      </c>
      <c r="H258" s="6">
        <f>1+_xlfn.COUNTIFS(A:A,A258,O:O,"&lt;"&amp;O258)</f>
        <v>9</v>
      </c>
      <c r="I258" s="2">
        <f>_xlfn.AVERAGEIF(A:A,A258,G:G)</f>
        <v>49.83744999999999</v>
      </c>
      <c r="J258" s="2">
        <f t="shared" si="32"/>
        <v>-13.021249999999988</v>
      </c>
      <c r="K258" s="2">
        <f t="shared" si="33"/>
        <v>76.97875000000002</v>
      </c>
      <c r="L258" s="2">
        <f t="shared" si="34"/>
        <v>101.3647096991491</v>
      </c>
      <c r="M258" s="2">
        <f>SUMIF(A:A,A258,L:L)</f>
        <v>2868.373956232498</v>
      </c>
      <c r="N258" s="3">
        <f t="shared" si="35"/>
        <v>0.03533873589909729</v>
      </c>
      <c r="O258" s="7">
        <f t="shared" si="36"/>
        <v>28.29756001616188</v>
      </c>
      <c r="P258" s="3">
        <f t="shared" si="37"/>
      </c>
      <c r="Q258" s="3">
        <f>IF(ISNUMBER(P258),SUMIF(A:A,A258,P:P),"")</f>
      </c>
      <c r="R258" s="3">
        <f t="shared" si="38"/>
      </c>
      <c r="S258" s="8">
        <f t="shared" si="39"/>
      </c>
    </row>
    <row r="259" spans="1:19" ht="15">
      <c r="A259" s="1">
        <v>22</v>
      </c>
      <c r="B259" s="5">
        <v>0.8333333333333334</v>
      </c>
      <c r="C259" s="1" t="s">
        <v>213</v>
      </c>
      <c r="D259" s="1">
        <v>5</v>
      </c>
      <c r="E259" s="1">
        <v>4</v>
      </c>
      <c r="F259" s="1" t="s">
        <v>216</v>
      </c>
      <c r="G259" s="2">
        <v>75.6605666666667</v>
      </c>
      <c r="H259" s="6">
        <f>1+_xlfn.COUNTIFS(A:A,A259,O:O,"&lt;"&amp;O259)</f>
        <v>1</v>
      </c>
      <c r="I259" s="2">
        <f>_xlfn.AVERAGEIF(A:A,A259,G:G)</f>
        <v>48.22923809523805</v>
      </c>
      <c r="J259" s="2">
        <f t="shared" si="32"/>
        <v>27.431328571428644</v>
      </c>
      <c r="K259" s="2">
        <f t="shared" si="33"/>
        <v>117.43132857142865</v>
      </c>
      <c r="L259" s="2">
        <f t="shared" si="34"/>
        <v>1148.11840784836</v>
      </c>
      <c r="M259" s="2">
        <f>SUMIF(A:A,A259,L:L)</f>
        <v>2471.510407418036</v>
      </c>
      <c r="N259" s="3">
        <f t="shared" si="35"/>
        <v>0.46454119893745005</v>
      </c>
      <c r="O259" s="7">
        <f t="shared" si="36"/>
        <v>2.1526615987716706</v>
      </c>
      <c r="P259" s="3">
        <f t="shared" si="37"/>
        <v>0.46454119893745005</v>
      </c>
      <c r="Q259" s="3">
        <f>IF(ISNUMBER(P259),SUMIF(A:A,A259,P:P),"")</f>
        <v>0.9456184146142065</v>
      </c>
      <c r="R259" s="3">
        <f t="shared" si="38"/>
        <v>0.4912565065972976</v>
      </c>
      <c r="S259" s="8">
        <f t="shared" si="39"/>
        <v>2.0355964482313507</v>
      </c>
    </row>
    <row r="260" spans="1:19" ht="15">
      <c r="A260" s="1">
        <v>22</v>
      </c>
      <c r="B260" s="5">
        <v>0.8333333333333334</v>
      </c>
      <c r="C260" s="1" t="s">
        <v>213</v>
      </c>
      <c r="D260" s="1">
        <v>5</v>
      </c>
      <c r="E260" s="1">
        <v>2</v>
      </c>
      <c r="F260" s="1" t="s">
        <v>214</v>
      </c>
      <c r="G260" s="2">
        <v>62.1230666666665</v>
      </c>
      <c r="H260" s="6">
        <f>1+_xlfn.COUNTIFS(A:A,A260,O:O,"&lt;"&amp;O260)</f>
        <v>2</v>
      </c>
      <c r="I260" s="2">
        <f>_xlfn.AVERAGEIF(A:A,A260,G:G)</f>
        <v>48.22923809523805</v>
      </c>
      <c r="J260" s="2">
        <f t="shared" si="32"/>
        <v>13.89382857142845</v>
      </c>
      <c r="K260" s="2">
        <f t="shared" si="33"/>
        <v>103.89382857142846</v>
      </c>
      <c r="L260" s="2">
        <f t="shared" si="34"/>
        <v>509.60183967346404</v>
      </c>
      <c r="M260" s="2">
        <f>SUMIF(A:A,A260,L:L)</f>
        <v>2471.510407418036</v>
      </c>
      <c r="N260" s="3">
        <f t="shared" si="35"/>
        <v>0.20619044861957123</v>
      </c>
      <c r="O260" s="7">
        <f t="shared" si="36"/>
        <v>4.849885175064709</v>
      </c>
      <c r="P260" s="3">
        <f t="shared" si="37"/>
        <v>0.20619044861957123</v>
      </c>
      <c r="Q260" s="3">
        <f>IF(ISNUMBER(P260),SUMIF(A:A,A260,P:P),"")</f>
        <v>0.9456184146142065</v>
      </c>
      <c r="R260" s="3">
        <f t="shared" si="38"/>
        <v>0.21804825861358973</v>
      </c>
      <c r="S260" s="8">
        <f t="shared" si="39"/>
        <v>4.586140730305633</v>
      </c>
    </row>
    <row r="261" spans="1:19" ht="15">
      <c r="A261" s="1">
        <v>22</v>
      </c>
      <c r="B261" s="5">
        <v>0.8333333333333334</v>
      </c>
      <c r="C261" s="1" t="s">
        <v>213</v>
      </c>
      <c r="D261" s="1">
        <v>5</v>
      </c>
      <c r="E261" s="1">
        <v>5</v>
      </c>
      <c r="F261" s="1" t="s">
        <v>217</v>
      </c>
      <c r="G261" s="2">
        <v>54.4256333333333</v>
      </c>
      <c r="H261" s="6">
        <f>1+_xlfn.COUNTIFS(A:A,A261,O:O,"&lt;"&amp;O261)</f>
        <v>3</v>
      </c>
      <c r="I261" s="2">
        <f>_xlfn.AVERAGEIF(A:A,A261,G:G)</f>
        <v>48.22923809523805</v>
      </c>
      <c r="J261" s="2">
        <f t="shared" si="32"/>
        <v>6.196395238095249</v>
      </c>
      <c r="K261" s="2">
        <f t="shared" si="33"/>
        <v>96.19639523809525</v>
      </c>
      <c r="L261" s="2">
        <f t="shared" si="34"/>
        <v>321.1099906008072</v>
      </c>
      <c r="M261" s="2">
        <f>SUMIF(A:A,A261,L:L)</f>
        <v>2471.510407418036</v>
      </c>
      <c r="N261" s="3">
        <f t="shared" si="35"/>
        <v>0.12992459576015616</v>
      </c>
      <c r="O261" s="7">
        <f t="shared" si="36"/>
        <v>7.696772071132885</v>
      </c>
      <c r="P261" s="3">
        <f t="shared" si="37"/>
        <v>0.12992459576015616</v>
      </c>
      <c r="Q261" s="3">
        <f>IF(ISNUMBER(P261),SUMIF(A:A,A261,P:P),"")</f>
        <v>0.9456184146142065</v>
      </c>
      <c r="R261" s="3">
        <f t="shared" si="38"/>
        <v>0.13739643153328693</v>
      </c>
      <c r="S261" s="8">
        <f t="shared" si="39"/>
        <v>7.278209403551582</v>
      </c>
    </row>
    <row r="262" spans="1:19" ht="15">
      <c r="A262" s="1">
        <v>22</v>
      </c>
      <c r="B262" s="5">
        <v>0.8333333333333334</v>
      </c>
      <c r="C262" s="1" t="s">
        <v>213</v>
      </c>
      <c r="D262" s="1">
        <v>5</v>
      </c>
      <c r="E262" s="1">
        <v>8</v>
      </c>
      <c r="F262" s="1" t="s">
        <v>219</v>
      </c>
      <c r="G262" s="2">
        <v>45.0516666666666</v>
      </c>
      <c r="H262" s="6">
        <f>1+_xlfn.COUNTIFS(A:A,A262,O:O,"&lt;"&amp;O262)</f>
        <v>4</v>
      </c>
      <c r="I262" s="2">
        <f>_xlfn.AVERAGEIF(A:A,A262,G:G)</f>
        <v>48.22923809523805</v>
      </c>
      <c r="J262" s="2">
        <f t="shared" si="32"/>
        <v>-3.1775714285714542</v>
      </c>
      <c r="K262" s="2">
        <f t="shared" si="33"/>
        <v>86.82242857142855</v>
      </c>
      <c r="L262" s="2">
        <f t="shared" si="34"/>
        <v>182.97430154887422</v>
      </c>
      <c r="M262" s="2">
        <f>SUMIF(A:A,A262,L:L)</f>
        <v>2471.510407418036</v>
      </c>
      <c r="N262" s="3">
        <f t="shared" si="35"/>
        <v>0.07403339310232798</v>
      </c>
      <c r="O262" s="7">
        <f t="shared" si="36"/>
        <v>13.507418181114746</v>
      </c>
      <c r="P262" s="3">
        <f t="shared" si="37"/>
        <v>0.07403339310232798</v>
      </c>
      <c r="Q262" s="3">
        <f>IF(ISNUMBER(P262),SUMIF(A:A,A262,P:P),"")</f>
        <v>0.9456184146142065</v>
      </c>
      <c r="R262" s="3">
        <f t="shared" si="38"/>
        <v>0.07829098075731968</v>
      </c>
      <c r="S262" s="8">
        <f t="shared" si="39"/>
        <v>12.772863365956836</v>
      </c>
    </row>
    <row r="263" spans="1:19" ht="15">
      <c r="A263" s="1">
        <v>22</v>
      </c>
      <c r="B263" s="5">
        <v>0.8333333333333334</v>
      </c>
      <c r="C263" s="1" t="s">
        <v>213</v>
      </c>
      <c r="D263" s="1">
        <v>5</v>
      </c>
      <c r="E263" s="1">
        <v>3</v>
      </c>
      <c r="F263" s="1" t="s">
        <v>215</v>
      </c>
      <c r="G263" s="2">
        <v>44.3376666666666</v>
      </c>
      <c r="H263" s="6">
        <f>1+_xlfn.COUNTIFS(A:A,A263,O:O,"&lt;"&amp;O263)</f>
        <v>5</v>
      </c>
      <c r="I263" s="2">
        <f>_xlfn.AVERAGEIF(A:A,A263,G:G)</f>
        <v>48.22923809523805</v>
      </c>
      <c r="J263" s="2">
        <f t="shared" si="32"/>
        <v>-3.891571428571453</v>
      </c>
      <c r="K263" s="2">
        <f t="shared" si="33"/>
        <v>86.10842857142855</v>
      </c>
      <c r="L263" s="2">
        <f t="shared" si="34"/>
        <v>175.30121349364927</v>
      </c>
      <c r="M263" s="2">
        <f>SUMIF(A:A,A263,L:L)</f>
        <v>2471.510407418036</v>
      </c>
      <c r="N263" s="3">
        <f t="shared" si="35"/>
        <v>0.07092877819470113</v>
      </c>
      <c r="O263" s="7">
        <f t="shared" si="36"/>
        <v>14.098649736429648</v>
      </c>
      <c r="P263" s="3">
        <f t="shared" si="37"/>
        <v>0.07092877819470113</v>
      </c>
      <c r="Q263" s="3">
        <f>IF(ISNUMBER(P263),SUMIF(A:A,A263,P:P),"")</f>
        <v>0.9456184146142065</v>
      </c>
      <c r="R263" s="3">
        <f t="shared" si="38"/>
        <v>0.07500782249850607</v>
      </c>
      <c r="S263" s="8">
        <f t="shared" si="39"/>
        <v>13.331942811963605</v>
      </c>
    </row>
    <row r="264" spans="1:19" ht="15">
      <c r="A264" s="1">
        <v>22</v>
      </c>
      <c r="B264" s="5">
        <v>0.8333333333333334</v>
      </c>
      <c r="C264" s="1" t="s">
        <v>213</v>
      </c>
      <c r="D264" s="1">
        <v>5</v>
      </c>
      <c r="E264" s="1">
        <v>7</v>
      </c>
      <c r="F264" s="1" t="s">
        <v>218</v>
      </c>
      <c r="G264" s="2">
        <v>24.5524666666667</v>
      </c>
      <c r="H264" s="6">
        <f>1+_xlfn.COUNTIFS(A:A,A264,O:O,"&lt;"&amp;O264)</f>
        <v>7</v>
      </c>
      <c r="I264" s="2">
        <f>_xlfn.AVERAGEIF(A:A,A264,G:G)</f>
        <v>48.22923809523805</v>
      </c>
      <c r="J264" s="2">
        <f t="shared" si="32"/>
        <v>-23.676771428571353</v>
      </c>
      <c r="K264" s="2">
        <f t="shared" si="33"/>
        <v>66.32322857142864</v>
      </c>
      <c r="L264" s="2">
        <f t="shared" si="34"/>
        <v>53.48459744813989</v>
      </c>
      <c r="M264" s="2">
        <f>SUMIF(A:A,A264,L:L)</f>
        <v>2471.510407418036</v>
      </c>
      <c r="N264" s="3">
        <f t="shared" si="35"/>
        <v>0.021640450021011545</v>
      </c>
      <c r="O264" s="7">
        <f t="shared" si="36"/>
        <v>46.209759918535035</v>
      </c>
      <c r="P264" s="3">
        <f t="shared" si="37"/>
      </c>
      <c r="Q264" s="3">
        <f>IF(ISNUMBER(P264),SUMIF(A:A,A264,P:P),"")</f>
      </c>
      <c r="R264" s="3">
        <f t="shared" si="38"/>
      </c>
      <c r="S264" s="8">
        <f t="shared" si="39"/>
      </c>
    </row>
    <row r="265" spans="1:19" ht="15">
      <c r="A265" s="1">
        <v>22</v>
      </c>
      <c r="B265" s="5">
        <v>0.8333333333333334</v>
      </c>
      <c r="C265" s="1" t="s">
        <v>213</v>
      </c>
      <c r="D265" s="1">
        <v>5</v>
      </c>
      <c r="E265" s="1">
        <v>9</v>
      </c>
      <c r="F265" s="1" t="s">
        <v>220</v>
      </c>
      <c r="G265" s="2">
        <v>31.453599999999998</v>
      </c>
      <c r="H265" s="6">
        <f>1+_xlfn.COUNTIFS(A:A,A265,O:O,"&lt;"&amp;O265)</f>
        <v>6</v>
      </c>
      <c r="I265" s="2">
        <f>_xlfn.AVERAGEIF(A:A,A265,G:G)</f>
        <v>48.22923809523805</v>
      </c>
      <c r="J265" s="2">
        <f t="shared" si="32"/>
        <v>-16.775638095238055</v>
      </c>
      <c r="K265" s="2">
        <f t="shared" si="33"/>
        <v>73.22436190476195</v>
      </c>
      <c r="L265" s="2">
        <f t="shared" si="34"/>
        <v>80.92005680474101</v>
      </c>
      <c r="M265" s="2">
        <f>SUMIF(A:A,A265,L:L)</f>
        <v>2471.510407418036</v>
      </c>
      <c r="N265" s="3">
        <f t="shared" si="35"/>
        <v>0.032741135364781834</v>
      </c>
      <c r="O265" s="7">
        <f t="shared" si="36"/>
        <v>30.542618295260922</v>
      </c>
      <c r="P265" s="3">
        <f t="shared" si="37"/>
      </c>
      <c r="Q265" s="3">
        <f>IF(ISNUMBER(P265),SUMIF(A:A,A265,P:P),"")</f>
      </c>
      <c r="R265" s="3">
        <f t="shared" si="38"/>
      </c>
      <c r="S265" s="8">
        <f t="shared" si="39"/>
      </c>
    </row>
    <row r="266" spans="1:19" ht="15">
      <c r="A266" s="1">
        <v>23</v>
      </c>
      <c r="B266" s="5">
        <v>0.8541666666666666</v>
      </c>
      <c r="C266" s="1" t="s">
        <v>213</v>
      </c>
      <c r="D266" s="1">
        <v>6</v>
      </c>
      <c r="E266" s="1">
        <v>2</v>
      </c>
      <c r="F266" s="1" t="s">
        <v>221</v>
      </c>
      <c r="G266" s="2">
        <v>71.0396333333332</v>
      </c>
      <c r="H266" s="6">
        <f>1+_xlfn.COUNTIFS(A:A,A266,O:O,"&lt;"&amp;O266)</f>
        <v>1</v>
      </c>
      <c r="I266" s="2">
        <f>_xlfn.AVERAGEIF(A:A,A266,G:G)</f>
        <v>47.73509999999996</v>
      </c>
      <c r="J266" s="2">
        <f t="shared" si="32"/>
        <v>23.30453333333324</v>
      </c>
      <c r="K266" s="2">
        <f t="shared" si="33"/>
        <v>113.30453333333324</v>
      </c>
      <c r="L266" s="2">
        <f t="shared" si="34"/>
        <v>896.2971512374821</v>
      </c>
      <c r="M266" s="2">
        <f>SUMIF(A:A,A266,L:L)</f>
        <v>2482.556052448142</v>
      </c>
      <c r="N266" s="3">
        <f t="shared" si="35"/>
        <v>0.36103803189201294</v>
      </c>
      <c r="O266" s="7">
        <f t="shared" si="36"/>
        <v>2.769791300820911</v>
      </c>
      <c r="P266" s="3">
        <f t="shared" si="37"/>
        <v>0.36103803189201294</v>
      </c>
      <c r="Q266" s="3">
        <f>IF(ISNUMBER(P266),SUMIF(A:A,A266,P:P),"")</f>
        <v>0.9393822145886511</v>
      </c>
      <c r="R266" s="3">
        <f t="shared" si="38"/>
        <v>0.38433560512970644</v>
      </c>
      <c r="S266" s="8">
        <f t="shared" si="39"/>
        <v>2.6018926861135276</v>
      </c>
    </row>
    <row r="267" spans="1:19" ht="15">
      <c r="A267" s="1">
        <v>23</v>
      </c>
      <c r="B267" s="5">
        <v>0.8541666666666666</v>
      </c>
      <c r="C267" s="1" t="s">
        <v>213</v>
      </c>
      <c r="D267" s="1">
        <v>6</v>
      </c>
      <c r="E267" s="1">
        <v>4</v>
      </c>
      <c r="F267" s="1" t="s">
        <v>223</v>
      </c>
      <c r="G267" s="2">
        <v>60.593233333333295</v>
      </c>
      <c r="H267" s="6">
        <f>1+_xlfn.COUNTIFS(A:A,A267,O:O,"&lt;"&amp;O267)</f>
        <v>2</v>
      </c>
      <c r="I267" s="2">
        <f>_xlfn.AVERAGEIF(A:A,A267,G:G)</f>
        <v>47.73509999999996</v>
      </c>
      <c r="J267" s="2">
        <f t="shared" si="32"/>
        <v>12.858133333333335</v>
      </c>
      <c r="K267" s="2">
        <f t="shared" si="33"/>
        <v>102.85813333333334</v>
      </c>
      <c r="L267" s="2">
        <f t="shared" si="34"/>
        <v>478.8981766642439</v>
      </c>
      <c r="M267" s="2">
        <f>SUMIF(A:A,A267,L:L)</f>
        <v>2482.556052448142</v>
      </c>
      <c r="N267" s="3">
        <f t="shared" si="35"/>
        <v>0.1929052825179856</v>
      </c>
      <c r="O267" s="7">
        <f t="shared" si="36"/>
        <v>5.183891218255075</v>
      </c>
      <c r="P267" s="3">
        <f t="shared" si="37"/>
        <v>0.1929052825179856</v>
      </c>
      <c r="Q267" s="3">
        <f>IF(ISNUMBER(P267),SUMIF(A:A,A267,P:P),"")</f>
        <v>0.9393822145886511</v>
      </c>
      <c r="R267" s="3">
        <f t="shared" si="38"/>
        <v>0.20535334768122845</v>
      </c>
      <c r="S267" s="8">
        <f t="shared" si="39"/>
        <v>4.8696552127911135</v>
      </c>
    </row>
    <row r="268" spans="1:19" ht="15">
      <c r="A268" s="1">
        <v>23</v>
      </c>
      <c r="B268" s="5">
        <v>0.8541666666666666</v>
      </c>
      <c r="C268" s="1" t="s">
        <v>213</v>
      </c>
      <c r="D268" s="1">
        <v>6</v>
      </c>
      <c r="E268" s="1">
        <v>7</v>
      </c>
      <c r="F268" s="1" t="s">
        <v>225</v>
      </c>
      <c r="G268" s="2">
        <v>54.006033333333306</v>
      </c>
      <c r="H268" s="6">
        <f>1+_xlfn.COUNTIFS(A:A,A268,O:O,"&lt;"&amp;O268)</f>
        <v>3</v>
      </c>
      <c r="I268" s="2">
        <f>_xlfn.AVERAGEIF(A:A,A268,G:G)</f>
        <v>47.73509999999996</v>
      </c>
      <c r="J268" s="2">
        <f t="shared" si="32"/>
        <v>6.270933333333346</v>
      </c>
      <c r="K268" s="2">
        <f t="shared" si="33"/>
        <v>96.27093333333335</v>
      </c>
      <c r="L268" s="2">
        <f t="shared" si="34"/>
        <v>322.5493023321201</v>
      </c>
      <c r="M268" s="2">
        <f>SUMIF(A:A,A268,L:L)</f>
        <v>2482.556052448142</v>
      </c>
      <c r="N268" s="3">
        <f t="shared" si="35"/>
        <v>0.12992629190146263</v>
      </c>
      <c r="O268" s="7">
        <f t="shared" si="36"/>
        <v>7.696671592524243</v>
      </c>
      <c r="P268" s="3">
        <f t="shared" si="37"/>
        <v>0.12992629190146263</v>
      </c>
      <c r="Q268" s="3">
        <f>IF(ISNUMBER(P268),SUMIF(A:A,A268,P:P),"")</f>
        <v>0.9393822145886511</v>
      </c>
      <c r="R268" s="3">
        <f t="shared" si="38"/>
        <v>0.13831035959985302</v>
      </c>
      <c r="S268" s="8">
        <f t="shared" si="39"/>
        <v>7.230116405546983</v>
      </c>
    </row>
    <row r="269" spans="1:19" ht="15">
      <c r="A269" s="1">
        <v>23</v>
      </c>
      <c r="B269" s="5">
        <v>0.8541666666666666</v>
      </c>
      <c r="C269" s="1" t="s">
        <v>213</v>
      </c>
      <c r="D269" s="1">
        <v>6</v>
      </c>
      <c r="E269" s="1">
        <v>8</v>
      </c>
      <c r="F269" s="1" t="s">
        <v>226</v>
      </c>
      <c r="G269" s="2">
        <v>52.092066666666604</v>
      </c>
      <c r="H269" s="6">
        <f>1+_xlfn.COUNTIFS(A:A,A269,O:O,"&lt;"&amp;O269)</f>
        <v>4</v>
      </c>
      <c r="I269" s="2">
        <f>_xlfn.AVERAGEIF(A:A,A269,G:G)</f>
        <v>47.73509999999996</v>
      </c>
      <c r="J269" s="2">
        <f t="shared" si="32"/>
        <v>4.356966666666644</v>
      </c>
      <c r="K269" s="2">
        <f t="shared" si="33"/>
        <v>94.35696666666664</v>
      </c>
      <c r="L269" s="2">
        <f t="shared" si="34"/>
        <v>287.5561081560334</v>
      </c>
      <c r="M269" s="2">
        <f>SUMIF(A:A,A269,L:L)</f>
        <v>2482.556052448142</v>
      </c>
      <c r="N269" s="3">
        <f t="shared" si="35"/>
        <v>0.11583066085152982</v>
      </c>
      <c r="O269" s="7">
        <f t="shared" si="36"/>
        <v>8.633292710656175</v>
      </c>
      <c r="P269" s="3">
        <f t="shared" si="37"/>
        <v>0.11583066085152982</v>
      </c>
      <c r="Q269" s="3">
        <f>IF(ISNUMBER(P269),SUMIF(A:A,A269,P:P),"")</f>
        <v>0.9393822145886511</v>
      </c>
      <c r="R269" s="3">
        <f t="shared" si="38"/>
        <v>0.12330514571457078</v>
      </c>
      <c r="S269" s="8">
        <f t="shared" si="39"/>
        <v>8.109961625728257</v>
      </c>
    </row>
    <row r="270" spans="1:19" ht="15">
      <c r="A270" s="1">
        <v>23</v>
      </c>
      <c r="B270" s="5">
        <v>0.8541666666666666</v>
      </c>
      <c r="C270" s="1" t="s">
        <v>213</v>
      </c>
      <c r="D270" s="1">
        <v>6</v>
      </c>
      <c r="E270" s="1">
        <v>3</v>
      </c>
      <c r="F270" s="1" t="s">
        <v>222</v>
      </c>
      <c r="G270" s="2">
        <v>44.2806</v>
      </c>
      <c r="H270" s="6">
        <f>1+_xlfn.COUNTIFS(A:A,A270,O:O,"&lt;"&amp;O270)</f>
        <v>5</v>
      </c>
      <c r="I270" s="2">
        <f>_xlfn.AVERAGEIF(A:A,A270,G:G)</f>
        <v>47.73509999999996</v>
      </c>
      <c r="J270" s="2">
        <f t="shared" si="32"/>
        <v>-3.4544999999999604</v>
      </c>
      <c r="K270" s="2">
        <f t="shared" si="33"/>
        <v>86.54550000000003</v>
      </c>
      <c r="L270" s="2">
        <f t="shared" si="34"/>
        <v>179.95917147093164</v>
      </c>
      <c r="M270" s="2">
        <f>SUMIF(A:A,A270,L:L)</f>
        <v>2482.556052448142</v>
      </c>
      <c r="N270" s="3">
        <f t="shared" si="35"/>
        <v>0.07248946959061292</v>
      </c>
      <c r="O270" s="7">
        <f t="shared" si="36"/>
        <v>13.795107146562648</v>
      </c>
      <c r="P270" s="3">
        <f t="shared" si="37"/>
        <v>0.07248946959061292</v>
      </c>
      <c r="Q270" s="3">
        <f>IF(ISNUMBER(P270),SUMIF(A:A,A270,P:P),"")</f>
        <v>0.9393822145886511</v>
      </c>
      <c r="R270" s="3">
        <f t="shared" si="38"/>
        <v>0.07716717270653836</v>
      </c>
      <c r="S270" s="8">
        <f t="shared" si="39"/>
        <v>12.958878301825747</v>
      </c>
    </row>
    <row r="271" spans="1:19" ht="15">
      <c r="A271" s="1">
        <v>23</v>
      </c>
      <c r="B271" s="5">
        <v>0.8541666666666666</v>
      </c>
      <c r="C271" s="1" t="s">
        <v>213</v>
      </c>
      <c r="D271" s="1">
        <v>6</v>
      </c>
      <c r="E271" s="1">
        <v>6</v>
      </c>
      <c r="F271" s="1" t="s">
        <v>224</v>
      </c>
      <c r="G271" s="2">
        <v>43.0159333333333</v>
      </c>
      <c r="H271" s="6">
        <f>1+_xlfn.COUNTIFS(A:A,A271,O:O,"&lt;"&amp;O271)</f>
        <v>6</v>
      </c>
      <c r="I271" s="2">
        <f>_xlfn.AVERAGEIF(A:A,A271,G:G)</f>
        <v>47.73509999999996</v>
      </c>
      <c r="J271" s="2">
        <f t="shared" si="32"/>
        <v>-4.719166666666659</v>
      </c>
      <c r="K271" s="2">
        <f t="shared" si="33"/>
        <v>85.28083333333333</v>
      </c>
      <c r="L271" s="2">
        <f t="shared" si="34"/>
        <v>166.80909252838384</v>
      </c>
      <c r="M271" s="2">
        <f>SUMIF(A:A,A271,L:L)</f>
        <v>2482.556052448142</v>
      </c>
      <c r="N271" s="3">
        <f t="shared" si="35"/>
        <v>0.06719247783504712</v>
      </c>
      <c r="O271" s="7">
        <f t="shared" si="36"/>
        <v>14.882618296276123</v>
      </c>
      <c r="P271" s="3">
        <f t="shared" si="37"/>
        <v>0.06719247783504712</v>
      </c>
      <c r="Q271" s="3">
        <f>IF(ISNUMBER(P271),SUMIF(A:A,A271,P:P),"")</f>
        <v>0.9393822145886511</v>
      </c>
      <c r="R271" s="3">
        <f t="shared" si="38"/>
        <v>0.07152836916810293</v>
      </c>
      <c r="S271" s="8">
        <f t="shared" si="39"/>
        <v>13.98046693403344</v>
      </c>
    </row>
    <row r="272" spans="1:19" ht="15">
      <c r="A272" s="1">
        <v>23</v>
      </c>
      <c r="B272" s="5">
        <v>0.8541666666666666</v>
      </c>
      <c r="C272" s="1" t="s">
        <v>213</v>
      </c>
      <c r="D272" s="1">
        <v>6</v>
      </c>
      <c r="E272" s="1">
        <v>9</v>
      </c>
      <c r="F272" s="1" t="s">
        <v>227</v>
      </c>
      <c r="G272" s="2">
        <v>21.7039</v>
      </c>
      <c r="H272" s="6">
        <f>1+_xlfn.COUNTIFS(A:A,A272,O:O,"&lt;"&amp;O272)</f>
        <v>8</v>
      </c>
      <c r="I272" s="2">
        <f>_xlfn.AVERAGEIF(A:A,A272,G:G)</f>
        <v>47.73509999999996</v>
      </c>
      <c r="J272" s="2">
        <f t="shared" si="32"/>
        <v>-26.03119999999996</v>
      </c>
      <c r="K272" s="2">
        <f t="shared" si="33"/>
        <v>63.968800000000044</v>
      </c>
      <c r="L272" s="2">
        <f t="shared" si="34"/>
        <v>46.43846022235649</v>
      </c>
      <c r="M272" s="2">
        <f>SUMIF(A:A,A272,L:L)</f>
        <v>2482.556052448142</v>
      </c>
      <c r="N272" s="3">
        <f t="shared" si="35"/>
        <v>0.018705906026396373</v>
      </c>
      <c r="O272" s="7">
        <f t="shared" si="36"/>
        <v>53.459051841107026</v>
      </c>
      <c r="P272" s="3">
        <f t="shared" si="37"/>
      </c>
      <c r="Q272" s="3">
        <f>IF(ISNUMBER(P272),SUMIF(A:A,A272,P:P),"")</f>
      </c>
      <c r="R272" s="3">
        <f t="shared" si="38"/>
      </c>
      <c r="S272" s="8">
        <f t="shared" si="39"/>
      </c>
    </row>
    <row r="273" spans="1:19" ht="15">
      <c r="A273" s="1">
        <v>23</v>
      </c>
      <c r="B273" s="5">
        <v>0.8541666666666666</v>
      </c>
      <c r="C273" s="1" t="s">
        <v>213</v>
      </c>
      <c r="D273" s="1">
        <v>6</v>
      </c>
      <c r="E273" s="1">
        <v>10</v>
      </c>
      <c r="F273" s="1" t="s">
        <v>228</v>
      </c>
      <c r="G273" s="2">
        <v>35.1494</v>
      </c>
      <c r="H273" s="6">
        <f>1+_xlfn.COUNTIFS(A:A,A273,O:O,"&lt;"&amp;O273)</f>
        <v>7</v>
      </c>
      <c r="I273" s="2">
        <f>_xlfn.AVERAGEIF(A:A,A273,G:G)</f>
        <v>47.73509999999996</v>
      </c>
      <c r="J273" s="2">
        <f t="shared" si="32"/>
        <v>-12.58569999999996</v>
      </c>
      <c r="K273" s="2">
        <f t="shared" si="33"/>
        <v>77.41430000000004</v>
      </c>
      <c r="L273" s="2">
        <f t="shared" si="34"/>
        <v>104.04858983659118</v>
      </c>
      <c r="M273" s="2">
        <f>SUMIF(A:A,A273,L:L)</f>
        <v>2482.556052448142</v>
      </c>
      <c r="N273" s="3">
        <f t="shared" si="35"/>
        <v>0.04191187938495283</v>
      </c>
      <c r="O273" s="7">
        <f t="shared" si="36"/>
        <v>23.859583838156855</v>
      </c>
      <c r="P273" s="3">
        <f t="shared" si="37"/>
      </c>
      <c r="Q273" s="3">
        <f>IF(ISNUMBER(P273),SUMIF(A:A,A273,P:P),"")</f>
      </c>
      <c r="R273" s="3">
        <f t="shared" si="38"/>
      </c>
      <c r="S273" s="8">
        <f t="shared" si="39"/>
      </c>
    </row>
    <row r="274" spans="1:19" ht="15">
      <c r="A274" s="1">
        <v>24</v>
      </c>
      <c r="B274" s="5">
        <v>0.875</v>
      </c>
      <c r="C274" s="1" t="s">
        <v>213</v>
      </c>
      <c r="D274" s="1">
        <v>7</v>
      </c>
      <c r="E274" s="1">
        <v>2</v>
      </c>
      <c r="F274" s="1" t="s">
        <v>230</v>
      </c>
      <c r="G274" s="2">
        <v>76.8959333333333</v>
      </c>
      <c r="H274" s="6">
        <f>1+_xlfn.COUNTIFS(A:A,A274,O:O,"&lt;"&amp;O274)</f>
        <v>1</v>
      </c>
      <c r="I274" s="2">
        <f>_xlfn.AVERAGEIF(A:A,A274,G:G)</f>
        <v>50.27572999999998</v>
      </c>
      <c r="J274" s="2">
        <f t="shared" si="32"/>
        <v>26.620203333333322</v>
      </c>
      <c r="K274" s="2">
        <f t="shared" si="33"/>
        <v>116.62020333333332</v>
      </c>
      <c r="L274" s="2">
        <f t="shared" si="34"/>
        <v>1093.5802219747547</v>
      </c>
      <c r="M274" s="2">
        <f>SUMIF(A:A,A274,L:L)</f>
        <v>2953.2670668467595</v>
      </c>
      <c r="N274" s="3">
        <f t="shared" si="35"/>
        <v>0.37029506550600727</v>
      </c>
      <c r="O274" s="7">
        <f t="shared" si="36"/>
        <v>2.7005490841027076</v>
      </c>
      <c r="P274" s="3">
        <f t="shared" si="37"/>
        <v>0.37029506550600727</v>
      </c>
      <c r="Q274" s="3">
        <f>IF(ISNUMBER(P274),SUMIF(A:A,A274,P:P),"")</f>
        <v>0.8970166972234125</v>
      </c>
      <c r="R274" s="3">
        <f t="shared" si="38"/>
        <v>0.41280732750260163</v>
      </c>
      <c r="S274" s="8">
        <f t="shared" si="39"/>
        <v>2.422437620111522</v>
      </c>
    </row>
    <row r="275" spans="1:19" ht="15">
      <c r="A275" s="1">
        <v>24</v>
      </c>
      <c r="B275" s="5">
        <v>0.875</v>
      </c>
      <c r="C275" s="1" t="s">
        <v>213</v>
      </c>
      <c r="D275" s="1">
        <v>7</v>
      </c>
      <c r="E275" s="1">
        <v>1</v>
      </c>
      <c r="F275" s="1" t="s">
        <v>229</v>
      </c>
      <c r="G275" s="2">
        <v>57.6578</v>
      </c>
      <c r="H275" s="6">
        <f>1+_xlfn.COUNTIFS(A:A,A275,O:O,"&lt;"&amp;O275)</f>
        <v>2</v>
      </c>
      <c r="I275" s="2">
        <f>_xlfn.AVERAGEIF(A:A,A275,G:G)</f>
        <v>50.27572999999998</v>
      </c>
      <c r="J275" s="2">
        <f t="shared" si="32"/>
        <v>7.38207000000002</v>
      </c>
      <c r="K275" s="2">
        <f t="shared" si="33"/>
        <v>97.38207000000003</v>
      </c>
      <c r="L275" s="2">
        <f t="shared" si="34"/>
        <v>344.7860914658964</v>
      </c>
      <c r="M275" s="2">
        <f>SUMIF(A:A,A275,L:L)</f>
        <v>2953.2670668467595</v>
      </c>
      <c r="N275" s="3">
        <f t="shared" si="35"/>
        <v>0.11674734579085286</v>
      </c>
      <c r="O275" s="7">
        <f t="shared" si="36"/>
        <v>8.56550522177567</v>
      </c>
      <c r="P275" s="3">
        <f t="shared" si="37"/>
        <v>0.11674734579085286</v>
      </c>
      <c r="Q275" s="3">
        <f>IF(ISNUMBER(P275),SUMIF(A:A,A275,P:P),"")</f>
        <v>0.8970166972234125</v>
      </c>
      <c r="R275" s="3">
        <f t="shared" si="38"/>
        <v>0.13015069413114344</v>
      </c>
      <c r="S275" s="8">
        <f t="shared" si="39"/>
        <v>7.6834012040871045</v>
      </c>
    </row>
    <row r="276" spans="1:19" ht="15">
      <c r="A276" s="1">
        <v>24</v>
      </c>
      <c r="B276" s="5">
        <v>0.875</v>
      </c>
      <c r="C276" s="1" t="s">
        <v>213</v>
      </c>
      <c r="D276" s="1">
        <v>7</v>
      </c>
      <c r="E276" s="1">
        <v>10</v>
      </c>
      <c r="F276" s="1" t="s">
        <v>235</v>
      </c>
      <c r="G276" s="2">
        <v>55.7752333333333</v>
      </c>
      <c r="H276" s="6">
        <f>1+_xlfn.COUNTIFS(A:A,A276,O:O,"&lt;"&amp;O276)</f>
        <v>3</v>
      </c>
      <c r="I276" s="2">
        <f>_xlfn.AVERAGEIF(A:A,A276,G:G)</f>
        <v>50.27572999999998</v>
      </c>
      <c r="J276" s="2">
        <f t="shared" si="32"/>
        <v>5.499503333333315</v>
      </c>
      <c r="K276" s="2">
        <f t="shared" si="33"/>
        <v>95.49950333333331</v>
      </c>
      <c r="L276" s="2">
        <f t="shared" si="34"/>
        <v>307.96009102995595</v>
      </c>
      <c r="M276" s="2">
        <f>SUMIF(A:A,A276,L:L)</f>
        <v>2953.2670668467595</v>
      </c>
      <c r="N276" s="3">
        <f t="shared" si="35"/>
        <v>0.1042777656267873</v>
      </c>
      <c r="O276" s="7">
        <f t="shared" si="36"/>
        <v>9.589772028478485</v>
      </c>
      <c r="P276" s="3">
        <f t="shared" si="37"/>
        <v>0.1042777656267873</v>
      </c>
      <c r="Q276" s="3">
        <f>IF(ISNUMBER(P276),SUMIF(A:A,A276,P:P),"")</f>
        <v>0.8970166972234125</v>
      </c>
      <c r="R276" s="3">
        <f t="shared" si="38"/>
        <v>0.11624952573298165</v>
      </c>
      <c r="S276" s="8">
        <f t="shared" si="39"/>
        <v>8.602185632111235</v>
      </c>
    </row>
    <row r="277" spans="1:19" ht="15">
      <c r="A277" s="1">
        <v>24</v>
      </c>
      <c r="B277" s="5">
        <v>0.875</v>
      </c>
      <c r="C277" s="1" t="s">
        <v>213</v>
      </c>
      <c r="D277" s="1">
        <v>7</v>
      </c>
      <c r="E277" s="1">
        <v>11</v>
      </c>
      <c r="F277" s="1" t="s">
        <v>236</v>
      </c>
      <c r="G277" s="2">
        <v>53.132166666666606</v>
      </c>
      <c r="H277" s="6">
        <f>1+_xlfn.COUNTIFS(A:A,A277,O:O,"&lt;"&amp;O277)</f>
        <v>4</v>
      </c>
      <c r="I277" s="2">
        <f>_xlfn.AVERAGEIF(A:A,A277,G:G)</f>
        <v>50.27572999999998</v>
      </c>
      <c r="J277" s="2">
        <f t="shared" si="32"/>
        <v>2.8564366666666245</v>
      </c>
      <c r="K277" s="2">
        <f t="shared" si="33"/>
        <v>92.85643666666662</v>
      </c>
      <c r="L277" s="2">
        <f t="shared" si="34"/>
        <v>262.7981376453705</v>
      </c>
      <c r="M277" s="2">
        <f>SUMIF(A:A,A277,L:L)</f>
        <v>2953.2670668467595</v>
      </c>
      <c r="N277" s="3">
        <f t="shared" si="35"/>
        <v>0.08898556469732465</v>
      </c>
      <c r="O277" s="7">
        <f t="shared" si="36"/>
        <v>11.237777760936826</v>
      </c>
      <c r="P277" s="3">
        <f t="shared" si="37"/>
        <v>0.08898556469732465</v>
      </c>
      <c r="Q277" s="3">
        <f>IF(ISNUMBER(P277),SUMIF(A:A,A277,P:P),"")</f>
        <v>0.8970166972234125</v>
      </c>
      <c r="R277" s="3">
        <f t="shared" si="38"/>
        <v>0.09920168149909227</v>
      </c>
      <c r="S277" s="8">
        <f t="shared" si="39"/>
        <v>10.080474291246267</v>
      </c>
    </row>
    <row r="278" spans="1:19" ht="15">
      <c r="A278" s="1">
        <v>24</v>
      </c>
      <c r="B278" s="5">
        <v>0.875</v>
      </c>
      <c r="C278" s="1" t="s">
        <v>213</v>
      </c>
      <c r="D278" s="1">
        <v>7</v>
      </c>
      <c r="E278" s="1">
        <v>4</v>
      </c>
      <c r="F278" s="1" t="s">
        <v>232</v>
      </c>
      <c r="G278" s="2">
        <v>52.5249333333333</v>
      </c>
      <c r="H278" s="6">
        <f>1+_xlfn.COUNTIFS(A:A,A278,O:O,"&lt;"&amp;O278)</f>
        <v>5</v>
      </c>
      <c r="I278" s="2">
        <f>_xlfn.AVERAGEIF(A:A,A278,G:G)</f>
        <v>50.27572999999998</v>
      </c>
      <c r="J278" s="2">
        <f t="shared" si="32"/>
        <v>2.2492033333333197</v>
      </c>
      <c r="K278" s="2">
        <f t="shared" si="33"/>
        <v>92.24920333333333</v>
      </c>
      <c r="L278" s="2">
        <f t="shared" si="34"/>
        <v>253.39567503433335</v>
      </c>
      <c r="M278" s="2">
        <f>SUMIF(A:A,A278,L:L)</f>
        <v>2953.2670668467595</v>
      </c>
      <c r="N278" s="3">
        <f t="shared" si="35"/>
        <v>0.08580181517579008</v>
      </c>
      <c r="O278" s="7">
        <f t="shared" si="36"/>
        <v>11.654765088025329</v>
      </c>
      <c r="P278" s="3">
        <f t="shared" si="37"/>
        <v>0.08580181517579008</v>
      </c>
      <c r="Q278" s="3">
        <f>IF(ISNUMBER(P278),SUMIF(A:A,A278,P:P),"")</f>
        <v>0.8970166972234125</v>
      </c>
      <c r="R278" s="3">
        <f t="shared" si="38"/>
        <v>0.09565241699667063</v>
      </c>
      <c r="S278" s="8">
        <f t="shared" si="39"/>
        <v>10.454518886175213</v>
      </c>
    </row>
    <row r="279" spans="1:19" ht="15">
      <c r="A279" s="1">
        <v>24</v>
      </c>
      <c r="B279" s="5">
        <v>0.875</v>
      </c>
      <c r="C279" s="1" t="s">
        <v>213</v>
      </c>
      <c r="D279" s="1">
        <v>7</v>
      </c>
      <c r="E279" s="1">
        <v>3</v>
      </c>
      <c r="F279" s="1" t="s">
        <v>231</v>
      </c>
      <c r="G279" s="2">
        <v>49.911100000000005</v>
      </c>
      <c r="H279" s="6">
        <f>1+_xlfn.COUNTIFS(A:A,A279,O:O,"&lt;"&amp;O279)</f>
        <v>6</v>
      </c>
      <c r="I279" s="2">
        <f>_xlfn.AVERAGEIF(A:A,A279,G:G)</f>
        <v>50.27572999999998</v>
      </c>
      <c r="J279" s="2">
        <f t="shared" si="32"/>
        <v>-0.3646299999999769</v>
      </c>
      <c r="K279" s="2">
        <f t="shared" si="33"/>
        <v>89.63537000000002</v>
      </c>
      <c r="L279" s="2">
        <f t="shared" si="34"/>
        <v>216.61513338145573</v>
      </c>
      <c r="M279" s="2">
        <f>SUMIF(A:A,A279,L:L)</f>
        <v>2953.2670668467595</v>
      </c>
      <c r="N279" s="3">
        <f t="shared" si="35"/>
        <v>0.07334762772157224</v>
      </c>
      <c r="O279" s="7">
        <f t="shared" si="36"/>
        <v>13.633706106978703</v>
      </c>
      <c r="P279" s="3">
        <f t="shared" si="37"/>
        <v>0.07334762772157224</v>
      </c>
      <c r="Q279" s="3">
        <f>IF(ISNUMBER(P279),SUMIF(A:A,A279,P:P),"")</f>
        <v>0.8970166972234125</v>
      </c>
      <c r="R279" s="3">
        <f t="shared" si="38"/>
        <v>0.08176840849073311</v>
      </c>
      <c r="S279" s="8">
        <f t="shared" si="39"/>
        <v>12.229662022996704</v>
      </c>
    </row>
    <row r="280" spans="1:19" ht="15">
      <c r="A280" s="1">
        <v>24</v>
      </c>
      <c r="B280" s="5">
        <v>0.875</v>
      </c>
      <c r="C280" s="1" t="s">
        <v>213</v>
      </c>
      <c r="D280" s="1">
        <v>7</v>
      </c>
      <c r="E280" s="1">
        <v>6</v>
      </c>
      <c r="F280" s="1" t="s">
        <v>233</v>
      </c>
      <c r="G280" s="2">
        <v>45.8718333333333</v>
      </c>
      <c r="H280" s="6">
        <f>1+_xlfn.COUNTIFS(A:A,A280,O:O,"&lt;"&amp;O280)</f>
        <v>7</v>
      </c>
      <c r="I280" s="2">
        <f>_xlfn.AVERAGEIF(A:A,A280,G:G)</f>
        <v>50.27572999999998</v>
      </c>
      <c r="J280" s="2">
        <f t="shared" si="32"/>
        <v>-4.403896666666682</v>
      </c>
      <c r="K280" s="2">
        <f t="shared" si="33"/>
        <v>85.59610333333332</v>
      </c>
      <c r="L280" s="2">
        <f t="shared" si="34"/>
        <v>169.9945197897887</v>
      </c>
      <c r="M280" s="2">
        <f>SUMIF(A:A,A280,L:L)</f>
        <v>2953.2670668467595</v>
      </c>
      <c r="N280" s="3">
        <f t="shared" si="35"/>
        <v>0.05756151270507818</v>
      </c>
      <c r="O280" s="7">
        <f t="shared" si="36"/>
        <v>17.372719252942396</v>
      </c>
      <c r="P280" s="3">
        <f t="shared" si="37"/>
        <v>0.05756151270507818</v>
      </c>
      <c r="Q280" s="3">
        <f>IF(ISNUMBER(P280),SUMIF(A:A,A280,P:P),"")</f>
        <v>0.8970166972234125</v>
      </c>
      <c r="R280" s="3">
        <f t="shared" si="38"/>
        <v>0.06416994564677743</v>
      </c>
      <c r="S280" s="8">
        <f t="shared" si="39"/>
        <v>15.583619246063977</v>
      </c>
    </row>
    <row r="281" spans="1:19" ht="15">
      <c r="A281" s="1">
        <v>24</v>
      </c>
      <c r="B281" s="5">
        <v>0.875</v>
      </c>
      <c r="C281" s="1" t="s">
        <v>213</v>
      </c>
      <c r="D281" s="1">
        <v>7</v>
      </c>
      <c r="E281" s="1">
        <v>9</v>
      </c>
      <c r="F281" s="1" t="s">
        <v>234</v>
      </c>
      <c r="G281" s="2">
        <v>32.9406666666667</v>
      </c>
      <c r="H281" s="6">
        <f>1+_xlfn.COUNTIFS(A:A,A281,O:O,"&lt;"&amp;O281)</f>
        <v>10</v>
      </c>
      <c r="I281" s="2">
        <f>_xlfn.AVERAGEIF(A:A,A281,G:G)</f>
        <v>50.27572999999998</v>
      </c>
      <c r="J281" s="2">
        <f t="shared" si="32"/>
        <v>-17.33506333333328</v>
      </c>
      <c r="K281" s="2">
        <f t="shared" si="33"/>
        <v>72.66493666666672</v>
      </c>
      <c r="L281" s="2">
        <f t="shared" si="34"/>
        <v>78.2490117541052</v>
      </c>
      <c r="M281" s="2">
        <f>SUMIF(A:A,A281,L:L)</f>
        <v>2953.2670668467595</v>
      </c>
      <c r="N281" s="3">
        <f t="shared" si="35"/>
        <v>0.026495745214689524</v>
      </c>
      <c r="O281" s="7">
        <f t="shared" si="36"/>
        <v>37.74190881959377</v>
      </c>
      <c r="P281" s="3">
        <f t="shared" si="37"/>
      </c>
      <c r="Q281" s="3">
        <f>IF(ISNUMBER(P281),SUMIF(A:A,A281,P:P),"")</f>
      </c>
      <c r="R281" s="3">
        <f t="shared" si="38"/>
      </c>
      <c r="S281" s="8">
        <f t="shared" si="39"/>
      </c>
    </row>
    <row r="282" spans="1:19" ht="15">
      <c r="A282" s="1">
        <v>24</v>
      </c>
      <c r="B282" s="5">
        <v>0.875</v>
      </c>
      <c r="C282" s="1" t="s">
        <v>213</v>
      </c>
      <c r="D282" s="1">
        <v>7</v>
      </c>
      <c r="E282" s="1">
        <v>12</v>
      </c>
      <c r="F282" s="1" t="s">
        <v>237</v>
      </c>
      <c r="G282" s="2">
        <v>37.9673333333333</v>
      </c>
      <c r="H282" s="6">
        <f>1+_xlfn.COUNTIFS(A:A,A282,O:O,"&lt;"&amp;O282)</f>
        <v>9</v>
      </c>
      <c r="I282" s="2">
        <f>_xlfn.AVERAGEIF(A:A,A282,G:G)</f>
        <v>50.27572999999998</v>
      </c>
      <c r="J282" s="2">
        <f t="shared" si="32"/>
        <v>-12.308396666666681</v>
      </c>
      <c r="K282" s="2">
        <f t="shared" si="33"/>
        <v>77.69160333333332</v>
      </c>
      <c r="L282" s="2">
        <f t="shared" si="34"/>
        <v>105.79425316100358</v>
      </c>
      <c r="M282" s="2">
        <f>SUMIF(A:A,A282,L:L)</f>
        <v>2953.2670668467595</v>
      </c>
      <c r="N282" s="3">
        <f t="shared" si="35"/>
        <v>0.03582278566968935</v>
      </c>
      <c r="O282" s="7">
        <f t="shared" si="36"/>
        <v>27.91519367646854</v>
      </c>
      <c r="P282" s="3">
        <f t="shared" si="37"/>
      </c>
      <c r="Q282" s="3">
        <f>IF(ISNUMBER(P282),SUMIF(A:A,A282,P:P),"")</f>
      </c>
      <c r="R282" s="3">
        <f t="shared" si="38"/>
      </c>
      <c r="S282" s="8">
        <f t="shared" si="39"/>
      </c>
    </row>
    <row r="283" spans="1:19" ht="15">
      <c r="A283" s="1">
        <v>24</v>
      </c>
      <c r="B283" s="5">
        <v>0.875</v>
      </c>
      <c r="C283" s="1" t="s">
        <v>213</v>
      </c>
      <c r="D283" s="1">
        <v>7</v>
      </c>
      <c r="E283" s="1">
        <v>13</v>
      </c>
      <c r="F283" s="1" t="s">
        <v>238</v>
      </c>
      <c r="G283" s="2">
        <v>40.0803</v>
      </c>
      <c r="H283" s="6">
        <f>1+_xlfn.COUNTIFS(A:A,A283,O:O,"&lt;"&amp;O283)</f>
        <v>8</v>
      </c>
      <c r="I283" s="2">
        <f>_xlfn.AVERAGEIF(A:A,A283,G:G)</f>
        <v>50.27572999999998</v>
      </c>
      <c r="J283" s="2">
        <f t="shared" si="32"/>
        <v>-10.19542999999998</v>
      </c>
      <c r="K283" s="2">
        <f t="shared" si="33"/>
        <v>79.80457000000001</v>
      </c>
      <c r="L283" s="2">
        <f t="shared" si="34"/>
        <v>120.09393161009537</v>
      </c>
      <c r="M283" s="2">
        <f>SUMIF(A:A,A283,L:L)</f>
        <v>2953.2670668467595</v>
      </c>
      <c r="N283" s="3">
        <f t="shared" si="35"/>
        <v>0.04066477189220857</v>
      </c>
      <c r="O283" s="7">
        <f t="shared" si="36"/>
        <v>24.591309712759053</v>
      </c>
      <c r="P283" s="3">
        <f t="shared" si="37"/>
      </c>
      <c r="Q283" s="3">
        <f>IF(ISNUMBER(P283),SUMIF(A:A,A283,P:P),"")</f>
      </c>
      <c r="R283" s="3">
        <f t="shared" si="38"/>
      </c>
      <c r="S283" s="8">
        <f t="shared" si="39"/>
      </c>
    </row>
    <row r="284" spans="1:19" ht="15">
      <c r="A284" s="1">
        <v>25</v>
      </c>
      <c r="B284" s="5">
        <v>0.8958333333333334</v>
      </c>
      <c r="C284" s="1" t="s">
        <v>213</v>
      </c>
      <c r="D284" s="1">
        <v>8</v>
      </c>
      <c r="E284" s="1">
        <v>4</v>
      </c>
      <c r="F284" s="1" t="s">
        <v>240</v>
      </c>
      <c r="G284" s="2">
        <v>62.1196</v>
      </c>
      <c r="H284" s="6">
        <f>1+_xlfn.COUNTIFS(A:A,A284,O:O,"&lt;"&amp;O284)</f>
        <v>1</v>
      </c>
      <c r="I284" s="2">
        <f>_xlfn.AVERAGEIF(A:A,A284,G:G)</f>
        <v>49.5445393939394</v>
      </c>
      <c r="J284" s="2">
        <f t="shared" si="32"/>
        <v>12.575060606060596</v>
      </c>
      <c r="K284" s="2">
        <f t="shared" si="33"/>
        <v>102.57506060606059</v>
      </c>
      <c r="L284" s="2">
        <f t="shared" si="34"/>
        <v>470.8330800303172</v>
      </c>
      <c r="M284" s="2">
        <f>SUMIF(A:A,A284,L:L)</f>
        <v>2798.4646341716043</v>
      </c>
      <c r="N284" s="3">
        <f t="shared" si="35"/>
        <v>0.16824692879125566</v>
      </c>
      <c r="O284" s="7">
        <f t="shared" si="36"/>
        <v>5.943644898509275</v>
      </c>
      <c r="P284" s="3">
        <f t="shared" si="37"/>
        <v>0.16824692879125566</v>
      </c>
      <c r="Q284" s="3">
        <f>IF(ISNUMBER(P284),SUMIF(A:A,A284,P:P),"")</f>
        <v>0.9469996246410444</v>
      </c>
      <c r="R284" s="3">
        <f t="shared" si="38"/>
        <v>0.17766314200497055</v>
      </c>
      <c r="S284" s="8">
        <f t="shared" si="39"/>
        <v>5.628629487887942</v>
      </c>
    </row>
    <row r="285" spans="1:19" ht="15">
      <c r="A285" s="1">
        <v>25</v>
      </c>
      <c r="B285" s="5">
        <v>0.8958333333333334</v>
      </c>
      <c r="C285" s="1" t="s">
        <v>213</v>
      </c>
      <c r="D285" s="1">
        <v>8</v>
      </c>
      <c r="E285" s="1">
        <v>13</v>
      </c>
      <c r="F285" s="1" t="s">
        <v>247</v>
      </c>
      <c r="G285" s="2">
        <v>58.335800000000006</v>
      </c>
      <c r="H285" s="6">
        <f>1+_xlfn.COUNTIFS(A:A,A285,O:O,"&lt;"&amp;O285)</f>
        <v>2</v>
      </c>
      <c r="I285" s="2">
        <f>_xlfn.AVERAGEIF(A:A,A285,G:G)</f>
        <v>49.5445393939394</v>
      </c>
      <c r="J285" s="2">
        <f t="shared" si="32"/>
        <v>8.791260606060604</v>
      </c>
      <c r="K285" s="2">
        <f t="shared" si="33"/>
        <v>98.7912606060606</v>
      </c>
      <c r="L285" s="2">
        <f t="shared" si="34"/>
        <v>375.20616054625924</v>
      </c>
      <c r="M285" s="2">
        <f>SUMIF(A:A,A285,L:L)</f>
        <v>2798.4646341716043</v>
      </c>
      <c r="N285" s="3">
        <f t="shared" si="35"/>
        <v>0.1340757199375246</v>
      </c>
      <c r="O285" s="7">
        <f t="shared" si="36"/>
        <v>7.458471977371974</v>
      </c>
      <c r="P285" s="3">
        <f t="shared" si="37"/>
        <v>0.1340757199375246</v>
      </c>
      <c r="Q285" s="3">
        <f>IF(ISNUMBER(P285),SUMIF(A:A,A285,P:P),"")</f>
        <v>0.9469996246410444</v>
      </c>
      <c r="R285" s="3">
        <f t="shared" si="38"/>
        <v>0.14157948582962254</v>
      </c>
      <c r="S285" s="8">
        <f t="shared" si="39"/>
        <v>7.0631701629670065</v>
      </c>
    </row>
    <row r="286" spans="1:19" ht="15">
      <c r="A286" s="1">
        <v>25</v>
      </c>
      <c r="B286" s="5">
        <v>0.8958333333333334</v>
      </c>
      <c r="C286" s="1" t="s">
        <v>213</v>
      </c>
      <c r="D286" s="1">
        <v>8</v>
      </c>
      <c r="E286" s="1">
        <v>3</v>
      </c>
      <c r="F286" s="1" t="s">
        <v>19</v>
      </c>
      <c r="G286" s="2">
        <v>56.612466666666705</v>
      </c>
      <c r="H286" s="6">
        <f>1+_xlfn.COUNTIFS(A:A,A286,O:O,"&lt;"&amp;O286)</f>
        <v>3</v>
      </c>
      <c r="I286" s="2">
        <f>_xlfn.AVERAGEIF(A:A,A286,G:G)</f>
        <v>49.5445393939394</v>
      </c>
      <c r="J286" s="2">
        <f t="shared" si="32"/>
        <v>7.067927272727303</v>
      </c>
      <c r="K286" s="2">
        <f t="shared" si="33"/>
        <v>97.0679272727273</v>
      </c>
      <c r="L286" s="2">
        <f t="shared" si="34"/>
        <v>338.34823168107715</v>
      </c>
      <c r="M286" s="2">
        <f>SUMIF(A:A,A286,L:L)</f>
        <v>2798.4646341716043</v>
      </c>
      <c r="N286" s="3">
        <f t="shared" si="35"/>
        <v>0.12090495179019273</v>
      </c>
      <c r="O286" s="7">
        <f t="shared" si="36"/>
        <v>8.270959834096022</v>
      </c>
      <c r="P286" s="3">
        <f t="shared" si="37"/>
        <v>0.12090495179019273</v>
      </c>
      <c r="Q286" s="3">
        <f>IF(ISNUMBER(P286),SUMIF(A:A,A286,P:P),"")</f>
        <v>0.9469996246410444</v>
      </c>
      <c r="R286" s="3">
        <f t="shared" si="38"/>
        <v>0.12767159420577506</v>
      </c>
      <c r="S286" s="8">
        <f t="shared" si="39"/>
        <v>7.832595858310088</v>
      </c>
    </row>
    <row r="287" spans="1:19" ht="15">
      <c r="A287" s="1">
        <v>25</v>
      </c>
      <c r="B287" s="5">
        <v>0.8958333333333334</v>
      </c>
      <c r="C287" s="1" t="s">
        <v>213</v>
      </c>
      <c r="D287" s="1">
        <v>8</v>
      </c>
      <c r="E287" s="1">
        <v>12</v>
      </c>
      <c r="F287" s="1" t="s">
        <v>246</v>
      </c>
      <c r="G287" s="2">
        <v>55.96719999999999</v>
      </c>
      <c r="H287" s="6">
        <f>1+_xlfn.COUNTIFS(A:A,A287,O:O,"&lt;"&amp;O287)</f>
        <v>4</v>
      </c>
      <c r="I287" s="2">
        <f>_xlfn.AVERAGEIF(A:A,A287,G:G)</f>
        <v>49.5445393939394</v>
      </c>
      <c r="J287" s="2">
        <f t="shared" si="32"/>
        <v>6.422660606060589</v>
      </c>
      <c r="K287" s="2">
        <f t="shared" si="33"/>
        <v>96.42266060606059</v>
      </c>
      <c r="L287" s="2">
        <f t="shared" si="34"/>
        <v>325.4990803710353</v>
      </c>
      <c r="M287" s="2">
        <f>SUMIF(A:A,A287,L:L)</f>
        <v>2798.4646341716043</v>
      </c>
      <c r="N287" s="3">
        <f t="shared" si="35"/>
        <v>0.11631345145349277</v>
      </c>
      <c r="O287" s="7">
        <f t="shared" si="36"/>
        <v>8.597457882159434</v>
      </c>
      <c r="P287" s="3">
        <f t="shared" si="37"/>
        <v>0.11631345145349277</v>
      </c>
      <c r="Q287" s="3">
        <f>IF(ISNUMBER(P287),SUMIF(A:A,A287,P:P),"")</f>
        <v>0.9469996246410444</v>
      </c>
      <c r="R287" s="3">
        <f t="shared" si="38"/>
        <v>0.12282312307946354</v>
      </c>
      <c r="S287" s="8">
        <f t="shared" si="39"/>
        <v>8.141789387272173</v>
      </c>
    </row>
    <row r="288" spans="1:19" ht="15">
      <c r="A288" s="1">
        <v>25</v>
      </c>
      <c r="B288" s="5">
        <v>0.8958333333333334</v>
      </c>
      <c r="C288" s="1" t="s">
        <v>213</v>
      </c>
      <c r="D288" s="1">
        <v>8</v>
      </c>
      <c r="E288" s="1">
        <v>7</v>
      </c>
      <c r="F288" s="1" t="s">
        <v>243</v>
      </c>
      <c r="G288" s="2">
        <v>52.994833333333304</v>
      </c>
      <c r="H288" s="6">
        <f>1+_xlfn.COUNTIFS(A:A,A288,O:O,"&lt;"&amp;O288)</f>
        <v>5</v>
      </c>
      <c r="I288" s="2">
        <f>_xlfn.AVERAGEIF(A:A,A288,G:G)</f>
        <v>49.5445393939394</v>
      </c>
      <c r="J288" s="2">
        <f t="shared" si="32"/>
        <v>3.4502939393939016</v>
      </c>
      <c r="K288" s="2">
        <f t="shared" si="33"/>
        <v>93.4502939393939</v>
      </c>
      <c r="L288" s="2">
        <f t="shared" si="34"/>
        <v>272.330836094887</v>
      </c>
      <c r="M288" s="2">
        <f>SUMIF(A:A,A288,L:L)</f>
        <v>2798.4646341716043</v>
      </c>
      <c r="N288" s="3">
        <f t="shared" si="35"/>
        <v>0.09731437473588149</v>
      </c>
      <c r="O288" s="7">
        <f t="shared" si="36"/>
        <v>10.27597415812489</v>
      </c>
      <c r="P288" s="3">
        <f t="shared" si="37"/>
        <v>0.09731437473588149</v>
      </c>
      <c r="Q288" s="3">
        <f>IF(ISNUMBER(P288),SUMIF(A:A,A288,P:P),"")</f>
        <v>0.9469996246410444</v>
      </c>
      <c r="R288" s="3">
        <f t="shared" si="38"/>
        <v>0.10276073210986544</v>
      </c>
      <c r="S288" s="8">
        <f t="shared" si="39"/>
        <v>9.731343670565344</v>
      </c>
    </row>
    <row r="289" spans="1:19" ht="15">
      <c r="A289" s="1">
        <v>25</v>
      </c>
      <c r="B289" s="5">
        <v>0.8958333333333334</v>
      </c>
      <c r="C289" s="1" t="s">
        <v>213</v>
      </c>
      <c r="D289" s="1">
        <v>8</v>
      </c>
      <c r="E289" s="1">
        <v>6</v>
      </c>
      <c r="F289" s="1" t="s">
        <v>242</v>
      </c>
      <c r="G289" s="2">
        <v>50.73553333333331</v>
      </c>
      <c r="H289" s="6">
        <f>1+_xlfn.COUNTIFS(A:A,A289,O:O,"&lt;"&amp;O289)</f>
        <v>6</v>
      </c>
      <c r="I289" s="2">
        <f>_xlfn.AVERAGEIF(A:A,A289,G:G)</f>
        <v>49.5445393939394</v>
      </c>
      <c r="J289" s="2">
        <f t="shared" si="32"/>
        <v>1.1909939393939055</v>
      </c>
      <c r="K289" s="2">
        <f t="shared" si="33"/>
        <v>91.1909939393939</v>
      </c>
      <c r="L289" s="2">
        <f t="shared" si="34"/>
        <v>237.8070513755769</v>
      </c>
      <c r="M289" s="2">
        <f>SUMIF(A:A,A289,L:L)</f>
        <v>2798.4646341716043</v>
      </c>
      <c r="N289" s="3">
        <f t="shared" si="35"/>
        <v>0.08497768686148575</v>
      </c>
      <c r="O289" s="7">
        <f t="shared" si="36"/>
        <v>11.767795016943769</v>
      </c>
      <c r="P289" s="3">
        <f t="shared" si="37"/>
        <v>0.08497768686148575</v>
      </c>
      <c r="Q289" s="3">
        <f>IF(ISNUMBER(P289),SUMIF(A:A,A289,P:P),"")</f>
        <v>0.9469996246410444</v>
      </c>
      <c r="R289" s="3">
        <f t="shared" si="38"/>
        <v>0.08973360141900387</v>
      </c>
      <c r="S289" s="8">
        <f t="shared" si="39"/>
        <v>11.144097463898502</v>
      </c>
    </row>
    <row r="290" spans="1:19" ht="15">
      <c r="A290" s="1">
        <v>25</v>
      </c>
      <c r="B290" s="5">
        <v>0.8958333333333334</v>
      </c>
      <c r="C290" s="1" t="s">
        <v>213</v>
      </c>
      <c r="D290" s="1">
        <v>8</v>
      </c>
      <c r="E290" s="1">
        <v>8</v>
      </c>
      <c r="F290" s="1" t="s">
        <v>244</v>
      </c>
      <c r="G290" s="2">
        <v>50.010600000000004</v>
      </c>
      <c r="H290" s="6">
        <f>1+_xlfn.COUNTIFS(A:A,A290,O:O,"&lt;"&amp;O290)</f>
        <v>7</v>
      </c>
      <c r="I290" s="2">
        <f>_xlfn.AVERAGEIF(A:A,A290,G:G)</f>
        <v>49.5445393939394</v>
      </c>
      <c r="J290" s="2">
        <f t="shared" si="32"/>
        <v>0.4660606060606014</v>
      </c>
      <c r="K290" s="2">
        <f t="shared" si="33"/>
        <v>90.46606060606061</v>
      </c>
      <c r="L290" s="2">
        <f t="shared" si="34"/>
        <v>227.68512331803274</v>
      </c>
      <c r="M290" s="2">
        <f>SUMIF(A:A,A290,L:L)</f>
        <v>2798.4646341716043</v>
      </c>
      <c r="N290" s="3">
        <f t="shared" si="35"/>
        <v>0.08136072921480089</v>
      </c>
      <c r="O290" s="7">
        <f t="shared" si="36"/>
        <v>12.29094195259601</v>
      </c>
      <c r="P290" s="3">
        <f t="shared" si="37"/>
        <v>0.08136072921480089</v>
      </c>
      <c r="Q290" s="3">
        <f>IF(ISNUMBER(P290),SUMIF(A:A,A290,P:P),"")</f>
        <v>0.9469996246410444</v>
      </c>
      <c r="R290" s="3">
        <f t="shared" si="38"/>
        <v>0.08591421485055001</v>
      </c>
      <c r="S290" s="8">
        <f t="shared" si="39"/>
        <v>11.639517415593284</v>
      </c>
    </row>
    <row r="291" spans="1:19" ht="15">
      <c r="A291" s="1">
        <v>25</v>
      </c>
      <c r="B291" s="5">
        <v>0.8958333333333334</v>
      </c>
      <c r="C291" s="1" t="s">
        <v>213</v>
      </c>
      <c r="D291" s="1">
        <v>8</v>
      </c>
      <c r="E291" s="1">
        <v>11</v>
      </c>
      <c r="F291" s="1" t="s">
        <v>245</v>
      </c>
      <c r="G291" s="2">
        <v>48.9755</v>
      </c>
      <c r="H291" s="6">
        <f>1+_xlfn.COUNTIFS(A:A,A291,O:O,"&lt;"&amp;O291)</f>
        <v>8</v>
      </c>
      <c r="I291" s="2">
        <f>_xlfn.AVERAGEIF(A:A,A291,G:G)</f>
        <v>49.5445393939394</v>
      </c>
      <c r="J291" s="2">
        <f t="shared" si="32"/>
        <v>-0.5690393939394056</v>
      </c>
      <c r="K291" s="2">
        <f t="shared" si="33"/>
        <v>89.4309606060606</v>
      </c>
      <c r="L291" s="2">
        <f t="shared" si="34"/>
        <v>213.97466846652787</v>
      </c>
      <c r="M291" s="2">
        <f>SUMIF(A:A,A291,L:L)</f>
        <v>2798.4646341716043</v>
      </c>
      <c r="N291" s="3">
        <f t="shared" si="35"/>
        <v>0.07646145170237902</v>
      </c>
      <c r="O291" s="7">
        <f t="shared" si="36"/>
        <v>13.078485664808351</v>
      </c>
      <c r="P291" s="3">
        <f t="shared" si="37"/>
        <v>0.07646145170237902</v>
      </c>
      <c r="Q291" s="3">
        <f>IF(ISNUMBER(P291),SUMIF(A:A,A291,P:P),"")</f>
        <v>0.9469996246410444</v>
      </c>
      <c r="R291" s="3">
        <f t="shared" si="38"/>
        <v>0.08074074129792962</v>
      </c>
      <c r="S291" s="8">
        <f t="shared" si="39"/>
        <v>12.385321015446788</v>
      </c>
    </row>
    <row r="292" spans="1:19" ht="15">
      <c r="A292" s="1">
        <v>25</v>
      </c>
      <c r="B292" s="5">
        <v>0.8958333333333334</v>
      </c>
      <c r="C292" s="1" t="s">
        <v>213</v>
      </c>
      <c r="D292" s="1">
        <v>8</v>
      </c>
      <c r="E292" s="1">
        <v>2</v>
      </c>
      <c r="F292" s="1" t="s">
        <v>239</v>
      </c>
      <c r="G292" s="2">
        <v>33.2366</v>
      </c>
      <c r="H292" s="6">
        <f>1+_xlfn.COUNTIFS(A:A,A292,O:O,"&lt;"&amp;O292)</f>
        <v>10</v>
      </c>
      <c r="I292" s="2">
        <f>_xlfn.AVERAGEIF(A:A,A292,G:G)</f>
        <v>49.5445393939394</v>
      </c>
      <c r="J292" s="2">
        <f t="shared" si="32"/>
        <v>-16.3079393939394</v>
      </c>
      <c r="K292" s="2">
        <f t="shared" si="33"/>
        <v>73.69206060606061</v>
      </c>
      <c r="L292" s="2">
        <f t="shared" si="34"/>
        <v>83.22299038207782</v>
      </c>
      <c r="M292" s="2">
        <f>SUMIF(A:A,A292,L:L)</f>
        <v>2798.4646341716043</v>
      </c>
      <c r="N292" s="3">
        <f t="shared" si="35"/>
        <v>0.029738803687513214</v>
      </c>
      <c r="O292" s="7">
        <f t="shared" si="36"/>
        <v>33.62610044801102</v>
      </c>
      <c r="P292" s="3">
        <f t="shared" si="37"/>
      </c>
      <c r="Q292" s="3">
        <f>IF(ISNUMBER(P292),SUMIF(A:A,A292,P:P),"")</f>
      </c>
      <c r="R292" s="3">
        <f t="shared" si="38"/>
      </c>
      <c r="S292" s="8">
        <f t="shared" si="39"/>
      </c>
    </row>
    <row r="293" spans="1:19" ht="15">
      <c r="A293" s="1">
        <v>25</v>
      </c>
      <c r="B293" s="5">
        <v>0.8958333333333334</v>
      </c>
      <c r="C293" s="1" t="s">
        <v>213</v>
      </c>
      <c r="D293" s="1">
        <v>8</v>
      </c>
      <c r="E293" s="1">
        <v>5</v>
      </c>
      <c r="F293" s="1" t="s">
        <v>241</v>
      </c>
      <c r="G293" s="2">
        <v>46.8593666666667</v>
      </c>
      <c r="H293" s="6">
        <f>1+_xlfn.COUNTIFS(A:A,A293,O:O,"&lt;"&amp;O293)</f>
        <v>9</v>
      </c>
      <c r="I293" s="2">
        <f>_xlfn.AVERAGEIF(A:A,A293,G:G)</f>
        <v>49.5445393939394</v>
      </c>
      <c r="J293" s="2">
        <f>G293-I293</f>
        <v>-2.6851727272727004</v>
      </c>
      <c r="K293" s="2">
        <f>90+J293</f>
        <v>87.3148272727273</v>
      </c>
      <c r="L293" s="2">
        <f>EXP(0.06*K293)</f>
        <v>188.4607262480336</v>
      </c>
      <c r="M293" s="2">
        <f>SUMIF(A:A,A293,L:L)</f>
        <v>2798.4646341716043</v>
      </c>
      <c r="N293" s="3">
        <f>L293/M293</f>
        <v>0.06734433015403153</v>
      </c>
      <c r="O293" s="7">
        <f>1/N293</f>
        <v>14.849060013111371</v>
      </c>
      <c r="P293" s="3">
        <f>IF(O293&gt;21,"",N293)</f>
        <v>0.06734433015403153</v>
      </c>
      <c r="Q293" s="3">
        <f>IF(ISNUMBER(P293),SUMIF(A:A,A293,P:P),"")</f>
        <v>0.9469996246410444</v>
      </c>
      <c r="R293" s="3">
        <f>_xlfn.IFERROR(P293*(1/Q293),"")</f>
        <v>0.07111336520281945</v>
      </c>
      <c r="S293" s="8">
        <f>_xlfn.IFERROR(1/R293,"")</f>
        <v>14.06205425868881</v>
      </c>
    </row>
    <row r="294" spans="1:19" ht="15">
      <c r="A294" s="1">
        <v>25</v>
      </c>
      <c r="B294" s="5">
        <v>0.8958333333333334</v>
      </c>
      <c r="C294" s="1" t="s">
        <v>213</v>
      </c>
      <c r="D294" s="1">
        <v>8</v>
      </c>
      <c r="E294" s="1">
        <v>15</v>
      </c>
      <c r="F294" s="1" t="s">
        <v>248</v>
      </c>
      <c r="G294" s="2">
        <v>29.1424333333333</v>
      </c>
      <c r="H294" s="6">
        <f>1+_xlfn.COUNTIFS(A:A,A294,O:O,"&lt;"&amp;O294)</f>
        <v>11</v>
      </c>
      <c r="I294" s="2">
        <f>_xlfn.AVERAGEIF(A:A,A294,G:G)</f>
        <v>49.5445393939394</v>
      </c>
      <c r="J294" s="2">
        <f>G294-I294</f>
        <v>-20.4021060606061</v>
      </c>
      <c r="K294" s="2">
        <f>90+J294</f>
        <v>69.5978939393939</v>
      </c>
      <c r="L294" s="2">
        <f>EXP(0.06*K294)</f>
        <v>65.0966856577791</v>
      </c>
      <c r="M294" s="2">
        <f>SUMIF(A:A,A294,L:L)</f>
        <v>2798.4646341716043</v>
      </c>
      <c r="N294" s="3">
        <f>L294/M294</f>
        <v>0.02326157167144222</v>
      </c>
      <c r="O294" s="7">
        <f>1/N294</f>
        <v>42.98935661461262</v>
      </c>
      <c r="P294" s="3">
        <f>IF(O294&gt;21,"",N294)</f>
      </c>
      <c r="Q294" s="3">
        <f>IF(ISNUMBER(P294),SUMIF(A:A,A294,P:P),"")</f>
      </c>
      <c r="R294" s="3">
        <f>_xlfn.IFERROR(P294*(1/Q294),"")</f>
      </c>
      <c r="S294" s="8">
        <f>_xlfn.IFERROR(1/R294,"")</f>
      </c>
    </row>
  </sheetData>
  <sheetProtection/>
  <autoFilter ref="A1:S75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2017-04-19T22:38:48Z</dcterms:modified>
  <cp:category/>
  <cp:version/>
  <cp:contentType/>
  <cp:contentStatus/>
</cp:coreProperties>
</file>