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670" activeTab="0"/>
  </bookViews>
  <sheets>
    <sheet name="PRICES" sheetId="1" r:id="rId1"/>
  </sheets>
  <definedNames>
    <definedName name="_xlnm._FilterDatabase" localSheetId="0" hidden="1">'PRICES'!$A$1:$S$86</definedName>
    <definedName name="_xlfn.AVERAGEIF" hidden="1">#NAME?</definedName>
    <definedName name="_xlfn.COUNTIFS" hidden="1">#NAME?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<sst xmlns="http://schemas.openxmlformats.org/spreadsheetml/2006/main" count="341" uniqueCount="183">
  <si>
    <t>Time</t>
  </si>
  <si>
    <t>Track</t>
  </si>
  <si>
    <t>RN</t>
  </si>
  <si>
    <t>TN</t>
  </si>
  <si>
    <t>Horse</t>
  </si>
  <si>
    <t>Rating</t>
  </si>
  <si>
    <t>EXP</t>
  </si>
  <si>
    <t>SUM</t>
  </si>
  <si>
    <t>RaceID</t>
  </si>
  <si>
    <t>PROB</t>
  </si>
  <si>
    <t>PRICE</t>
  </si>
  <si>
    <t>PROB_TRANS</t>
  </si>
  <si>
    <t>MODEL_SUM</t>
  </si>
  <si>
    <t>RAW_PROB</t>
  </si>
  <si>
    <t>Rank</t>
  </si>
  <si>
    <t>Margin</t>
  </si>
  <si>
    <t>Average</t>
  </si>
  <si>
    <t>NormRating</t>
  </si>
  <si>
    <t>Price</t>
  </si>
  <si>
    <t xml:space="preserve">Fathers Delight     </t>
  </si>
  <si>
    <t xml:space="preserve">Zooming             </t>
  </si>
  <si>
    <t>Armidale</t>
  </si>
  <si>
    <t xml:space="preserve">Bachelor Degree     </t>
  </si>
  <si>
    <t xml:space="preserve">Dragon Racer        </t>
  </si>
  <si>
    <t xml:space="preserve">My Boy Fred         </t>
  </si>
  <si>
    <t xml:space="preserve">Sathern             </t>
  </si>
  <si>
    <t xml:space="preserve">Thomson River       </t>
  </si>
  <si>
    <t xml:space="preserve">Danes Flyer         </t>
  </si>
  <si>
    <t xml:space="preserve">Duckateer           </t>
  </si>
  <si>
    <t xml:space="preserve">Dylans Star         </t>
  </si>
  <si>
    <t xml:space="preserve">Mothers Presence    </t>
  </si>
  <si>
    <t xml:space="preserve">Pasqueta            </t>
  </si>
  <si>
    <t xml:space="preserve">Blitzableiter       </t>
  </si>
  <si>
    <t xml:space="preserve">The Blues Brother   </t>
  </si>
  <si>
    <t xml:space="preserve">Cobb N Co           </t>
  </si>
  <si>
    <t xml:space="preserve">How Do You Do       </t>
  </si>
  <si>
    <t xml:space="preserve">Mishani Istana      </t>
  </si>
  <si>
    <t xml:space="preserve">Private Valentine   </t>
  </si>
  <si>
    <t xml:space="preserve">Not For The Lord    </t>
  </si>
  <si>
    <t xml:space="preserve">Shrewd N Drac       </t>
  </si>
  <si>
    <t xml:space="preserve">Suman The Yak       </t>
  </si>
  <si>
    <t xml:space="preserve">Diplomatic Grace    </t>
  </si>
  <si>
    <t xml:space="preserve">Epic Decision       </t>
  </si>
  <si>
    <t xml:space="preserve">Allied Victory      </t>
  </si>
  <si>
    <t xml:space="preserve">Portland Place      </t>
  </si>
  <si>
    <t xml:space="preserve">My Little Diva      </t>
  </si>
  <si>
    <t xml:space="preserve">Noceur              </t>
  </si>
  <si>
    <t xml:space="preserve">Brandy Balloon      </t>
  </si>
  <si>
    <t xml:space="preserve">Miss Zodiac         </t>
  </si>
  <si>
    <t xml:space="preserve">Beau In Chains      </t>
  </si>
  <si>
    <t xml:space="preserve">Fashion Stage       </t>
  </si>
  <si>
    <t xml:space="preserve">Split The Atom      </t>
  </si>
  <si>
    <t xml:space="preserve">Consolari           </t>
  </si>
  <si>
    <t xml:space="preserve">Knight Templar      </t>
  </si>
  <si>
    <t xml:space="preserve">Bowies Babe         </t>
  </si>
  <si>
    <t xml:space="preserve">Melted Moments      </t>
  </si>
  <si>
    <t xml:space="preserve">Drummed Out         </t>
  </si>
  <si>
    <t xml:space="preserve">Magic Gracie        </t>
  </si>
  <si>
    <t xml:space="preserve">Exotic Art          </t>
  </si>
  <si>
    <t xml:space="preserve">Litigation          </t>
  </si>
  <si>
    <t xml:space="preserve">Rosettas Comet      </t>
  </si>
  <si>
    <t xml:space="preserve">Sister Joy          </t>
  </si>
  <si>
    <t xml:space="preserve">Time Stripper       </t>
  </si>
  <si>
    <t xml:space="preserve">Wide Eyed           </t>
  </si>
  <si>
    <t xml:space="preserve">Jemily              </t>
  </si>
  <si>
    <t xml:space="preserve">Snitzels Image      </t>
  </si>
  <si>
    <t xml:space="preserve">Kylies Rocking      </t>
  </si>
  <si>
    <t xml:space="preserve">Peggys Cove         </t>
  </si>
  <si>
    <t xml:space="preserve">Closely Related     </t>
  </si>
  <si>
    <t xml:space="preserve">Lucky Sky           </t>
  </si>
  <si>
    <t xml:space="preserve">Sweet Holly         </t>
  </si>
  <si>
    <t xml:space="preserve">Balantes            </t>
  </si>
  <si>
    <t xml:space="preserve">Brave Maiden        </t>
  </si>
  <si>
    <t xml:space="preserve">Miss Zarelle        </t>
  </si>
  <si>
    <t xml:space="preserve">New Player          </t>
  </si>
  <si>
    <t xml:space="preserve">About Time          </t>
  </si>
  <si>
    <t xml:space="preserve">Admiral Ruff        </t>
  </si>
  <si>
    <t xml:space="preserve">Kyrgios             </t>
  </si>
  <si>
    <t xml:space="preserve">Slippery Moss       </t>
  </si>
  <si>
    <t xml:space="preserve">Swift Reply         </t>
  </si>
  <si>
    <t xml:space="preserve">Ayham               </t>
  </si>
  <si>
    <t xml:space="preserve">Keepa Coming        </t>
  </si>
  <si>
    <t xml:space="preserve">Cedee Prince        </t>
  </si>
  <si>
    <t xml:space="preserve">Croupier            </t>
  </si>
  <si>
    <t xml:space="preserve">Bobs Warrior        </t>
  </si>
  <si>
    <t xml:space="preserve">King Victor         </t>
  </si>
  <si>
    <t>Goulburn</t>
  </si>
  <si>
    <t xml:space="preserve">Sans Cliche         </t>
  </si>
  <si>
    <t xml:space="preserve">Hot Money           </t>
  </si>
  <si>
    <t xml:space="preserve">Magic Missile       </t>
  </si>
  <si>
    <t xml:space="preserve">A Duck              </t>
  </si>
  <si>
    <t xml:space="preserve">Cadeyrn             </t>
  </si>
  <si>
    <t xml:space="preserve">Sagan Star          </t>
  </si>
  <si>
    <t xml:space="preserve">Tally Room          </t>
  </si>
  <si>
    <t xml:space="preserve">London Time         </t>
  </si>
  <si>
    <t xml:space="preserve">Maddison Avenue     </t>
  </si>
  <si>
    <t xml:space="preserve">Kalvena             </t>
  </si>
  <si>
    <t xml:space="preserve">Brad The Lad        </t>
  </si>
  <si>
    <t xml:space="preserve">Halliday Road       </t>
  </si>
  <si>
    <t xml:space="preserve">Rode To Sundown     </t>
  </si>
  <si>
    <t xml:space="preserve">Canny Palance       </t>
  </si>
  <si>
    <t xml:space="preserve">Breathing Fire      </t>
  </si>
  <si>
    <t xml:space="preserve">Lepa Brena          </t>
  </si>
  <si>
    <t xml:space="preserve">Gay Skier           </t>
  </si>
  <si>
    <t xml:space="preserve">Winterland          </t>
  </si>
  <si>
    <t xml:space="preserve">Tiger By The Tale   </t>
  </si>
  <si>
    <t xml:space="preserve">Repentant           </t>
  </si>
  <si>
    <t xml:space="preserve">Aint She A Dane     </t>
  </si>
  <si>
    <t xml:space="preserve">Le Dejeuner         </t>
  </si>
  <si>
    <t xml:space="preserve">Ribands             </t>
  </si>
  <si>
    <t xml:space="preserve">Varvo               </t>
  </si>
  <si>
    <t xml:space="preserve">Brockton Punch      </t>
  </si>
  <si>
    <t xml:space="preserve">Skyway              </t>
  </si>
  <si>
    <t xml:space="preserve">Attainment          </t>
  </si>
  <si>
    <t xml:space="preserve">Queenian            </t>
  </si>
  <si>
    <t xml:space="preserve">Last Card Joe       </t>
  </si>
  <si>
    <t xml:space="preserve">First Order         </t>
  </si>
  <si>
    <t xml:space="preserve">Wild Ava            </t>
  </si>
  <si>
    <t xml:space="preserve">Tramp               </t>
  </si>
  <si>
    <t xml:space="preserve">Belridge            </t>
  </si>
  <si>
    <t xml:space="preserve">Essence Prevail     </t>
  </si>
  <si>
    <t xml:space="preserve">Vinnie Power        </t>
  </si>
  <si>
    <t xml:space="preserve">Magnator            </t>
  </si>
  <si>
    <t xml:space="preserve">Stroke Of Eight     </t>
  </si>
  <si>
    <t xml:space="preserve">Eden Road           </t>
  </si>
  <si>
    <t xml:space="preserve">Innocent Game       </t>
  </si>
  <si>
    <t xml:space="preserve">Double Good         </t>
  </si>
  <si>
    <t xml:space="preserve">Indestructible      </t>
  </si>
  <si>
    <t xml:space="preserve">Elle A Walking      </t>
  </si>
  <si>
    <t xml:space="preserve">Trying              </t>
  </si>
  <si>
    <t xml:space="preserve">Mysticism           </t>
  </si>
  <si>
    <t xml:space="preserve">Rocky Marriage      </t>
  </si>
  <si>
    <t xml:space="preserve">Majestic Reign      </t>
  </si>
  <si>
    <t>Stony Creek</t>
  </si>
  <si>
    <t xml:space="preserve">Nangawooka          </t>
  </si>
  <si>
    <t xml:space="preserve">The Bandicoot       </t>
  </si>
  <si>
    <t xml:space="preserve">Grasshopper         </t>
  </si>
  <si>
    <t xml:space="preserve">Judelly             </t>
  </si>
  <si>
    <t xml:space="preserve">Lucky Ticket        </t>
  </si>
  <si>
    <t xml:space="preserve">Nelsons Arch        </t>
  </si>
  <si>
    <t xml:space="preserve">Dream Of Me         </t>
  </si>
  <si>
    <t xml:space="preserve">Falsified           </t>
  </si>
  <si>
    <t xml:space="preserve">Thats Dancing       </t>
  </si>
  <si>
    <t xml:space="preserve">Way Of The Storm    </t>
  </si>
  <si>
    <t xml:space="preserve">Kastor              </t>
  </si>
  <si>
    <t xml:space="preserve">Trappys Boy         </t>
  </si>
  <si>
    <t xml:space="preserve">Mighty Mo           </t>
  </si>
  <si>
    <t xml:space="preserve">Docs Hero           </t>
  </si>
  <si>
    <t xml:space="preserve">Bold Eavey          </t>
  </si>
  <si>
    <t xml:space="preserve">Ayda                </t>
  </si>
  <si>
    <t xml:space="preserve">Shampers            </t>
  </si>
  <si>
    <t xml:space="preserve">Zai Bu Zai          </t>
  </si>
  <si>
    <t xml:space="preserve">Youiz Jane          </t>
  </si>
  <si>
    <t xml:space="preserve">De Valor            </t>
  </si>
  <si>
    <t xml:space="preserve">Robbo The Bold      </t>
  </si>
  <si>
    <t xml:space="preserve">Under Gods Sky      </t>
  </si>
  <si>
    <t xml:space="preserve">Rostock             </t>
  </si>
  <si>
    <t xml:space="preserve">Our Turn            </t>
  </si>
  <si>
    <t xml:space="preserve">Grand Faith         </t>
  </si>
  <si>
    <t xml:space="preserve">Murphys Corner      </t>
  </si>
  <si>
    <t xml:space="preserve">Guadalcanal         </t>
  </si>
  <si>
    <t xml:space="preserve">Shanghai Rooster    </t>
  </si>
  <si>
    <t xml:space="preserve">Treicheln           </t>
  </si>
  <si>
    <t xml:space="preserve">Momentary           </t>
  </si>
  <si>
    <t xml:space="preserve">Consiello           </t>
  </si>
  <si>
    <t xml:space="preserve">Lofoten Road        </t>
  </si>
  <si>
    <t xml:space="preserve">Darcionic           </t>
  </si>
  <si>
    <t xml:space="preserve">Dornier             </t>
  </si>
  <si>
    <t xml:space="preserve">Elektra Lass        </t>
  </si>
  <si>
    <t xml:space="preserve">Rock Away           </t>
  </si>
  <si>
    <t xml:space="preserve">Mcnulty             </t>
  </si>
  <si>
    <t xml:space="preserve">Hong Kong Empire    </t>
  </si>
  <si>
    <t xml:space="preserve">Rakitiki            </t>
  </si>
  <si>
    <t xml:space="preserve">At Your Command     </t>
  </si>
  <si>
    <t xml:space="preserve">Fan The Breeze      </t>
  </si>
  <si>
    <t xml:space="preserve">Private Baldrick    </t>
  </si>
  <si>
    <t xml:space="preserve">Howling Wolf        </t>
  </si>
  <si>
    <t xml:space="preserve">Last One Laughing   </t>
  </si>
  <si>
    <t xml:space="preserve">High Call           </t>
  </si>
  <si>
    <t xml:space="preserve">Patient             </t>
  </si>
  <si>
    <t xml:space="preserve">Kapscero            </t>
  </si>
  <si>
    <t xml:space="preserve">American Icon       </t>
  </si>
  <si>
    <t xml:space="preserve">Hes Harry          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</si>
</sst>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$&quot;* #,##0.00_-;\-&quot;$&quot;* #,##0.00_-;_-&quot;$&quot;* &quot;-&quot;??_-;_-@_-"/>
  </numFmts>
  <fonts count="38">
    <font>
      <sz val="11"/>
      <color theme="1"/>
      <name val="Calibri"/>
      <family val="2"/>
    </font>
    <font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0"/>
      <color indexed="63"/>
      <name val="Arial"/>
      <family val="2"/>
    </font>
    <font>
      <b/>
      <sz val="11"/>
      <color indexed="63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36" fillId="0" borderId="10" xfId="0" applyFont="1" applyBorder="1" applyAlignment="1">
      <alignment horizontal="center"/>
    </xf>
    <xf numFmtId="2" fontId="36" fillId="0" borderId="10" xfId="0" applyNumberFormat="1" applyFont="1" applyBorder="1" applyAlignment="1">
      <alignment horizontal="center"/>
    </xf>
    <xf numFmtId="2" fontId="36" fillId="0" borderId="10" xfId="58" applyNumberFormat="1" applyFont="1" applyBorder="1" applyAlignment="1">
      <alignment horizontal="center"/>
    </xf>
    <xf numFmtId="0" fontId="34" fillId="0" borderId="11" xfId="0" applyFont="1" applyBorder="1" applyAlignment="1">
      <alignment horizontal="center"/>
    </xf>
    <xf numFmtId="20" fontId="36" fillId="0" borderId="10" xfId="0" applyNumberFormat="1" applyFont="1" applyBorder="1" applyAlignment="1">
      <alignment horizontal="center"/>
    </xf>
    <xf numFmtId="0" fontId="36" fillId="0" borderId="10" xfId="0" applyNumberFormat="1" applyFont="1" applyBorder="1" applyAlignment="1">
      <alignment horizontal="center"/>
    </xf>
    <xf numFmtId="2" fontId="36" fillId="0" borderId="10" xfId="44" applyNumberFormat="1" applyFont="1" applyBorder="1" applyAlignment="1">
      <alignment horizontal="center"/>
    </xf>
    <xf numFmtId="164" fontId="36" fillId="0" borderId="10" xfId="44" applyFont="1" applyBorder="1" applyAlignment="1">
      <alignment horizontal="center"/>
    </xf>
    <xf numFmtId="0" fontId="0" fillId="0" borderId="0" xfId="0" applyAlignment="1">
      <alignment horizontal="center"/>
    </xf>
    <xf numFmtId="0" fontId="37" fillId="0" borderId="0" xfId="0" applyFont="1" applyAlignment="1">
      <alignment horizontal="center"/>
    </xf>
    <xf numFmtId="2" fontId="34" fillId="0" borderId="0" xfId="0" applyNumberFormat="1" applyFont="1" applyAlignment="1">
      <alignment horizontal="center"/>
    </xf>
    <xf numFmtId="2" fontId="34" fillId="0" borderId="0" xfId="58" applyNumberFormat="1" applyFont="1" applyAlignment="1">
      <alignment horizontal="center"/>
    </xf>
    <xf numFmtId="0" fontId="34" fillId="0" borderId="0" xfId="0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363636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62"/>
  <sheetViews>
    <sheetView tabSelected="1" zoomScalePageLayoutView="0" workbookViewId="0" topLeftCell="B1">
      <pane ySplit="1" topLeftCell="A2" activePane="bottomLeft" state="frozen"/>
      <selection pane="topLeft" activeCell="B1" sqref="B1"/>
      <selection pane="bottomLeft" activeCell="S10" sqref="S10"/>
    </sheetView>
  </sheetViews>
  <sheetFormatPr defaultColWidth="9.140625" defaultRowHeight="15"/>
  <cols>
    <col min="1" max="1" width="9.7109375" style="10" hidden="1" customWidth="1"/>
    <col min="2" max="2" width="7.8515625" style="10" bestFit="1" customWidth="1"/>
    <col min="3" max="3" width="12.00390625" style="10" bestFit="1" customWidth="1"/>
    <col min="4" max="4" width="5.8515625" style="10" bestFit="1" customWidth="1"/>
    <col min="5" max="5" width="5.7109375" style="10" bestFit="1" customWidth="1"/>
    <col min="6" max="6" width="20.8515625" style="10" bestFit="1" customWidth="1"/>
    <col min="7" max="7" width="9.00390625" style="11" bestFit="1" customWidth="1"/>
    <col min="8" max="8" width="8.28125" style="11" bestFit="1" customWidth="1"/>
    <col min="9" max="9" width="10.8515625" style="11" hidden="1" customWidth="1"/>
    <col min="10" max="10" width="9.57421875" style="11" hidden="1" customWidth="1"/>
    <col min="11" max="11" width="14.00390625" style="11" hidden="1" customWidth="1"/>
    <col min="12" max="13" width="7.57421875" style="11" hidden="1" customWidth="1"/>
    <col min="14" max="14" width="8.57421875" style="12" hidden="1" customWidth="1"/>
    <col min="15" max="15" width="8.8515625" style="11" hidden="1" customWidth="1"/>
    <col min="16" max="16" width="16.00390625" style="11" hidden="1" customWidth="1"/>
    <col min="17" max="17" width="15.00390625" style="11" hidden="1" customWidth="1"/>
    <col min="18" max="18" width="14.00390625" style="11" hidden="1" customWidth="1"/>
    <col min="19" max="19" width="8.421875" style="13" bestFit="1" customWidth="1"/>
    <col min="20" max="16384" width="9.140625" style="9" customWidth="1"/>
  </cols>
  <sheetData>
    <row r="1" spans="1:19" s="4" customFormat="1" ht="15">
      <c r="A1" s="1" t="s">
        <v>8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2" t="s">
        <v>5</v>
      </c>
      <c r="H1" s="2" t="s">
        <v>14</v>
      </c>
      <c r="I1" s="2" t="s">
        <v>16</v>
      </c>
      <c r="J1" s="2" t="s">
        <v>15</v>
      </c>
      <c r="K1" s="2" t="s">
        <v>17</v>
      </c>
      <c r="L1" s="2" t="s">
        <v>6</v>
      </c>
      <c r="M1" s="2" t="s">
        <v>7</v>
      </c>
      <c r="N1" s="3" t="s">
        <v>9</v>
      </c>
      <c r="O1" s="2" t="s">
        <v>10</v>
      </c>
      <c r="P1" s="2" t="s">
        <v>11</v>
      </c>
      <c r="Q1" s="2" t="s">
        <v>12</v>
      </c>
      <c r="R1" s="2" t="s">
        <v>13</v>
      </c>
      <c r="S1" s="1" t="s">
        <v>18</v>
      </c>
    </row>
    <row r="2" spans="1:19" ht="15">
      <c r="A2" s="1">
        <v>1</v>
      </c>
      <c r="B2" s="5">
        <v>0.5520833333333334</v>
      </c>
      <c r="C2" s="1" t="s">
        <v>21</v>
      </c>
      <c r="D2" s="1">
        <v>1</v>
      </c>
      <c r="E2" s="1">
        <v>1</v>
      </c>
      <c r="F2" s="1" t="s">
        <v>22</v>
      </c>
      <c r="G2" s="2">
        <v>63.7465999999999</v>
      </c>
      <c r="H2" s="6">
        <f>1+_xlfn.COUNTIFS(A:A,A2,O:O,"&lt;"&amp;O2)</f>
        <v>1</v>
      </c>
      <c r="I2" s="2">
        <f>_xlfn.AVERAGEIF(A:A,A2,G:G)</f>
        <v>49.476156666666654</v>
      </c>
      <c r="J2" s="2">
        <f aca="true" t="shared" si="0" ref="J2:J53">G2-I2</f>
        <v>14.270443333333247</v>
      </c>
      <c r="K2" s="2">
        <f aca="true" t="shared" si="1" ref="K2:K53">90+J2</f>
        <v>104.27044333333325</v>
      </c>
      <c r="L2" s="2">
        <f aca="true" t="shared" si="2" ref="L2:L53">EXP(0.06*K2)</f>
        <v>521.2483460174641</v>
      </c>
      <c r="M2" s="2">
        <f>SUMIF(A:A,A2,L:L)</f>
        <v>2415.557781580884</v>
      </c>
      <c r="N2" s="3">
        <f aca="true" t="shared" si="3" ref="N2:N53">L2/M2</f>
        <v>0.21578798486713424</v>
      </c>
      <c r="O2" s="7">
        <f aca="true" t="shared" si="4" ref="O2:O53">1/N2</f>
        <v>4.634178314495701</v>
      </c>
      <c r="P2" s="3">
        <f aca="true" t="shared" si="5" ref="P2:P53">IF(O2&gt;21,"",N2)</f>
        <v>0.21578798486713424</v>
      </c>
      <c r="Q2" s="3">
        <f>IF(ISNUMBER(P2),SUMIF(A:A,A2,P:P),"")</f>
        <v>0.9567847097281329</v>
      </c>
      <c r="R2" s="3">
        <f aca="true" t="shared" si="6" ref="R2:R53">_xlfn.IFERROR(P2*(1/Q2),"")</f>
        <v>0.22553452482371886</v>
      </c>
      <c r="S2" s="8">
        <f aca="true" t="shared" si="7" ref="S2:S53">_xlfn.IFERROR(1/R2,"")</f>
        <v>4.433910953463178</v>
      </c>
    </row>
    <row r="3" spans="1:19" ht="15">
      <c r="A3" s="1">
        <v>1</v>
      </c>
      <c r="B3" s="5">
        <v>0.5520833333333334</v>
      </c>
      <c r="C3" s="1" t="s">
        <v>21</v>
      </c>
      <c r="D3" s="1">
        <v>1</v>
      </c>
      <c r="E3" s="1">
        <v>12</v>
      </c>
      <c r="F3" s="1" t="s">
        <v>30</v>
      </c>
      <c r="G3" s="2">
        <v>54.005733333333296</v>
      </c>
      <c r="H3" s="6">
        <f>1+_xlfn.COUNTIFS(A:A,A3,O:O,"&lt;"&amp;O3)</f>
        <v>2</v>
      </c>
      <c r="I3" s="2">
        <f>_xlfn.AVERAGEIF(A:A,A3,G:G)</f>
        <v>49.476156666666654</v>
      </c>
      <c r="J3" s="2">
        <f t="shared" si="0"/>
        <v>4.529576666666642</v>
      </c>
      <c r="K3" s="2">
        <f t="shared" si="1"/>
        <v>94.52957666666664</v>
      </c>
      <c r="L3" s="2">
        <f t="shared" si="2"/>
        <v>290.5496866358586</v>
      </c>
      <c r="M3" s="2">
        <f>SUMIF(A:A,A3,L:L)</f>
        <v>2415.557781580884</v>
      </c>
      <c r="N3" s="3">
        <f t="shared" si="3"/>
        <v>0.1202826481119014</v>
      </c>
      <c r="O3" s="7">
        <f t="shared" si="4"/>
        <v>8.313751116201562</v>
      </c>
      <c r="P3" s="3">
        <f t="shared" si="5"/>
        <v>0.1202826481119014</v>
      </c>
      <c r="Q3" s="3">
        <f>IF(ISNUMBER(P3),SUMIF(A:A,A3,P:P),"")</f>
        <v>0.9567847097281329</v>
      </c>
      <c r="R3" s="3">
        <f t="shared" si="6"/>
        <v>0.12571547902984287</v>
      </c>
      <c r="S3" s="8">
        <f t="shared" si="7"/>
        <v>7.954469948466853</v>
      </c>
    </row>
    <row r="4" spans="1:19" ht="15">
      <c r="A4" s="1">
        <v>1</v>
      </c>
      <c r="B4" s="5">
        <v>0.5520833333333334</v>
      </c>
      <c r="C4" s="1" t="s">
        <v>21</v>
      </c>
      <c r="D4" s="1">
        <v>1</v>
      </c>
      <c r="E4" s="1">
        <v>3</v>
      </c>
      <c r="F4" s="1" t="s">
        <v>24</v>
      </c>
      <c r="G4" s="2">
        <v>53.50620000000001</v>
      </c>
      <c r="H4" s="6">
        <f>1+_xlfn.COUNTIFS(A:A,A4,O:O,"&lt;"&amp;O4)</f>
        <v>3</v>
      </c>
      <c r="I4" s="2">
        <f>_xlfn.AVERAGEIF(A:A,A4,G:G)</f>
        <v>49.476156666666654</v>
      </c>
      <c r="J4" s="2">
        <f t="shared" si="0"/>
        <v>4.030043333333353</v>
      </c>
      <c r="K4" s="2">
        <f t="shared" si="1"/>
        <v>94.03004333333335</v>
      </c>
      <c r="L4" s="2">
        <f t="shared" si="2"/>
        <v>281.97054073429763</v>
      </c>
      <c r="M4" s="2">
        <f>SUMIF(A:A,A4,L:L)</f>
        <v>2415.557781580884</v>
      </c>
      <c r="N4" s="3">
        <f t="shared" si="3"/>
        <v>0.11673102704658112</v>
      </c>
      <c r="O4" s="7">
        <f t="shared" si="4"/>
        <v>8.566702660818306</v>
      </c>
      <c r="P4" s="3">
        <f t="shared" si="5"/>
        <v>0.11673102704658112</v>
      </c>
      <c r="Q4" s="3">
        <f>IF(ISNUMBER(P4),SUMIF(A:A,A4,P:P),"")</f>
        <v>0.9567847097281329</v>
      </c>
      <c r="R4" s="3">
        <f t="shared" si="6"/>
        <v>0.1220034411709504</v>
      </c>
      <c r="S4" s="8">
        <f t="shared" si="7"/>
        <v>8.196490118658266</v>
      </c>
    </row>
    <row r="5" spans="1:19" ht="15">
      <c r="A5" s="1">
        <v>1</v>
      </c>
      <c r="B5" s="5">
        <v>0.5520833333333334</v>
      </c>
      <c r="C5" s="1" t="s">
        <v>21</v>
      </c>
      <c r="D5" s="1">
        <v>1</v>
      </c>
      <c r="E5" s="1">
        <v>4</v>
      </c>
      <c r="F5" s="1" t="s">
        <v>25</v>
      </c>
      <c r="G5" s="2">
        <v>50.8865</v>
      </c>
      <c r="H5" s="6">
        <f>1+_xlfn.COUNTIFS(A:A,A5,O:O,"&lt;"&amp;O5)</f>
        <v>4</v>
      </c>
      <c r="I5" s="2">
        <f>_xlfn.AVERAGEIF(A:A,A5,G:G)</f>
        <v>49.476156666666654</v>
      </c>
      <c r="J5" s="2">
        <f t="shared" si="0"/>
        <v>1.4103433333333442</v>
      </c>
      <c r="K5" s="2">
        <f t="shared" si="1"/>
        <v>91.41034333333334</v>
      </c>
      <c r="L5" s="2">
        <f t="shared" si="2"/>
        <v>240.95750737529877</v>
      </c>
      <c r="M5" s="2">
        <f>SUMIF(A:A,A5,L:L)</f>
        <v>2415.557781580884</v>
      </c>
      <c r="N5" s="3">
        <f t="shared" si="3"/>
        <v>0.09975232603113388</v>
      </c>
      <c r="O5" s="7">
        <f t="shared" si="4"/>
        <v>10.024828891587834</v>
      </c>
      <c r="P5" s="3">
        <f t="shared" si="5"/>
        <v>0.09975232603113388</v>
      </c>
      <c r="Q5" s="3">
        <f>IF(ISNUMBER(P5),SUMIF(A:A,A5,P:P),"")</f>
        <v>0.9567847097281329</v>
      </c>
      <c r="R5" s="3">
        <f t="shared" si="6"/>
        <v>0.10425785970124685</v>
      </c>
      <c r="S5" s="8">
        <f t="shared" si="7"/>
        <v>9.591603001112066</v>
      </c>
    </row>
    <row r="6" spans="1:19" ht="15">
      <c r="A6" s="1">
        <v>1</v>
      </c>
      <c r="B6" s="5">
        <v>0.5520833333333334</v>
      </c>
      <c r="C6" s="1" t="s">
        <v>21</v>
      </c>
      <c r="D6" s="1">
        <v>1</v>
      </c>
      <c r="E6" s="1">
        <v>5</v>
      </c>
      <c r="F6" s="1" t="s">
        <v>26</v>
      </c>
      <c r="G6" s="2">
        <v>50.1596666666666</v>
      </c>
      <c r="H6" s="6">
        <f>1+_xlfn.COUNTIFS(A:A,A6,O:O,"&lt;"&amp;O6)</f>
        <v>5</v>
      </c>
      <c r="I6" s="2">
        <f>_xlfn.AVERAGEIF(A:A,A6,G:G)</f>
        <v>49.476156666666654</v>
      </c>
      <c r="J6" s="2">
        <f t="shared" si="0"/>
        <v>0.6835099999999485</v>
      </c>
      <c r="K6" s="2">
        <f t="shared" si="1"/>
        <v>90.68350999999996</v>
      </c>
      <c r="L6" s="2">
        <f t="shared" si="2"/>
        <v>230.67518604762316</v>
      </c>
      <c r="M6" s="2">
        <f>SUMIF(A:A,A6,L:L)</f>
        <v>2415.557781580884</v>
      </c>
      <c r="N6" s="3">
        <f t="shared" si="3"/>
        <v>0.09549561919262212</v>
      </c>
      <c r="O6" s="7">
        <f t="shared" si="4"/>
        <v>10.47168454903593</v>
      </c>
      <c r="P6" s="3">
        <f t="shared" si="5"/>
        <v>0.09549561919262212</v>
      </c>
      <c r="Q6" s="3">
        <f>IF(ISNUMBER(P6),SUMIF(A:A,A6,P:P),"")</f>
        <v>0.9567847097281329</v>
      </c>
      <c r="R6" s="3">
        <f t="shared" si="6"/>
        <v>0.09980888931613138</v>
      </c>
      <c r="S6" s="8">
        <f t="shared" si="7"/>
        <v>10.019147661613918</v>
      </c>
    </row>
    <row r="7" spans="1:19" ht="15">
      <c r="A7" s="1">
        <v>1</v>
      </c>
      <c r="B7" s="5">
        <v>0.5520833333333334</v>
      </c>
      <c r="C7" s="1" t="s">
        <v>21</v>
      </c>
      <c r="D7" s="1">
        <v>1</v>
      </c>
      <c r="E7" s="1">
        <v>14</v>
      </c>
      <c r="F7" s="1" t="s">
        <v>31</v>
      </c>
      <c r="G7" s="2">
        <v>50.1149666666667</v>
      </c>
      <c r="H7" s="6">
        <f>1+_xlfn.COUNTIFS(A:A,A7,O:O,"&lt;"&amp;O7)</f>
        <v>6</v>
      </c>
      <c r="I7" s="2">
        <f>_xlfn.AVERAGEIF(A:A,A7,G:G)</f>
        <v>49.476156666666654</v>
      </c>
      <c r="J7" s="2">
        <f t="shared" si="0"/>
        <v>0.6388100000000492</v>
      </c>
      <c r="K7" s="2">
        <f t="shared" si="1"/>
        <v>90.63881000000005</v>
      </c>
      <c r="L7" s="2">
        <f t="shared" si="2"/>
        <v>230.05734409505433</v>
      </c>
      <c r="M7" s="2">
        <f>SUMIF(A:A,A7,L:L)</f>
        <v>2415.557781580884</v>
      </c>
      <c r="N7" s="3">
        <f t="shared" si="3"/>
        <v>0.09523984309101942</v>
      </c>
      <c r="O7" s="7">
        <f t="shared" si="4"/>
        <v>10.499807302751577</v>
      </c>
      <c r="P7" s="3">
        <f t="shared" si="5"/>
        <v>0.09523984309101942</v>
      </c>
      <c r="Q7" s="3">
        <f>IF(ISNUMBER(P7),SUMIF(A:A,A7,P:P),"")</f>
        <v>0.9567847097281329</v>
      </c>
      <c r="R7" s="3">
        <f t="shared" si="6"/>
        <v>0.09954156052314161</v>
      </c>
      <c r="S7" s="8">
        <f t="shared" si="7"/>
        <v>10.046055082364497</v>
      </c>
    </row>
    <row r="8" spans="1:19" ht="15">
      <c r="A8" s="1">
        <v>1</v>
      </c>
      <c r="B8" s="5">
        <v>0.5520833333333334</v>
      </c>
      <c r="C8" s="1" t="s">
        <v>21</v>
      </c>
      <c r="D8" s="1">
        <v>1</v>
      </c>
      <c r="E8" s="1">
        <v>9</v>
      </c>
      <c r="F8" s="1" t="s">
        <v>27</v>
      </c>
      <c r="G8" s="2">
        <v>47.777866666666604</v>
      </c>
      <c r="H8" s="6">
        <f>1+_xlfn.COUNTIFS(A:A,A8,O:O,"&lt;"&amp;O8)</f>
        <v>7</v>
      </c>
      <c r="I8" s="2">
        <f>_xlfn.AVERAGEIF(A:A,A8,G:G)</f>
        <v>49.476156666666654</v>
      </c>
      <c r="J8" s="2">
        <f t="shared" si="0"/>
        <v>-1.6982900000000498</v>
      </c>
      <c r="K8" s="2">
        <f t="shared" si="1"/>
        <v>88.30170999999996</v>
      </c>
      <c r="L8" s="2">
        <f t="shared" si="2"/>
        <v>199.95705130252895</v>
      </c>
      <c r="M8" s="2">
        <f>SUMIF(A:A,A8,L:L)</f>
        <v>2415.557781580884</v>
      </c>
      <c r="N8" s="3">
        <f t="shared" si="3"/>
        <v>0.08277883179911566</v>
      </c>
      <c r="O8" s="7">
        <f t="shared" si="4"/>
        <v>12.080383091498074</v>
      </c>
      <c r="P8" s="3">
        <f t="shared" si="5"/>
        <v>0.08277883179911566</v>
      </c>
      <c r="Q8" s="3">
        <f>IF(ISNUMBER(P8),SUMIF(A:A,A8,P:P),"")</f>
        <v>0.9567847097281329</v>
      </c>
      <c r="R8" s="3">
        <f t="shared" si="6"/>
        <v>0.08651772019082221</v>
      </c>
      <c r="S8" s="8">
        <f t="shared" si="7"/>
        <v>11.558325829603632</v>
      </c>
    </row>
    <row r="9" spans="1:19" ht="15">
      <c r="A9" s="1">
        <v>1</v>
      </c>
      <c r="B9" s="5">
        <v>0.5520833333333334</v>
      </c>
      <c r="C9" s="1" t="s">
        <v>21</v>
      </c>
      <c r="D9" s="1">
        <v>1</v>
      </c>
      <c r="E9" s="1">
        <v>11</v>
      </c>
      <c r="F9" s="1" t="s">
        <v>29</v>
      </c>
      <c r="G9" s="2">
        <v>44.8123</v>
      </c>
      <c r="H9" s="6">
        <f>1+_xlfn.COUNTIFS(A:A,A9,O:O,"&lt;"&amp;O9)</f>
        <v>8</v>
      </c>
      <c r="I9" s="2">
        <f>_xlfn.AVERAGEIF(A:A,A9,G:G)</f>
        <v>49.476156666666654</v>
      </c>
      <c r="J9" s="2">
        <f t="shared" si="0"/>
        <v>-4.663856666666653</v>
      </c>
      <c r="K9" s="2">
        <f t="shared" si="1"/>
        <v>85.33614333333335</v>
      </c>
      <c r="L9" s="2">
        <f t="shared" si="2"/>
        <v>167.36358474289034</v>
      </c>
      <c r="M9" s="2">
        <f>SUMIF(A:A,A9,L:L)</f>
        <v>2415.557781580884</v>
      </c>
      <c r="N9" s="3">
        <f t="shared" si="3"/>
        <v>0.0692856888040814</v>
      </c>
      <c r="O9" s="7">
        <f t="shared" si="4"/>
        <v>14.432994998832909</v>
      </c>
      <c r="P9" s="3">
        <f t="shared" si="5"/>
        <v>0.0692856888040814</v>
      </c>
      <c r="Q9" s="3">
        <f>IF(ISNUMBER(P9),SUMIF(A:A,A9,P:P),"")</f>
        <v>0.9567847097281329</v>
      </c>
      <c r="R9" s="3">
        <f t="shared" si="6"/>
        <v>0.07241512965207052</v>
      </c>
      <c r="S9" s="8">
        <f t="shared" si="7"/>
        <v>13.809268930465937</v>
      </c>
    </row>
    <row r="10" spans="1:19" ht="15">
      <c r="A10" s="1">
        <v>1</v>
      </c>
      <c r="B10" s="5">
        <v>0.5520833333333334</v>
      </c>
      <c r="C10" s="1" t="s">
        <v>21</v>
      </c>
      <c r="D10" s="1">
        <v>1</v>
      </c>
      <c r="E10" s="1">
        <v>10</v>
      </c>
      <c r="F10" s="1" t="s">
        <v>28</v>
      </c>
      <c r="G10" s="2">
        <v>42.8068333333333</v>
      </c>
      <c r="H10" s="6">
        <f>1+_xlfn.COUNTIFS(A:A,A10,O:O,"&lt;"&amp;O10)</f>
        <v>9</v>
      </c>
      <c r="I10" s="2">
        <f>_xlfn.AVERAGEIF(A:A,A10,G:G)</f>
        <v>49.476156666666654</v>
      </c>
      <c r="J10" s="2">
        <f t="shared" si="0"/>
        <v>-6.669323333333352</v>
      </c>
      <c r="K10" s="2">
        <f t="shared" si="1"/>
        <v>83.33067666666665</v>
      </c>
      <c r="L10" s="2">
        <f t="shared" si="2"/>
        <v>148.3895039303828</v>
      </c>
      <c r="M10" s="2">
        <f>SUMIF(A:A,A10,L:L)</f>
        <v>2415.557781580884</v>
      </c>
      <c r="N10" s="3">
        <f t="shared" si="3"/>
        <v>0.06143074078454374</v>
      </c>
      <c r="O10" s="7">
        <f t="shared" si="4"/>
        <v>16.278494890812137</v>
      </c>
      <c r="P10" s="3">
        <f t="shared" si="5"/>
        <v>0.06143074078454374</v>
      </c>
      <c r="Q10" s="3">
        <f>IF(ISNUMBER(P10),SUMIF(A:A,A10,P:P),"")</f>
        <v>0.9567847097281329</v>
      </c>
      <c r="R10" s="3">
        <f t="shared" si="6"/>
        <v>0.06420539559207533</v>
      </c>
      <c r="S10" s="8">
        <f t="shared" si="7"/>
        <v>15.575015008916584</v>
      </c>
    </row>
    <row r="11" spans="1:19" ht="15">
      <c r="A11" s="1">
        <v>1</v>
      </c>
      <c r="B11" s="5">
        <v>0.5520833333333334</v>
      </c>
      <c r="C11" s="1" t="s">
        <v>21</v>
      </c>
      <c r="D11" s="1">
        <v>1</v>
      </c>
      <c r="E11" s="1">
        <v>2</v>
      </c>
      <c r="F11" s="1" t="s">
        <v>23</v>
      </c>
      <c r="G11" s="2">
        <v>36.944900000000004</v>
      </c>
      <c r="H11" s="6">
        <f>1+_xlfn.COUNTIFS(A:A,A11,O:O,"&lt;"&amp;O11)</f>
        <v>10</v>
      </c>
      <c r="I11" s="2">
        <f>_xlfn.AVERAGEIF(A:A,A11,G:G)</f>
        <v>49.476156666666654</v>
      </c>
      <c r="J11" s="2">
        <f t="shared" si="0"/>
        <v>-12.53125666666665</v>
      </c>
      <c r="K11" s="2">
        <f t="shared" si="1"/>
        <v>77.46874333333335</v>
      </c>
      <c r="L11" s="2">
        <f t="shared" si="2"/>
        <v>104.38903069948488</v>
      </c>
      <c r="M11" s="2">
        <f>SUMIF(A:A,A11,L:L)</f>
        <v>2415.557781580884</v>
      </c>
      <c r="N11" s="3">
        <f t="shared" si="3"/>
        <v>0.04321529027186695</v>
      </c>
      <c r="O11" s="7">
        <f t="shared" si="4"/>
        <v>23.13995795721862</v>
      </c>
      <c r="P11" s="3">
        <f t="shared" si="5"/>
      </c>
      <c r="Q11" s="3">
        <f>IF(ISNUMBER(P11),SUMIF(A:A,A11,P:P),"")</f>
      </c>
      <c r="R11" s="3">
        <f t="shared" si="6"/>
      </c>
      <c r="S11" s="8">
        <f t="shared" si="7"/>
      </c>
    </row>
    <row r="12" spans="1:19" ht="15">
      <c r="A12" s="1">
        <v>2</v>
      </c>
      <c r="B12" s="5">
        <v>0.576388888888889</v>
      </c>
      <c r="C12" s="1" t="s">
        <v>21</v>
      </c>
      <c r="D12" s="1">
        <v>2</v>
      </c>
      <c r="E12" s="1">
        <v>5</v>
      </c>
      <c r="F12" s="1" t="s">
        <v>36</v>
      </c>
      <c r="G12" s="2">
        <v>70.6315666666666</v>
      </c>
      <c r="H12" s="6">
        <f>1+_xlfn.COUNTIFS(A:A,A12,O:O,"&lt;"&amp;O12)</f>
        <v>1</v>
      </c>
      <c r="I12" s="2">
        <f>_xlfn.AVERAGEIF(A:A,A12,G:G)</f>
        <v>48.80840333333331</v>
      </c>
      <c r="J12" s="2">
        <f t="shared" si="0"/>
        <v>21.82316333333329</v>
      </c>
      <c r="K12" s="2">
        <f t="shared" si="1"/>
        <v>111.8231633333333</v>
      </c>
      <c r="L12" s="2">
        <f t="shared" si="2"/>
        <v>820.070079982659</v>
      </c>
      <c r="M12" s="2">
        <f>SUMIF(A:A,A12,L:L)</f>
        <v>2785.8771123387187</v>
      </c>
      <c r="N12" s="3">
        <f t="shared" si="3"/>
        <v>0.294366925357385</v>
      </c>
      <c r="O12" s="7">
        <f t="shared" si="4"/>
        <v>3.397120783137983</v>
      </c>
      <c r="P12" s="3">
        <f t="shared" si="5"/>
        <v>0.294366925357385</v>
      </c>
      <c r="Q12" s="3">
        <f>IF(ISNUMBER(P12),SUMIF(A:A,A12,P:P),"")</f>
        <v>0.933978566881025</v>
      </c>
      <c r="R12" s="3">
        <f t="shared" si="6"/>
        <v>0.3151752468372039</v>
      </c>
      <c r="S12" s="8">
        <f t="shared" si="7"/>
        <v>3.172838000556959</v>
      </c>
    </row>
    <row r="13" spans="1:19" ht="15">
      <c r="A13" s="1">
        <v>2</v>
      </c>
      <c r="B13" s="5">
        <v>0.576388888888889</v>
      </c>
      <c r="C13" s="1" t="s">
        <v>21</v>
      </c>
      <c r="D13" s="1">
        <v>2</v>
      </c>
      <c r="E13" s="1">
        <v>4</v>
      </c>
      <c r="F13" s="1" t="s">
        <v>35</v>
      </c>
      <c r="G13" s="2">
        <v>61.9291333333333</v>
      </c>
      <c r="H13" s="6">
        <f>1+_xlfn.COUNTIFS(A:A,A13,O:O,"&lt;"&amp;O13)</f>
        <v>2</v>
      </c>
      <c r="I13" s="2">
        <f>_xlfn.AVERAGEIF(A:A,A13,G:G)</f>
        <v>48.80840333333331</v>
      </c>
      <c r="J13" s="2">
        <f t="shared" si="0"/>
        <v>13.120729999999988</v>
      </c>
      <c r="K13" s="2">
        <f t="shared" si="1"/>
        <v>103.12072999999998</v>
      </c>
      <c r="L13" s="2">
        <f t="shared" si="2"/>
        <v>486.5033560704968</v>
      </c>
      <c r="M13" s="2">
        <f>SUMIF(A:A,A13,L:L)</f>
        <v>2785.8771123387187</v>
      </c>
      <c r="N13" s="3">
        <f t="shared" si="3"/>
        <v>0.17463202304070105</v>
      </c>
      <c r="O13" s="7">
        <f t="shared" si="4"/>
        <v>5.726326607159172</v>
      </c>
      <c r="P13" s="3">
        <f t="shared" si="5"/>
        <v>0.17463202304070105</v>
      </c>
      <c r="Q13" s="3">
        <f>IF(ISNUMBER(P13),SUMIF(A:A,A13,P:P),"")</f>
        <v>0.933978566881025</v>
      </c>
      <c r="R13" s="3">
        <f t="shared" si="6"/>
        <v>0.18697647808329906</v>
      </c>
      <c r="S13" s="8">
        <f t="shared" si="7"/>
        <v>5.348266318047206</v>
      </c>
    </row>
    <row r="14" spans="1:19" ht="15">
      <c r="A14" s="1">
        <v>2</v>
      </c>
      <c r="B14" s="5">
        <v>0.576388888888889</v>
      </c>
      <c r="C14" s="1" t="s">
        <v>21</v>
      </c>
      <c r="D14" s="1">
        <v>2</v>
      </c>
      <c r="E14" s="1">
        <v>2</v>
      </c>
      <c r="F14" s="1" t="s">
        <v>33</v>
      </c>
      <c r="G14" s="2">
        <v>52.5538333333333</v>
      </c>
      <c r="H14" s="6">
        <f>1+_xlfn.COUNTIFS(A:A,A14,O:O,"&lt;"&amp;O14)</f>
        <v>3</v>
      </c>
      <c r="I14" s="2">
        <f>_xlfn.AVERAGEIF(A:A,A14,G:G)</f>
        <v>48.80840333333331</v>
      </c>
      <c r="J14" s="2">
        <f t="shared" si="0"/>
        <v>3.745429999999992</v>
      </c>
      <c r="K14" s="2">
        <f t="shared" si="1"/>
        <v>93.74543</v>
      </c>
      <c r="L14" s="2">
        <f t="shared" si="2"/>
        <v>277.19626688521197</v>
      </c>
      <c r="M14" s="2">
        <f>SUMIF(A:A,A14,L:L)</f>
        <v>2785.8771123387187</v>
      </c>
      <c r="N14" s="3">
        <f t="shared" si="3"/>
        <v>0.09950053635083286</v>
      </c>
      <c r="O14" s="7">
        <f t="shared" si="4"/>
        <v>10.0501970810897</v>
      </c>
      <c r="P14" s="3">
        <f t="shared" si="5"/>
        <v>0.09950053635083286</v>
      </c>
      <c r="Q14" s="3">
        <f>IF(ISNUMBER(P14),SUMIF(A:A,A14,P:P),"")</f>
        <v>0.933978566881025</v>
      </c>
      <c r="R14" s="3">
        <f t="shared" si="6"/>
        <v>0.10653406821005536</v>
      </c>
      <c r="S14" s="8">
        <f t="shared" si="7"/>
        <v>9.386668666668019</v>
      </c>
    </row>
    <row r="15" spans="1:19" ht="15">
      <c r="A15" s="1">
        <v>2</v>
      </c>
      <c r="B15" s="5">
        <v>0.576388888888889</v>
      </c>
      <c r="C15" s="1" t="s">
        <v>21</v>
      </c>
      <c r="D15" s="1">
        <v>2</v>
      </c>
      <c r="E15" s="1">
        <v>6</v>
      </c>
      <c r="F15" s="1" t="s">
        <v>37</v>
      </c>
      <c r="G15" s="2">
        <v>52.4686666666667</v>
      </c>
      <c r="H15" s="6">
        <f>1+_xlfn.COUNTIFS(A:A,A15,O:O,"&lt;"&amp;O15)</f>
        <v>4</v>
      </c>
      <c r="I15" s="2">
        <f>_xlfn.AVERAGEIF(A:A,A15,G:G)</f>
        <v>48.80840333333331</v>
      </c>
      <c r="J15" s="2">
        <f t="shared" si="0"/>
        <v>3.66026333333339</v>
      </c>
      <c r="K15" s="2">
        <f t="shared" si="1"/>
        <v>93.66026333333339</v>
      </c>
      <c r="L15" s="2">
        <f t="shared" si="2"/>
        <v>275.78340689310335</v>
      </c>
      <c r="M15" s="2">
        <f>SUMIF(A:A,A15,L:L)</f>
        <v>2785.8771123387187</v>
      </c>
      <c r="N15" s="3">
        <f t="shared" si="3"/>
        <v>0.09899338548410905</v>
      </c>
      <c r="O15" s="7">
        <f t="shared" si="4"/>
        <v>10.10168502783982</v>
      </c>
      <c r="P15" s="3">
        <f t="shared" si="5"/>
        <v>0.09899338548410905</v>
      </c>
      <c r="Q15" s="3">
        <f>IF(ISNUMBER(P15),SUMIF(A:A,A15,P:P),"")</f>
        <v>0.933978566881025</v>
      </c>
      <c r="R15" s="3">
        <f t="shared" si="6"/>
        <v>0.10599106766945685</v>
      </c>
      <c r="S15" s="8">
        <f t="shared" si="7"/>
        <v>9.434757305385341</v>
      </c>
    </row>
    <row r="16" spans="1:19" ht="15">
      <c r="A16" s="1">
        <v>2</v>
      </c>
      <c r="B16" s="5">
        <v>0.576388888888889</v>
      </c>
      <c r="C16" s="1" t="s">
        <v>21</v>
      </c>
      <c r="D16" s="1">
        <v>2</v>
      </c>
      <c r="E16" s="1">
        <v>1</v>
      </c>
      <c r="F16" s="1" t="s">
        <v>32</v>
      </c>
      <c r="G16" s="2">
        <v>49.0895</v>
      </c>
      <c r="H16" s="6">
        <f>1+_xlfn.COUNTIFS(A:A,A16,O:O,"&lt;"&amp;O16)</f>
        <v>5</v>
      </c>
      <c r="I16" s="2">
        <f>_xlfn.AVERAGEIF(A:A,A16,G:G)</f>
        <v>48.80840333333331</v>
      </c>
      <c r="J16" s="2">
        <f t="shared" si="0"/>
        <v>0.2810966666666914</v>
      </c>
      <c r="K16" s="2">
        <f t="shared" si="1"/>
        <v>90.28109666666668</v>
      </c>
      <c r="L16" s="2">
        <f t="shared" si="2"/>
        <v>225.1722804271246</v>
      </c>
      <c r="M16" s="2">
        <f>SUMIF(A:A,A16,L:L)</f>
        <v>2785.8771123387187</v>
      </c>
      <c r="N16" s="3">
        <f t="shared" si="3"/>
        <v>0.08082635067779229</v>
      </c>
      <c r="O16" s="7">
        <f t="shared" si="4"/>
        <v>12.372202773157719</v>
      </c>
      <c r="P16" s="3">
        <f t="shared" si="5"/>
        <v>0.08082635067779229</v>
      </c>
      <c r="Q16" s="3">
        <f>IF(ISNUMBER(P16),SUMIF(A:A,A16,P:P),"")</f>
        <v>0.933978566881025</v>
      </c>
      <c r="R16" s="3">
        <f t="shared" si="6"/>
        <v>0.08653983457854698</v>
      </c>
      <c r="S16" s="8">
        <f t="shared" si="7"/>
        <v>11.55537221523529</v>
      </c>
    </row>
    <row r="17" spans="1:19" ht="15">
      <c r="A17" s="1">
        <v>2</v>
      </c>
      <c r="B17" s="5">
        <v>0.576388888888889</v>
      </c>
      <c r="C17" s="1" t="s">
        <v>21</v>
      </c>
      <c r="D17" s="1">
        <v>2</v>
      </c>
      <c r="E17" s="1">
        <v>10</v>
      </c>
      <c r="F17" s="1" t="s">
        <v>41</v>
      </c>
      <c r="G17" s="2">
        <v>46.9771666666667</v>
      </c>
      <c r="H17" s="6">
        <f>1+_xlfn.COUNTIFS(A:A,A17,O:O,"&lt;"&amp;O17)</f>
        <v>6</v>
      </c>
      <c r="I17" s="2">
        <f>_xlfn.AVERAGEIF(A:A,A17,G:G)</f>
        <v>48.80840333333331</v>
      </c>
      <c r="J17" s="2">
        <f t="shared" si="0"/>
        <v>-1.8312366666666122</v>
      </c>
      <c r="K17" s="2">
        <f t="shared" si="1"/>
        <v>88.16876333333339</v>
      </c>
      <c r="L17" s="2">
        <f t="shared" si="2"/>
        <v>198.36837858181988</v>
      </c>
      <c r="M17" s="2">
        <f>SUMIF(A:A,A17,L:L)</f>
        <v>2785.8771123387187</v>
      </c>
      <c r="N17" s="3">
        <f t="shared" si="3"/>
        <v>0.07120499956844523</v>
      </c>
      <c r="O17" s="7">
        <f t="shared" si="4"/>
        <v>14.043957672364819</v>
      </c>
      <c r="P17" s="3">
        <f t="shared" si="5"/>
        <v>0.07120499956844523</v>
      </c>
      <c r="Q17" s="3">
        <f>IF(ISNUMBER(P17),SUMIF(A:A,A17,P:P),"")</f>
        <v>0.933978566881025</v>
      </c>
      <c r="R17" s="3">
        <f t="shared" si="6"/>
        <v>0.07623836573277135</v>
      </c>
      <c r="S17" s="8">
        <f t="shared" si="7"/>
        <v>13.116755460173069</v>
      </c>
    </row>
    <row r="18" spans="1:19" ht="15">
      <c r="A18" s="1">
        <v>2</v>
      </c>
      <c r="B18" s="5">
        <v>0.576388888888889</v>
      </c>
      <c r="C18" s="1" t="s">
        <v>21</v>
      </c>
      <c r="D18" s="1">
        <v>2</v>
      </c>
      <c r="E18" s="1">
        <v>3</v>
      </c>
      <c r="F18" s="1" t="s">
        <v>34</v>
      </c>
      <c r="G18" s="2">
        <v>45.333366666666706</v>
      </c>
      <c r="H18" s="6">
        <f>1+_xlfn.COUNTIFS(A:A,A18,O:O,"&lt;"&amp;O18)</f>
        <v>7</v>
      </c>
      <c r="I18" s="2">
        <f>_xlfn.AVERAGEIF(A:A,A18,G:G)</f>
        <v>48.80840333333331</v>
      </c>
      <c r="J18" s="2">
        <f t="shared" si="0"/>
        <v>-3.475036666666604</v>
      </c>
      <c r="K18" s="2">
        <f t="shared" si="1"/>
        <v>86.5249633333334</v>
      </c>
      <c r="L18" s="2">
        <f t="shared" si="2"/>
        <v>179.73756234126975</v>
      </c>
      <c r="M18" s="2">
        <f>SUMIF(A:A,A18,L:L)</f>
        <v>2785.8771123387187</v>
      </c>
      <c r="N18" s="3">
        <f t="shared" si="3"/>
        <v>0.06451740514511844</v>
      </c>
      <c r="O18" s="7">
        <f t="shared" si="4"/>
        <v>15.49969341994937</v>
      </c>
      <c r="P18" s="3">
        <f t="shared" si="5"/>
        <v>0.06451740514511844</v>
      </c>
      <c r="Q18" s="3">
        <f>IF(ISNUMBER(P18),SUMIF(A:A,A18,P:P),"")</f>
        <v>0.933978566881025</v>
      </c>
      <c r="R18" s="3">
        <f t="shared" si="6"/>
        <v>0.06907803608445867</v>
      </c>
      <c r="S18" s="8">
        <f t="shared" si="7"/>
        <v>14.476381447459566</v>
      </c>
    </row>
    <row r="19" spans="1:19" ht="15">
      <c r="A19" s="1">
        <v>2</v>
      </c>
      <c r="B19" s="5">
        <v>0.576388888888889</v>
      </c>
      <c r="C19" s="1" t="s">
        <v>21</v>
      </c>
      <c r="D19" s="1">
        <v>2</v>
      </c>
      <c r="E19" s="1">
        <v>7</v>
      </c>
      <c r="F19" s="1" t="s">
        <v>38</v>
      </c>
      <c r="G19" s="2">
        <v>41.0637999999999</v>
      </c>
      <c r="H19" s="6">
        <f>1+_xlfn.COUNTIFS(A:A,A19,O:O,"&lt;"&amp;O19)</f>
        <v>8</v>
      </c>
      <c r="I19" s="2">
        <f>_xlfn.AVERAGEIF(A:A,A19,G:G)</f>
        <v>48.80840333333331</v>
      </c>
      <c r="J19" s="2">
        <f t="shared" si="0"/>
        <v>-7.744603333333409</v>
      </c>
      <c r="K19" s="2">
        <f t="shared" si="1"/>
        <v>82.2553966666666</v>
      </c>
      <c r="L19" s="2">
        <f t="shared" si="2"/>
        <v>139.11818170707863</v>
      </c>
      <c r="M19" s="2">
        <f>SUMIF(A:A,A19,L:L)</f>
        <v>2785.8771123387187</v>
      </c>
      <c r="N19" s="3">
        <f t="shared" si="3"/>
        <v>0.04993694125664078</v>
      </c>
      <c r="O19" s="7">
        <f t="shared" si="4"/>
        <v>20.0252553487548</v>
      </c>
      <c r="P19" s="3">
        <f t="shared" si="5"/>
        <v>0.04993694125664078</v>
      </c>
      <c r="Q19" s="3">
        <f>IF(ISNUMBER(P19),SUMIF(A:A,A19,P:P),"")</f>
        <v>0.933978566881025</v>
      </c>
      <c r="R19" s="3">
        <f t="shared" si="6"/>
        <v>0.053466902804207496</v>
      </c>
      <c r="S19" s="8">
        <f t="shared" si="7"/>
        <v>18.70315929205659</v>
      </c>
    </row>
    <row r="20" spans="1:19" ht="15">
      <c r="A20" s="1">
        <v>2</v>
      </c>
      <c r="B20" s="5">
        <v>0.576388888888889</v>
      </c>
      <c r="C20" s="1" t="s">
        <v>21</v>
      </c>
      <c r="D20" s="1">
        <v>2</v>
      </c>
      <c r="E20" s="1">
        <v>8</v>
      </c>
      <c r="F20" s="1" t="s">
        <v>39</v>
      </c>
      <c r="G20" s="2">
        <v>31.8055333333333</v>
      </c>
      <c r="H20" s="6">
        <f>1+_xlfn.COUNTIFS(A:A,A20,O:O,"&lt;"&amp;O20)</f>
        <v>10</v>
      </c>
      <c r="I20" s="2">
        <f>_xlfn.AVERAGEIF(A:A,A20,G:G)</f>
        <v>48.80840333333331</v>
      </c>
      <c r="J20" s="2">
        <f t="shared" si="0"/>
        <v>-17.00287000000001</v>
      </c>
      <c r="K20" s="2">
        <f t="shared" si="1"/>
        <v>72.99713</v>
      </c>
      <c r="L20" s="2">
        <f t="shared" si="2"/>
        <v>79.82428647937644</v>
      </c>
      <c r="M20" s="2">
        <f>SUMIF(A:A,A20,L:L)</f>
        <v>2785.8771123387187</v>
      </c>
      <c r="N20" s="3">
        <f t="shared" si="3"/>
        <v>0.028653197273430582</v>
      </c>
      <c r="O20" s="7">
        <f t="shared" si="4"/>
        <v>34.900119189395866</v>
      </c>
      <c r="P20" s="3">
        <f t="shared" si="5"/>
      </c>
      <c r="Q20" s="3">
        <f>IF(ISNUMBER(P20),SUMIF(A:A,A20,P:P),"")</f>
      </c>
      <c r="R20" s="3">
        <f t="shared" si="6"/>
      </c>
      <c r="S20" s="8">
        <f t="shared" si="7"/>
      </c>
    </row>
    <row r="21" spans="1:19" ht="15">
      <c r="A21" s="1">
        <v>2</v>
      </c>
      <c r="B21" s="5">
        <v>0.576388888888889</v>
      </c>
      <c r="C21" s="1" t="s">
        <v>21</v>
      </c>
      <c r="D21" s="1">
        <v>2</v>
      </c>
      <c r="E21" s="1">
        <v>9</v>
      </c>
      <c r="F21" s="1" t="s">
        <v>40</v>
      </c>
      <c r="G21" s="2">
        <v>36.2314666666666</v>
      </c>
      <c r="H21" s="6">
        <f>1+_xlfn.COUNTIFS(A:A,A21,O:O,"&lt;"&amp;O21)</f>
        <v>9</v>
      </c>
      <c r="I21" s="2">
        <f>_xlfn.AVERAGEIF(A:A,A21,G:G)</f>
        <v>48.80840333333331</v>
      </c>
      <c r="J21" s="2">
        <f t="shared" si="0"/>
        <v>-12.576936666666711</v>
      </c>
      <c r="K21" s="2">
        <f t="shared" si="1"/>
        <v>77.42306333333329</v>
      </c>
      <c r="L21" s="2">
        <f t="shared" si="2"/>
        <v>104.10331297057789</v>
      </c>
      <c r="M21" s="2">
        <f>SUMIF(A:A,A21,L:L)</f>
        <v>2785.8771123387187</v>
      </c>
      <c r="N21" s="3">
        <f t="shared" si="3"/>
        <v>0.037368235845544565</v>
      </c>
      <c r="O21" s="7">
        <f t="shared" si="4"/>
        <v>26.760696012874007</v>
      </c>
      <c r="P21" s="3">
        <f t="shared" si="5"/>
      </c>
      <c r="Q21" s="3">
        <f>IF(ISNUMBER(P21),SUMIF(A:A,A21,P:P),"")</f>
      </c>
      <c r="R21" s="3">
        <f t="shared" si="6"/>
      </c>
      <c r="S21" s="8">
        <f t="shared" si="7"/>
      </c>
    </row>
    <row r="22" spans="1:19" ht="15">
      <c r="A22" s="1">
        <v>7</v>
      </c>
      <c r="B22" s="5">
        <v>0.5902777777777778</v>
      </c>
      <c r="C22" s="1" t="s">
        <v>86</v>
      </c>
      <c r="D22" s="1">
        <v>2</v>
      </c>
      <c r="E22" s="1">
        <v>3</v>
      </c>
      <c r="F22" s="1" t="s">
        <v>88</v>
      </c>
      <c r="G22" s="2">
        <v>72.9556</v>
      </c>
      <c r="H22" s="6">
        <f>1+_xlfn.COUNTIFS(A:A,A22,O:O,"&lt;"&amp;O22)</f>
        <v>1</v>
      </c>
      <c r="I22" s="2">
        <f>_xlfn.AVERAGEIF(A:A,A22,G:G)</f>
        <v>51.710381481481484</v>
      </c>
      <c r="J22" s="2">
        <f t="shared" si="0"/>
        <v>21.24521851851852</v>
      </c>
      <c r="K22" s="2">
        <f t="shared" si="1"/>
        <v>111.24521851851853</v>
      </c>
      <c r="L22" s="2">
        <f t="shared" si="2"/>
        <v>792.1201707988588</v>
      </c>
      <c r="M22" s="2">
        <f>SUMIF(A:A,A22,L:L)</f>
        <v>2421.0870898089734</v>
      </c>
      <c r="N22" s="3">
        <f t="shared" si="3"/>
        <v>0.32717541394240307</v>
      </c>
      <c r="O22" s="7">
        <f t="shared" si="4"/>
        <v>3.0564643838917642</v>
      </c>
      <c r="P22" s="3">
        <f t="shared" si="5"/>
        <v>0.32717541394240307</v>
      </c>
      <c r="Q22" s="3">
        <f>IF(ISNUMBER(P22),SUMIF(A:A,A22,P:P),"")</f>
        <v>0.9999999999999999</v>
      </c>
      <c r="R22" s="3">
        <f t="shared" si="6"/>
        <v>0.32717541394240307</v>
      </c>
      <c r="S22" s="8">
        <f t="shared" si="7"/>
        <v>3.0564643838917642</v>
      </c>
    </row>
    <row r="23" spans="1:19" ht="15">
      <c r="A23" s="1">
        <v>7</v>
      </c>
      <c r="B23" s="5">
        <v>0.5902777777777778</v>
      </c>
      <c r="C23" s="1" t="s">
        <v>86</v>
      </c>
      <c r="D23" s="1">
        <v>2</v>
      </c>
      <c r="E23" s="1">
        <v>4</v>
      </c>
      <c r="F23" s="1" t="s">
        <v>89</v>
      </c>
      <c r="G23" s="2">
        <v>63.1174666666667</v>
      </c>
      <c r="H23" s="6">
        <f>1+_xlfn.COUNTIFS(A:A,A23,O:O,"&lt;"&amp;O23)</f>
        <v>2</v>
      </c>
      <c r="I23" s="2">
        <f>_xlfn.AVERAGEIF(A:A,A23,G:G)</f>
        <v>51.710381481481484</v>
      </c>
      <c r="J23" s="2">
        <f t="shared" si="0"/>
        <v>11.407085185185217</v>
      </c>
      <c r="K23" s="2">
        <f t="shared" si="1"/>
        <v>101.40708518518522</v>
      </c>
      <c r="L23" s="2">
        <f t="shared" si="2"/>
        <v>438.96738264956025</v>
      </c>
      <c r="M23" s="2">
        <f>SUMIF(A:A,A23,L:L)</f>
        <v>2421.0870898089734</v>
      </c>
      <c r="N23" s="3">
        <f t="shared" si="3"/>
        <v>0.18131003403276802</v>
      </c>
      <c r="O23" s="7">
        <f t="shared" si="4"/>
        <v>5.515414551294336</v>
      </c>
      <c r="P23" s="3">
        <f t="shared" si="5"/>
        <v>0.18131003403276802</v>
      </c>
      <c r="Q23" s="3">
        <f>IF(ISNUMBER(P23),SUMIF(A:A,A23,P:P),"")</f>
        <v>0.9999999999999999</v>
      </c>
      <c r="R23" s="3">
        <f t="shared" si="6"/>
        <v>0.18131003403276802</v>
      </c>
      <c r="S23" s="8">
        <f t="shared" si="7"/>
        <v>5.515414551294336</v>
      </c>
    </row>
    <row r="24" spans="1:19" ht="15">
      <c r="A24" s="1">
        <v>7</v>
      </c>
      <c r="B24" s="5">
        <v>0.5902777777777778</v>
      </c>
      <c r="C24" s="1" t="s">
        <v>86</v>
      </c>
      <c r="D24" s="1">
        <v>2</v>
      </c>
      <c r="E24" s="1">
        <v>5</v>
      </c>
      <c r="F24" s="1" t="s">
        <v>90</v>
      </c>
      <c r="G24" s="2">
        <v>51.3095</v>
      </c>
      <c r="H24" s="6">
        <f>1+_xlfn.COUNTIFS(A:A,A24,O:O,"&lt;"&amp;O24)</f>
        <v>3</v>
      </c>
      <c r="I24" s="2">
        <f>_xlfn.AVERAGEIF(A:A,A24,G:G)</f>
        <v>51.710381481481484</v>
      </c>
      <c r="J24" s="2">
        <f t="shared" si="0"/>
        <v>-0.40088148148148406</v>
      </c>
      <c r="K24" s="2">
        <f t="shared" si="1"/>
        <v>89.59911851851851</v>
      </c>
      <c r="L24" s="2">
        <f t="shared" si="2"/>
        <v>216.14448824472828</v>
      </c>
      <c r="M24" s="2">
        <f>SUMIF(A:A,A24,L:L)</f>
        <v>2421.0870898089734</v>
      </c>
      <c r="N24" s="3">
        <f t="shared" si="3"/>
        <v>0.08927580059161867</v>
      </c>
      <c r="O24" s="7">
        <f t="shared" si="4"/>
        <v>11.20124371188088</v>
      </c>
      <c r="P24" s="3">
        <f t="shared" si="5"/>
        <v>0.08927580059161867</v>
      </c>
      <c r="Q24" s="3">
        <f>IF(ISNUMBER(P24),SUMIF(A:A,A24,P:P),"")</f>
        <v>0.9999999999999999</v>
      </c>
      <c r="R24" s="3">
        <f t="shared" si="6"/>
        <v>0.08927580059161867</v>
      </c>
      <c r="S24" s="8">
        <f t="shared" si="7"/>
        <v>11.20124371188088</v>
      </c>
    </row>
    <row r="25" spans="1:19" ht="15">
      <c r="A25" s="1">
        <v>7</v>
      </c>
      <c r="B25" s="5">
        <v>0.5902777777777778</v>
      </c>
      <c r="C25" s="1" t="s">
        <v>86</v>
      </c>
      <c r="D25" s="1">
        <v>2</v>
      </c>
      <c r="E25" s="1">
        <v>8</v>
      </c>
      <c r="F25" s="1" t="s">
        <v>92</v>
      </c>
      <c r="G25" s="2">
        <v>49.546099999999996</v>
      </c>
      <c r="H25" s="6">
        <f>1+_xlfn.COUNTIFS(A:A,A25,O:O,"&lt;"&amp;O25)</f>
        <v>4</v>
      </c>
      <c r="I25" s="2">
        <f>_xlfn.AVERAGEIF(A:A,A25,G:G)</f>
        <v>51.710381481481484</v>
      </c>
      <c r="J25" s="2">
        <f t="shared" si="0"/>
        <v>-2.1642814814814884</v>
      </c>
      <c r="K25" s="2">
        <f t="shared" si="1"/>
        <v>87.83571851851852</v>
      </c>
      <c r="L25" s="2">
        <f t="shared" si="2"/>
        <v>194.44378752078723</v>
      </c>
      <c r="M25" s="2">
        <f>SUMIF(A:A,A25,L:L)</f>
        <v>2421.0870898089734</v>
      </c>
      <c r="N25" s="3">
        <f t="shared" si="3"/>
        <v>0.08031259525493942</v>
      </c>
      <c r="O25" s="7">
        <f t="shared" si="4"/>
        <v>12.45134709973773</v>
      </c>
      <c r="P25" s="3">
        <f t="shared" si="5"/>
        <v>0.08031259525493942</v>
      </c>
      <c r="Q25" s="3">
        <f>IF(ISNUMBER(P25),SUMIF(A:A,A25,P:P),"")</f>
        <v>0.9999999999999999</v>
      </c>
      <c r="R25" s="3">
        <f t="shared" si="6"/>
        <v>0.08031259525493942</v>
      </c>
      <c r="S25" s="8">
        <f t="shared" si="7"/>
        <v>12.45134709973773</v>
      </c>
    </row>
    <row r="26" spans="1:19" ht="15">
      <c r="A26" s="1">
        <v>7</v>
      </c>
      <c r="B26" s="5">
        <v>0.5902777777777778</v>
      </c>
      <c r="C26" s="1" t="s">
        <v>86</v>
      </c>
      <c r="D26" s="1">
        <v>2</v>
      </c>
      <c r="E26" s="1">
        <v>12</v>
      </c>
      <c r="F26" s="1" t="s">
        <v>95</v>
      </c>
      <c r="G26" s="2">
        <v>49.2062</v>
      </c>
      <c r="H26" s="6">
        <f>1+_xlfn.COUNTIFS(A:A,A26,O:O,"&lt;"&amp;O26)</f>
        <v>5</v>
      </c>
      <c r="I26" s="2">
        <f>_xlfn.AVERAGEIF(A:A,A26,G:G)</f>
        <v>51.710381481481484</v>
      </c>
      <c r="J26" s="2">
        <f t="shared" si="0"/>
        <v>-2.5041814814814813</v>
      </c>
      <c r="K26" s="2">
        <f t="shared" si="1"/>
        <v>87.49581851851852</v>
      </c>
      <c r="L26" s="2">
        <f t="shared" si="2"/>
        <v>190.51846349639436</v>
      </c>
      <c r="M26" s="2">
        <f>SUMIF(A:A,A26,L:L)</f>
        <v>2421.0870898089734</v>
      </c>
      <c r="N26" s="3">
        <f t="shared" si="3"/>
        <v>0.0786912888422475</v>
      </c>
      <c r="O26" s="7">
        <f t="shared" si="4"/>
        <v>12.707886917504945</v>
      </c>
      <c r="P26" s="3">
        <f t="shared" si="5"/>
        <v>0.0786912888422475</v>
      </c>
      <c r="Q26" s="3">
        <f>IF(ISNUMBER(P26),SUMIF(A:A,A26,P:P),"")</f>
        <v>0.9999999999999999</v>
      </c>
      <c r="R26" s="3">
        <f t="shared" si="6"/>
        <v>0.0786912888422475</v>
      </c>
      <c r="S26" s="8">
        <f t="shared" si="7"/>
        <v>12.707886917504945</v>
      </c>
    </row>
    <row r="27" spans="1:19" ht="15">
      <c r="A27" s="1">
        <v>7</v>
      </c>
      <c r="B27" s="5">
        <v>0.5902777777777778</v>
      </c>
      <c r="C27" s="1" t="s">
        <v>86</v>
      </c>
      <c r="D27" s="1">
        <v>2</v>
      </c>
      <c r="E27" s="1">
        <v>2</v>
      </c>
      <c r="F27" s="1" t="s">
        <v>87</v>
      </c>
      <c r="G27" s="2">
        <v>46.726999999999904</v>
      </c>
      <c r="H27" s="6">
        <f>1+_xlfn.COUNTIFS(A:A,A27,O:O,"&lt;"&amp;O27)</f>
        <v>6</v>
      </c>
      <c r="I27" s="2">
        <f>_xlfn.AVERAGEIF(A:A,A27,G:G)</f>
        <v>51.710381481481484</v>
      </c>
      <c r="J27" s="2">
        <f t="shared" si="0"/>
        <v>-4.9833814814815796</v>
      </c>
      <c r="K27" s="2">
        <f t="shared" si="1"/>
        <v>85.01661851851841</v>
      </c>
      <c r="L27" s="2">
        <f t="shared" si="2"/>
        <v>164.1855369310396</v>
      </c>
      <c r="M27" s="2">
        <f>SUMIF(A:A,A27,L:L)</f>
        <v>2421.0870898089734</v>
      </c>
      <c r="N27" s="3">
        <f t="shared" si="3"/>
        <v>0.06781480006322037</v>
      </c>
      <c r="O27" s="7">
        <f t="shared" si="4"/>
        <v>14.746043622745326</v>
      </c>
      <c r="P27" s="3">
        <f t="shared" si="5"/>
        <v>0.06781480006322037</v>
      </c>
      <c r="Q27" s="3">
        <f>IF(ISNUMBER(P27),SUMIF(A:A,A27,P:P),"")</f>
        <v>0.9999999999999999</v>
      </c>
      <c r="R27" s="3">
        <f t="shared" si="6"/>
        <v>0.06781480006322037</v>
      </c>
      <c r="S27" s="8">
        <f t="shared" si="7"/>
        <v>14.746043622745326</v>
      </c>
    </row>
    <row r="28" spans="1:19" ht="15">
      <c r="A28" s="1">
        <v>7</v>
      </c>
      <c r="B28" s="5">
        <v>0.5902777777777778</v>
      </c>
      <c r="C28" s="1" t="s">
        <v>86</v>
      </c>
      <c r="D28" s="1">
        <v>2</v>
      </c>
      <c r="E28" s="1">
        <v>6</v>
      </c>
      <c r="F28" s="1" t="s">
        <v>91</v>
      </c>
      <c r="G28" s="2">
        <v>46.4383666666667</v>
      </c>
      <c r="H28" s="6">
        <f>1+_xlfn.COUNTIFS(A:A,A28,O:O,"&lt;"&amp;O28)</f>
        <v>7</v>
      </c>
      <c r="I28" s="2">
        <f>_xlfn.AVERAGEIF(A:A,A28,G:G)</f>
        <v>51.710381481481484</v>
      </c>
      <c r="J28" s="2">
        <f t="shared" si="0"/>
        <v>-5.272014814814781</v>
      </c>
      <c r="K28" s="2">
        <f t="shared" si="1"/>
        <v>84.72798518518522</v>
      </c>
      <c r="L28" s="2">
        <f t="shared" si="2"/>
        <v>161.3666509872452</v>
      </c>
      <c r="M28" s="2">
        <f>SUMIF(A:A,A28,L:L)</f>
        <v>2421.0870898089734</v>
      </c>
      <c r="N28" s="3">
        <f t="shared" si="3"/>
        <v>0.06665049417944616</v>
      </c>
      <c r="O28" s="7">
        <f t="shared" si="4"/>
        <v>15.003639692567837</v>
      </c>
      <c r="P28" s="3">
        <f t="shared" si="5"/>
        <v>0.06665049417944616</v>
      </c>
      <c r="Q28" s="3">
        <f>IF(ISNUMBER(P28),SUMIF(A:A,A28,P:P),"")</f>
        <v>0.9999999999999999</v>
      </c>
      <c r="R28" s="3">
        <f t="shared" si="6"/>
        <v>0.06665049417944616</v>
      </c>
      <c r="S28" s="8">
        <f t="shared" si="7"/>
        <v>15.003639692567837</v>
      </c>
    </row>
    <row r="29" spans="1:19" ht="15">
      <c r="A29" s="1">
        <v>7</v>
      </c>
      <c r="B29" s="5">
        <v>0.5902777777777778</v>
      </c>
      <c r="C29" s="1" t="s">
        <v>86</v>
      </c>
      <c r="D29" s="1">
        <v>2</v>
      </c>
      <c r="E29" s="1">
        <v>10</v>
      </c>
      <c r="F29" s="1" t="s">
        <v>93</v>
      </c>
      <c r="G29" s="2">
        <v>43.3132666666667</v>
      </c>
      <c r="H29" s="6">
        <f>1+_xlfn.COUNTIFS(A:A,A29,O:O,"&lt;"&amp;O29)</f>
        <v>8</v>
      </c>
      <c r="I29" s="2">
        <f>_xlfn.AVERAGEIF(A:A,A29,G:G)</f>
        <v>51.710381481481484</v>
      </c>
      <c r="J29" s="2">
        <f t="shared" si="0"/>
        <v>-8.397114814814785</v>
      </c>
      <c r="K29" s="2">
        <f t="shared" si="1"/>
        <v>81.60288518518522</v>
      </c>
      <c r="L29" s="2">
        <f t="shared" si="2"/>
        <v>133.77684970817396</v>
      </c>
      <c r="M29" s="2">
        <f>SUMIF(A:A,A29,L:L)</f>
        <v>2421.0870898089734</v>
      </c>
      <c r="N29" s="3">
        <f t="shared" si="3"/>
        <v>0.05525486888566619</v>
      </c>
      <c r="O29" s="7">
        <f t="shared" si="4"/>
        <v>18.0979526359787</v>
      </c>
      <c r="P29" s="3">
        <f t="shared" si="5"/>
        <v>0.05525486888566619</v>
      </c>
      <c r="Q29" s="3">
        <f>IF(ISNUMBER(P29),SUMIF(A:A,A29,P:P),"")</f>
        <v>0.9999999999999999</v>
      </c>
      <c r="R29" s="3">
        <f t="shared" si="6"/>
        <v>0.05525486888566619</v>
      </c>
      <c r="S29" s="8">
        <f t="shared" si="7"/>
        <v>18.0979526359787</v>
      </c>
    </row>
    <row r="30" spans="1:19" ht="15">
      <c r="A30" s="1">
        <v>7</v>
      </c>
      <c r="B30" s="5">
        <v>0.5902777777777778</v>
      </c>
      <c r="C30" s="1" t="s">
        <v>86</v>
      </c>
      <c r="D30" s="1">
        <v>2</v>
      </c>
      <c r="E30" s="1">
        <v>11</v>
      </c>
      <c r="F30" s="1" t="s">
        <v>94</v>
      </c>
      <c r="G30" s="2">
        <v>42.7799333333333</v>
      </c>
      <c r="H30" s="6">
        <f>1+_xlfn.COUNTIFS(A:A,A30,O:O,"&lt;"&amp;O30)</f>
        <v>9</v>
      </c>
      <c r="I30" s="2">
        <f>_xlfn.AVERAGEIF(A:A,A30,G:G)</f>
        <v>51.710381481481484</v>
      </c>
      <c r="J30" s="2">
        <f t="shared" si="0"/>
        <v>-8.930448148148187</v>
      </c>
      <c r="K30" s="2">
        <f t="shared" si="1"/>
        <v>81.06955185185181</v>
      </c>
      <c r="L30" s="2">
        <f t="shared" si="2"/>
        <v>129.5637594721856</v>
      </c>
      <c r="M30" s="2">
        <f>SUMIF(A:A,A30,L:L)</f>
        <v>2421.0870898089734</v>
      </c>
      <c r="N30" s="3">
        <f t="shared" si="3"/>
        <v>0.05351470420769058</v>
      </c>
      <c r="O30" s="7">
        <f t="shared" si="4"/>
        <v>18.686452906830983</v>
      </c>
      <c r="P30" s="3">
        <f t="shared" si="5"/>
        <v>0.05351470420769058</v>
      </c>
      <c r="Q30" s="3">
        <f>IF(ISNUMBER(P30),SUMIF(A:A,A30,P:P),"")</f>
        <v>0.9999999999999999</v>
      </c>
      <c r="R30" s="3">
        <f t="shared" si="6"/>
        <v>0.05351470420769058</v>
      </c>
      <c r="S30" s="8">
        <f t="shared" si="7"/>
        <v>18.686452906830983</v>
      </c>
    </row>
    <row r="31" spans="1:19" ht="15">
      <c r="A31" s="1">
        <v>8</v>
      </c>
      <c r="B31" s="5">
        <v>0.6145833333333334</v>
      </c>
      <c r="C31" s="1" t="s">
        <v>86</v>
      </c>
      <c r="D31" s="1">
        <v>3</v>
      </c>
      <c r="E31" s="1">
        <v>4</v>
      </c>
      <c r="F31" s="1" t="s">
        <v>99</v>
      </c>
      <c r="G31" s="2">
        <v>72.3074666666667</v>
      </c>
      <c r="H31" s="6">
        <f>1+_xlfn.COUNTIFS(A:A,A31,O:O,"&lt;"&amp;O31)</f>
        <v>1</v>
      </c>
      <c r="I31" s="2">
        <f>_xlfn.AVERAGEIF(A:A,A31,G:G)</f>
        <v>53.233670833333306</v>
      </c>
      <c r="J31" s="2">
        <f t="shared" si="0"/>
        <v>19.073795833333392</v>
      </c>
      <c r="K31" s="2">
        <f t="shared" si="1"/>
        <v>109.07379583333339</v>
      </c>
      <c r="L31" s="2">
        <f t="shared" si="2"/>
        <v>695.3586460880707</v>
      </c>
      <c r="M31" s="2">
        <f>SUMIF(A:A,A31,L:L)</f>
        <v>2510.257638615275</v>
      </c>
      <c r="N31" s="3">
        <f t="shared" si="3"/>
        <v>0.2770068838319118</v>
      </c>
      <c r="O31" s="7">
        <f t="shared" si="4"/>
        <v>3.6100185893098655</v>
      </c>
      <c r="P31" s="3">
        <f t="shared" si="5"/>
        <v>0.2770068838319118</v>
      </c>
      <c r="Q31" s="3">
        <f>IF(ISNUMBER(P31),SUMIF(A:A,A31,P:P),"")</f>
        <v>0.8932462982255563</v>
      </c>
      <c r="R31" s="3">
        <f t="shared" si="6"/>
        <v>0.31011254609416133</v>
      </c>
      <c r="S31" s="8">
        <f t="shared" si="7"/>
        <v>3.224635741426482</v>
      </c>
    </row>
    <row r="32" spans="1:19" ht="15">
      <c r="A32" s="1">
        <v>8</v>
      </c>
      <c r="B32" s="5">
        <v>0.6145833333333334</v>
      </c>
      <c r="C32" s="1" t="s">
        <v>86</v>
      </c>
      <c r="D32" s="1">
        <v>3</v>
      </c>
      <c r="E32" s="1">
        <v>1</v>
      </c>
      <c r="F32" s="1" t="s">
        <v>96</v>
      </c>
      <c r="G32" s="2">
        <v>70.4704333333333</v>
      </c>
      <c r="H32" s="6">
        <f>1+_xlfn.COUNTIFS(A:A,A32,O:O,"&lt;"&amp;O32)</f>
        <v>2</v>
      </c>
      <c r="I32" s="2">
        <f>_xlfn.AVERAGEIF(A:A,A32,G:G)</f>
        <v>53.233670833333306</v>
      </c>
      <c r="J32" s="2">
        <f t="shared" si="0"/>
        <v>17.236762499999998</v>
      </c>
      <c r="K32" s="2">
        <f t="shared" si="1"/>
        <v>107.2367625</v>
      </c>
      <c r="L32" s="2">
        <f t="shared" si="2"/>
        <v>622.7877372137365</v>
      </c>
      <c r="M32" s="2">
        <f>SUMIF(A:A,A32,L:L)</f>
        <v>2510.257638615275</v>
      </c>
      <c r="N32" s="3">
        <f t="shared" si="3"/>
        <v>0.24809713856992097</v>
      </c>
      <c r="O32" s="7">
        <f t="shared" si="4"/>
        <v>4.0306792966827025</v>
      </c>
      <c r="P32" s="3">
        <f t="shared" si="5"/>
        <v>0.24809713856992097</v>
      </c>
      <c r="Q32" s="3">
        <f>IF(ISNUMBER(P32),SUMIF(A:A,A32,P:P),"")</f>
        <v>0.8932462982255563</v>
      </c>
      <c r="R32" s="3">
        <f t="shared" si="6"/>
        <v>0.27774773773232386</v>
      </c>
      <c r="S32" s="8">
        <f t="shared" si="7"/>
        <v>3.6003893610962128</v>
      </c>
    </row>
    <row r="33" spans="1:19" ht="15">
      <c r="A33" s="1">
        <v>8</v>
      </c>
      <c r="B33" s="5">
        <v>0.6145833333333334</v>
      </c>
      <c r="C33" s="1" t="s">
        <v>86</v>
      </c>
      <c r="D33" s="1">
        <v>3</v>
      </c>
      <c r="E33" s="1">
        <v>2</v>
      </c>
      <c r="F33" s="1" t="s">
        <v>97</v>
      </c>
      <c r="G33" s="2">
        <v>63.79939999999999</v>
      </c>
      <c r="H33" s="6">
        <f>1+_xlfn.COUNTIFS(A:A,A33,O:O,"&lt;"&amp;O33)</f>
        <v>3</v>
      </c>
      <c r="I33" s="2">
        <f>_xlfn.AVERAGEIF(A:A,A33,G:G)</f>
        <v>53.233670833333306</v>
      </c>
      <c r="J33" s="2">
        <f t="shared" si="0"/>
        <v>10.565729166666685</v>
      </c>
      <c r="K33" s="2">
        <f t="shared" si="1"/>
        <v>100.56572916666669</v>
      </c>
      <c r="L33" s="2">
        <f t="shared" si="2"/>
        <v>417.35774262517265</v>
      </c>
      <c r="M33" s="2">
        <f>SUMIF(A:A,A33,L:L)</f>
        <v>2510.257638615275</v>
      </c>
      <c r="N33" s="3">
        <f t="shared" si="3"/>
        <v>0.16626091927974304</v>
      </c>
      <c r="O33" s="7">
        <f t="shared" si="4"/>
        <v>6.014642552994944</v>
      </c>
      <c r="P33" s="3">
        <f t="shared" si="5"/>
        <v>0.16626091927974304</v>
      </c>
      <c r="Q33" s="3">
        <f>IF(ISNUMBER(P33),SUMIF(A:A,A33,P:P),"")</f>
        <v>0.8932462982255563</v>
      </c>
      <c r="R33" s="3">
        <f t="shared" si="6"/>
        <v>0.18613110360493204</v>
      </c>
      <c r="S33" s="8">
        <f t="shared" si="7"/>
        <v>5.372557195612643</v>
      </c>
    </row>
    <row r="34" spans="1:19" ht="15">
      <c r="A34" s="1">
        <v>8</v>
      </c>
      <c r="B34" s="5">
        <v>0.6145833333333334</v>
      </c>
      <c r="C34" s="1" t="s">
        <v>86</v>
      </c>
      <c r="D34" s="1">
        <v>3</v>
      </c>
      <c r="E34" s="1">
        <v>3</v>
      </c>
      <c r="F34" s="1" t="s">
        <v>98</v>
      </c>
      <c r="G34" s="2">
        <v>62.4889666666666</v>
      </c>
      <c r="H34" s="6">
        <f>1+_xlfn.COUNTIFS(A:A,A34,O:O,"&lt;"&amp;O34)</f>
        <v>4</v>
      </c>
      <c r="I34" s="2">
        <f>_xlfn.AVERAGEIF(A:A,A34,G:G)</f>
        <v>53.233670833333306</v>
      </c>
      <c r="J34" s="2">
        <f t="shared" si="0"/>
        <v>9.255295833333292</v>
      </c>
      <c r="K34" s="2">
        <f t="shared" si="1"/>
        <v>99.25529583333329</v>
      </c>
      <c r="L34" s="2">
        <f t="shared" si="2"/>
        <v>385.79947898839634</v>
      </c>
      <c r="M34" s="2">
        <f>SUMIF(A:A,A34,L:L)</f>
        <v>2510.257638615275</v>
      </c>
      <c r="N34" s="3">
        <f t="shared" si="3"/>
        <v>0.15368919630146555</v>
      </c>
      <c r="O34" s="7">
        <f t="shared" si="4"/>
        <v>6.506638228743631</v>
      </c>
      <c r="P34" s="3">
        <f t="shared" si="5"/>
        <v>0.15368919630146555</v>
      </c>
      <c r="Q34" s="3">
        <f>IF(ISNUMBER(P34),SUMIF(A:A,A34,P:P),"")</f>
        <v>0.8932462982255563</v>
      </c>
      <c r="R34" s="3">
        <f t="shared" si="6"/>
        <v>0.1720569081638187</v>
      </c>
      <c r="S34" s="8">
        <f t="shared" si="7"/>
        <v>5.812030511718139</v>
      </c>
    </row>
    <row r="35" spans="1:19" ht="15">
      <c r="A35" s="1">
        <v>8</v>
      </c>
      <c r="B35" s="5">
        <v>0.6145833333333334</v>
      </c>
      <c r="C35" s="1" t="s">
        <v>86</v>
      </c>
      <c r="D35" s="1">
        <v>3</v>
      </c>
      <c r="E35" s="1">
        <v>5</v>
      </c>
      <c r="F35" s="1" t="s">
        <v>100</v>
      </c>
      <c r="G35" s="2">
        <v>39.8553</v>
      </c>
      <c r="H35" s="6">
        <f>1+_xlfn.COUNTIFS(A:A,A35,O:O,"&lt;"&amp;O35)</f>
        <v>7</v>
      </c>
      <c r="I35" s="2">
        <f>_xlfn.AVERAGEIF(A:A,A35,G:G)</f>
        <v>53.233670833333306</v>
      </c>
      <c r="J35" s="2">
        <f t="shared" si="0"/>
        <v>-13.378370833333307</v>
      </c>
      <c r="K35" s="2">
        <f t="shared" si="1"/>
        <v>76.6216291666667</v>
      </c>
      <c r="L35" s="2">
        <f t="shared" si="2"/>
        <v>99.21584704798616</v>
      </c>
      <c r="M35" s="2">
        <f>SUMIF(A:A,A35,L:L)</f>
        <v>2510.257638615275</v>
      </c>
      <c r="N35" s="3">
        <f t="shared" si="3"/>
        <v>0.03952416896247999</v>
      </c>
      <c r="O35" s="7">
        <f t="shared" si="4"/>
        <v>25.300974726357758</v>
      </c>
      <c r="P35" s="3">
        <f t="shared" si="5"/>
      </c>
      <c r="Q35" s="3">
        <f>IF(ISNUMBER(P35),SUMIF(A:A,A35,P:P),"")</f>
      </c>
      <c r="R35" s="3">
        <f t="shared" si="6"/>
      </c>
      <c r="S35" s="8">
        <f t="shared" si="7"/>
      </c>
    </row>
    <row r="36" spans="1:19" ht="15">
      <c r="A36" s="1">
        <v>8</v>
      </c>
      <c r="B36" s="5">
        <v>0.6145833333333334</v>
      </c>
      <c r="C36" s="1" t="s">
        <v>86</v>
      </c>
      <c r="D36" s="1">
        <v>3</v>
      </c>
      <c r="E36" s="1">
        <v>6</v>
      </c>
      <c r="F36" s="1" t="s">
        <v>101</v>
      </c>
      <c r="G36" s="2">
        <v>33.9292</v>
      </c>
      <c r="H36" s="6">
        <f>1+_xlfn.COUNTIFS(A:A,A36,O:O,"&lt;"&amp;O36)</f>
        <v>8</v>
      </c>
      <c r="I36" s="2">
        <f>_xlfn.AVERAGEIF(A:A,A36,G:G)</f>
        <v>53.233670833333306</v>
      </c>
      <c r="J36" s="2">
        <f t="shared" si="0"/>
        <v>-19.304470833333305</v>
      </c>
      <c r="K36" s="2">
        <f t="shared" si="1"/>
        <v>70.69552916666669</v>
      </c>
      <c r="L36" s="2">
        <f t="shared" si="2"/>
        <v>69.52815302189916</v>
      </c>
      <c r="M36" s="2">
        <f>SUMIF(A:A,A36,L:L)</f>
        <v>2510.257638615275</v>
      </c>
      <c r="N36" s="3">
        <f t="shared" si="3"/>
        <v>0.027697616353137656</v>
      </c>
      <c r="O36" s="7">
        <f t="shared" si="4"/>
        <v>36.10418987866144</v>
      </c>
      <c r="P36" s="3">
        <f t="shared" si="5"/>
      </c>
      <c r="Q36" s="3">
        <f>IF(ISNUMBER(P36),SUMIF(A:A,A36,P:P),"")</f>
      </c>
      <c r="R36" s="3">
        <f t="shared" si="6"/>
      </c>
      <c r="S36" s="8">
        <f t="shared" si="7"/>
      </c>
    </row>
    <row r="37" spans="1:19" ht="15">
      <c r="A37" s="1">
        <v>8</v>
      </c>
      <c r="B37" s="5">
        <v>0.6145833333333334</v>
      </c>
      <c r="C37" s="1" t="s">
        <v>86</v>
      </c>
      <c r="D37" s="1">
        <v>3</v>
      </c>
      <c r="E37" s="1">
        <v>8</v>
      </c>
      <c r="F37" s="1" t="s">
        <v>102</v>
      </c>
      <c r="G37" s="2">
        <v>43.160033333333296</v>
      </c>
      <c r="H37" s="6">
        <f>1+_xlfn.COUNTIFS(A:A,A37,O:O,"&lt;"&amp;O37)</f>
        <v>5</v>
      </c>
      <c r="I37" s="2">
        <f>_xlfn.AVERAGEIF(A:A,A37,G:G)</f>
        <v>53.233670833333306</v>
      </c>
      <c r="J37" s="2">
        <f t="shared" si="0"/>
        <v>-10.073637500000011</v>
      </c>
      <c r="K37" s="2">
        <f t="shared" si="1"/>
        <v>79.92636249999998</v>
      </c>
      <c r="L37" s="2">
        <f t="shared" si="2"/>
        <v>120.97473837014445</v>
      </c>
      <c r="M37" s="2">
        <f>SUMIF(A:A,A37,L:L)</f>
        <v>2510.257638615275</v>
      </c>
      <c r="N37" s="3">
        <f t="shared" si="3"/>
        <v>0.04819216024251492</v>
      </c>
      <c r="O37" s="7">
        <f t="shared" si="4"/>
        <v>20.7502630089158</v>
      </c>
      <c r="P37" s="3">
        <f t="shared" si="5"/>
        <v>0.04819216024251492</v>
      </c>
      <c r="Q37" s="3">
        <f>IF(ISNUMBER(P37),SUMIF(A:A,A37,P:P),"")</f>
        <v>0.8932462982255563</v>
      </c>
      <c r="R37" s="3">
        <f t="shared" si="6"/>
        <v>0.053951704404764045</v>
      </c>
      <c r="S37" s="8">
        <f t="shared" si="7"/>
        <v>18.535095619920728</v>
      </c>
    </row>
    <row r="38" spans="1:19" ht="15">
      <c r="A38" s="1">
        <v>8</v>
      </c>
      <c r="B38" s="5">
        <v>0.6145833333333334</v>
      </c>
      <c r="C38" s="1" t="s">
        <v>86</v>
      </c>
      <c r="D38" s="1">
        <v>3</v>
      </c>
      <c r="E38" s="1">
        <v>9</v>
      </c>
      <c r="F38" s="1" t="s">
        <v>103</v>
      </c>
      <c r="G38" s="2">
        <v>39.8585666666666</v>
      </c>
      <c r="H38" s="6">
        <f>1+_xlfn.COUNTIFS(A:A,A38,O:O,"&lt;"&amp;O38)</f>
        <v>6</v>
      </c>
      <c r="I38" s="2">
        <f>_xlfn.AVERAGEIF(A:A,A38,G:G)</f>
        <v>53.233670833333306</v>
      </c>
      <c r="J38" s="2">
        <f t="shared" si="0"/>
        <v>-13.37510416666671</v>
      </c>
      <c r="K38" s="2">
        <f t="shared" si="1"/>
        <v>76.62489583333328</v>
      </c>
      <c r="L38" s="2">
        <f t="shared" si="2"/>
        <v>99.23529525986962</v>
      </c>
      <c r="M38" s="2">
        <f>SUMIF(A:A,A38,L:L)</f>
        <v>2510.257638615275</v>
      </c>
      <c r="N38" s="3">
        <f t="shared" si="3"/>
        <v>0.0395319164588263</v>
      </c>
      <c r="O38" s="7">
        <f t="shared" si="4"/>
        <v>25.29601622126088</v>
      </c>
      <c r="P38" s="3">
        <f t="shared" si="5"/>
      </c>
      <c r="Q38" s="3">
        <f>IF(ISNUMBER(P38),SUMIF(A:A,A38,P:P),"")</f>
      </c>
      <c r="R38" s="3">
        <f t="shared" si="6"/>
      </c>
      <c r="S38" s="8">
        <f t="shared" si="7"/>
      </c>
    </row>
    <row r="39" spans="1:19" ht="15">
      <c r="A39" s="1">
        <v>13</v>
      </c>
      <c r="B39" s="5">
        <v>0.625</v>
      </c>
      <c r="C39" s="1" t="s">
        <v>133</v>
      </c>
      <c r="D39" s="1">
        <v>4</v>
      </c>
      <c r="E39" s="1">
        <v>5</v>
      </c>
      <c r="F39" s="1" t="s">
        <v>137</v>
      </c>
      <c r="G39" s="2">
        <v>82.2861333333333</v>
      </c>
      <c r="H39" s="6">
        <f>1+_xlfn.COUNTIFS(A:A,A39,O:O,"&lt;"&amp;O39)</f>
        <v>1</v>
      </c>
      <c r="I39" s="2">
        <f>_xlfn.AVERAGEIF(A:A,A39,G:G)</f>
        <v>48.71228205128203</v>
      </c>
      <c r="J39" s="2">
        <f t="shared" si="0"/>
        <v>33.573851282051265</v>
      </c>
      <c r="K39" s="2">
        <f t="shared" si="1"/>
        <v>123.57385128205127</v>
      </c>
      <c r="L39" s="2">
        <f t="shared" si="2"/>
        <v>1659.7646213395901</v>
      </c>
      <c r="M39" s="2">
        <f>SUMIF(A:A,A39,L:L)</f>
        <v>4624.100187523452</v>
      </c>
      <c r="N39" s="3">
        <f t="shared" si="3"/>
        <v>0.3589378590493985</v>
      </c>
      <c r="O39" s="7">
        <f t="shared" si="4"/>
        <v>2.785997561383949</v>
      </c>
      <c r="P39" s="3">
        <f t="shared" si="5"/>
        <v>0.3589378590493985</v>
      </c>
      <c r="Q39" s="3">
        <f>IF(ISNUMBER(P39),SUMIF(A:A,A39,P:P),"")</f>
        <v>0.7561959985951145</v>
      </c>
      <c r="R39" s="3">
        <f t="shared" si="6"/>
        <v>0.4746624680853177</v>
      </c>
      <c r="S39" s="8">
        <f t="shared" si="7"/>
        <v>2.1067602080142898</v>
      </c>
    </row>
    <row r="40" spans="1:19" ht="15">
      <c r="A40" s="1">
        <v>13</v>
      </c>
      <c r="B40" s="5">
        <v>0.625</v>
      </c>
      <c r="C40" s="1" t="s">
        <v>133</v>
      </c>
      <c r="D40" s="1">
        <v>4</v>
      </c>
      <c r="E40" s="1">
        <v>2</v>
      </c>
      <c r="F40" s="1" t="s">
        <v>134</v>
      </c>
      <c r="G40" s="2">
        <v>69.0862333333334</v>
      </c>
      <c r="H40" s="6">
        <f>1+_xlfn.COUNTIFS(A:A,A40,O:O,"&lt;"&amp;O40)</f>
        <v>2</v>
      </c>
      <c r="I40" s="2">
        <f>_xlfn.AVERAGEIF(A:A,A40,G:G)</f>
        <v>48.71228205128203</v>
      </c>
      <c r="J40" s="2">
        <f t="shared" si="0"/>
        <v>20.373951282051365</v>
      </c>
      <c r="K40" s="2">
        <f t="shared" si="1"/>
        <v>110.37395128205137</v>
      </c>
      <c r="L40" s="2">
        <f t="shared" si="2"/>
        <v>751.7749999028621</v>
      </c>
      <c r="M40" s="2">
        <f>SUMIF(A:A,A40,L:L)</f>
        <v>4624.100187523452</v>
      </c>
      <c r="N40" s="3">
        <f t="shared" si="3"/>
        <v>0.1625775760506377</v>
      </c>
      <c r="O40" s="7">
        <f t="shared" si="4"/>
        <v>6.150909764385539</v>
      </c>
      <c r="P40" s="3">
        <f t="shared" si="5"/>
        <v>0.1625775760506377</v>
      </c>
      <c r="Q40" s="3">
        <f>IF(ISNUMBER(P40),SUMIF(A:A,A40,P:P),"")</f>
        <v>0.7561959985951145</v>
      </c>
      <c r="R40" s="3">
        <f t="shared" si="6"/>
        <v>0.2149939649941015</v>
      </c>
      <c r="S40" s="8">
        <f t="shared" si="7"/>
        <v>4.651293351547964</v>
      </c>
    </row>
    <row r="41" spans="1:19" ht="15">
      <c r="A41" s="1">
        <v>13</v>
      </c>
      <c r="B41" s="5">
        <v>0.625</v>
      </c>
      <c r="C41" s="1" t="s">
        <v>133</v>
      </c>
      <c r="D41" s="1">
        <v>4</v>
      </c>
      <c r="E41" s="1">
        <v>14</v>
      </c>
      <c r="F41" s="1" t="s">
        <v>144</v>
      </c>
      <c r="G41" s="2">
        <v>60.610766666666606</v>
      </c>
      <c r="H41" s="6">
        <f>1+_xlfn.COUNTIFS(A:A,A41,O:O,"&lt;"&amp;O41)</f>
        <v>3</v>
      </c>
      <c r="I41" s="2">
        <f>_xlfn.AVERAGEIF(A:A,A41,G:G)</f>
        <v>48.71228205128203</v>
      </c>
      <c r="J41" s="2">
        <f t="shared" si="0"/>
        <v>11.898484615384575</v>
      </c>
      <c r="K41" s="2">
        <f t="shared" si="1"/>
        <v>101.89848461538458</v>
      </c>
      <c r="L41" s="2">
        <f t="shared" si="2"/>
        <v>452.10256912093877</v>
      </c>
      <c r="M41" s="2">
        <f>SUMIF(A:A,A41,L:L)</f>
        <v>4624.100187523452</v>
      </c>
      <c r="N41" s="3">
        <f t="shared" si="3"/>
        <v>0.0977709285669853</v>
      </c>
      <c r="O41" s="7">
        <f t="shared" si="4"/>
        <v>10.227989185096826</v>
      </c>
      <c r="P41" s="3">
        <f t="shared" si="5"/>
        <v>0.0977709285669853</v>
      </c>
      <c r="Q41" s="3">
        <f>IF(ISNUMBER(P41),SUMIF(A:A,A41,P:P),"")</f>
        <v>0.7561959985951145</v>
      </c>
      <c r="R41" s="3">
        <f t="shared" si="6"/>
        <v>0.12929310489426987</v>
      </c>
      <c r="S41" s="8">
        <f t="shared" si="7"/>
        <v>7.734364495444327</v>
      </c>
    </row>
    <row r="42" spans="1:19" ht="15">
      <c r="A42" s="1">
        <v>13</v>
      </c>
      <c r="B42" s="5">
        <v>0.625</v>
      </c>
      <c r="C42" s="1" t="s">
        <v>133</v>
      </c>
      <c r="D42" s="1">
        <v>4</v>
      </c>
      <c r="E42" s="1">
        <v>6</v>
      </c>
      <c r="F42" s="1" t="s">
        <v>138</v>
      </c>
      <c r="G42" s="2">
        <v>57.4944</v>
      </c>
      <c r="H42" s="6">
        <f>1+_xlfn.COUNTIFS(A:A,A42,O:O,"&lt;"&amp;O42)</f>
        <v>4</v>
      </c>
      <c r="I42" s="2">
        <f>_xlfn.AVERAGEIF(A:A,A42,G:G)</f>
        <v>48.71228205128203</v>
      </c>
      <c r="J42" s="2">
        <f t="shared" si="0"/>
        <v>8.782117948717968</v>
      </c>
      <c r="K42" s="2">
        <f t="shared" si="1"/>
        <v>98.78211794871797</v>
      </c>
      <c r="L42" s="2">
        <f t="shared" si="2"/>
        <v>375.00039410745717</v>
      </c>
      <c r="M42" s="2">
        <f>SUMIF(A:A,A42,L:L)</f>
        <v>4624.100187523452</v>
      </c>
      <c r="N42" s="3">
        <f t="shared" si="3"/>
        <v>0.08109694403232591</v>
      </c>
      <c r="O42" s="7">
        <f t="shared" si="4"/>
        <v>12.330920874174886</v>
      </c>
      <c r="P42" s="3">
        <f t="shared" si="5"/>
        <v>0.08109694403232591</v>
      </c>
      <c r="Q42" s="3">
        <f>IF(ISNUMBER(P42),SUMIF(A:A,A42,P:P),"")</f>
        <v>0.7561959985951145</v>
      </c>
      <c r="R42" s="3">
        <f t="shared" si="6"/>
        <v>0.10724328637415491</v>
      </c>
      <c r="S42" s="8">
        <f t="shared" si="7"/>
        <v>9.32459302404402</v>
      </c>
    </row>
    <row r="43" spans="1:19" ht="15">
      <c r="A43" s="1">
        <v>13</v>
      </c>
      <c r="B43" s="5">
        <v>0.625</v>
      </c>
      <c r="C43" s="1" t="s">
        <v>133</v>
      </c>
      <c r="D43" s="1">
        <v>4</v>
      </c>
      <c r="E43" s="1">
        <v>10</v>
      </c>
      <c r="F43" s="1" t="s">
        <v>141</v>
      </c>
      <c r="G43" s="2">
        <v>51.266999999999996</v>
      </c>
      <c r="H43" s="6">
        <f>1+_xlfn.COUNTIFS(A:A,A43,O:O,"&lt;"&amp;O43)</f>
        <v>5</v>
      </c>
      <c r="I43" s="2">
        <f>_xlfn.AVERAGEIF(A:A,A43,G:G)</f>
        <v>48.71228205128203</v>
      </c>
      <c r="J43" s="2">
        <f t="shared" si="0"/>
        <v>2.5547179487179648</v>
      </c>
      <c r="K43" s="2">
        <f t="shared" si="1"/>
        <v>92.55471794871796</v>
      </c>
      <c r="L43" s="2">
        <f t="shared" si="2"/>
        <v>258.0834744373053</v>
      </c>
      <c r="M43" s="2">
        <f>SUMIF(A:A,A43,L:L)</f>
        <v>4624.100187523452</v>
      </c>
      <c r="N43" s="3">
        <f t="shared" si="3"/>
        <v>0.05581269089576714</v>
      </c>
      <c r="O43" s="7">
        <f t="shared" si="4"/>
        <v>17.917071976829565</v>
      </c>
      <c r="P43" s="3">
        <f t="shared" si="5"/>
        <v>0.05581269089576714</v>
      </c>
      <c r="Q43" s="3">
        <f>IF(ISNUMBER(P43),SUMIF(A:A,A43,P:P),"")</f>
        <v>0.7561959985951145</v>
      </c>
      <c r="R43" s="3">
        <f t="shared" si="6"/>
        <v>0.07380717565215601</v>
      </c>
      <c r="S43" s="8">
        <f t="shared" si="7"/>
        <v>13.548818135419175</v>
      </c>
    </row>
    <row r="44" spans="1:19" ht="15">
      <c r="A44" s="1">
        <v>13</v>
      </c>
      <c r="B44" s="5">
        <v>0.625</v>
      </c>
      <c r="C44" s="1" t="s">
        <v>133</v>
      </c>
      <c r="D44" s="1">
        <v>4</v>
      </c>
      <c r="E44" s="1">
        <v>3</v>
      </c>
      <c r="F44" s="1" t="s">
        <v>135</v>
      </c>
      <c r="G44" s="2">
        <v>46.2097666666666</v>
      </c>
      <c r="H44" s="6">
        <f>1+_xlfn.COUNTIFS(A:A,A44,O:O,"&lt;"&amp;O44)</f>
        <v>7</v>
      </c>
      <c r="I44" s="2">
        <f>_xlfn.AVERAGEIF(A:A,A44,G:G)</f>
        <v>48.71228205128203</v>
      </c>
      <c r="J44" s="2">
        <f t="shared" si="0"/>
        <v>-2.502515384615428</v>
      </c>
      <c r="K44" s="2">
        <f t="shared" si="1"/>
        <v>87.49748461538456</v>
      </c>
      <c r="L44" s="2">
        <f t="shared" si="2"/>
        <v>190.53750978126445</v>
      </c>
      <c r="M44" s="2">
        <f>SUMIF(A:A,A44,L:L)</f>
        <v>4624.100187523452</v>
      </c>
      <c r="N44" s="3">
        <f t="shared" si="3"/>
        <v>0.04120531607324697</v>
      </c>
      <c r="O44" s="7">
        <f t="shared" si="4"/>
        <v>24.268713246183825</v>
      </c>
      <c r="P44" s="3">
        <f t="shared" si="5"/>
      </c>
      <c r="Q44" s="3">
        <f>IF(ISNUMBER(P44),SUMIF(A:A,A44,P:P),"")</f>
      </c>
      <c r="R44" s="3">
        <f t="shared" si="6"/>
      </c>
      <c r="S44" s="8">
        <f t="shared" si="7"/>
      </c>
    </row>
    <row r="45" spans="1:19" ht="15">
      <c r="A45" s="1">
        <v>13</v>
      </c>
      <c r="B45" s="5">
        <v>0.625</v>
      </c>
      <c r="C45" s="1" t="s">
        <v>133</v>
      </c>
      <c r="D45" s="1">
        <v>4</v>
      </c>
      <c r="E45" s="1">
        <v>4</v>
      </c>
      <c r="F45" s="1" t="s">
        <v>136</v>
      </c>
      <c r="G45" s="2">
        <v>46.0764333333333</v>
      </c>
      <c r="H45" s="6">
        <f>1+_xlfn.COUNTIFS(A:A,A45,O:O,"&lt;"&amp;O45)</f>
        <v>8</v>
      </c>
      <c r="I45" s="2">
        <f>_xlfn.AVERAGEIF(A:A,A45,G:G)</f>
        <v>48.71228205128203</v>
      </c>
      <c r="J45" s="2">
        <f t="shared" si="0"/>
        <v>-2.6358487179487327</v>
      </c>
      <c r="K45" s="2">
        <f t="shared" si="1"/>
        <v>87.36415128205127</v>
      </c>
      <c r="L45" s="2">
        <f t="shared" si="2"/>
        <v>189.01929067659344</v>
      </c>
      <c r="M45" s="2">
        <f>SUMIF(A:A,A45,L:L)</f>
        <v>4624.100187523452</v>
      </c>
      <c r="N45" s="3">
        <f t="shared" si="3"/>
        <v>0.040876988605609614</v>
      </c>
      <c r="O45" s="7">
        <f t="shared" si="4"/>
        <v>24.4636416260558</v>
      </c>
      <c r="P45" s="3">
        <f t="shared" si="5"/>
      </c>
      <c r="Q45" s="3">
        <f>IF(ISNUMBER(P45),SUMIF(A:A,A45,P:P),"")</f>
      </c>
      <c r="R45" s="3">
        <f t="shared" si="6"/>
      </c>
      <c r="S45" s="8">
        <f t="shared" si="7"/>
      </c>
    </row>
    <row r="46" spans="1:19" ht="15">
      <c r="A46" s="1">
        <v>13</v>
      </c>
      <c r="B46" s="5">
        <v>0.625</v>
      </c>
      <c r="C46" s="1" t="s">
        <v>133</v>
      </c>
      <c r="D46" s="1">
        <v>4</v>
      </c>
      <c r="E46" s="1">
        <v>7</v>
      </c>
      <c r="F46" s="1" t="s">
        <v>139</v>
      </c>
      <c r="G46" s="2">
        <v>46.015</v>
      </c>
      <c r="H46" s="6">
        <f>1+_xlfn.COUNTIFS(A:A,A46,O:O,"&lt;"&amp;O46)</f>
        <v>9</v>
      </c>
      <c r="I46" s="2">
        <f>_xlfn.AVERAGEIF(A:A,A46,G:G)</f>
        <v>48.71228205128203</v>
      </c>
      <c r="J46" s="2">
        <f t="shared" si="0"/>
        <v>-2.6972820512820306</v>
      </c>
      <c r="K46" s="2">
        <f t="shared" si="1"/>
        <v>87.30271794871797</v>
      </c>
      <c r="L46" s="2">
        <f t="shared" si="2"/>
        <v>188.32384805929482</v>
      </c>
      <c r="M46" s="2">
        <f>SUMIF(A:A,A46,L:L)</f>
        <v>4624.100187523452</v>
      </c>
      <c r="N46" s="3">
        <f t="shared" si="3"/>
        <v>0.0407265933743006</v>
      </c>
      <c r="O46" s="7">
        <f t="shared" si="4"/>
        <v>24.553981002276082</v>
      </c>
      <c r="P46" s="3">
        <f t="shared" si="5"/>
      </c>
      <c r="Q46" s="3">
        <f>IF(ISNUMBER(P46),SUMIF(A:A,A46,P:P),"")</f>
      </c>
      <c r="R46" s="3">
        <f t="shared" si="6"/>
      </c>
      <c r="S46" s="8">
        <f t="shared" si="7"/>
      </c>
    </row>
    <row r="47" spans="1:19" ht="15">
      <c r="A47" s="1">
        <v>13</v>
      </c>
      <c r="B47" s="5">
        <v>0.625</v>
      </c>
      <c r="C47" s="1" t="s">
        <v>133</v>
      </c>
      <c r="D47" s="1">
        <v>4</v>
      </c>
      <c r="E47" s="1">
        <v>9</v>
      </c>
      <c r="F47" s="1" t="s">
        <v>140</v>
      </c>
      <c r="G47" s="2">
        <v>44.9501333333333</v>
      </c>
      <c r="H47" s="6">
        <f>1+_xlfn.COUNTIFS(A:A,A47,O:O,"&lt;"&amp;O47)</f>
        <v>10</v>
      </c>
      <c r="I47" s="2">
        <f>_xlfn.AVERAGEIF(A:A,A47,G:G)</f>
        <v>48.71228205128203</v>
      </c>
      <c r="J47" s="2">
        <f t="shared" si="0"/>
        <v>-3.762148717948733</v>
      </c>
      <c r="K47" s="2">
        <f t="shared" si="1"/>
        <v>86.23785128205127</v>
      </c>
      <c r="L47" s="2">
        <f t="shared" si="2"/>
        <v>176.66779010152518</v>
      </c>
      <c r="M47" s="2">
        <f>SUMIF(A:A,A47,L:L)</f>
        <v>4624.100187523452</v>
      </c>
      <c r="N47" s="3">
        <f t="shared" si="3"/>
        <v>0.03820587421055508</v>
      </c>
      <c r="O47" s="7">
        <f t="shared" si="4"/>
        <v>26.173985562768028</v>
      </c>
      <c r="P47" s="3">
        <f t="shared" si="5"/>
      </c>
      <c r="Q47" s="3">
        <f>IF(ISNUMBER(P47),SUMIF(A:A,A47,P:P),"")</f>
      </c>
      <c r="R47" s="3">
        <f t="shared" si="6"/>
      </c>
      <c r="S47" s="8">
        <f t="shared" si="7"/>
      </c>
    </row>
    <row r="48" spans="1:19" ht="15">
      <c r="A48" s="1">
        <v>13</v>
      </c>
      <c r="B48" s="5">
        <v>0.625</v>
      </c>
      <c r="C48" s="1" t="s">
        <v>133</v>
      </c>
      <c r="D48" s="1">
        <v>4</v>
      </c>
      <c r="E48" s="1">
        <v>11</v>
      </c>
      <c r="F48" s="1" t="s">
        <v>142</v>
      </c>
      <c r="G48" s="2">
        <v>23.2251333333333</v>
      </c>
      <c r="H48" s="6">
        <f>1+_xlfn.COUNTIFS(A:A,A48,O:O,"&lt;"&amp;O48)</f>
        <v>13</v>
      </c>
      <c r="I48" s="2">
        <f>_xlfn.AVERAGEIF(A:A,A48,G:G)</f>
        <v>48.71228205128203</v>
      </c>
      <c r="J48" s="2">
        <f t="shared" si="0"/>
        <v>-25.48714871794873</v>
      </c>
      <c r="K48" s="2">
        <f t="shared" si="1"/>
        <v>64.51285128205127</v>
      </c>
      <c r="L48" s="2">
        <f t="shared" si="2"/>
        <v>47.979367604330754</v>
      </c>
      <c r="M48" s="2">
        <f>SUMIF(A:A,A48,L:L)</f>
        <v>4624.100187523452</v>
      </c>
      <c r="N48" s="3">
        <f t="shared" si="3"/>
        <v>0.010375936000216131</v>
      </c>
      <c r="O48" s="7">
        <f t="shared" si="4"/>
        <v>96.3768473494025</v>
      </c>
      <c r="P48" s="3">
        <f t="shared" si="5"/>
      </c>
      <c r="Q48" s="3">
        <f>IF(ISNUMBER(P48),SUMIF(A:A,A48,P:P),"")</f>
      </c>
      <c r="R48" s="3">
        <f t="shared" si="6"/>
      </c>
      <c r="S48" s="8">
        <f t="shared" si="7"/>
      </c>
    </row>
    <row r="49" spans="1:19" ht="15">
      <c r="A49" s="1">
        <v>13</v>
      </c>
      <c r="B49" s="5">
        <v>0.625</v>
      </c>
      <c r="C49" s="1" t="s">
        <v>133</v>
      </c>
      <c r="D49" s="1">
        <v>4</v>
      </c>
      <c r="E49" s="1">
        <v>12</v>
      </c>
      <c r="F49" s="1" t="s">
        <v>143</v>
      </c>
      <c r="G49" s="2">
        <v>46.3420333333333</v>
      </c>
      <c r="H49" s="6">
        <f>1+_xlfn.COUNTIFS(A:A,A49,O:O,"&lt;"&amp;O49)</f>
        <v>6</v>
      </c>
      <c r="I49" s="2">
        <f>_xlfn.AVERAGEIF(A:A,A49,G:G)</f>
        <v>48.71228205128203</v>
      </c>
      <c r="J49" s="2">
        <f t="shared" si="0"/>
        <v>-2.3702487179487335</v>
      </c>
      <c r="K49" s="2">
        <f t="shared" si="1"/>
        <v>87.62975128205127</v>
      </c>
      <c r="L49" s="2">
        <f t="shared" si="2"/>
        <v>192.0556313978516</v>
      </c>
      <c r="M49" s="2">
        <f>SUMIF(A:A,A49,L:L)</f>
        <v>4624.100187523452</v>
      </c>
      <c r="N49" s="3">
        <f t="shared" si="3"/>
        <v>0.041533622458278005</v>
      </c>
      <c r="O49" s="7">
        <f t="shared" si="4"/>
        <v>24.076878943187182</v>
      </c>
      <c r="P49" s="3">
        <f t="shared" si="5"/>
      </c>
      <c r="Q49" s="3">
        <f>IF(ISNUMBER(P49),SUMIF(A:A,A49,P:P),"")</f>
      </c>
      <c r="R49" s="3">
        <f t="shared" si="6"/>
      </c>
      <c r="S49" s="8">
        <f t="shared" si="7"/>
      </c>
    </row>
    <row r="50" spans="1:19" ht="15">
      <c r="A50" s="1">
        <v>13</v>
      </c>
      <c r="B50" s="5">
        <v>0.625</v>
      </c>
      <c r="C50" s="1" t="s">
        <v>133</v>
      </c>
      <c r="D50" s="1">
        <v>4</v>
      </c>
      <c r="E50" s="1">
        <v>15</v>
      </c>
      <c r="F50" s="1" t="s">
        <v>145</v>
      </c>
      <c r="G50" s="2">
        <v>29.650266666666703</v>
      </c>
      <c r="H50" s="6">
        <f>1+_xlfn.COUNTIFS(A:A,A50,O:O,"&lt;"&amp;O50)</f>
        <v>12</v>
      </c>
      <c r="I50" s="2">
        <f>_xlfn.AVERAGEIF(A:A,A50,G:G)</f>
        <v>48.71228205128203</v>
      </c>
      <c r="J50" s="2">
        <f t="shared" si="0"/>
        <v>-19.06201538461533</v>
      </c>
      <c r="K50" s="2">
        <f t="shared" si="1"/>
        <v>70.93798461538466</v>
      </c>
      <c r="L50" s="2">
        <f t="shared" si="2"/>
        <v>70.54699453696018</v>
      </c>
      <c r="M50" s="2">
        <f>SUMIF(A:A,A50,L:L)</f>
        <v>4624.100187523452</v>
      </c>
      <c r="N50" s="3">
        <f t="shared" si="3"/>
        <v>0.015256372413233398</v>
      </c>
      <c r="O50" s="7">
        <f t="shared" si="4"/>
        <v>65.54638107369473</v>
      </c>
      <c r="P50" s="3">
        <f t="shared" si="5"/>
      </c>
      <c r="Q50" s="3">
        <f>IF(ISNUMBER(P50),SUMIF(A:A,A50,P:P),"")</f>
      </c>
      <c r="R50" s="3">
        <f t="shared" si="6"/>
      </c>
      <c r="S50" s="8">
        <f t="shared" si="7"/>
      </c>
    </row>
    <row r="51" spans="1:19" ht="15">
      <c r="A51" s="1">
        <v>13</v>
      </c>
      <c r="B51" s="5">
        <v>0.625</v>
      </c>
      <c r="C51" s="1" t="s">
        <v>133</v>
      </c>
      <c r="D51" s="1">
        <v>4</v>
      </c>
      <c r="E51" s="1">
        <v>16</v>
      </c>
      <c r="F51" s="1" t="s">
        <v>146</v>
      </c>
      <c r="G51" s="2">
        <v>30.046366666666703</v>
      </c>
      <c r="H51" s="6">
        <f>1+_xlfn.COUNTIFS(A:A,A51,O:O,"&lt;"&amp;O51)</f>
        <v>11</v>
      </c>
      <c r="I51" s="2">
        <f>_xlfn.AVERAGEIF(A:A,A51,G:G)</f>
        <v>48.71228205128203</v>
      </c>
      <c r="J51" s="2">
        <f t="shared" si="0"/>
        <v>-18.665915384615328</v>
      </c>
      <c r="K51" s="2">
        <f t="shared" si="1"/>
        <v>71.33408461538467</v>
      </c>
      <c r="L51" s="2">
        <f t="shared" si="2"/>
        <v>72.24369645747765</v>
      </c>
      <c r="M51" s="2">
        <f>SUMIF(A:A,A51,L:L)</f>
        <v>4624.100187523452</v>
      </c>
      <c r="N51" s="3">
        <f t="shared" si="3"/>
        <v>0.015623298269445475</v>
      </c>
      <c r="O51" s="7">
        <f t="shared" si="4"/>
        <v>64.00697104757339</v>
      </c>
      <c r="P51" s="3">
        <f t="shared" si="5"/>
      </c>
      <c r="Q51" s="3">
        <f>IF(ISNUMBER(P51),SUMIF(A:A,A51,P:P),"")</f>
      </c>
      <c r="R51" s="3">
        <f t="shared" si="6"/>
      </c>
      <c r="S51" s="8">
        <f t="shared" si="7"/>
      </c>
    </row>
    <row r="52" spans="1:19" ht="15">
      <c r="A52" s="1">
        <v>3</v>
      </c>
      <c r="B52" s="5">
        <v>0.6284722222222222</v>
      </c>
      <c r="C52" s="1" t="s">
        <v>21</v>
      </c>
      <c r="D52" s="1">
        <v>4</v>
      </c>
      <c r="E52" s="1">
        <v>1</v>
      </c>
      <c r="F52" s="1" t="s">
        <v>42</v>
      </c>
      <c r="G52" s="2">
        <v>72.5688333333334</v>
      </c>
      <c r="H52" s="6">
        <f>1+_xlfn.COUNTIFS(A:A,A52,O:O,"&lt;"&amp;O52)</f>
        <v>1</v>
      </c>
      <c r="I52" s="2">
        <f>_xlfn.AVERAGEIF(A:A,A52,G:G)</f>
        <v>51.886818181818164</v>
      </c>
      <c r="J52" s="2">
        <f t="shared" si="0"/>
        <v>20.682015151515238</v>
      </c>
      <c r="K52" s="2">
        <f t="shared" si="1"/>
        <v>110.68201515151523</v>
      </c>
      <c r="L52" s="2">
        <f t="shared" si="2"/>
        <v>765.7999004825497</v>
      </c>
      <c r="M52" s="2">
        <f>SUMIF(A:A,A52,L:L)</f>
        <v>2986.607666468896</v>
      </c>
      <c r="N52" s="3">
        <f t="shared" si="3"/>
        <v>0.25641128196391616</v>
      </c>
      <c r="O52" s="7">
        <f t="shared" si="4"/>
        <v>3.899984401391224</v>
      </c>
      <c r="P52" s="3">
        <f t="shared" si="5"/>
        <v>0.25641128196391616</v>
      </c>
      <c r="Q52" s="3">
        <f>IF(ISNUMBER(P52),SUMIF(A:A,A52,P:P),"")</f>
        <v>0.8909629421797554</v>
      </c>
      <c r="R52" s="3">
        <f t="shared" si="6"/>
        <v>0.2877911861705513</v>
      </c>
      <c r="S52" s="8">
        <f t="shared" si="7"/>
        <v>3.4747415767186776</v>
      </c>
    </row>
    <row r="53" spans="1:19" ht="15">
      <c r="A53" s="1">
        <v>3</v>
      </c>
      <c r="B53" s="5">
        <v>0.6284722222222222</v>
      </c>
      <c r="C53" s="1" t="s">
        <v>21</v>
      </c>
      <c r="D53" s="1">
        <v>4</v>
      </c>
      <c r="E53" s="1">
        <v>4</v>
      </c>
      <c r="F53" s="1" t="s">
        <v>45</v>
      </c>
      <c r="G53" s="2">
        <v>65.05563333333329</v>
      </c>
      <c r="H53" s="6">
        <f>1+_xlfn.COUNTIFS(A:A,A53,O:O,"&lt;"&amp;O53)</f>
        <v>2</v>
      </c>
      <c r="I53" s="2">
        <f>_xlfn.AVERAGEIF(A:A,A53,G:G)</f>
        <v>51.886818181818164</v>
      </c>
      <c r="J53" s="2">
        <f t="shared" si="0"/>
        <v>13.168815151515126</v>
      </c>
      <c r="K53" s="2">
        <f t="shared" si="1"/>
        <v>103.16881515151513</v>
      </c>
      <c r="L53" s="2">
        <f t="shared" si="2"/>
        <v>487.90899806607405</v>
      </c>
      <c r="M53" s="2">
        <f>SUMIF(A:A,A53,L:L)</f>
        <v>2986.607666468896</v>
      </c>
      <c r="N53" s="3">
        <f t="shared" si="3"/>
        <v>0.1633656149563612</v>
      </c>
      <c r="O53" s="7">
        <f t="shared" si="4"/>
        <v>6.121239162030048</v>
      </c>
      <c r="P53" s="3">
        <f t="shared" si="5"/>
        <v>0.1633656149563612</v>
      </c>
      <c r="Q53" s="3">
        <f>IF(ISNUMBER(P53),SUMIF(A:A,A53,P:P),"")</f>
        <v>0.8909629421797554</v>
      </c>
      <c r="R53" s="3">
        <f t="shared" si="6"/>
        <v>0.18335848464885032</v>
      </c>
      <c r="S53" s="8">
        <f t="shared" si="7"/>
        <v>5.453797253588233</v>
      </c>
    </row>
    <row r="54" spans="1:19" ht="15">
      <c r="A54" s="1">
        <v>3</v>
      </c>
      <c r="B54" s="5">
        <v>0.6284722222222222</v>
      </c>
      <c r="C54" s="1" t="s">
        <v>21</v>
      </c>
      <c r="D54" s="1">
        <v>4</v>
      </c>
      <c r="E54" s="1">
        <v>3</v>
      </c>
      <c r="F54" s="1" t="s">
        <v>44</v>
      </c>
      <c r="G54" s="2">
        <v>57.482466666666596</v>
      </c>
      <c r="H54" s="6">
        <f>1+_xlfn.COUNTIFS(A:A,A54,O:O,"&lt;"&amp;O54)</f>
        <v>3</v>
      </c>
      <c r="I54" s="2">
        <f>_xlfn.AVERAGEIF(A:A,A54,G:G)</f>
        <v>51.886818181818164</v>
      </c>
      <c r="J54" s="2">
        <f aca="true" t="shared" si="8" ref="J54:J108">G54-I54</f>
        <v>5.595648484848432</v>
      </c>
      <c r="K54" s="2">
        <f aca="true" t="shared" si="9" ref="K54:K108">90+J54</f>
        <v>95.59564848484843</v>
      </c>
      <c r="L54" s="2">
        <f aca="true" t="shared" si="10" ref="L54:L108">EXP(0.06*K54)</f>
        <v>309.7417572228436</v>
      </c>
      <c r="M54" s="2">
        <f>SUMIF(A:A,A54,L:L)</f>
        <v>2986.607666468896</v>
      </c>
      <c r="N54" s="3">
        <f aca="true" t="shared" si="11" ref="N54:N108">L54/M54</f>
        <v>0.10371022638840782</v>
      </c>
      <c r="O54" s="7">
        <f aca="true" t="shared" si="12" ref="O54:O108">1/N54</f>
        <v>9.642250671162113</v>
      </c>
      <c r="P54" s="3">
        <f aca="true" t="shared" si="13" ref="P54:P108">IF(O54&gt;21,"",N54)</f>
        <v>0.10371022638840782</v>
      </c>
      <c r="Q54" s="3">
        <f>IF(ISNUMBER(P54),SUMIF(A:A,A54,P:P),"")</f>
        <v>0.8909629421797554</v>
      </c>
      <c r="R54" s="3">
        <f aca="true" t="shared" si="14" ref="R54:R108">_xlfn.IFERROR(P54*(1/Q54),"")</f>
        <v>0.1164024018043658</v>
      </c>
      <c r="S54" s="8">
        <f aca="true" t="shared" si="15" ref="S54:S108">_xlfn.IFERROR(1/R54,"")</f>
        <v>8.590888027213317</v>
      </c>
    </row>
    <row r="55" spans="1:19" ht="15">
      <c r="A55" s="1">
        <v>3</v>
      </c>
      <c r="B55" s="5">
        <v>0.6284722222222222</v>
      </c>
      <c r="C55" s="1" t="s">
        <v>21</v>
      </c>
      <c r="D55" s="1">
        <v>4</v>
      </c>
      <c r="E55" s="1">
        <v>7</v>
      </c>
      <c r="F55" s="1" t="s">
        <v>48</v>
      </c>
      <c r="G55" s="2">
        <v>55.6337</v>
      </c>
      <c r="H55" s="6">
        <f>1+_xlfn.COUNTIFS(A:A,A55,O:O,"&lt;"&amp;O55)</f>
        <v>4</v>
      </c>
      <c r="I55" s="2">
        <f>_xlfn.AVERAGEIF(A:A,A55,G:G)</f>
        <v>51.886818181818164</v>
      </c>
      <c r="J55" s="2">
        <f t="shared" si="8"/>
        <v>3.7468818181818335</v>
      </c>
      <c r="K55" s="2">
        <f t="shared" si="9"/>
        <v>93.74688181818183</v>
      </c>
      <c r="L55" s="2">
        <f t="shared" si="10"/>
        <v>277.2204142517364</v>
      </c>
      <c r="M55" s="2">
        <f>SUMIF(A:A,A55,L:L)</f>
        <v>2986.607666468896</v>
      </c>
      <c r="N55" s="3">
        <f t="shared" si="11"/>
        <v>0.09282116876753939</v>
      </c>
      <c r="O55" s="7">
        <f t="shared" si="12"/>
        <v>10.773404529137014</v>
      </c>
      <c r="P55" s="3">
        <f t="shared" si="13"/>
        <v>0.09282116876753939</v>
      </c>
      <c r="Q55" s="3">
        <f>IF(ISNUMBER(P55),SUMIF(A:A,A55,P:P),"")</f>
        <v>0.8909629421797554</v>
      </c>
      <c r="R55" s="3">
        <f t="shared" si="14"/>
        <v>0.10418072893183512</v>
      </c>
      <c r="S55" s="8">
        <f t="shared" si="15"/>
        <v>9.598704196572616</v>
      </c>
    </row>
    <row r="56" spans="1:19" ht="15">
      <c r="A56" s="1">
        <v>3</v>
      </c>
      <c r="B56" s="5">
        <v>0.6284722222222222</v>
      </c>
      <c r="C56" s="1" t="s">
        <v>21</v>
      </c>
      <c r="D56" s="1">
        <v>4</v>
      </c>
      <c r="E56" s="1">
        <v>2</v>
      </c>
      <c r="F56" s="1" t="s">
        <v>43</v>
      </c>
      <c r="G56" s="2">
        <v>55.197966666666595</v>
      </c>
      <c r="H56" s="6">
        <f>1+_xlfn.COUNTIFS(A:A,A56,O:O,"&lt;"&amp;O56)</f>
        <v>5</v>
      </c>
      <c r="I56" s="2">
        <f>_xlfn.AVERAGEIF(A:A,A56,G:G)</f>
        <v>51.886818181818164</v>
      </c>
      <c r="J56" s="2">
        <f t="shared" si="8"/>
        <v>3.311148484848431</v>
      </c>
      <c r="K56" s="2">
        <f t="shared" si="9"/>
        <v>93.31114848484843</v>
      </c>
      <c r="L56" s="2">
        <f t="shared" si="10"/>
        <v>270.0666847585481</v>
      </c>
      <c r="M56" s="2">
        <f>SUMIF(A:A,A56,L:L)</f>
        <v>2986.607666468896</v>
      </c>
      <c r="N56" s="3">
        <f t="shared" si="11"/>
        <v>0.09042589952159714</v>
      </c>
      <c r="O56" s="7">
        <f t="shared" si="12"/>
        <v>11.058778572185085</v>
      </c>
      <c r="P56" s="3">
        <f t="shared" si="13"/>
        <v>0.09042589952159714</v>
      </c>
      <c r="Q56" s="3">
        <f>IF(ISNUMBER(P56),SUMIF(A:A,A56,P:P),"")</f>
        <v>0.8909629421797554</v>
      </c>
      <c r="R56" s="3">
        <f t="shared" si="14"/>
        <v>0.1014923239123377</v>
      </c>
      <c r="S56" s="8">
        <f t="shared" si="15"/>
        <v>9.852961893588457</v>
      </c>
    </row>
    <row r="57" spans="1:19" ht="15">
      <c r="A57" s="1">
        <v>3</v>
      </c>
      <c r="B57" s="5">
        <v>0.6284722222222222</v>
      </c>
      <c r="C57" s="1" t="s">
        <v>21</v>
      </c>
      <c r="D57" s="1">
        <v>4</v>
      </c>
      <c r="E57" s="1">
        <v>8</v>
      </c>
      <c r="F57" s="1" t="s">
        <v>49</v>
      </c>
      <c r="G57" s="2">
        <v>51.8453333333333</v>
      </c>
      <c r="H57" s="6">
        <f>1+_xlfn.COUNTIFS(A:A,A57,O:O,"&lt;"&amp;O57)</f>
        <v>6</v>
      </c>
      <c r="I57" s="2">
        <f>_xlfn.AVERAGEIF(A:A,A57,G:G)</f>
        <v>51.886818181818164</v>
      </c>
      <c r="J57" s="2">
        <f t="shared" si="8"/>
        <v>-0.041484848484863335</v>
      </c>
      <c r="K57" s="2">
        <f t="shared" si="9"/>
        <v>89.95851515151514</v>
      </c>
      <c r="L57" s="2">
        <f t="shared" si="10"/>
        <v>220.856000807557</v>
      </c>
      <c r="M57" s="2">
        <f>SUMIF(A:A,A57,L:L)</f>
        <v>2986.607666468896</v>
      </c>
      <c r="N57" s="3">
        <f t="shared" si="11"/>
        <v>0.07394878252243886</v>
      </c>
      <c r="O57" s="7">
        <f t="shared" si="12"/>
        <v>13.522873073624465</v>
      </c>
      <c r="P57" s="3">
        <f t="shared" si="13"/>
        <v>0.07394878252243886</v>
      </c>
      <c r="Q57" s="3">
        <f>IF(ISNUMBER(P57),SUMIF(A:A,A57,P:P),"")</f>
        <v>0.8909629421797554</v>
      </c>
      <c r="R57" s="3">
        <f t="shared" si="14"/>
        <v>0.08299871860160868</v>
      </c>
      <c r="S57" s="8">
        <f t="shared" si="15"/>
        <v>12.048378780399846</v>
      </c>
    </row>
    <row r="58" spans="1:19" ht="15">
      <c r="A58" s="1">
        <v>3</v>
      </c>
      <c r="B58" s="5">
        <v>0.6284722222222222</v>
      </c>
      <c r="C58" s="1" t="s">
        <v>21</v>
      </c>
      <c r="D58" s="1">
        <v>4</v>
      </c>
      <c r="E58" s="1">
        <v>10</v>
      </c>
      <c r="F58" s="1" t="s">
        <v>51</v>
      </c>
      <c r="G58" s="2">
        <v>48.0453666666667</v>
      </c>
      <c r="H58" s="6">
        <f>1+_xlfn.COUNTIFS(A:A,A58,O:O,"&lt;"&amp;O58)</f>
        <v>7</v>
      </c>
      <c r="I58" s="2">
        <f>_xlfn.AVERAGEIF(A:A,A58,G:G)</f>
        <v>51.886818181818164</v>
      </c>
      <c r="J58" s="2">
        <f t="shared" si="8"/>
        <v>-3.841451515151462</v>
      </c>
      <c r="K58" s="2">
        <f t="shared" si="9"/>
        <v>86.15854848484854</v>
      </c>
      <c r="L58" s="2">
        <f t="shared" si="10"/>
        <v>175.82917183112724</v>
      </c>
      <c r="M58" s="2">
        <f>SUMIF(A:A,A58,L:L)</f>
        <v>2986.607666468896</v>
      </c>
      <c r="N58" s="3">
        <f t="shared" si="11"/>
        <v>0.058872537496367006</v>
      </c>
      <c r="O58" s="7">
        <f t="shared" si="12"/>
        <v>16.985848453732938</v>
      </c>
      <c r="P58" s="3">
        <f t="shared" si="13"/>
        <v>0.058872537496367006</v>
      </c>
      <c r="Q58" s="3">
        <f>IF(ISNUMBER(P58),SUMIF(A:A,A58,P:P),"")</f>
        <v>0.8909629421797554</v>
      </c>
      <c r="R58" s="3">
        <f t="shared" si="14"/>
        <v>0.066077425568716</v>
      </c>
      <c r="S58" s="8">
        <f t="shared" si="15"/>
        <v>15.13376151375735</v>
      </c>
    </row>
    <row r="59" spans="1:19" ht="15">
      <c r="A59" s="1">
        <v>3</v>
      </c>
      <c r="B59" s="5">
        <v>0.6284722222222222</v>
      </c>
      <c r="C59" s="1" t="s">
        <v>21</v>
      </c>
      <c r="D59" s="1">
        <v>4</v>
      </c>
      <c r="E59" s="1">
        <v>6</v>
      </c>
      <c r="F59" s="1" t="s">
        <v>47</v>
      </c>
      <c r="G59" s="2">
        <v>45.7854999999999</v>
      </c>
      <c r="H59" s="6">
        <f>1+_xlfn.COUNTIFS(A:A,A59,O:O,"&lt;"&amp;O59)</f>
        <v>8</v>
      </c>
      <c r="I59" s="2">
        <f>_xlfn.AVERAGEIF(A:A,A59,G:G)</f>
        <v>51.886818181818164</v>
      </c>
      <c r="J59" s="2">
        <f t="shared" si="8"/>
        <v>-6.1013181818182645</v>
      </c>
      <c r="K59" s="2">
        <f t="shared" si="9"/>
        <v>83.89868181818173</v>
      </c>
      <c r="L59" s="2">
        <f t="shared" si="10"/>
        <v>153.53382623330464</v>
      </c>
      <c r="M59" s="2">
        <f>SUMIF(A:A,A59,L:L)</f>
        <v>2986.607666468896</v>
      </c>
      <c r="N59" s="3">
        <f t="shared" si="11"/>
        <v>0.05140743056312771</v>
      </c>
      <c r="O59" s="7">
        <f t="shared" si="12"/>
        <v>19.452440805653804</v>
      </c>
      <c r="P59" s="3">
        <f t="shared" si="13"/>
        <v>0.05140743056312771</v>
      </c>
      <c r="Q59" s="3">
        <f>IF(ISNUMBER(P59),SUMIF(A:A,A59,P:P),"")</f>
        <v>0.8909629421797554</v>
      </c>
      <c r="R59" s="3">
        <f t="shared" si="14"/>
        <v>0.0576987303617349</v>
      </c>
      <c r="S59" s="8">
        <f t="shared" si="15"/>
        <v>17.331403892782845</v>
      </c>
    </row>
    <row r="60" spans="1:19" ht="15">
      <c r="A60" s="1">
        <v>3</v>
      </c>
      <c r="B60" s="5">
        <v>0.6284722222222222</v>
      </c>
      <c r="C60" s="1" t="s">
        <v>21</v>
      </c>
      <c r="D60" s="1">
        <v>4</v>
      </c>
      <c r="E60" s="1">
        <v>5</v>
      </c>
      <c r="F60" s="1" t="s">
        <v>46</v>
      </c>
      <c r="G60" s="2">
        <v>43.8365</v>
      </c>
      <c r="H60" s="6">
        <f>1+_xlfn.COUNTIFS(A:A,A60,O:O,"&lt;"&amp;O60)</f>
        <v>9</v>
      </c>
      <c r="I60" s="2">
        <f>_xlfn.AVERAGEIF(A:A,A60,G:G)</f>
        <v>51.886818181818164</v>
      </c>
      <c r="J60" s="2">
        <f t="shared" si="8"/>
        <v>-8.050318181818163</v>
      </c>
      <c r="K60" s="2">
        <f t="shared" si="9"/>
        <v>81.94968181818183</v>
      </c>
      <c r="L60" s="2">
        <f t="shared" si="10"/>
        <v>136.58961359783234</v>
      </c>
      <c r="M60" s="2">
        <f>SUMIF(A:A,A60,L:L)</f>
        <v>2986.607666468896</v>
      </c>
      <c r="N60" s="3">
        <f t="shared" si="11"/>
        <v>0.045734033007195744</v>
      </c>
      <c r="O60" s="7">
        <f t="shared" si="12"/>
        <v>21.865554691900037</v>
      </c>
      <c r="P60" s="3">
        <f t="shared" si="13"/>
      </c>
      <c r="Q60" s="3">
        <f>IF(ISNUMBER(P60),SUMIF(A:A,A60,P:P),"")</f>
      </c>
      <c r="R60" s="3">
        <f t="shared" si="14"/>
      </c>
      <c r="S60" s="8">
        <f t="shared" si="15"/>
      </c>
    </row>
    <row r="61" spans="1:19" ht="15">
      <c r="A61" s="1">
        <v>3</v>
      </c>
      <c r="B61" s="5">
        <v>0.6284722222222222</v>
      </c>
      <c r="C61" s="1" t="s">
        <v>21</v>
      </c>
      <c r="D61" s="1">
        <v>4</v>
      </c>
      <c r="E61" s="1">
        <v>9</v>
      </c>
      <c r="F61" s="1" t="s">
        <v>50</v>
      </c>
      <c r="G61" s="2">
        <v>38.9482666666667</v>
      </c>
      <c r="H61" s="6">
        <f>1+_xlfn.COUNTIFS(A:A,A61,O:O,"&lt;"&amp;O61)</f>
        <v>10</v>
      </c>
      <c r="I61" s="2">
        <f>_xlfn.AVERAGEIF(A:A,A61,G:G)</f>
        <v>51.886818181818164</v>
      </c>
      <c r="J61" s="2">
        <f t="shared" si="8"/>
        <v>-12.938551515151467</v>
      </c>
      <c r="K61" s="2">
        <f t="shared" si="9"/>
        <v>77.06144848484854</v>
      </c>
      <c r="L61" s="2">
        <f t="shared" si="10"/>
        <v>101.86892206717111</v>
      </c>
      <c r="M61" s="2">
        <f>SUMIF(A:A,A61,L:L)</f>
        <v>2986.607666468896</v>
      </c>
      <c r="N61" s="3">
        <f t="shared" si="11"/>
        <v>0.03410857181238406</v>
      </c>
      <c r="O61" s="7">
        <f t="shared" si="12"/>
        <v>29.318143412762957</v>
      </c>
      <c r="P61" s="3">
        <f t="shared" si="13"/>
      </c>
      <c r="Q61" s="3">
        <f>IF(ISNUMBER(P61),SUMIF(A:A,A61,P:P),"")</f>
      </c>
      <c r="R61" s="3">
        <f t="shared" si="14"/>
      </c>
      <c r="S61" s="8">
        <f t="shared" si="15"/>
      </c>
    </row>
    <row r="62" spans="1:19" ht="15">
      <c r="A62" s="1">
        <v>3</v>
      </c>
      <c r="B62" s="5">
        <v>0.6284722222222222</v>
      </c>
      <c r="C62" s="1" t="s">
        <v>21</v>
      </c>
      <c r="D62" s="1">
        <v>4</v>
      </c>
      <c r="E62" s="1">
        <v>11</v>
      </c>
      <c r="F62" s="1" t="s">
        <v>52</v>
      </c>
      <c r="G62" s="2">
        <v>36.355433333333295</v>
      </c>
      <c r="H62" s="6">
        <f>1+_xlfn.COUNTIFS(A:A,A62,O:O,"&lt;"&amp;O62)</f>
        <v>11</v>
      </c>
      <c r="I62" s="2">
        <f>_xlfn.AVERAGEIF(A:A,A62,G:G)</f>
        <v>51.886818181818164</v>
      </c>
      <c r="J62" s="2">
        <f t="shared" si="8"/>
        <v>-15.531384848484869</v>
      </c>
      <c r="K62" s="2">
        <f t="shared" si="9"/>
        <v>74.46861515151514</v>
      </c>
      <c r="L62" s="2">
        <f t="shared" si="10"/>
        <v>87.19237715015156</v>
      </c>
      <c r="M62" s="2">
        <f>SUMIF(A:A,A62,L:L)</f>
        <v>2986.607666468896</v>
      </c>
      <c r="N62" s="3">
        <f t="shared" si="11"/>
        <v>0.02919445300066487</v>
      </c>
      <c r="O62" s="7">
        <f t="shared" si="12"/>
        <v>34.253082254263376</v>
      </c>
      <c r="P62" s="3">
        <f t="shared" si="13"/>
      </c>
      <c r="Q62" s="3">
        <f>IF(ISNUMBER(P62),SUMIF(A:A,A62,P:P),"")</f>
      </c>
      <c r="R62" s="3">
        <f t="shared" si="14"/>
      </c>
      <c r="S62" s="8">
        <f t="shared" si="15"/>
      </c>
    </row>
    <row r="63" spans="1:19" ht="15">
      <c r="A63" s="1">
        <v>9</v>
      </c>
      <c r="B63" s="5">
        <v>0.642361111111111</v>
      </c>
      <c r="C63" s="1" t="s">
        <v>86</v>
      </c>
      <c r="D63" s="1">
        <v>4</v>
      </c>
      <c r="E63" s="1">
        <v>2</v>
      </c>
      <c r="F63" s="1" t="s">
        <v>105</v>
      </c>
      <c r="G63" s="2">
        <v>63.584300000000006</v>
      </c>
      <c r="H63" s="6">
        <f>1+_xlfn.COUNTIFS(A:A,A63,O:O,"&lt;"&amp;O63)</f>
        <v>1</v>
      </c>
      <c r="I63" s="2">
        <f>_xlfn.AVERAGEIF(A:A,A63,G:G)</f>
        <v>49.569281481481454</v>
      </c>
      <c r="J63" s="2">
        <f t="shared" si="8"/>
        <v>14.015018518518552</v>
      </c>
      <c r="K63" s="2">
        <f t="shared" si="9"/>
        <v>104.01501851851856</v>
      </c>
      <c r="L63" s="2">
        <f t="shared" si="10"/>
        <v>513.3208617288981</v>
      </c>
      <c r="M63" s="2">
        <f>SUMIF(A:A,A63,L:L)</f>
        <v>2271.687385951299</v>
      </c>
      <c r="N63" s="3">
        <f t="shared" si="11"/>
        <v>0.22596456929039038</v>
      </c>
      <c r="O63" s="7">
        <f t="shared" si="12"/>
        <v>4.425472555898289</v>
      </c>
      <c r="P63" s="3">
        <f t="shared" si="13"/>
        <v>0.22596456929039038</v>
      </c>
      <c r="Q63" s="3">
        <f>IF(ISNUMBER(P63),SUMIF(A:A,A63,P:P),"")</f>
        <v>0.9534065387887647</v>
      </c>
      <c r="R63" s="3">
        <f t="shared" si="14"/>
        <v>0.2370075724228432</v>
      </c>
      <c r="S63" s="8">
        <f t="shared" si="15"/>
        <v>4.219274472023655</v>
      </c>
    </row>
    <row r="64" spans="1:19" ht="15">
      <c r="A64" s="1">
        <v>9</v>
      </c>
      <c r="B64" s="5">
        <v>0.642361111111111</v>
      </c>
      <c r="C64" s="1" t="s">
        <v>86</v>
      </c>
      <c r="D64" s="1">
        <v>4</v>
      </c>
      <c r="E64" s="1">
        <v>4</v>
      </c>
      <c r="F64" s="1" t="s">
        <v>106</v>
      </c>
      <c r="G64" s="2">
        <v>58.6690666666666</v>
      </c>
      <c r="H64" s="6">
        <f>1+_xlfn.COUNTIFS(A:A,A64,O:O,"&lt;"&amp;O64)</f>
        <v>2</v>
      </c>
      <c r="I64" s="2">
        <f>_xlfn.AVERAGEIF(A:A,A64,G:G)</f>
        <v>49.569281481481454</v>
      </c>
      <c r="J64" s="2">
        <f t="shared" si="8"/>
        <v>9.099785185185148</v>
      </c>
      <c r="K64" s="2">
        <f t="shared" si="9"/>
        <v>99.09978518518514</v>
      </c>
      <c r="L64" s="2">
        <f t="shared" si="10"/>
        <v>382.216465265</v>
      </c>
      <c r="M64" s="2">
        <f>SUMIF(A:A,A64,L:L)</f>
        <v>2271.687385951299</v>
      </c>
      <c r="N64" s="3">
        <f t="shared" si="11"/>
        <v>0.16825222855430078</v>
      </c>
      <c r="O64" s="7">
        <f t="shared" si="12"/>
        <v>5.94345768012972</v>
      </c>
      <c r="P64" s="3">
        <f t="shared" si="13"/>
        <v>0.16825222855430078</v>
      </c>
      <c r="Q64" s="3">
        <f>IF(ISNUMBER(P64),SUMIF(A:A,A64,P:P),"")</f>
        <v>0.9534065387887647</v>
      </c>
      <c r="R64" s="3">
        <f t="shared" si="14"/>
        <v>0.17647480031766227</v>
      </c>
      <c r="S64" s="8">
        <f t="shared" si="15"/>
        <v>5.6665314152499775</v>
      </c>
    </row>
    <row r="65" spans="1:19" ht="15">
      <c r="A65" s="1">
        <v>9</v>
      </c>
      <c r="B65" s="5">
        <v>0.642361111111111</v>
      </c>
      <c r="C65" s="1" t="s">
        <v>86</v>
      </c>
      <c r="D65" s="1">
        <v>4</v>
      </c>
      <c r="E65" s="1">
        <v>6</v>
      </c>
      <c r="F65" s="1" t="s">
        <v>108</v>
      </c>
      <c r="G65" s="2">
        <v>56.662566666666606</v>
      </c>
      <c r="H65" s="6">
        <f>1+_xlfn.COUNTIFS(A:A,A65,O:O,"&lt;"&amp;O65)</f>
        <v>3</v>
      </c>
      <c r="I65" s="2">
        <f>_xlfn.AVERAGEIF(A:A,A65,G:G)</f>
        <v>49.569281481481454</v>
      </c>
      <c r="J65" s="2">
        <f t="shared" si="8"/>
        <v>7.093285185185152</v>
      </c>
      <c r="K65" s="2">
        <f t="shared" si="9"/>
        <v>97.09328518518515</v>
      </c>
      <c r="L65" s="2">
        <f t="shared" si="10"/>
        <v>338.8634117888116</v>
      </c>
      <c r="M65" s="2">
        <f>SUMIF(A:A,A65,L:L)</f>
        <v>2271.687385951299</v>
      </c>
      <c r="N65" s="3">
        <f t="shared" si="11"/>
        <v>0.14916815310259254</v>
      </c>
      <c r="O65" s="7">
        <f t="shared" si="12"/>
        <v>6.703843811166822</v>
      </c>
      <c r="P65" s="3">
        <f t="shared" si="13"/>
        <v>0.14916815310259254</v>
      </c>
      <c r="Q65" s="3">
        <f>IF(ISNUMBER(P65),SUMIF(A:A,A65,P:P),"")</f>
        <v>0.9534065387887647</v>
      </c>
      <c r="R65" s="3">
        <f t="shared" si="14"/>
        <v>0.1564580764173278</v>
      </c>
      <c r="S65" s="8">
        <f t="shared" si="15"/>
        <v>6.39148852458504</v>
      </c>
    </row>
    <row r="66" spans="1:19" ht="15">
      <c r="A66" s="1">
        <v>9</v>
      </c>
      <c r="B66" s="5">
        <v>0.642361111111111</v>
      </c>
      <c r="C66" s="1" t="s">
        <v>86</v>
      </c>
      <c r="D66" s="1">
        <v>4</v>
      </c>
      <c r="E66" s="1">
        <v>7</v>
      </c>
      <c r="F66" s="1" t="s">
        <v>109</v>
      </c>
      <c r="G66" s="2">
        <v>52.255566666666596</v>
      </c>
      <c r="H66" s="6">
        <f>1+_xlfn.COUNTIFS(A:A,A66,O:O,"&lt;"&amp;O66)</f>
        <v>4</v>
      </c>
      <c r="I66" s="2">
        <f>_xlfn.AVERAGEIF(A:A,A66,G:G)</f>
        <v>49.569281481481454</v>
      </c>
      <c r="J66" s="2">
        <f t="shared" si="8"/>
        <v>2.6862851851851417</v>
      </c>
      <c r="K66" s="2">
        <f t="shared" si="9"/>
        <v>92.68628518518514</v>
      </c>
      <c r="L66" s="2">
        <f t="shared" si="10"/>
        <v>260.12885674519106</v>
      </c>
      <c r="M66" s="2">
        <f>SUMIF(A:A,A66,L:L)</f>
        <v>2271.687385951299</v>
      </c>
      <c r="N66" s="3">
        <f t="shared" si="11"/>
        <v>0.11450909062307386</v>
      </c>
      <c r="O66" s="7">
        <f t="shared" si="12"/>
        <v>8.732931111047506</v>
      </c>
      <c r="P66" s="3">
        <f t="shared" si="13"/>
        <v>0.11450909062307386</v>
      </c>
      <c r="Q66" s="3">
        <f>IF(ISNUMBER(P66),SUMIF(A:A,A66,P:P),"")</f>
        <v>0.9534065387887647</v>
      </c>
      <c r="R66" s="3">
        <f t="shared" si="14"/>
        <v>0.12010520797198386</v>
      </c>
      <c r="S66" s="8">
        <f t="shared" si="15"/>
        <v>8.326033624064523</v>
      </c>
    </row>
    <row r="67" spans="1:19" ht="15">
      <c r="A67" s="1">
        <v>9</v>
      </c>
      <c r="B67" s="5">
        <v>0.642361111111111</v>
      </c>
      <c r="C67" s="1" t="s">
        <v>86</v>
      </c>
      <c r="D67" s="1">
        <v>4</v>
      </c>
      <c r="E67" s="1">
        <v>3</v>
      </c>
      <c r="F67" s="1" t="s">
        <v>20</v>
      </c>
      <c r="G67" s="2">
        <v>50.19630000000001</v>
      </c>
      <c r="H67" s="6">
        <f>1+_xlfn.COUNTIFS(A:A,A67,O:O,"&lt;"&amp;O67)</f>
        <v>5</v>
      </c>
      <c r="I67" s="2">
        <f>_xlfn.AVERAGEIF(A:A,A67,G:G)</f>
        <v>49.569281481481454</v>
      </c>
      <c r="J67" s="2">
        <f t="shared" si="8"/>
        <v>0.627018518518554</v>
      </c>
      <c r="K67" s="2">
        <f t="shared" si="9"/>
        <v>90.62701851851855</v>
      </c>
      <c r="L67" s="2">
        <f t="shared" si="10"/>
        <v>229.89463864323602</v>
      </c>
      <c r="M67" s="2">
        <f>SUMIF(A:A,A67,L:L)</f>
        <v>2271.687385951299</v>
      </c>
      <c r="N67" s="3">
        <f t="shared" si="11"/>
        <v>0.10119994505624488</v>
      </c>
      <c r="O67" s="7">
        <f t="shared" si="12"/>
        <v>9.881428289750753</v>
      </c>
      <c r="P67" s="3">
        <f t="shared" si="13"/>
        <v>0.10119994505624488</v>
      </c>
      <c r="Q67" s="3">
        <f>IF(ISNUMBER(P67),SUMIF(A:A,A67,P:P),"")</f>
        <v>0.9534065387887647</v>
      </c>
      <c r="R67" s="3">
        <f t="shared" si="14"/>
        <v>0.10614563770960941</v>
      </c>
      <c r="S67" s="8">
        <f t="shared" si="15"/>
        <v>9.421018344020647</v>
      </c>
    </row>
    <row r="68" spans="1:19" ht="15">
      <c r="A68" s="1">
        <v>9</v>
      </c>
      <c r="B68" s="5">
        <v>0.642361111111111</v>
      </c>
      <c r="C68" s="1" t="s">
        <v>86</v>
      </c>
      <c r="D68" s="1">
        <v>4</v>
      </c>
      <c r="E68" s="1">
        <v>5</v>
      </c>
      <c r="F68" s="1" t="s">
        <v>107</v>
      </c>
      <c r="G68" s="2">
        <v>46.3043999999999</v>
      </c>
      <c r="H68" s="6">
        <f>1+_xlfn.COUNTIFS(A:A,A68,O:O,"&lt;"&amp;O68)</f>
        <v>6</v>
      </c>
      <c r="I68" s="2">
        <f>_xlfn.AVERAGEIF(A:A,A68,G:G)</f>
        <v>49.569281481481454</v>
      </c>
      <c r="J68" s="2">
        <f t="shared" si="8"/>
        <v>-3.2648814814815523</v>
      </c>
      <c r="K68" s="2">
        <f t="shared" si="9"/>
        <v>86.73511851851845</v>
      </c>
      <c r="L68" s="2">
        <f t="shared" si="10"/>
        <v>182.01827809200915</v>
      </c>
      <c r="M68" s="2">
        <f>SUMIF(A:A,A68,L:L)</f>
        <v>2271.687385951299</v>
      </c>
      <c r="N68" s="3">
        <f t="shared" si="11"/>
        <v>0.08012470343307673</v>
      </c>
      <c r="O68" s="7">
        <f t="shared" si="12"/>
        <v>12.480545414252159</v>
      </c>
      <c r="P68" s="3">
        <f t="shared" si="13"/>
        <v>0.08012470343307673</v>
      </c>
      <c r="Q68" s="3">
        <f>IF(ISNUMBER(P68),SUMIF(A:A,A68,P:P),"")</f>
        <v>0.9534065387887647</v>
      </c>
      <c r="R68" s="3">
        <f t="shared" si="14"/>
        <v>0.08404043833690242</v>
      </c>
      <c r="S68" s="8">
        <f t="shared" si="15"/>
        <v>11.899033605598138</v>
      </c>
    </row>
    <row r="69" spans="1:19" ht="15">
      <c r="A69" s="1">
        <v>9</v>
      </c>
      <c r="B69" s="5">
        <v>0.642361111111111</v>
      </c>
      <c r="C69" s="1" t="s">
        <v>86</v>
      </c>
      <c r="D69" s="1">
        <v>4</v>
      </c>
      <c r="E69" s="1">
        <v>8</v>
      </c>
      <c r="F69" s="1" t="s">
        <v>110</v>
      </c>
      <c r="G69" s="2">
        <v>42.0655</v>
      </c>
      <c r="H69" s="6">
        <f>1+_xlfn.COUNTIFS(A:A,A69,O:O,"&lt;"&amp;O69)</f>
        <v>7</v>
      </c>
      <c r="I69" s="2">
        <f>_xlfn.AVERAGEIF(A:A,A69,G:G)</f>
        <v>49.569281481481454</v>
      </c>
      <c r="J69" s="2">
        <f t="shared" si="8"/>
        <v>-7.503781481481454</v>
      </c>
      <c r="K69" s="2">
        <f t="shared" si="9"/>
        <v>82.49621851851855</v>
      </c>
      <c r="L69" s="2">
        <f t="shared" si="10"/>
        <v>141.1429365242417</v>
      </c>
      <c r="M69" s="2">
        <f>SUMIF(A:A,A69,L:L)</f>
        <v>2271.687385951299</v>
      </c>
      <c r="N69" s="3">
        <f t="shared" si="11"/>
        <v>0.06213132026752714</v>
      </c>
      <c r="O69" s="7">
        <f t="shared" si="12"/>
        <v>16.09494206294291</v>
      </c>
      <c r="P69" s="3">
        <f t="shared" si="13"/>
        <v>0.06213132026752714</v>
      </c>
      <c r="Q69" s="3">
        <f>IF(ISNUMBER(P69),SUMIF(A:A,A69,P:P),"")</f>
        <v>0.9534065387887647</v>
      </c>
      <c r="R69" s="3">
        <f t="shared" si="14"/>
        <v>0.06516770940805648</v>
      </c>
      <c r="S69" s="8">
        <f t="shared" si="15"/>
        <v>15.345023004236099</v>
      </c>
    </row>
    <row r="70" spans="1:19" ht="15">
      <c r="A70" s="1">
        <v>9</v>
      </c>
      <c r="B70" s="5">
        <v>0.642361111111111</v>
      </c>
      <c r="C70" s="1" t="s">
        <v>86</v>
      </c>
      <c r="D70" s="1">
        <v>4</v>
      </c>
      <c r="E70" s="1">
        <v>9</v>
      </c>
      <c r="F70" s="1" t="s">
        <v>111</v>
      </c>
      <c r="G70" s="2">
        <v>39.116833333333304</v>
      </c>
      <c r="H70" s="6">
        <f>1+_xlfn.COUNTIFS(A:A,A70,O:O,"&lt;"&amp;O70)</f>
        <v>8</v>
      </c>
      <c r="I70" s="2">
        <f>_xlfn.AVERAGEIF(A:A,A70,G:G)</f>
        <v>49.569281481481454</v>
      </c>
      <c r="J70" s="2">
        <f t="shared" si="8"/>
        <v>-10.45244814814815</v>
      </c>
      <c r="K70" s="2">
        <f t="shared" si="9"/>
        <v>79.54755185185185</v>
      </c>
      <c r="L70" s="2">
        <f t="shared" si="10"/>
        <v>118.25615906253698</v>
      </c>
      <c r="M70" s="2">
        <f>SUMIF(A:A,A70,L:L)</f>
        <v>2271.687385951299</v>
      </c>
      <c r="N70" s="3">
        <f t="shared" si="11"/>
        <v>0.05205652846155839</v>
      </c>
      <c r="O70" s="7">
        <f t="shared" si="12"/>
        <v>19.20988643602039</v>
      </c>
      <c r="P70" s="3">
        <f t="shared" si="13"/>
        <v>0.05205652846155839</v>
      </c>
      <c r="Q70" s="3">
        <f>IF(ISNUMBER(P70),SUMIF(A:A,A70,P:P),"")</f>
        <v>0.9534065387887647</v>
      </c>
      <c r="R70" s="3">
        <f t="shared" si="14"/>
        <v>0.05460055741561467</v>
      </c>
      <c r="S70" s="8">
        <f t="shared" si="15"/>
        <v>18.314831337491437</v>
      </c>
    </row>
    <row r="71" spans="1:19" ht="15">
      <c r="A71" s="1">
        <v>9</v>
      </c>
      <c r="B71" s="5">
        <v>0.642361111111111</v>
      </c>
      <c r="C71" s="1" t="s">
        <v>86</v>
      </c>
      <c r="D71" s="1">
        <v>4</v>
      </c>
      <c r="E71" s="1">
        <v>1</v>
      </c>
      <c r="F71" s="1" t="s">
        <v>104</v>
      </c>
      <c r="G71" s="2">
        <v>37.269000000000005</v>
      </c>
      <c r="H71" s="6">
        <f>1+_xlfn.COUNTIFS(A:A,A71,O:O,"&lt;"&amp;O71)</f>
        <v>9</v>
      </c>
      <c r="I71" s="2">
        <f>_xlfn.AVERAGEIF(A:A,A71,G:G)</f>
        <v>49.569281481481454</v>
      </c>
      <c r="J71" s="2">
        <f t="shared" si="8"/>
        <v>-12.300281481481449</v>
      </c>
      <c r="K71" s="2">
        <f t="shared" si="9"/>
        <v>77.69971851851855</v>
      </c>
      <c r="L71" s="2">
        <f t="shared" si="10"/>
        <v>105.8457781013746</v>
      </c>
      <c r="M71" s="2">
        <f>SUMIF(A:A,A71,L:L)</f>
        <v>2271.687385951299</v>
      </c>
      <c r="N71" s="3">
        <f t="shared" si="11"/>
        <v>0.04659346121123541</v>
      </c>
      <c r="O71" s="7">
        <f t="shared" si="12"/>
        <v>21.4622389924289</v>
      </c>
      <c r="P71" s="3">
        <f t="shared" si="13"/>
      </c>
      <c r="Q71" s="3">
        <f>IF(ISNUMBER(P71),SUMIF(A:A,A71,P:P),"")</f>
      </c>
      <c r="R71" s="3">
        <f t="shared" si="14"/>
      </c>
      <c r="S71" s="8">
        <f t="shared" si="15"/>
      </c>
    </row>
    <row r="72" spans="1:19" ht="15">
      <c r="A72" s="1">
        <v>14</v>
      </c>
      <c r="B72" s="5">
        <v>0.6458333333333334</v>
      </c>
      <c r="C72" s="1" t="s">
        <v>133</v>
      </c>
      <c r="D72" s="1">
        <v>5</v>
      </c>
      <c r="E72" s="1">
        <v>3</v>
      </c>
      <c r="F72" s="1" t="s">
        <v>149</v>
      </c>
      <c r="G72" s="2">
        <v>67.4438333333333</v>
      </c>
      <c r="H72" s="6">
        <f>1+_xlfn.COUNTIFS(A:A,A72,O:O,"&lt;"&amp;O72)</f>
        <v>1</v>
      </c>
      <c r="I72" s="2">
        <f>_xlfn.AVERAGEIF(A:A,A72,G:G)</f>
        <v>46.564576190476195</v>
      </c>
      <c r="J72" s="2">
        <f t="shared" si="8"/>
        <v>20.879257142857107</v>
      </c>
      <c r="K72" s="2">
        <f t="shared" si="9"/>
        <v>110.87925714285711</v>
      </c>
      <c r="L72" s="2">
        <f t="shared" si="10"/>
        <v>774.9166138802977</v>
      </c>
      <c r="M72" s="2">
        <f>SUMIF(A:A,A72,L:L)</f>
        <v>2310.4207163521883</v>
      </c>
      <c r="N72" s="3">
        <f t="shared" si="11"/>
        <v>0.335400651663034</v>
      </c>
      <c r="O72" s="7">
        <f t="shared" si="12"/>
        <v>2.98150881652033</v>
      </c>
      <c r="P72" s="3">
        <f t="shared" si="13"/>
        <v>0.335400651663034</v>
      </c>
      <c r="Q72" s="3">
        <f>IF(ISNUMBER(P72),SUMIF(A:A,A72,P:P),"")</f>
        <v>0.9450506048119348</v>
      </c>
      <c r="R72" s="3">
        <f t="shared" si="14"/>
        <v>0.3549023194686794</v>
      </c>
      <c r="S72" s="8">
        <f t="shared" si="15"/>
        <v>2.8176767103046543</v>
      </c>
    </row>
    <row r="73" spans="1:19" ht="15">
      <c r="A73" s="1">
        <v>14</v>
      </c>
      <c r="B73" s="5">
        <v>0.6458333333333334</v>
      </c>
      <c r="C73" s="1" t="s">
        <v>133</v>
      </c>
      <c r="D73" s="1">
        <v>5</v>
      </c>
      <c r="E73" s="1">
        <v>5</v>
      </c>
      <c r="F73" s="1" t="s">
        <v>150</v>
      </c>
      <c r="G73" s="2">
        <v>60.919733333333404</v>
      </c>
      <c r="H73" s="6">
        <f>1+_xlfn.COUNTIFS(A:A,A73,O:O,"&lt;"&amp;O73)</f>
        <v>2</v>
      </c>
      <c r="I73" s="2">
        <f>_xlfn.AVERAGEIF(A:A,A73,G:G)</f>
        <v>46.564576190476195</v>
      </c>
      <c r="J73" s="2">
        <f t="shared" si="8"/>
        <v>14.355157142857209</v>
      </c>
      <c r="K73" s="2">
        <f t="shared" si="9"/>
        <v>104.35515714285721</v>
      </c>
      <c r="L73" s="2">
        <f t="shared" si="10"/>
        <v>523.9045066895712</v>
      </c>
      <c r="M73" s="2">
        <f>SUMIF(A:A,A73,L:L)</f>
        <v>2310.4207163521883</v>
      </c>
      <c r="N73" s="3">
        <f t="shared" si="11"/>
        <v>0.22675718884512894</v>
      </c>
      <c r="O73" s="7">
        <f t="shared" si="12"/>
        <v>4.410003515623851</v>
      </c>
      <c r="P73" s="3">
        <f t="shared" si="13"/>
        <v>0.22675718884512894</v>
      </c>
      <c r="Q73" s="3">
        <f>IF(ISNUMBER(P73),SUMIF(A:A,A73,P:P),"")</f>
        <v>0.9450506048119348</v>
      </c>
      <c r="R73" s="3">
        <f t="shared" si="14"/>
        <v>0.23994184828891107</v>
      </c>
      <c r="S73" s="8">
        <f t="shared" si="15"/>
        <v>4.167676489663079</v>
      </c>
    </row>
    <row r="74" spans="1:19" ht="15">
      <c r="A74" s="1">
        <v>14</v>
      </c>
      <c r="B74" s="5">
        <v>0.6458333333333334</v>
      </c>
      <c r="C74" s="1" t="s">
        <v>133</v>
      </c>
      <c r="D74" s="1">
        <v>5</v>
      </c>
      <c r="E74" s="1">
        <v>2</v>
      </c>
      <c r="F74" s="1" t="s">
        <v>148</v>
      </c>
      <c r="G74" s="2">
        <v>56.2251</v>
      </c>
      <c r="H74" s="6">
        <f>1+_xlfn.COUNTIFS(A:A,A74,O:O,"&lt;"&amp;O74)</f>
        <v>3</v>
      </c>
      <c r="I74" s="2">
        <f>_xlfn.AVERAGEIF(A:A,A74,G:G)</f>
        <v>46.564576190476195</v>
      </c>
      <c r="J74" s="2">
        <f t="shared" si="8"/>
        <v>9.660523809523802</v>
      </c>
      <c r="K74" s="2">
        <f t="shared" si="9"/>
        <v>99.6605238095238</v>
      </c>
      <c r="L74" s="2">
        <f t="shared" si="10"/>
        <v>395.2946469898964</v>
      </c>
      <c r="M74" s="2">
        <f>SUMIF(A:A,A74,L:L)</f>
        <v>2310.4207163521883</v>
      </c>
      <c r="N74" s="3">
        <f t="shared" si="11"/>
        <v>0.1710920631000955</v>
      </c>
      <c r="O74" s="7">
        <f t="shared" si="12"/>
        <v>5.844806485353801</v>
      </c>
      <c r="P74" s="3">
        <f t="shared" si="13"/>
        <v>0.1710920631000955</v>
      </c>
      <c r="Q74" s="3">
        <f>IF(ISNUMBER(P74),SUMIF(A:A,A74,P:P),"")</f>
        <v>0.9450506048119348</v>
      </c>
      <c r="R74" s="3">
        <f t="shared" si="14"/>
        <v>0.1810401075127007</v>
      </c>
      <c r="S74" s="8">
        <f t="shared" si="15"/>
        <v>5.523637903992329</v>
      </c>
    </row>
    <row r="75" spans="1:19" ht="15">
      <c r="A75" s="1">
        <v>14</v>
      </c>
      <c r="B75" s="5">
        <v>0.6458333333333334</v>
      </c>
      <c r="C75" s="1" t="s">
        <v>133</v>
      </c>
      <c r="D75" s="1">
        <v>5</v>
      </c>
      <c r="E75" s="1">
        <v>1</v>
      </c>
      <c r="F75" s="1" t="s">
        <v>147</v>
      </c>
      <c r="G75" s="2">
        <v>55.500099999999996</v>
      </c>
      <c r="H75" s="6">
        <f>1+_xlfn.COUNTIFS(A:A,A75,O:O,"&lt;"&amp;O75)</f>
        <v>4</v>
      </c>
      <c r="I75" s="2">
        <f>_xlfn.AVERAGEIF(A:A,A75,G:G)</f>
        <v>46.564576190476195</v>
      </c>
      <c r="J75" s="2">
        <f t="shared" si="8"/>
        <v>8.9355238095238</v>
      </c>
      <c r="K75" s="2">
        <f t="shared" si="9"/>
        <v>98.9355238095238</v>
      </c>
      <c r="L75" s="2">
        <f t="shared" si="10"/>
        <v>378.46796348602373</v>
      </c>
      <c r="M75" s="2">
        <f>SUMIF(A:A,A75,L:L)</f>
        <v>2310.4207163521883</v>
      </c>
      <c r="N75" s="3">
        <f t="shared" si="11"/>
        <v>0.16380911095861733</v>
      </c>
      <c r="O75" s="7">
        <f t="shared" si="12"/>
        <v>6.104666548447525</v>
      </c>
      <c r="P75" s="3">
        <f t="shared" si="13"/>
        <v>0.16380911095861733</v>
      </c>
      <c r="Q75" s="3">
        <f>IF(ISNUMBER(P75),SUMIF(A:A,A75,P:P),"")</f>
        <v>0.9450506048119348</v>
      </c>
      <c r="R75" s="3">
        <f t="shared" si="14"/>
        <v>0.1733336925287883</v>
      </c>
      <c r="S75" s="8">
        <f t="shared" si="15"/>
        <v>5.769218813785519</v>
      </c>
    </row>
    <row r="76" spans="1:19" ht="15">
      <c r="A76" s="1">
        <v>14</v>
      </c>
      <c r="B76" s="5">
        <v>0.6458333333333334</v>
      </c>
      <c r="C76" s="1" t="s">
        <v>133</v>
      </c>
      <c r="D76" s="1">
        <v>5</v>
      </c>
      <c r="E76" s="1">
        <v>6</v>
      </c>
      <c r="F76" s="1" t="s">
        <v>151</v>
      </c>
      <c r="G76" s="2">
        <v>35.0388333333333</v>
      </c>
      <c r="H76" s="6">
        <f>1+_xlfn.COUNTIFS(A:A,A76,O:O,"&lt;"&amp;O76)</f>
        <v>5</v>
      </c>
      <c r="I76" s="2">
        <f>_xlfn.AVERAGEIF(A:A,A76,G:G)</f>
        <v>46.564576190476195</v>
      </c>
      <c r="J76" s="2">
        <f t="shared" si="8"/>
        <v>-11.525742857142895</v>
      </c>
      <c r="K76" s="2">
        <f t="shared" si="9"/>
        <v>78.47425714285711</v>
      </c>
      <c r="L76" s="2">
        <f t="shared" si="10"/>
        <v>110.88076431287014</v>
      </c>
      <c r="M76" s="2">
        <f>SUMIF(A:A,A76,L:L)</f>
        <v>2310.4207163521883</v>
      </c>
      <c r="N76" s="3">
        <f t="shared" si="11"/>
        <v>0.047991590245059106</v>
      </c>
      <c r="O76" s="7">
        <f t="shared" si="12"/>
        <v>20.836984040197613</v>
      </c>
      <c r="P76" s="3">
        <f t="shared" si="13"/>
        <v>0.047991590245059106</v>
      </c>
      <c r="Q76" s="3">
        <f>IF(ISNUMBER(P76),SUMIF(A:A,A76,P:P),"")</f>
        <v>0.9450506048119348</v>
      </c>
      <c r="R76" s="3">
        <f t="shared" si="14"/>
        <v>0.050782032200920535</v>
      </c>
      <c r="S76" s="8">
        <f t="shared" si="15"/>
        <v>19.69200436964539</v>
      </c>
    </row>
    <row r="77" spans="1:19" ht="15">
      <c r="A77" s="1">
        <v>14</v>
      </c>
      <c r="B77" s="5">
        <v>0.6458333333333334</v>
      </c>
      <c r="C77" s="1" t="s">
        <v>133</v>
      </c>
      <c r="D77" s="1">
        <v>5</v>
      </c>
      <c r="E77" s="1">
        <v>8</v>
      </c>
      <c r="F77" s="1" t="s">
        <v>152</v>
      </c>
      <c r="G77" s="2">
        <v>28.7429</v>
      </c>
      <c r="H77" s="6">
        <f>1+_xlfn.COUNTIFS(A:A,A77,O:O,"&lt;"&amp;O77)</f>
        <v>6</v>
      </c>
      <c r="I77" s="2">
        <f>_xlfn.AVERAGEIF(A:A,A77,G:G)</f>
        <v>46.564576190476195</v>
      </c>
      <c r="J77" s="2">
        <f t="shared" si="8"/>
        <v>-17.821676190476197</v>
      </c>
      <c r="K77" s="2">
        <f t="shared" si="9"/>
        <v>72.1783238095238</v>
      </c>
      <c r="L77" s="2">
        <f t="shared" si="10"/>
        <v>75.99742275336706</v>
      </c>
      <c r="M77" s="2">
        <f>SUMIF(A:A,A77,L:L)</f>
        <v>2310.4207163521883</v>
      </c>
      <c r="N77" s="3">
        <f t="shared" si="11"/>
        <v>0.032893326403926865</v>
      </c>
      <c r="O77" s="7">
        <f t="shared" si="12"/>
        <v>30.40130352643867</v>
      </c>
      <c r="P77" s="3">
        <f t="shared" si="13"/>
      </c>
      <c r="Q77" s="3">
        <f>IF(ISNUMBER(P77),SUMIF(A:A,A77,P:P),"")</f>
      </c>
      <c r="R77" s="3">
        <f t="shared" si="14"/>
      </c>
      <c r="S77" s="8">
        <f t="shared" si="15"/>
      </c>
    </row>
    <row r="78" spans="1:19" ht="15">
      <c r="A78" s="1">
        <v>14</v>
      </c>
      <c r="B78" s="5">
        <v>0.6458333333333334</v>
      </c>
      <c r="C78" s="1" t="s">
        <v>133</v>
      </c>
      <c r="D78" s="1">
        <v>5</v>
      </c>
      <c r="E78" s="1">
        <v>9</v>
      </c>
      <c r="F78" s="1" t="s">
        <v>153</v>
      </c>
      <c r="G78" s="2">
        <v>22.0815333333333</v>
      </c>
      <c r="H78" s="6">
        <f>1+_xlfn.COUNTIFS(A:A,A78,O:O,"&lt;"&amp;O78)</f>
        <v>7</v>
      </c>
      <c r="I78" s="2">
        <f>_xlfn.AVERAGEIF(A:A,A78,G:G)</f>
        <v>46.564576190476195</v>
      </c>
      <c r="J78" s="2">
        <f t="shared" si="8"/>
        <v>-24.483042857142895</v>
      </c>
      <c r="K78" s="2">
        <f t="shared" si="9"/>
        <v>65.51695714285711</v>
      </c>
      <c r="L78" s="2">
        <f t="shared" si="10"/>
        <v>50.95879824016157</v>
      </c>
      <c r="M78" s="2">
        <f>SUMIF(A:A,A78,L:L)</f>
        <v>2310.4207163521883</v>
      </c>
      <c r="N78" s="3">
        <f t="shared" si="11"/>
        <v>0.022056068784138134</v>
      </c>
      <c r="O78" s="7">
        <f t="shared" si="12"/>
        <v>45.33899534803596</v>
      </c>
      <c r="P78" s="3">
        <f t="shared" si="13"/>
      </c>
      <c r="Q78" s="3">
        <f>IF(ISNUMBER(P78),SUMIF(A:A,A78,P:P),"")</f>
      </c>
      <c r="R78" s="3">
        <f t="shared" si="14"/>
      </c>
      <c r="S78" s="8">
        <f t="shared" si="15"/>
      </c>
    </row>
    <row r="79" spans="1:19" ht="15">
      <c r="A79" s="1">
        <v>4</v>
      </c>
      <c r="B79" s="5">
        <v>0.6527777777777778</v>
      </c>
      <c r="C79" s="1" t="s">
        <v>21</v>
      </c>
      <c r="D79" s="1">
        <v>5</v>
      </c>
      <c r="E79" s="1">
        <v>2</v>
      </c>
      <c r="F79" s="1" t="s">
        <v>54</v>
      </c>
      <c r="G79" s="2">
        <v>66.5216333333333</v>
      </c>
      <c r="H79" s="6">
        <f>1+_xlfn.COUNTIFS(A:A,A79,O:O,"&lt;"&amp;O79)</f>
        <v>1</v>
      </c>
      <c r="I79" s="2">
        <f>_xlfn.AVERAGEIF(A:A,A79,G:G)</f>
        <v>51.060612121212124</v>
      </c>
      <c r="J79" s="2">
        <f t="shared" si="8"/>
        <v>15.461021212121175</v>
      </c>
      <c r="K79" s="2">
        <f t="shared" si="9"/>
        <v>105.46102121212118</v>
      </c>
      <c r="L79" s="2">
        <f t="shared" si="10"/>
        <v>559.8457350907382</v>
      </c>
      <c r="M79" s="2">
        <f>SUMIF(A:A,A79,L:L)</f>
        <v>2893.3145279848704</v>
      </c>
      <c r="N79" s="3">
        <f t="shared" si="11"/>
        <v>0.19349632736979286</v>
      </c>
      <c r="O79" s="7">
        <f t="shared" si="12"/>
        <v>5.168056746053322</v>
      </c>
      <c r="P79" s="3">
        <f t="shared" si="13"/>
        <v>0.19349632736979286</v>
      </c>
      <c r="Q79" s="3">
        <f>IF(ISNUMBER(P79),SUMIF(A:A,A79,P:P),"")</f>
        <v>0.8862759793146981</v>
      </c>
      <c r="R79" s="3">
        <f t="shared" si="14"/>
        <v>0.21832514012103937</v>
      </c>
      <c r="S79" s="8">
        <f t="shared" si="15"/>
        <v>4.58032455376234</v>
      </c>
    </row>
    <row r="80" spans="1:19" ht="15">
      <c r="A80" s="1">
        <v>4</v>
      </c>
      <c r="B80" s="5">
        <v>0.6527777777777778</v>
      </c>
      <c r="C80" s="1" t="s">
        <v>21</v>
      </c>
      <c r="D80" s="1">
        <v>5</v>
      </c>
      <c r="E80" s="1">
        <v>8</v>
      </c>
      <c r="F80" s="1" t="s">
        <v>60</v>
      </c>
      <c r="G80" s="2">
        <v>65.0942000000001</v>
      </c>
      <c r="H80" s="6">
        <f>1+_xlfn.COUNTIFS(A:A,A80,O:O,"&lt;"&amp;O80)</f>
        <v>2</v>
      </c>
      <c r="I80" s="2">
        <f>_xlfn.AVERAGEIF(A:A,A80,G:G)</f>
        <v>51.060612121212124</v>
      </c>
      <c r="J80" s="2">
        <f t="shared" si="8"/>
        <v>14.033587878787976</v>
      </c>
      <c r="K80" s="2">
        <f t="shared" si="9"/>
        <v>104.03358787878798</v>
      </c>
      <c r="L80" s="2">
        <f t="shared" si="10"/>
        <v>513.893102855166</v>
      </c>
      <c r="M80" s="2">
        <f>SUMIF(A:A,A80,L:L)</f>
        <v>2893.3145279848704</v>
      </c>
      <c r="N80" s="3">
        <f t="shared" si="11"/>
        <v>0.17761397797738956</v>
      </c>
      <c r="O80" s="7">
        <f t="shared" si="12"/>
        <v>5.630187507693234</v>
      </c>
      <c r="P80" s="3">
        <f t="shared" si="13"/>
        <v>0.17761397797738956</v>
      </c>
      <c r="Q80" s="3">
        <f>IF(ISNUMBER(P80),SUMIF(A:A,A80,P:P),"")</f>
        <v>0.8862759793146981</v>
      </c>
      <c r="R80" s="3">
        <f t="shared" si="14"/>
        <v>0.20040481985614386</v>
      </c>
      <c r="S80" s="8">
        <f t="shared" si="15"/>
        <v>4.989899947106201</v>
      </c>
    </row>
    <row r="81" spans="1:19" ht="15">
      <c r="A81" s="1">
        <v>4</v>
      </c>
      <c r="B81" s="5">
        <v>0.6527777777777778</v>
      </c>
      <c r="C81" s="1" t="s">
        <v>21</v>
      </c>
      <c r="D81" s="1">
        <v>5</v>
      </c>
      <c r="E81" s="1">
        <v>3</v>
      </c>
      <c r="F81" s="1" t="s">
        <v>55</v>
      </c>
      <c r="G81" s="2">
        <v>61.9877666666666</v>
      </c>
      <c r="H81" s="6">
        <f>1+_xlfn.COUNTIFS(A:A,A81,O:O,"&lt;"&amp;O81)</f>
        <v>3</v>
      </c>
      <c r="I81" s="2">
        <f>_xlfn.AVERAGEIF(A:A,A81,G:G)</f>
        <v>51.060612121212124</v>
      </c>
      <c r="J81" s="2">
        <f t="shared" si="8"/>
        <v>10.927154545454478</v>
      </c>
      <c r="K81" s="2">
        <f t="shared" si="9"/>
        <v>100.92715454545447</v>
      </c>
      <c r="L81" s="2">
        <f t="shared" si="10"/>
        <v>426.5072103827438</v>
      </c>
      <c r="M81" s="2">
        <f>SUMIF(A:A,A81,L:L)</f>
        <v>2893.3145279848704</v>
      </c>
      <c r="N81" s="3">
        <f t="shared" si="11"/>
        <v>0.14741128427533823</v>
      </c>
      <c r="O81" s="7">
        <f t="shared" si="12"/>
        <v>6.783741183152415</v>
      </c>
      <c r="P81" s="3">
        <f t="shared" si="13"/>
        <v>0.14741128427533823</v>
      </c>
      <c r="Q81" s="3">
        <f>IF(ISNUMBER(P81),SUMIF(A:A,A81,P:P),"")</f>
        <v>0.8862759793146981</v>
      </c>
      <c r="R81" s="3">
        <f t="shared" si="14"/>
        <v>0.16632661576738453</v>
      </c>
      <c r="S81" s="8">
        <f t="shared" si="15"/>
        <v>6.012266860515855</v>
      </c>
    </row>
    <row r="82" spans="1:19" ht="15">
      <c r="A82" s="1">
        <v>4</v>
      </c>
      <c r="B82" s="5">
        <v>0.6527777777777778</v>
      </c>
      <c r="C82" s="1" t="s">
        <v>21</v>
      </c>
      <c r="D82" s="1">
        <v>5</v>
      </c>
      <c r="E82" s="1">
        <v>4</v>
      </c>
      <c r="F82" s="1" t="s">
        <v>56</v>
      </c>
      <c r="G82" s="2">
        <v>56.8792333333333</v>
      </c>
      <c r="H82" s="6">
        <f>1+_xlfn.COUNTIFS(A:A,A82,O:O,"&lt;"&amp;O82)</f>
        <v>4</v>
      </c>
      <c r="I82" s="2">
        <f>_xlfn.AVERAGEIF(A:A,A82,G:G)</f>
        <v>51.060612121212124</v>
      </c>
      <c r="J82" s="2">
        <f t="shared" si="8"/>
        <v>5.8186212121211796</v>
      </c>
      <c r="K82" s="2">
        <f t="shared" si="9"/>
        <v>95.81862121212117</v>
      </c>
      <c r="L82" s="2">
        <f t="shared" si="10"/>
        <v>313.91343799486253</v>
      </c>
      <c r="M82" s="2">
        <f>SUMIF(A:A,A82,L:L)</f>
        <v>2893.3145279848704</v>
      </c>
      <c r="N82" s="3">
        <f t="shared" si="11"/>
        <v>0.10849613305384267</v>
      </c>
      <c r="O82" s="7">
        <f t="shared" si="12"/>
        <v>9.216918353244317</v>
      </c>
      <c r="P82" s="3">
        <f t="shared" si="13"/>
        <v>0.10849613305384267</v>
      </c>
      <c r="Q82" s="3">
        <f>IF(ISNUMBER(P82),SUMIF(A:A,A82,P:P),"")</f>
        <v>0.8862759793146981</v>
      </c>
      <c r="R82" s="3">
        <f t="shared" si="14"/>
        <v>0.12241800024608132</v>
      </c>
      <c r="S82" s="8">
        <f t="shared" si="15"/>
        <v>8.168733339785222</v>
      </c>
    </row>
    <row r="83" spans="1:19" ht="15">
      <c r="A83" s="1">
        <v>4</v>
      </c>
      <c r="B83" s="5">
        <v>0.6527777777777778</v>
      </c>
      <c r="C83" s="1" t="s">
        <v>21</v>
      </c>
      <c r="D83" s="1">
        <v>5</v>
      </c>
      <c r="E83" s="1">
        <v>10</v>
      </c>
      <c r="F83" s="1" t="s">
        <v>62</v>
      </c>
      <c r="G83" s="2">
        <v>48.903200000000005</v>
      </c>
      <c r="H83" s="6">
        <f>1+_xlfn.COUNTIFS(A:A,A83,O:O,"&lt;"&amp;O83)</f>
        <v>5</v>
      </c>
      <c r="I83" s="2">
        <f>_xlfn.AVERAGEIF(A:A,A83,G:G)</f>
        <v>51.060612121212124</v>
      </c>
      <c r="J83" s="2">
        <f t="shared" si="8"/>
        <v>-2.1574121212121184</v>
      </c>
      <c r="K83" s="2">
        <f t="shared" si="9"/>
        <v>87.84258787878788</v>
      </c>
      <c r="L83" s="2">
        <f t="shared" si="10"/>
        <v>194.52394630455666</v>
      </c>
      <c r="M83" s="2">
        <f>SUMIF(A:A,A83,L:L)</f>
        <v>2893.3145279848704</v>
      </c>
      <c r="N83" s="3">
        <f t="shared" si="11"/>
        <v>0.06723221565546082</v>
      </c>
      <c r="O83" s="7">
        <f t="shared" si="12"/>
        <v>14.873821876176361</v>
      </c>
      <c r="P83" s="3">
        <f t="shared" si="13"/>
        <v>0.06723221565546082</v>
      </c>
      <c r="Q83" s="3">
        <f>IF(ISNUMBER(P83),SUMIF(A:A,A83,P:P),"")</f>
        <v>0.8862759793146981</v>
      </c>
      <c r="R83" s="3">
        <f t="shared" si="14"/>
        <v>0.07585923259191488</v>
      </c>
      <c r="S83" s="8">
        <f t="shared" si="15"/>
        <v>13.182311049460585</v>
      </c>
    </row>
    <row r="84" spans="1:19" ht="15">
      <c r="A84" s="1">
        <v>4</v>
      </c>
      <c r="B84" s="5">
        <v>0.6527777777777778</v>
      </c>
      <c r="C84" s="1" t="s">
        <v>21</v>
      </c>
      <c r="D84" s="1">
        <v>5</v>
      </c>
      <c r="E84" s="1">
        <v>1</v>
      </c>
      <c r="F84" s="1" t="s">
        <v>53</v>
      </c>
      <c r="G84" s="2">
        <v>48.2688</v>
      </c>
      <c r="H84" s="6">
        <f>1+_xlfn.COUNTIFS(A:A,A84,O:O,"&lt;"&amp;O84)</f>
        <v>6</v>
      </c>
      <c r="I84" s="2">
        <f>_xlfn.AVERAGEIF(A:A,A84,G:G)</f>
        <v>51.060612121212124</v>
      </c>
      <c r="J84" s="2">
        <f t="shared" si="8"/>
        <v>-2.791812121212125</v>
      </c>
      <c r="K84" s="2">
        <f t="shared" si="9"/>
        <v>87.20818787878787</v>
      </c>
      <c r="L84" s="2">
        <f t="shared" si="10"/>
        <v>187.25873547803678</v>
      </c>
      <c r="M84" s="2">
        <f>SUMIF(A:A,A84,L:L)</f>
        <v>2893.3145279848704</v>
      </c>
      <c r="N84" s="3">
        <f t="shared" si="11"/>
        <v>0.06472118176811505</v>
      </c>
      <c r="O84" s="7">
        <f t="shared" si="12"/>
        <v>15.450892160511367</v>
      </c>
      <c r="P84" s="3">
        <f t="shared" si="13"/>
        <v>0.06472118176811505</v>
      </c>
      <c r="Q84" s="3">
        <f>IF(ISNUMBER(P84),SUMIF(A:A,A84,P:P),"")</f>
        <v>0.8862759793146981</v>
      </c>
      <c r="R84" s="3">
        <f t="shared" si="14"/>
        <v>0.07302599108932174</v>
      </c>
      <c r="S84" s="8">
        <f t="shared" si="15"/>
        <v>13.693754580843004</v>
      </c>
    </row>
    <row r="85" spans="1:19" ht="15">
      <c r="A85" s="1">
        <v>4</v>
      </c>
      <c r="B85" s="5">
        <v>0.6527777777777778</v>
      </c>
      <c r="C85" s="1" t="s">
        <v>21</v>
      </c>
      <c r="D85" s="1">
        <v>5</v>
      </c>
      <c r="E85" s="1">
        <v>11</v>
      </c>
      <c r="F85" s="1" t="s">
        <v>63</v>
      </c>
      <c r="G85" s="2">
        <v>48.0617</v>
      </c>
      <c r="H85" s="6">
        <f>1+_xlfn.COUNTIFS(A:A,A85,O:O,"&lt;"&amp;O85)</f>
        <v>7</v>
      </c>
      <c r="I85" s="2">
        <f>_xlfn.AVERAGEIF(A:A,A85,G:G)</f>
        <v>51.060612121212124</v>
      </c>
      <c r="J85" s="2">
        <f t="shared" si="8"/>
        <v>-2.998912121212122</v>
      </c>
      <c r="K85" s="2">
        <f t="shared" si="9"/>
        <v>87.00108787878787</v>
      </c>
      <c r="L85" s="2">
        <f t="shared" si="10"/>
        <v>184.94625562321082</v>
      </c>
      <c r="M85" s="2">
        <f>SUMIF(A:A,A85,L:L)</f>
        <v>2893.3145279848704</v>
      </c>
      <c r="N85" s="3">
        <f t="shared" si="11"/>
        <v>0.0639219323839022</v>
      </c>
      <c r="O85" s="7">
        <f t="shared" si="12"/>
        <v>15.644082753853594</v>
      </c>
      <c r="P85" s="3">
        <f t="shared" si="13"/>
        <v>0.0639219323839022</v>
      </c>
      <c r="Q85" s="3">
        <f>IF(ISNUMBER(P85),SUMIF(A:A,A85,P:P),"")</f>
        <v>0.8862759793146981</v>
      </c>
      <c r="R85" s="3">
        <f t="shared" si="14"/>
        <v>0.07212418465107115</v>
      </c>
      <c r="S85" s="8">
        <f t="shared" si="15"/>
        <v>13.864974763151773</v>
      </c>
    </row>
    <row r="86" spans="1:19" ht="15">
      <c r="A86" s="1">
        <v>4</v>
      </c>
      <c r="B86" s="5">
        <v>0.6527777777777778</v>
      </c>
      <c r="C86" s="1" t="s">
        <v>21</v>
      </c>
      <c r="D86" s="1">
        <v>5</v>
      </c>
      <c r="E86" s="1">
        <v>5</v>
      </c>
      <c r="F86" s="1" t="s">
        <v>57</v>
      </c>
      <c r="G86" s="2">
        <v>47.920566666666694</v>
      </c>
      <c r="H86" s="6">
        <f>1+_xlfn.COUNTIFS(A:A,A86,O:O,"&lt;"&amp;O86)</f>
        <v>8</v>
      </c>
      <c r="I86" s="2">
        <f>_xlfn.AVERAGEIF(A:A,A86,G:G)</f>
        <v>51.060612121212124</v>
      </c>
      <c r="J86" s="2">
        <f t="shared" si="8"/>
        <v>-3.1400454545454295</v>
      </c>
      <c r="K86" s="2">
        <f t="shared" si="9"/>
        <v>86.85995454545457</v>
      </c>
      <c r="L86" s="2">
        <f t="shared" si="10"/>
        <v>183.38674302592023</v>
      </c>
      <c r="M86" s="2">
        <f>SUMIF(A:A,A86,L:L)</f>
        <v>2893.3145279848704</v>
      </c>
      <c r="N86" s="3">
        <f t="shared" si="11"/>
        <v>0.06338292683085688</v>
      </c>
      <c r="O86" s="7">
        <f t="shared" si="12"/>
        <v>15.77711932849979</v>
      </c>
      <c r="P86" s="3">
        <f t="shared" si="13"/>
        <v>0.06338292683085688</v>
      </c>
      <c r="Q86" s="3">
        <f>IF(ISNUMBER(P86),SUMIF(A:A,A86,P:P),"")</f>
        <v>0.8862759793146981</v>
      </c>
      <c r="R86" s="3">
        <f t="shared" si="14"/>
        <v>0.07151601567704333</v>
      </c>
      <c r="S86" s="8">
        <f t="shared" si="15"/>
        <v>13.982881883631004</v>
      </c>
    </row>
    <row r="87" spans="1:19" ht="15">
      <c r="A87" s="1">
        <v>4</v>
      </c>
      <c r="B87" s="5">
        <v>0.6527777777777778</v>
      </c>
      <c r="C87" s="1" t="s">
        <v>21</v>
      </c>
      <c r="D87" s="1">
        <v>5</v>
      </c>
      <c r="E87" s="1">
        <v>6</v>
      </c>
      <c r="F87" s="1" t="s">
        <v>58</v>
      </c>
      <c r="G87" s="2">
        <v>39.2104666666666</v>
      </c>
      <c r="H87" s="6">
        <f>1+_xlfn.COUNTIFS(A:A,A87,O:O,"&lt;"&amp;O87)</f>
        <v>10</v>
      </c>
      <c r="I87" s="2">
        <f>_xlfn.AVERAGEIF(A:A,A87,G:G)</f>
        <v>51.060612121212124</v>
      </c>
      <c r="J87" s="2">
        <f t="shared" si="8"/>
        <v>-11.850145454545526</v>
      </c>
      <c r="K87" s="2">
        <f t="shared" si="9"/>
        <v>78.14985454545447</v>
      </c>
      <c r="L87" s="2">
        <f t="shared" si="10"/>
        <v>108.74343199833069</v>
      </c>
      <c r="M87" s="2">
        <f>SUMIF(A:A,A87,L:L)</f>
        <v>2893.3145279848704</v>
      </c>
      <c r="N87" s="3">
        <f t="shared" si="11"/>
        <v>0.037584379764639034</v>
      </c>
      <c r="O87" s="7">
        <f t="shared" si="12"/>
        <v>26.606797990606783</v>
      </c>
      <c r="P87" s="3">
        <f t="shared" si="13"/>
      </c>
      <c r="Q87" s="3">
        <f>IF(ISNUMBER(P87),SUMIF(A:A,A87,P:P),"")</f>
      </c>
      <c r="R87" s="3">
        <f t="shared" si="14"/>
      </c>
      <c r="S87" s="8">
        <f t="shared" si="15"/>
      </c>
    </row>
    <row r="88" spans="1:19" ht="15">
      <c r="A88" s="1">
        <v>4</v>
      </c>
      <c r="B88" s="5">
        <v>0.6527777777777778</v>
      </c>
      <c r="C88" s="1" t="s">
        <v>21</v>
      </c>
      <c r="D88" s="1">
        <v>5</v>
      </c>
      <c r="E88" s="1">
        <v>7</v>
      </c>
      <c r="F88" s="1" t="s">
        <v>59</v>
      </c>
      <c r="G88" s="2">
        <v>38.7077666666667</v>
      </c>
      <c r="H88" s="6">
        <f>1+_xlfn.COUNTIFS(A:A,A88,O:O,"&lt;"&amp;O88)</f>
        <v>11</v>
      </c>
      <c r="I88" s="2">
        <f>_xlfn.AVERAGEIF(A:A,A88,G:G)</f>
        <v>51.060612121212124</v>
      </c>
      <c r="J88" s="2">
        <f t="shared" si="8"/>
        <v>-12.352845454545424</v>
      </c>
      <c r="K88" s="2">
        <f t="shared" si="9"/>
        <v>77.64715454545458</v>
      </c>
      <c r="L88" s="2">
        <f t="shared" si="10"/>
        <v>105.51248347858352</v>
      </c>
      <c r="M88" s="2">
        <f>SUMIF(A:A,A88,L:L)</f>
        <v>2893.3145279848704</v>
      </c>
      <c r="N88" s="3">
        <f t="shared" si="11"/>
        <v>0.03646768523022301</v>
      </c>
      <c r="O88" s="7">
        <f t="shared" si="12"/>
        <v>27.421537552683457</v>
      </c>
      <c r="P88" s="3">
        <f t="shared" si="13"/>
      </c>
      <c r="Q88" s="3">
        <f>IF(ISNUMBER(P88),SUMIF(A:A,A88,P:P),"")</f>
      </c>
      <c r="R88" s="3">
        <f t="shared" si="14"/>
      </c>
      <c r="S88" s="8">
        <f t="shared" si="15"/>
      </c>
    </row>
    <row r="89" spans="1:19" ht="15">
      <c r="A89" s="1">
        <v>4</v>
      </c>
      <c r="B89" s="5">
        <v>0.6527777777777778</v>
      </c>
      <c r="C89" s="1" t="s">
        <v>21</v>
      </c>
      <c r="D89" s="1">
        <v>5</v>
      </c>
      <c r="E89" s="1">
        <v>9</v>
      </c>
      <c r="F89" s="1" t="s">
        <v>61</v>
      </c>
      <c r="G89" s="2">
        <v>40.1114</v>
      </c>
      <c r="H89" s="6">
        <f>1+_xlfn.COUNTIFS(A:A,A89,O:O,"&lt;"&amp;O89)</f>
        <v>9</v>
      </c>
      <c r="I89" s="2">
        <f>_xlfn.AVERAGEIF(A:A,A89,G:G)</f>
        <v>51.060612121212124</v>
      </c>
      <c r="J89" s="2">
        <f t="shared" si="8"/>
        <v>-10.94921212121212</v>
      </c>
      <c r="K89" s="2">
        <f t="shared" si="9"/>
        <v>79.05078787878787</v>
      </c>
      <c r="L89" s="2">
        <f t="shared" si="10"/>
        <v>114.78344575272166</v>
      </c>
      <c r="M89" s="2">
        <f>SUMIF(A:A,A89,L:L)</f>
        <v>2893.3145279848704</v>
      </c>
      <c r="N89" s="3">
        <f t="shared" si="11"/>
        <v>0.039671955690439846</v>
      </c>
      <c r="O89" s="7">
        <f t="shared" si="12"/>
        <v>25.20672305149252</v>
      </c>
      <c r="P89" s="3">
        <f t="shared" si="13"/>
      </c>
      <c r="Q89" s="3">
        <f>IF(ISNUMBER(P89),SUMIF(A:A,A89,P:P),"")</f>
      </c>
      <c r="R89" s="3">
        <f t="shared" si="14"/>
      </c>
      <c r="S89" s="8">
        <f t="shared" si="15"/>
      </c>
    </row>
    <row r="90" spans="1:19" ht="15">
      <c r="A90" s="1">
        <v>15</v>
      </c>
      <c r="B90" s="5">
        <v>0.6666666666666666</v>
      </c>
      <c r="C90" s="1" t="s">
        <v>133</v>
      </c>
      <c r="D90" s="1">
        <v>6</v>
      </c>
      <c r="E90" s="1">
        <v>6</v>
      </c>
      <c r="F90" s="1" t="s">
        <v>157</v>
      </c>
      <c r="G90" s="2">
        <v>55.92676666666671</v>
      </c>
      <c r="H90" s="6">
        <f>1+_xlfn.COUNTIFS(A:A,A90,O:O,"&lt;"&amp;O90)</f>
        <v>1</v>
      </c>
      <c r="I90" s="2">
        <f>_xlfn.AVERAGEIF(A:A,A90,G:G)</f>
        <v>44.355377777777804</v>
      </c>
      <c r="J90" s="2">
        <f t="shared" si="8"/>
        <v>11.571388888888904</v>
      </c>
      <c r="K90" s="2">
        <f t="shared" si="9"/>
        <v>101.5713888888889</v>
      </c>
      <c r="L90" s="2">
        <f t="shared" si="10"/>
        <v>443.3162213452258</v>
      </c>
      <c r="M90" s="2">
        <f>SUMIF(A:A,A90,L:L)</f>
        <v>2245.1458285902117</v>
      </c>
      <c r="N90" s="3">
        <f t="shared" si="11"/>
        <v>0.1974554239194325</v>
      </c>
      <c r="O90" s="7">
        <f t="shared" si="12"/>
        <v>5.064434190513951</v>
      </c>
      <c r="P90" s="3">
        <f t="shared" si="13"/>
        <v>0.1974554239194325</v>
      </c>
      <c r="Q90" s="3">
        <f>IF(ISNUMBER(P90),SUMIF(A:A,A90,P:P),"")</f>
        <v>0.9561392932253525</v>
      </c>
      <c r="R90" s="3">
        <f t="shared" si="14"/>
        <v>0.20651324061095166</v>
      </c>
      <c r="S90" s="8">
        <f t="shared" si="15"/>
        <v>4.842304527504319</v>
      </c>
    </row>
    <row r="91" spans="1:19" ht="15">
      <c r="A91" s="1">
        <v>15</v>
      </c>
      <c r="B91" s="5">
        <v>0.6666666666666666</v>
      </c>
      <c r="C91" s="1" t="s">
        <v>133</v>
      </c>
      <c r="D91" s="1">
        <v>6</v>
      </c>
      <c r="E91" s="1">
        <v>5</v>
      </c>
      <c r="F91" s="1" t="s">
        <v>156</v>
      </c>
      <c r="G91" s="2">
        <v>53.1103</v>
      </c>
      <c r="H91" s="6">
        <f>1+_xlfn.COUNTIFS(A:A,A91,O:O,"&lt;"&amp;O91)</f>
        <v>2</v>
      </c>
      <c r="I91" s="2">
        <f>_xlfn.AVERAGEIF(A:A,A91,G:G)</f>
        <v>44.355377777777804</v>
      </c>
      <c r="J91" s="2">
        <f t="shared" si="8"/>
        <v>8.754922222222199</v>
      </c>
      <c r="K91" s="2">
        <f t="shared" si="9"/>
        <v>98.7549222222222</v>
      </c>
      <c r="L91" s="2">
        <f t="shared" si="10"/>
        <v>374.38898858240333</v>
      </c>
      <c r="M91" s="2">
        <f>SUMIF(A:A,A91,L:L)</f>
        <v>2245.1458285902117</v>
      </c>
      <c r="N91" s="3">
        <f t="shared" si="11"/>
        <v>0.1667548645681926</v>
      </c>
      <c r="O91" s="7">
        <f t="shared" si="12"/>
        <v>5.996826554892261</v>
      </c>
      <c r="P91" s="3">
        <f t="shared" si="13"/>
        <v>0.1667548645681926</v>
      </c>
      <c r="Q91" s="3">
        <f>IF(ISNUMBER(P91),SUMIF(A:A,A91,P:P),"")</f>
        <v>0.9561392932253525</v>
      </c>
      <c r="R91" s="3">
        <f t="shared" si="14"/>
        <v>0.17440436320285202</v>
      </c>
      <c r="S91" s="8">
        <f t="shared" si="15"/>
        <v>5.733801503789712</v>
      </c>
    </row>
    <row r="92" spans="1:19" ht="15">
      <c r="A92" s="1">
        <v>15</v>
      </c>
      <c r="B92" s="5">
        <v>0.6666666666666666</v>
      </c>
      <c r="C92" s="1" t="s">
        <v>133</v>
      </c>
      <c r="D92" s="1">
        <v>6</v>
      </c>
      <c r="E92" s="1">
        <v>1</v>
      </c>
      <c r="F92" s="1" t="s">
        <v>154</v>
      </c>
      <c r="G92" s="2">
        <v>52.194799999999994</v>
      </c>
      <c r="H92" s="6">
        <f>1+_xlfn.COUNTIFS(A:A,A92,O:O,"&lt;"&amp;O92)</f>
        <v>3</v>
      </c>
      <c r="I92" s="2">
        <f>_xlfn.AVERAGEIF(A:A,A92,G:G)</f>
        <v>44.355377777777804</v>
      </c>
      <c r="J92" s="2">
        <f t="shared" si="8"/>
        <v>7.83942222222219</v>
      </c>
      <c r="K92" s="2">
        <f t="shared" si="9"/>
        <v>97.8394222222222</v>
      </c>
      <c r="L92" s="2">
        <f t="shared" si="10"/>
        <v>354.37842287196514</v>
      </c>
      <c r="M92" s="2">
        <f>SUMIF(A:A,A92,L:L)</f>
        <v>2245.1458285902117</v>
      </c>
      <c r="N92" s="3">
        <f t="shared" si="11"/>
        <v>0.1578420512196702</v>
      </c>
      <c r="O92" s="7">
        <f t="shared" si="12"/>
        <v>6.335447317573762</v>
      </c>
      <c r="P92" s="3">
        <f t="shared" si="13"/>
        <v>0.1578420512196702</v>
      </c>
      <c r="Q92" s="3">
        <f>IF(ISNUMBER(P92),SUMIF(A:A,A92,P:P),"")</f>
        <v>0.9561392932253525</v>
      </c>
      <c r="R92" s="3">
        <f t="shared" si="14"/>
        <v>0.16508269489398383</v>
      </c>
      <c r="S92" s="8">
        <f t="shared" si="15"/>
        <v>6.057570120491432</v>
      </c>
    </row>
    <row r="93" spans="1:19" ht="15">
      <c r="A93" s="1">
        <v>15</v>
      </c>
      <c r="B93" s="5">
        <v>0.6666666666666666</v>
      </c>
      <c r="C93" s="1" t="s">
        <v>133</v>
      </c>
      <c r="D93" s="1">
        <v>6</v>
      </c>
      <c r="E93" s="1">
        <v>2</v>
      </c>
      <c r="F93" s="1" t="s">
        <v>155</v>
      </c>
      <c r="G93" s="2">
        <v>50.968333333333305</v>
      </c>
      <c r="H93" s="6">
        <f>1+_xlfn.COUNTIFS(A:A,A93,O:O,"&lt;"&amp;O93)</f>
        <v>4</v>
      </c>
      <c r="I93" s="2">
        <f>_xlfn.AVERAGEIF(A:A,A93,G:G)</f>
        <v>44.355377777777804</v>
      </c>
      <c r="J93" s="2">
        <f t="shared" si="8"/>
        <v>6.6129555555555015</v>
      </c>
      <c r="K93" s="2">
        <f t="shared" si="9"/>
        <v>96.6129555555555</v>
      </c>
      <c r="L93" s="2">
        <f t="shared" si="10"/>
        <v>329.2368278632399</v>
      </c>
      <c r="M93" s="2">
        <f>SUMIF(A:A,A93,L:L)</f>
        <v>2245.1458285902117</v>
      </c>
      <c r="N93" s="3">
        <f t="shared" si="11"/>
        <v>0.14664384988745996</v>
      </c>
      <c r="O93" s="7">
        <f t="shared" si="12"/>
        <v>6.8192426805995465</v>
      </c>
      <c r="P93" s="3">
        <f t="shared" si="13"/>
        <v>0.14664384988745996</v>
      </c>
      <c r="Q93" s="3">
        <f>IF(ISNUMBER(P93),SUMIF(A:A,A93,P:P),"")</f>
        <v>0.9561392932253525</v>
      </c>
      <c r="R93" s="3">
        <f t="shared" si="14"/>
        <v>0.15337080164625916</v>
      </c>
      <c r="S93" s="8">
        <f t="shared" si="15"/>
        <v>6.520145876960608</v>
      </c>
    </row>
    <row r="94" spans="1:19" ht="15">
      <c r="A94" s="1">
        <v>15</v>
      </c>
      <c r="B94" s="5">
        <v>0.6666666666666666</v>
      </c>
      <c r="C94" s="1" t="s">
        <v>133</v>
      </c>
      <c r="D94" s="1">
        <v>6</v>
      </c>
      <c r="E94" s="1">
        <v>8</v>
      </c>
      <c r="F94" s="1" t="s">
        <v>158</v>
      </c>
      <c r="G94" s="2">
        <v>40.8409666666667</v>
      </c>
      <c r="H94" s="6">
        <f>1+_xlfn.COUNTIFS(A:A,A94,O:O,"&lt;"&amp;O94)</f>
        <v>5</v>
      </c>
      <c r="I94" s="2">
        <f>_xlfn.AVERAGEIF(A:A,A94,G:G)</f>
        <v>44.355377777777804</v>
      </c>
      <c r="J94" s="2">
        <f t="shared" si="8"/>
        <v>-3.5144111111111016</v>
      </c>
      <c r="K94" s="2">
        <f t="shared" si="9"/>
        <v>86.4855888888889</v>
      </c>
      <c r="L94" s="2">
        <f t="shared" si="10"/>
        <v>179.31343952675707</v>
      </c>
      <c r="M94" s="2">
        <f>SUMIF(A:A,A94,L:L)</f>
        <v>2245.1458285902117</v>
      </c>
      <c r="N94" s="3">
        <f t="shared" si="11"/>
        <v>0.07986716820054084</v>
      </c>
      <c r="O94" s="7">
        <f t="shared" si="12"/>
        <v>12.520789487478389</v>
      </c>
      <c r="P94" s="3">
        <f t="shared" si="13"/>
        <v>0.07986716820054084</v>
      </c>
      <c r="Q94" s="3">
        <f>IF(ISNUMBER(P94),SUMIF(A:A,A94,P:P),"")</f>
        <v>0.9561392932253525</v>
      </c>
      <c r="R94" s="3">
        <f t="shared" si="14"/>
        <v>0.08353089216857124</v>
      </c>
      <c r="S94" s="8">
        <f t="shared" si="15"/>
        <v>11.971618811181012</v>
      </c>
    </row>
    <row r="95" spans="1:19" ht="15">
      <c r="A95" s="1">
        <v>15</v>
      </c>
      <c r="B95" s="5">
        <v>0.6666666666666666</v>
      </c>
      <c r="C95" s="1" t="s">
        <v>133</v>
      </c>
      <c r="D95" s="1">
        <v>6</v>
      </c>
      <c r="E95" s="1">
        <v>9</v>
      </c>
      <c r="F95" s="1" t="s">
        <v>159</v>
      </c>
      <c r="G95" s="2">
        <v>39.1180333333334</v>
      </c>
      <c r="H95" s="6">
        <f>1+_xlfn.COUNTIFS(A:A,A95,O:O,"&lt;"&amp;O95)</f>
        <v>6</v>
      </c>
      <c r="I95" s="2">
        <f>_xlfn.AVERAGEIF(A:A,A95,G:G)</f>
        <v>44.355377777777804</v>
      </c>
      <c r="J95" s="2">
        <f t="shared" si="8"/>
        <v>-5.237344444444403</v>
      </c>
      <c r="K95" s="2">
        <f t="shared" si="9"/>
        <v>84.7626555555556</v>
      </c>
      <c r="L95" s="2">
        <f t="shared" si="10"/>
        <v>161.70267886570934</v>
      </c>
      <c r="M95" s="2">
        <f>SUMIF(A:A,A95,L:L)</f>
        <v>2245.1458285902117</v>
      </c>
      <c r="N95" s="3">
        <f t="shared" si="11"/>
        <v>0.07202324089889825</v>
      </c>
      <c r="O95" s="7">
        <f t="shared" si="12"/>
        <v>13.884407137464667</v>
      </c>
      <c r="P95" s="3">
        <f t="shared" si="13"/>
        <v>0.07202324089889825</v>
      </c>
      <c r="Q95" s="3">
        <f>IF(ISNUMBER(P95),SUMIF(A:A,A95,P:P),"")</f>
        <v>0.9561392932253525</v>
      </c>
      <c r="R95" s="3">
        <f t="shared" si="14"/>
        <v>0.07532714261322915</v>
      </c>
      <c r="S95" s="8">
        <f t="shared" si="15"/>
        <v>13.275427227268507</v>
      </c>
    </row>
    <row r="96" spans="1:19" ht="15">
      <c r="A96" s="1">
        <v>15</v>
      </c>
      <c r="B96" s="5">
        <v>0.6666666666666666</v>
      </c>
      <c r="C96" s="1" t="s">
        <v>133</v>
      </c>
      <c r="D96" s="1">
        <v>6</v>
      </c>
      <c r="E96" s="1">
        <v>10</v>
      </c>
      <c r="F96" s="1" t="s">
        <v>160</v>
      </c>
      <c r="G96" s="2">
        <v>30.851866666666698</v>
      </c>
      <c r="H96" s="6">
        <f>1+_xlfn.COUNTIFS(A:A,A96,O:O,"&lt;"&amp;O96)</f>
        <v>9</v>
      </c>
      <c r="I96" s="2">
        <f>_xlfn.AVERAGEIF(A:A,A96,G:G)</f>
        <v>44.355377777777804</v>
      </c>
      <c r="J96" s="2">
        <f t="shared" si="8"/>
        <v>-13.503511111111106</v>
      </c>
      <c r="K96" s="2">
        <f t="shared" si="9"/>
        <v>76.49648888888889</v>
      </c>
      <c r="L96" s="2">
        <f t="shared" si="10"/>
        <v>98.47368285411868</v>
      </c>
      <c r="M96" s="2">
        <f>SUMIF(A:A,A96,L:L)</f>
        <v>2245.1458285902117</v>
      </c>
      <c r="N96" s="3">
        <f t="shared" si="11"/>
        <v>0.04386070677464768</v>
      </c>
      <c r="O96" s="7">
        <f t="shared" si="12"/>
        <v>22.799450203525197</v>
      </c>
      <c r="P96" s="3">
        <f t="shared" si="13"/>
      </c>
      <c r="Q96" s="3">
        <f>IF(ISNUMBER(P96),SUMIF(A:A,A96,P:P),"")</f>
      </c>
      <c r="R96" s="3">
        <f t="shared" si="14"/>
      </c>
      <c r="S96" s="8">
        <f t="shared" si="15"/>
      </c>
    </row>
    <row r="97" spans="1:19" ht="15">
      <c r="A97" s="1">
        <v>15</v>
      </c>
      <c r="B97" s="5">
        <v>0.6666666666666666</v>
      </c>
      <c r="C97" s="1" t="s">
        <v>133</v>
      </c>
      <c r="D97" s="1">
        <v>6</v>
      </c>
      <c r="E97" s="1">
        <v>11</v>
      </c>
      <c r="F97" s="1" t="s">
        <v>161</v>
      </c>
      <c r="G97" s="2">
        <v>38.7112666666667</v>
      </c>
      <c r="H97" s="6">
        <f>1+_xlfn.COUNTIFS(A:A,A97,O:O,"&lt;"&amp;O97)</f>
        <v>7</v>
      </c>
      <c r="I97" s="2">
        <f>_xlfn.AVERAGEIF(A:A,A97,G:G)</f>
        <v>44.355377777777804</v>
      </c>
      <c r="J97" s="2">
        <f t="shared" si="8"/>
        <v>-5.644111111111101</v>
      </c>
      <c r="K97" s="2">
        <f t="shared" si="9"/>
        <v>84.3558888888889</v>
      </c>
      <c r="L97" s="2">
        <f t="shared" si="10"/>
        <v>157.80393320163932</v>
      </c>
      <c r="M97" s="2">
        <f>SUMIF(A:A,A97,L:L)</f>
        <v>2245.1458285902117</v>
      </c>
      <c r="N97" s="3">
        <f t="shared" si="11"/>
        <v>0.07028671865859543</v>
      </c>
      <c r="O97" s="7">
        <f t="shared" si="12"/>
        <v>14.227438968339278</v>
      </c>
      <c r="P97" s="3">
        <f t="shared" si="13"/>
        <v>0.07028671865859543</v>
      </c>
      <c r="Q97" s="3">
        <f>IF(ISNUMBER(P97),SUMIF(A:A,A97,P:P),"")</f>
        <v>0.9561392932253525</v>
      </c>
      <c r="R97" s="3">
        <f t="shared" si="14"/>
        <v>0.07351096138042466</v>
      </c>
      <c r="S97" s="8">
        <f t="shared" si="15"/>
        <v>13.603413439594757</v>
      </c>
    </row>
    <row r="98" spans="1:19" ht="15">
      <c r="A98" s="1">
        <v>15</v>
      </c>
      <c r="B98" s="5">
        <v>0.6666666666666666</v>
      </c>
      <c r="C98" s="1" t="s">
        <v>133</v>
      </c>
      <c r="D98" s="1">
        <v>6</v>
      </c>
      <c r="E98" s="1">
        <v>12</v>
      </c>
      <c r="F98" s="1" t="s">
        <v>162</v>
      </c>
      <c r="G98" s="2">
        <v>37.4760666666667</v>
      </c>
      <c r="H98" s="6">
        <f>1+_xlfn.COUNTIFS(A:A,A98,O:O,"&lt;"&amp;O98)</f>
        <v>8</v>
      </c>
      <c r="I98" s="2">
        <f>_xlfn.AVERAGEIF(A:A,A98,G:G)</f>
        <v>44.355377777777804</v>
      </c>
      <c r="J98" s="2">
        <f t="shared" si="8"/>
        <v>-6.8793111111111</v>
      </c>
      <c r="K98" s="2">
        <f t="shared" si="9"/>
        <v>83.1206888888889</v>
      </c>
      <c r="L98" s="2">
        <f t="shared" si="10"/>
        <v>146.5316334791534</v>
      </c>
      <c r="M98" s="2">
        <f>SUMIF(A:A,A98,L:L)</f>
        <v>2245.1458285902117</v>
      </c>
      <c r="N98" s="3">
        <f t="shared" si="11"/>
        <v>0.06526597587256264</v>
      </c>
      <c r="O98" s="7">
        <f t="shared" si="12"/>
        <v>15.321919064729606</v>
      </c>
      <c r="P98" s="3">
        <f t="shared" si="13"/>
        <v>0.06526597587256264</v>
      </c>
      <c r="Q98" s="3">
        <f>IF(ISNUMBER(P98),SUMIF(A:A,A98,P:P),"")</f>
        <v>0.9561392932253525</v>
      </c>
      <c r="R98" s="3">
        <f t="shared" si="14"/>
        <v>0.06825990348372818</v>
      </c>
      <c r="S98" s="8">
        <f t="shared" si="15"/>
        <v>14.64988886540662</v>
      </c>
    </row>
    <row r="99" spans="1:19" ht="15">
      <c r="A99" s="1">
        <v>10</v>
      </c>
      <c r="B99" s="5">
        <v>0.6701388888888888</v>
      </c>
      <c r="C99" s="1" t="s">
        <v>86</v>
      </c>
      <c r="D99" s="1">
        <v>5</v>
      </c>
      <c r="E99" s="1">
        <v>3</v>
      </c>
      <c r="F99" s="1" t="s">
        <v>114</v>
      </c>
      <c r="G99" s="2">
        <v>67.6436333333334</v>
      </c>
      <c r="H99" s="6">
        <f>1+_xlfn.COUNTIFS(A:A,A99,O:O,"&lt;"&amp;O99)</f>
        <v>1</v>
      </c>
      <c r="I99" s="2">
        <f>_xlfn.AVERAGEIF(A:A,A99,G:G)</f>
        <v>49.71074285714286</v>
      </c>
      <c r="J99" s="2">
        <f t="shared" si="8"/>
        <v>17.932890476190536</v>
      </c>
      <c r="K99" s="2">
        <f t="shared" si="9"/>
        <v>107.93289047619054</v>
      </c>
      <c r="L99" s="2">
        <f t="shared" si="10"/>
        <v>649.3510168928527</v>
      </c>
      <c r="M99" s="2">
        <f>SUMIF(A:A,A99,L:L)</f>
        <v>1963.4100944263298</v>
      </c>
      <c r="N99" s="3">
        <f t="shared" si="11"/>
        <v>0.3307261273313258</v>
      </c>
      <c r="O99" s="7">
        <f t="shared" si="12"/>
        <v>3.0236498339854077</v>
      </c>
      <c r="P99" s="3">
        <f t="shared" si="13"/>
        <v>0.3307261273313258</v>
      </c>
      <c r="Q99" s="3">
        <f>IF(ISNUMBER(P99),SUMIF(A:A,A99,P:P),"")</f>
        <v>0.9544356950859786</v>
      </c>
      <c r="R99" s="3">
        <f t="shared" si="14"/>
        <v>0.3465148349271796</v>
      </c>
      <c r="S99" s="8">
        <f t="shared" si="15"/>
        <v>2.8858793309964663</v>
      </c>
    </row>
    <row r="100" spans="1:19" ht="15">
      <c r="A100" s="1">
        <v>10</v>
      </c>
      <c r="B100" s="5">
        <v>0.6701388888888888</v>
      </c>
      <c r="C100" s="1" t="s">
        <v>86</v>
      </c>
      <c r="D100" s="1">
        <v>5</v>
      </c>
      <c r="E100" s="1">
        <v>7</v>
      </c>
      <c r="F100" s="1" t="s">
        <v>117</v>
      </c>
      <c r="G100" s="2">
        <v>63.885266666666595</v>
      </c>
      <c r="H100" s="6">
        <f>1+_xlfn.COUNTIFS(A:A,A100,O:O,"&lt;"&amp;O100)</f>
        <v>2</v>
      </c>
      <c r="I100" s="2">
        <f>_xlfn.AVERAGEIF(A:A,A100,G:G)</f>
        <v>49.71074285714286</v>
      </c>
      <c r="J100" s="2">
        <f t="shared" si="8"/>
        <v>14.174523809523734</v>
      </c>
      <c r="K100" s="2">
        <f t="shared" si="9"/>
        <v>104.17452380952373</v>
      </c>
      <c r="L100" s="2">
        <f t="shared" si="10"/>
        <v>518.257088286155</v>
      </c>
      <c r="M100" s="2">
        <f>SUMIF(A:A,A100,L:L)</f>
        <v>1963.4100944263298</v>
      </c>
      <c r="N100" s="3">
        <f t="shared" si="11"/>
        <v>0.2639576366431892</v>
      </c>
      <c r="O100" s="7">
        <f t="shared" si="12"/>
        <v>3.788486715964096</v>
      </c>
      <c r="P100" s="3">
        <f t="shared" si="13"/>
        <v>0.2639576366431892</v>
      </c>
      <c r="Q100" s="3">
        <f>IF(ISNUMBER(P100),SUMIF(A:A,A100,P:P),"")</f>
        <v>0.9544356950859786</v>
      </c>
      <c r="R100" s="3">
        <f t="shared" si="14"/>
        <v>0.27655884833541466</v>
      </c>
      <c r="S100" s="8">
        <f t="shared" si="15"/>
        <v>3.615866952075188</v>
      </c>
    </row>
    <row r="101" spans="1:19" ht="15">
      <c r="A101" s="1">
        <v>10</v>
      </c>
      <c r="B101" s="5">
        <v>0.6701388888888888</v>
      </c>
      <c r="C101" s="1" t="s">
        <v>86</v>
      </c>
      <c r="D101" s="1">
        <v>5</v>
      </c>
      <c r="E101" s="1">
        <v>2</v>
      </c>
      <c r="F101" s="1" t="s">
        <v>113</v>
      </c>
      <c r="G101" s="2">
        <v>51.2274666666667</v>
      </c>
      <c r="H101" s="6">
        <f>1+_xlfn.COUNTIFS(A:A,A101,O:O,"&lt;"&amp;O101)</f>
        <v>3</v>
      </c>
      <c r="I101" s="2">
        <f>_xlfn.AVERAGEIF(A:A,A101,G:G)</f>
        <v>49.71074285714286</v>
      </c>
      <c r="J101" s="2">
        <f t="shared" si="8"/>
        <v>1.516723809523839</v>
      </c>
      <c r="K101" s="2">
        <f t="shared" si="9"/>
        <v>91.51672380952384</v>
      </c>
      <c r="L101" s="2">
        <f t="shared" si="10"/>
        <v>242.50041666237678</v>
      </c>
      <c r="M101" s="2">
        <f>SUMIF(A:A,A101,L:L)</f>
        <v>1963.4100944263298</v>
      </c>
      <c r="N101" s="3">
        <f t="shared" si="11"/>
        <v>0.12350981455722355</v>
      </c>
      <c r="O101" s="7">
        <f t="shared" si="12"/>
        <v>8.096522560453591</v>
      </c>
      <c r="P101" s="3">
        <f t="shared" si="13"/>
        <v>0.12350981455722355</v>
      </c>
      <c r="Q101" s="3">
        <f>IF(ISNUMBER(P101),SUMIF(A:A,A101,P:P),"")</f>
        <v>0.9544356950859786</v>
      </c>
      <c r="R101" s="3">
        <f t="shared" si="14"/>
        <v>0.12940611420248424</v>
      </c>
      <c r="S101" s="8">
        <f t="shared" si="15"/>
        <v>7.72761013776583</v>
      </c>
    </row>
    <row r="102" spans="1:19" ht="15">
      <c r="A102" s="1">
        <v>10</v>
      </c>
      <c r="B102" s="5">
        <v>0.6701388888888888</v>
      </c>
      <c r="C102" s="1" t="s">
        <v>86</v>
      </c>
      <c r="D102" s="1">
        <v>5</v>
      </c>
      <c r="E102" s="1">
        <v>4</v>
      </c>
      <c r="F102" s="1" t="s">
        <v>115</v>
      </c>
      <c r="G102" s="2">
        <v>46.1461333333333</v>
      </c>
      <c r="H102" s="6">
        <f>1+_xlfn.COUNTIFS(A:A,A102,O:O,"&lt;"&amp;O102)</f>
        <v>4</v>
      </c>
      <c r="I102" s="2">
        <f>_xlfn.AVERAGEIF(A:A,A102,G:G)</f>
        <v>49.71074285714286</v>
      </c>
      <c r="J102" s="2">
        <f t="shared" si="8"/>
        <v>-3.5646095238095583</v>
      </c>
      <c r="K102" s="2">
        <f t="shared" si="9"/>
        <v>86.43539047619043</v>
      </c>
      <c r="L102" s="2">
        <f t="shared" si="10"/>
        <v>178.7741770356678</v>
      </c>
      <c r="M102" s="2">
        <f>SUMIF(A:A,A102,L:L)</f>
        <v>1963.4100944263298</v>
      </c>
      <c r="N102" s="3">
        <f t="shared" si="11"/>
        <v>0.09105289696898607</v>
      </c>
      <c r="O102" s="7">
        <f t="shared" si="12"/>
        <v>10.982626948603453</v>
      </c>
      <c r="P102" s="3">
        <f t="shared" si="13"/>
        <v>0.09105289696898607</v>
      </c>
      <c r="Q102" s="3">
        <f>IF(ISNUMBER(P102),SUMIF(A:A,A102,P:P),"")</f>
        <v>0.9544356950859786</v>
      </c>
      <c r="R102" s="3">
        <f t="shared" si="14"/>
        <v>0.09539971884725428</v>
      </c>
      <c r="S102" s="8">
        <f t="shared" si="15"/>
        <v>10.482211185560336</v>
      </c>
    </row>
    <row r="103" spans="1:19" ht="15">
      <c r="A103" s="1">
        <v>10</v>
      </c>
      <c r="B103" s="5">
        <v>0.6701388888888888</v>
      </c>
      <c r="C103" s="1" t="s">
        <v>86</v>
      </c>
      <c r="D103" s="1">
        <v>5</v>
      </c>
      <c r="E103" s="1">
        <v>6</v>
      </c>
      <c r="F103" s="1" t="s">
        <v>116</v>
      </c>
      <c r="G103" s="2">
        <v>44.378099999999996</v>
      </c>
      <c r="H103" s="6">
        <f>1+_xlfn.COUNTIFS(A:A,A103,O:O,"&lt;"&amp;O103)</f>
        <v>5</v>
      </c>
      <c r="I103" s="2">
        <f>_xlfn.AVERAGEIF(A:A,A103,G:G)</f>
        <v>49.71074285714286</v>
      </c>
      <c r="J103" s="2">
        <f t="shared" si="8"/>
        <v>-5.332642857142865</v>
      </c>
      <c r="K103" s="2">
        <f t="shared" si="9"/>
        <v>84.66735714285713</v>
      </c>
      <c r="L103" s="2">
        <f t="shared" si="10"/>
        <v>160.78071670603936</v>
      </c>
      <c r="M103" s="2">
        <f>SUMIF(A:A,A103,L:L)</f>
        <v>1963.4100944263298</v>
      </c>
      <c r="N103" s="3">
        <f t="shared" si="11"/>
        <v>0.0818885046799234</v>
      </c>
      <c r="O103" s="7">
        <f t="shared" si="12"/>
        <v>12.211726223463083</v>
      </c>
      <c r="P103" s="3">
        <f t="shared" si="13"/>
        <v>0.0818885046799234</v>
      </c>
      <c r="Q103" s="3">
        <f>IF(ISNUMBER(P103),SUMIF(A:A,A103,P:P),"")</f>
        <v>0.9544356950859786</v>
      </c>
      <c r="R103" s="3">
        <f t="shared" si="14"/>
        <v>0.08579782284080084</v>
      </c>
      <c r="S103" s="8">
        <f t="shared" si="15"/>
        <v>11.65530740629066</v>
      </c>
    </row>
    <row r="104" spans="1:19" ht="15">
      <c r="A104" s="1">
        <v>10</v>
      </c>
      <c r="B104" s="5">
        <v>0.6701388888888888</v>
      </c>
      <c r="C104" s="1" t="s">
        <v>86</v>
      </c>
      <c r="D104" s="1">
        <v>5</v>
      </c>
      <c r="E104" s="1">
        <v>9</v>
      </c>
      <c r="F104" s="1" t="s">
        <v>118</v>
      </c>
      <c r="G104" s="2">
        <v>40.0870666666667</v>
      </c>
      <c r="H104" s="6">
        <f>1+_xlfn.COUNTIFS(A:A,A104,O:O,"&lt;"&amp;O104)</f>
        <v>6</v>
      </c>
      <c r="I104" s="2">
        <f>_xlfn.AVERAGEIF(A:A,A104,G:G)</f>
        <v>49.71074285714286</v>
      </c>
      <c r="J104" s="2">
        <f t="shared" si="8"/>
        <v>-9.62367619047616</v>
      </c>
      <c r="K104" s="2">
        <f t="shared" si="9"/>
        <v>80.37632380952384</v>
      </c>
      <c r="L104" s="2">
        <f t="shared" si="10"/>
        <v>124.28526262952911</v>
      </c>
      <c r="M104" s="2">
        <f>SUMIF(A:A,A104,L:L)</f>
        <v>1963.4100944263298</v>
      </c>
      <c r="N104" s="3">
        <f t="shared" si="11"/>
        <v>0.06330071490533049</v>
      </c>
      <c r="O104" s="7">
        <f t="shared" si="12"/>
        <v>15.797609892645795</v>
      </c>
      <c r="P104" s="3">
        <f t="shared" si="13"/>
        <v>0.06330071490533049</v>
      </c>
      <c r="Q104" s="3">
        <f>IF(ISNUMBER(P104),SUMIF(A:A,A104,P:P),"")</f>
        <v>0.9544356950859786</v>
      </c>
      <c r="R104" s="3">
        <f t="shared" si="14"/>
        <v>0.06632266084686633</v>
      </c>
      <c r="S104" s="8">
        <f t="shared" si="15"/>
        <v>15.077802778584521</v>
      </c>
    </row>
    <row r="105" spans="1:19" ht="15">
      <c r="A105" s="1">
        <v>10</v>
      </c>
      <c r="B105" s="5">
        <v>0.6701388888888888</v>
      </c>
      <c r="C105" s="1" t="s">
        <v>86</v>
      </c>
      <c r="D105" s="1">
        <v>5</v>
      </c>
      <c r="E105" s="1">
        <v>1</v>
      </c>
      <c r="F105" s="1" t="s">
        <v>112</v>
      </c>
      <c r="G105" s="2">
        <v>34.6075333333333</v>
      </c>
      <c r="H105" s="6">
        <f>1+_xlfn.COUNTIFS(A:A,A105,O:O,"&lt;"&amp;O105)</f>
        <v>7</v>
      </c>
      <c r="I105" s="2">
        <f>_xlfn.AVERAGEIF(A:A,A105,G:G)</f>
        <v>49.71074285714286</v>
      </c>
      <c r="J105" s="2">
        <f t="shared" si="8"/>
        <v>-15.10320952380956</v>
      </c>
      <c r="K105" s="2">
        <f t="shared" si="9"/>
        <v>74.89679047619043</v>
      </c>
      <c r="L105" s="2">
        <f t="shared" si="10"/>
        <v>89.46141621370882</v>
      </c>
      <c r="M105" s="2">
        <f>SUMIF(A:A,A105,L:L)</f>
        <v>1963.4100944263298</v>
      </c>
      <c r="N105" s="3">
        <f t="shared" si="11"/>
        <v>0.045564304914021386</v>
      </c>
      <c r="O105" s="7">
        <f t="shared" si="12"/>
        <v>21.947004390541522</v>
      </c>
      <c r="P105" s="3">
        <f t="shared" si="13"/>
      </c>
      <c r="Q105" s="3">
        <f>IF(ISNUMBER(P105),SUMIF(A:A,A105,P:P),"")</f>
      </c>
      <c r="R105" s="3">
        <f t="shared" si="14"/>
      </c>
      <c r="S105" s="8">
        <f t="shared" si="15"/>
      </c>
    </row>
    <row r="106" spans="1:19" ht="15">
      <c r="A106" s="1">
        <v>5</v>
      </c>
      <c r="B106" s="5">
        <v>0.6805555555555555</v>
      </c>
      <c r="C106" s="1" t="s">
        <v>21</v>
      </c>
      <c r="D106" s="1">
        <v>6</v>
      </c>
      <c r="E106" s="1">
        <v>1</v>
      </c>
      <c r="F106" s="1" t="s">
        <v>64</v>
      </c>
      <c r="G106" s="2">
        <v>71.267</v>
      </c>
      <c r="H106" s="6">
        <f>1+_xlfn.COUNTIFS(A:A,A106,O:O,"&lt;"&amp;O106)</f>
        <v>1</v>
      </c>
      <c r="I106" s="2">
        <f>_xlfn.AVERAGEIF(A:A,A106,G:G)</f>
        <v>48.04321515151515</v>
      </c>
      <c r="J106" s="2">
        <f t="shared" si="8"/>
        <v>23.223784848484847</v>
      </c>
      <c r="K106" s="2">
        <f t="shared" si="9"/>
        <v>113.22378484848485</v>
      </c>
      <c r="L106" s="2">
        <f t="shared" si="10"/>
        <v>891.9651755093486</v>
      </c>
      <c r="M106" s="2">
        <f>SUMIF(A:A,A106,L:L)</f>
        <v>3100.1364199227864</v>
      </c>
      <c r="N106" s="3">
        <f t="shared" si="11"/>
        <v>0.28771804033435544</v>
      </c>
      <c r="O106" s="7">
        <f t="shared" si="12"/>
        <v>3.475624951559888</v>
      </c>
      <c r="P106" s="3">
        <f t="shared" si="13"/>
        <v>0.28771804033435544</v>
      </c>
      <c r="Q106" s="3">
        <f>IF(ISNUMBER(P106),SUMIF(A:A,A106,P:P),"")</f>
        <v>0.9423969344304883</v>
      </c>
      <c r="R106" s="3">
        <f t="shared" si="14"/>
        <v>0.30530451641189804</v>
      </c>
      <c r="S106" s="8">
        <f t="shared" si="15"/>
        <v>3.275418299580153</v>
      </c>
    </row>
    <row r="107" spans="1:19" ht="15">
      <c r="A107" s="1">
        <v>5</v>
      </c>
      <c r="B107" s="5">
        <v>0.6805555555555555</v>
      </c>
      <c r="C107" s="1" t="s">
        <v>21</v>
      </c>
      <c r="D107" s="1">
        <v>6</v>
      </c>
      <c r="E107" s="1">
        <v>2</v>
      </c>
      <c r="F107" s="1" t="s">
        <v>65</v>
      </c>
      <c r="G107" s="2">
        <v>59.7957333333333</v>
      </c>
      <c r="H107" s="6">
        <f>1+_xlfn.COUNTIFS(A:A,A107,O:O,"&lt;"&amp;O107)</f>
        <v>2</v>
      </c>
      <c r="I107" s="2">
        <f>_xlfn.AVERAGEIF(A:A,A107,G:G)</f>
        <v>48.04321515151515</v>
      </c>
      <c r="J107" s="2">
        <f t="shared" si="8"/>
        <v>11.752518181818154</v>
      </c>
      <c r="K107" s="2">
        <f t="shared" si="9"/>
        <v>101.75251818181815</v>
      </c>
      <c r="L107" s="2">
        <f t="shared" si="10"/>
        <v>448.16034929482566</v>
      </c>
      <c r="M107" s="2">
        <f>SUMIF(A:A,A107,L:L)</f>
        <v>3100.1364199227864</v>
      </c>
      <c r="N107" s="3">
        <f t="shared" si="11"/>
        <v>0.14456149297648901</v>
      </c>
      <c r="O107" s="7">
        <f t="shared" si="12"/>
        <v>6.917471446996169</v>
      </c>
      <c r="P107" s="3">
        <f t="shared" si="13"/>
        <v>0.14456149297648901</v>
      </c>
      <c r="Q107" s="3">
        <f>IF(ISNUMBER(P107),SUMIF(A:A,A107,P:P),"")</f>
        <v>0.9423969344304883</v>
      </c>
      <c r="R107" s="3">
        <f t="shared" si="14"/>
        <v>0.15339766895979004</v>
      </c>
      <c r="S107" s="8">
        <f t="shared" si="15"/>
        <v>6.519003885659624</v>
      </c>
    </row>
    <row r="108" spans="1:19" ht="15">
      <c r="A108" s="1">
        <v>5</v>
      </c>
      <c r="B108" s="5">
        <v>0.6805555555555555</v>
      </c>
      <c r="C108" s="1" t="s">
        <v>21</v>
      </c>
      <c r="D108" s="1">
        <v>6</v>
      </c>
      <c r="E108" s="1">
        <v>6</v>
      </c>
      <c r="F108" s="1" t="s">
        <v>69</v>
      </c>
      <c r="G108" s="2">
        <v>55.7407333333334</v>
      </c>
      <c r="H108" s="6">
        <f>1+_xlfn.COUNTIFS(A:A,A108,O:O,"&lt;"&amp;O108)</f>
        <v>3</v>
      </c>
      <c r="I108" s="2">
        <f>_xlfn.AVERAGEIF(A:A,A108,G:G)</f>
        <v>48.04321515151515</v>
      </c>
      <c r="J108" s="2">
        <f t="shared" si="8"/>
        <v>7.697518181818253</v>
      </c>
      <c r="K108" s="2">
        <f t="shared" si="9"/>
        <v>97.69751818181825</v>
      </c>
      <c r="L108" s="2">
        <f t="shared" si="10"/>
        <v>351.3739675501698</v>
      </c>
      <c r="M108" s="2">
        <f>SUMIF(A:A,A108,L:L)</f>
        <v>3100.1364199227864</v>
      </c>
      <c r="N108" s="3">
        <f t="shared" si="11"/>
        <v>0.11334145339285466</v>
      </c>
      <c r="O108" s="7">
        <f t="shared" si="12"/>
        <v>8.822897272491149</v>
      </c>
      <c r="P108" s="3">
        <f t="shared" si="13"/>
        <v>0.11334145339285466</v>
      </c>
      <c r="Q108" s="3">
        <f>IF(ISNUMBER(P108),SUMIF(A:A,A108,P:P),"")</f>
        <v>0.9423969344304883</v>
      </c>
      <c r="R108" s="3">
        <f t="shared" si="14"/>
        <v>0.12026933583071282</v>
      </c>
      <c r="S108" s="8">
        <f t="shared" si="15"/>
        <v>8.314671342390776</v>
      </c>
    </row>
    <row r="109" spans="1:19" ht="15">
      <c r="A109" s="1">
        <v>5</v>
      </c>
      <c r="B109" s="5">
        <v>0.6805555555555555</v>
      </c>
      <c r="C109" s="1" t="s">
        <v>21</v>
      </c>
      <c r="D109" s="1">
        <v>6</v>
      </c>
      <c r="E109" s="1">
        <v>7</v>
      </c>
      <c r="F109" s="1" t="s">
        <v>70</v>
      </c>
      <c r="G109" s="2">
        <v>51.3435999999999</v>
      </c>
      <c r="H109" s="6">
        <f>1+_xlfn.COUNTIFS(A:A,A109,O:O,"&lt;"&amp;O109)</f>
        <v>4</v>
      </c>
      <c r="I109" s="2">
        <f>_xlfn.AVERAGEIF(A:A,A109,G:G)</f>
        <v>48.04321515151515</v>
      </c>
      <c r="J109" s="2">
        <f aca="true" t="shared" si="16" ref="J109:J153">G109-I109</f>
        <v>3.3003848484847538</v>
      </c>
      <c r="K109" s="2">
        <f aca="true" t="shared" si="17" ref="K109:K153">90+J109</f>
        <v>93.30038484848475</v>
      </c>
      <c r="L109" s="2">
        <f aca="true" t="shared" si="18" ref="L109:L153">EXP(0.06*K109)</f>
        <v>269.8923270909631</v>
      </c>
      <c r="M109" s="2">
        <f>SUMIF(A:A,A109,L:L)</f>
        <v>3100.1364199227864</v>
      </c>
      <c r="N109" s="3">
        <f aca="true" t="shared" si="19" ref="N109:N153">L109/M109</f>
        <v>0.08705820987635285</v>
      </c>
      <c r="O109" s="7">
        <f aca="true" t="shared" si="20" ref="O109:O153">1/N109</f>
        <v>11.486567452056288</v>
      </c>
      <c r="P109" s="3">
        <f aca="true" t="shared" si="21" ref="P109:P153">IF(O109&gt;21,"",N109)</f>
        <v>0.08705820987635285</v>
      </c>
      <c r="Q109" s="3">
        <f>IF(ISNUMBER(P109),SUMIF(A:A,A109,P:P),"")</f>
        <v>0.9423969344304883</v>
      </c>
      <c r="R109" s="3">
        <f aca="true" t="shared" si="22" ref="R109:R153">_xlfn.IFERROR(P109*(1/Q109),"")</f>
        <v>0.09237955546721306</v>
      </c>
      <c r="S109" s="8">
        <f aca="true" t="shared" si="23" ref="S109:S153">_xlfn.IFERROR(1/R109,"")</f>
        <v>10.824905953946873</v>
      </c>
    </row>
    <row r="110" spans="1:19" ht="15">
      <c r="A110" s="1">
        <v>5</v>
      </c>
      <c r="B110" s="5">
        <v>0.6805555555555555</v>
      </c>
      <c r="C110" s="1" t="s">
        <v>21</v>
      </c>
      <c r="D110" s="1">
        <v>6</v>
      </c>
      <c r="E110" s="1">
        <v>3</v>
      </c>
      <c r="F110" s="1" t="s">
        <v>66</v>
      </c>
      <c r="G110" s="2">
        <v>50.9095333333334</v>
      </c>
      <c r="H110" s="6">
        <f>1+_xlfn.COUNTIFS(A:A,A110,O:O,"&lt;"&amp;O110)</f>
        <v>5</v>
      </c>
      <c r="I110" s="2">
        <f>_xlfn.AVERAGEIF(A:A,A110,G:G)</f>
        <v>48.04321515151515</v>
      </c>
      <c r="J110" s="2">
        <f t="shared" si="16"/>
        <v>2.866318181818251</v>
      </c>
      <c r="K110" s="2">
        <f t="shared" si="17"/>
        <v>92.86631818181826</v>
      </c>
      <c r="L110" s="2">
        <f t="shared" si="18"/>
        <v>262.95399447059015</v>
      </c>
      <c r="M110" s="2">
        <f>SUMIF(A:A,A110,L:L)</f>
        <v>3100.1364199227864</v>
      </c>
      <c r="N110" s="3">
        <f t="shared" si="19"/>
        <v>0.08482013655293899</v>
      </c>
      <c r="O110" s="7">
        <f t="shared" si="20"/>
        <v>11.789653266779023</v>
      </c>
      <c r="P110" s="3">
        <f t="shared" si="21"/>
        <v>0.08482013655293899</v>
      </c>
      <c r="Q110" s="3">
        <f>IF(ISNUMBER(P110),SUMIF(A:A,A110,P:P),"")</f>
        <v>0.9423969344304883</v>
      </c>
      <c r="R110" s="3">
        <f t="shared" si="22"/>
        <v>0.09000468216102347</v>
      </c>
      <c r="S110" s="8">
        <f t="shared" si="23"/>
        <v>11.110533096610945</v>
      </c>
    </row>
    <row r="111" spans="1:19" ht="15">
      <c r="A111" s="1">
        <v>5</v>
      </c>
      <c r="B111" s="5">
        <v>0.6805555555555555</v>
      </c>
      <c r="C111" s="1" t="s">
        <v>21</v>
      </c>
      <c r="D111" s="1">
        <v>6</v>
      </c>
      <c r="E111" s="1">
        <v>5</v>
      </c>
      <c r="F111" s="1" t="s">
        <v>68</v>
      </c>
      <c r="G111" s="2">
        <v>48.2666</v>
      </c>
      <c r="H111" s="6">
        <f>1+_xlfn.COUNTIFS(A:A,A111,O:O,"&lt;"&amp;O111)</f>
        <v>6</v>
      </c>
      <c r="I111" s="2">
        <f>_xlfn.AVERAGEIF(A:A,A111,G:G)</f>
        <v>48.04321515151515</v>
      </c>
      <c r="J111" s="2">
        <f t="shared" si="16"/>
        <v>0.22338484848484796</v>
      </c>
      <c r="K111" s="2">
        <f t="shared" si="17"/>
        <v>90.22338484848484</v>
      </c>
      <c r="L111" s="2">
        <f t="shared" si="18"/>
        <v>224.3939227155624</v>
      </c>
      <c r="M111" s="2">
        <f>SUMIF(A:A,A111,L:L)</f>
        <v>3100.1364199227864</v>
      </c>
      <c r="N111" s="3">
        <f t="shared" si="19"/>
        <v>0.07238195108883347</v>
      </c>
      <c r="O111" s="7">
        <f t="shared" si="20"/>
        <v>13.815598846910225</v>
      </c>
      <c r="P111" s="3">
        <f t="shared" si="21"/>
        <v>0.07238195108883347</v>
      </c>
      <c r="Q111" s="3">
        <f>IF(ISNUMBER(P111),SUMIF(A:A,A111,P:P),"")</f>
        <v>0.9423969344304883</v>
      </c>
      <c r="R111" s="3">
        <f t="shared" si="22"/>
        <v>0.07680622510999095</v>
      </c>
      <c r="S111" s="8">
        <f t="shared" si="23"/>
        <v>13.019778000649586</v>
      </c>
    </row>
    <row r="112" spans="1:19" ht="15">
      <c r="A112" s="1">
        <v>5</v>
      </c>
      <c r="B112" s="5">
        <v>0.6805555555555555</v>
      </c>
      <c r="C112" s="1" t="s">
        <v>21</v>
      </c>
      <c r="D112" s="1">
        <v>6</v>
      </c>
      <c r="E112" s="1">
        <v>8</v>
      </c>
      <c r="F112" s="1" t="s">
        <v>71</v>
      </c>
      <c r="G112" s="2">
        <v>43.0302</v>
      </c>
      <c r="H112" s="6">
        <f>1+_xlfn.COUNTIFS(A:A,A112,O:O,"&lt;"&amp;O112)</f>
        <v>7</v>
      </c>
      <c r="I112" s="2">
        <f>_xlfn.AVERAGEIF(A:A,A112,G:G)</f>
        <v>48.04321515151515</v>
      </c>
      <c r="J112" s="2">
        <f t="shared" si="16"/>
        <v>-5.013015151515148</v>
      </c>
      <c r="K112" s="2">
        <f t="shared" si="17"/>
        <v>84.98698484848485</v>
      </c>
      <c r="L112" s="2">
        <f t="shared" si="18"/>
        <v>163.8938711002057</v>
      </c>
      <c r="M112" s="2">
        <f>SUMIF(A:A,A112,L:L)</f>
        <v>3100.1364199227864</v>
      </c>
      <c r="N112" s="3">
        <f t="shared" si="19"/>
        <v>0.05286666420450224</v>
      </c>
      <c r="O112" s="7">
        <f t="shared" si="20"/>
        <v>18.915511599743375</v>
      </c>
      <c r="P112" s="3">
        <f t="shared" si="21"/>
        <v>0.05286666420450224</v>
      </c>
      <c r="Q112" s="3">
        <f>IF(ISNUMBER(P112),SUMIF(A:A,A112,P:P),"")</f>
        <v>0.9423969344304883</v>
      </c>
      <c r="R112" s="3">
        <f t="shared" si="22"/>
        <v>0.056098085926447494</v>
      </c>
      <c r="S112" s="8">
        <f t="shared" si="23"/>
        <v>17.8259201447825</v>
      </c>
    </row>
    <row r="113" spans="1:19" ht="15">
      <c r="A113" s="1">
        <v>5</v>
      </c>
      <c r="B113" s="5">
        <v>0.6805555555555555</v>
      </c>
      <c r="C113" s="1" t="s">
        <v>21</v>
      </c>
      <c r="D113" s="1">
        <v>6</v>
      </c>
      <c r="E113" s="1">
        <v>4</v>
      </c>
      <c r="F113" s="1" t="s">
        <v>67</v>
      </c>
      <c r="G113" s="2">
        <v>42.627533333333304</v>
      </c>
      <c r="H113" s="6">
        <f>1+_xlfn.COUNTIFS(A:A,A113,O:O,"&lt;"&amp;O113)</f>
        <v>8</v>
      </c>
      <c r="I113" s="2">
        <f>_xlfn.AVERAGEIF(A:A,A113,G:G)</f>
        <v>48.04321515151515</v>
      </c>
      <c r="J113" s="2">
        <f t="shared" si="16"/>
        <v>-5.415681818181845</v>
      </c>
      <c r="K113" s="2">
        <f t="shared" si="17"/>
        <v>84.58431818181816</v>
      </c>
      <c r="L113" s="2">
        <f t="shared" si="18"/>
        <v>159.98164516093541</v>
      </c>
      <c r="M113" s="2">
        <f>SUMIF(A:A,A113,L:L)</f>
        <v>3100.1364199227864</v>
      </c>
      <c r="N113" s="3">
        <f t="shared" si="19"/>
        <v>0.051604711371030565</v>
      </c>
      <c r="O113" s="7">
        <f t="shared" si="20"/>
        <v>19.378075633640147</v>
      </c>
      <c r="P113" s="3">
        <f t="shared" si="21"/>
        <v>0.051604711371030565</v>
      </c>
      <c r="Q113" s="3">
        <f>IF(ISNUMBER(P113),SUMIF(A:A,A113,P:P),"")</f>
        <v>0.9423969344304883</v>
      </c>
      <c r="R113" s="3">
        <f t="shared" si="22"/>
        <v>0.05475899749421028</v>
      </c>
      <c r="S113" s="8">
        <f t="shared" si="23"/>
        <v>18.261839072304618</v>
      </c>
    </row>
    <row r="114" spans="1:19" ht="15">
      <c r="A114" s="1">
        <v>5</v>
      </c>
      <c r="B114" s="5">
        <v>0.6805555555555555</v>
      </c>
      <c r="C114" s="1" t="s">
        <v>21</v>
      </c>
      <c r="D114" s="1">
        <v>6</v>
      </c>
      <c r="E114" s="1">
        <v>9</v>
      </c>
      <c r="F114" s="1" t="s">
        <v>72</v>
      </c>
      <c r="G114" s="2">
        <v>41.4360333333334</v>
      </c>
      <c r="H114" s="6">
        <f>1+_xlfn.COUNTIFS(A:A,A114,O:O,"&lt;"&amp;O114)</f>
        <v>9</v>
      </c>
      <c r="I114" s="2">
        <f>_xlfn.AVERAGEIF(A:A,A114,G:G)</f>
        <v>48.04321515151515</v>
      </c>
      <c r="J114" s="2">
        <f t="shared" si="16"/>
        <v>-6.6071818181817505</v>
      </c>
      <c r="K114" s="2">
        <f t="shared" si="17"/>
        <v>83.39281818181826</v>
      </c>
      <c r="L114" s="2">
        <f t="shared" si="18"/>
        <v>148.94380555894216</v>
      </c>
      <c r="M114" s="2">
        <f>SUMIF(A:A,A114,L:L)</f>
        <v>3100.1364199227864</v>
      </c>
      <c r="N114" s="3">
        <f t="shared" si="19"/>
        <v>0.04804427463313109</v>
      </c>
      <c r="O114" s="7">
        <f t="shared" si="20"/>
        <v>20.814134621368705</v>
      </c>
      <c r="P114" s="3">
        <f t="shared" si="21"/>
        <v>0.04804427463313109</v>
      </c>
      <c r="Q114" s="3">
        <f>IF(ISNUMBER(P114),SUMIF(A:A,A114,P:P),"")</f>
        <v>0.9423969344304883</v>
      </c>
      <c r="R114" s="3">
        <f t="shared" si="22"/>
        <v>0.05098093263871377</v>
      </c>
      <c r="S114" s="8">
        <f t="shared" si="23"/>
        <v>19.615176660001364</v>
      </c>
    </row>
    <row r="115" spans="1:19" ht="15">
      <c r="A115" s="1">
        <v>5</v>
      </c>
      <c r="B115" s="5">
        <v>0.6805555555555555</v>
      </c>
      <c r="C115" s="1" t="s">
        <v>21</v>
      </c>
      <c r="D115" s="1">
        <v>6</v>
      </c>
      <c r="E115" s="1">
        <v>10</v>
      </c>
      <c r="F115" s="1" t="s">
        <v>73</v>
      </c>
      <c r="G115" s="2">
        <v>37.4885666666666</v>
      </c>
      <c r="H115" s="6">
        <f>1+_xlfn.COUNTIFS(A:A,A115,O:O,"&lt;"&amp;O115)</f>
        <v>10</v>
      </c>
      <c r="I115" s="2">
        <f>_xlfn.AVERAGEIF(A:A,A115,G:G)</f>
        <v>48.04321515151515</v>
      </c>
      <c r="J115" s="2">
        <f t="shared" si="16"/>
        <v>-10.55464848484855</v>
      </c>
      <c r="K115" s="2">
        <f t="shared" si="17"/>
        <v>79.44535151515146</v>
      </c>
      <c r="L115" s="2">
        <f t="shared" si="18"/>
        <v>117.53322868327801</v>
      </c>
      <c r="M115" s="2">
        <f>SUMIF(A:A,A115,L:L)</f>
        <v>3100.1364199227864</v>
      </c>
      <c r="N115" s="3">
        <f t="shared" si="19"/>
        <v>0.03791227635273075</v>
      </c>
      <c r="O115" s="7">
        <f t="shared" si="20"/>
        <v>26.376680489879682</v>
      </c>
      <c r="P115" s="3">
        <f t="shared" si="21"/>
      </c>
      <c r="Q115" s="3">
        <f>IF(ISNUMBER(P115),SUMIF(A:A,A115,P:P),"")</f>
      </c>
      <c r="R115" s="3">
        <f t="shared" si="22"/>
      </c>
      <c r="S115" s="8">
        <f t="shared" si="23"/>
      </c>
    </row>
    <row r="116" spans="1:19" ht="15">
      <c r="A116" s="1">
        <v>5</v>
      </c>
      <c r="B116" s="5">
        <v>0.6805555555555555</v>
      </c>
      <c r="C116" s="1" t="s">
        <v>21</v>
      </c>
      <c r="D116" s="1">
        <v>6</v>
      </c>
      <c r="E116" s="1">
        <v>11</v>
      </c>
      <c r="F116" s="1" t="s">
        <v>74</v>
      </c>
      <c r="G116" s="2">
        <v>26.5698333333334</v>
      </c>
      <c r="H116" s="6">
        <f>1+_xlfn.COUNTIFS(A:A,A116,O:O,"&lt;"&amp;O116)</f>
        <v>11</v>
      </c>
      <c r="I116" s="2">
        <f>_xlfn.AVERAGEIF(A:A,A116,G:G)</f>
        <v>48.04321515151515</v>
      </c>
      <c r="J116" s="2">
        <f t="shared" si="16"/>
        <v>-21.47338181818175</v>
      </c>
      <c r="K116" s="2">
        <f t="shared" si="17"/>
        <v>68.52661818181825</v>
      </c>
      <c r="L116" s="2">
        <f t="shared" si="18"/>
        <v>61.04413278796524</v>
      </c>
      <c r="M116" s="2">
        <f>SUMIF(A:A,A116,L:L)</f>
        <v>3100.1364199227864</v>
      </c>
      <c r="N116" s="3">
        <f t="shared" si="19"/>
        <v>0.019690789216780864</v>
      </c>
      <c r="O116" s="7">
        <f t="shared" si="20"/>
        <v>50.78516604848835</v>
      </c>
      <c r="P116" s="3">
        <f t="shared" si="21"/>
      </c>
      <c r="Q116" s="3">
        <f>IF(ISNUMBER(P116),SUMIF(A:A,A116,P:P),"")</f>
      </c>
      <c r="R116" s="3">
        <f t="shared" si="22"/>
      </c>
      <c r="S116" s="8">
        <f t="shared" si="23"/>
      </c>
    </row>
    <row r="117" spans="1:19" ht="15">
      <c r="A117" s="1">
        <v>16</v>
      </c>
      <c r="B117" s="5">
        <v>0.6875</v>
      </c>
      <c r="C117" s="1" t="s">
        <v>133</v>
      </c>
      <c r="D117" s="1">
        <v>7</v>
      </c>
      <c r="E117" s="1">
        <v>10</v>
      </c>
      <c r="F117" s="1" t="s">
        <v>169</v>
      </c>
      <c r="G117" s="2">
        <v>61.340933333333304</v>
      </c>
      <c r="H117" s="6">
        <f>1+_xlfn.COUNTIFS(A:A,A117,O:O,"&lt;"&amp;O117)</f>
        <v>1</v>
      </c>
      <c r="I117" s="2">
        <f>_xlfn.AVERAGEIF(A:A,A117,G:G)</f>
        <v>52.168514814814834</v>
      </c>
      <c r="J117" s="2">
        <f t="shared" si="16"/>
        <v>9.17241851851847</v>
      </c>
      <c r="K117" s="2">
        <f t="shared" si="17"/>
        <v>99.17241851851847</v>
      </c>
      <c r="L117" s="2">
        <f t="shared" si="18"/>
        <v>383.8857994578094</v>
      </c>
      <c r="M117" s="2">
        <f>SUMIF(A:A,A117,L:L)</f>
        <v>2199.6012611707324</v>
      </c>
      <c r="N117" s="3">
        <f t="shared" si="19"/>
        <v>0.17452517701025827</v>
      </c>
      <c r="O117" s="7">
        <f t="shared" si="20"/>
        <v>5.729832320646905</v>
      </c>
      <c r="P117" s="3">
        <f t="shared" si="21"/>
        <v>0.17452517701025827</v>
      </c>
      <c r="Q117" s="3">
        <f>IF(ISNUMBER(P117),SUMIF(A:A,A117,P:P),"")</f>
        <v>0.9602538487665803</v>
      </c>
      <c r="R117" s="3">
        <f t="shared" si="22"/>
        <v>0.18174900026116125</v>
      </c>
      <c r="S117" s="8">
        <f t="shared" si="23"/>
        <v>5.502093538688336</v>
      </c>
    </row>
    <row r="118" spans="1:19" ht="15">
      <c r="A118" s="1">
        <v>16</v>
      </c>
      <c r="B118" s="5">
        <v>0.6875</v>
      </c>
      <c r="C118" s="1" t="s">
        <v>133</v>
      </c>
      <c r="D118" s="1">
        <v>7</v>
      </c>
      <c r="E118" s="1">
        <v>5</v>
      </c>
      <c r="F118" s="1" t="s">
        <v>165</v>
      </c>
      <c r="G118" s="2">
        <v>61.09043333333341</v>
      </c>
      <c r="H118" s="6">
        <f>1+_xlfn.COUNTIFS(A:A,A118,O:O,"&lt;"&amp;O118)</f>
        <v>2</v>
      </c>
      <c r="I118" s="2">
        <f>_xlfn.AVERAGEIF(A:A,A118,G:G)</f>
        <v>52.168514814814834</v>
      </c>
      <c r="J118" s="2">
        <f t="shared" si="16"/>
        <v>8.921918518518574</v>
      </c>
      <c r="K118" s="2">
        <f t="shared" si="17"/>
        <v>98.92191851851857</v>
      </c>
      <c r="L118" s="2">
        <f t="shared" si="18"/>
        <v>378.1591395455975</v>
      </c>
      <c r="M118" s="2">
        <f>SUMIF(A:A,A118,L:L)</f>
        <v>2199.6012611707324</v>
      </c>
      <c r="N118" s="3">
        <f t="shared" si="19"/>
        <v>0.17192167790644164</v>
      </c>
      <c r="O118" s="7">
        <f t="shared" si="20"/>
        <v>5.816602142192864</v>
      </c>
      <c r="P118" s="3">
        <f t="shared" si="21"/>
        <v>0.17192167790644164</v>
      </c>
      <c r="Q118" s="3">
        <f>IF(ISNUMBER(P118),SUMIF(A:A,A118,P:P),"")</f>
        <v>0.9602538487665803</v>
      </c>
      <c r="R118" s="3">
        <f t="shared" si="22"/>
        <v>0.1790377389554547</v>
      </c>
      <c r="S118" s="8">
        <f t="shared" si="23"/>
        <v>5.585414593784632</v>
      </c>
    </row>
    <row r="119" spans="1:19" ht="15">
      <c r="A119" s="1">
        <v>16</v>
      </c>
      <c r="B119" s="5">
        <v>0.6875</v>
      </c>
      <c r="C119" s="1" t="s">
        <v>133</v>
      </c>
      <c r="D119" s="1">
        <v>7</v>
      </c>
      <c r="E119" s="1">
        <v>8</v>
      </c>
      <c r="F119" s="1" t="s">
        <v>167</v>
      </c>
      <c r="G119" s="2">
        <v>60.3304666666667</v>
      </c>
      <c r="H119" s="6">
        <f>1+_xlfn.COUNTIFS(A:A,A119,O:O,"&lt;"&amp;O119)</f>
        <v>3</v>
      </c>
      <c r="I119" s="2">
        <f>_xlfn.AVERAGEIF(A:A,A119,G:G)</f>
        <v>52.168514814814834</v>
      </c>
      <c r="J119" s="2">
        <f t="shared" si="16"/>
        <v>8.161951851851867</v>
      </c>
      <c r="K119" s="2">
        <f t="shared" si="17"/>
        <v>98.16195185185187</v>
      </c>
      <c r="L119" s="2">
        <f t="shared" si="18"/>
        <v>361.30306129251994</v>
      </c>
      <c r="M119" s="2">
        <f>SUMIF(A:A,A119,L:L)</f>
        <v>2199.6012611707324</v>
      </c>
      <c r="N119" s="3">
        <f t="shared" si="19"/>
        <v>0.1642584352312188</v>
      </c>
      <c r="O119" s="7">
        <f t="shared" si="20"/>
        <v>6.087967406924019</v>
      </c>
      <c r="P119" s="3">
        <f t="shared" si="21"/>
        <v>0.1642584352312188</v>
      </c>
      <c r="Q119" s="3">
        <f>IF(ISNUMBER(P119),SUMIF(A:A,A119,P:P),"")</f>
        <v>0.9602538487665803</v>
      </c>
      <c r="R119" s="3">
        <f t="shared" si="22"/>
        <v>0.17105730473478892</v>
      </c>
      <c r="S119" s="8">
        <f t="shared" si="23"/>
        <v>5.845994133664285</v>
      </c>
    </row>
    <row r="120" spans="1:19" ht="15">
      <c r="A120" s="1">
        <v>16</v>
      </c>
      <c r="B120" s="5">
        <v>0.6875</v>
      </c>
      <c r="C120" s="1" t="s">
        <v>133</v>
      </c>
      <c r="D120" s="1">
        <v>7</v>
      </c>
      <c r="E120" s="1">
        <v>1</v>
      </c>
      <c r="F120" s="1" t="s">
        <v>163</v>
      </c>
      <c r="G120" s="2">
        <v>54.5066666666667</v>
      </c>
      <c r="H120" s="6">
        <f>1+_xlfn.COUNTIFS(A:A,A120,O:O,"&lt;"&amp;O120)</f>
        <v>4</v>
      </c>
      <c r="I120" s="2">
        <f>_xlfn.AVERAGEIF(A:A,A120,G:G)</f>
        <v>52.168514814814834</v>
      </c>
      <c r="J120" s="2">
        <f t="shared" si="16"/>
        <v>2.338151851851869</v>
      </c>
      <c r="K120" s="2">
        <f t="shared" si="17"/>
        <v>92.33815185185188</v>
      </c>
      <c r="L120" s="2">
        <f t="shared" si="18"/>
        <v>254.75164034264006</v>
      </c>
      <c r="M120" s="2">
        <f>SUMIF(A:A,A120,L:L)</f>
        <v>2199.6012611707324</v>
      </c>
      <c r="N120" s="3">
        <f t="shared" si="19"/>
        <v>0.1158171914336188</v>
      </c>
      <c r="O120" s="7">
        <f t="shared" si="20"/>
        <v>8.634296753545048</v>
      </c>
      <c r="P120" s="3">
        <f t="shared" si="21"/>
        <v>0.1158171914336188</v>
      </c>
      <c r="Q120" s="3">
        <f>IF(ISNUMBER(P120),SUMIF(A:A,A120,P:P),"")</f>
        <v>0.9602538487665803</v>
      </c>
      <c r="R120" s="3">
        <f t="shared" si="22"/>
        <v>0.12061101507938012</v>
      </c>
      <c r="S120" s="8">
        <f t="shared" si="23"/>
        <v>8.29111668898442</v>
      </c>
    </row>
    <row r="121" spans="1:19" ht="15">
      <c r="A121" s="1">
        <v>16</v>
      </c>
      <c r="B121" s="5">
        <v>0.6875</v>
      </c>
      <c r="C121" s="1" t="s">
        <v>133</v>
      </c>
      <c r="D121" s="1">
        <v>7</v>
      </c>
      <c r="E121" s="1">
        <v>9</v>
      </c>
      <c r="F121" s="1" t="s">
        <v>168</v>
      </c>
      <c r="G121" s="2">
        <v>50.488833333333304</v>
      </c>
      <c r="H121" s="6">
        <f>1+_xlfn.COUNTIFS(A:A,A121,O:O,"&lt;"&amp;O121)</f>
        <v>5</v>
      </c>
      <c r="I121" s="2">
        <f>_xlfn.AVERAGEIF(A:A,A121,G:G)</f>
        <v>52.168514814814834</v>
      </c>
      <c r="J121" s="2">
        <f t="shared" si="16"/>
        <v>-1.6796814814815306</v>
      </c>
      <c r="K121" s="2">
        <f t="shared" si="17"/>
        <v>88.32031851851846</v>
      </c>
      <c r="L121" s="2">
        <f t="shared" si="18"/>
        <v>200.180430251387</v>
      </c>
      <c r="M121" s="2">
        <f>SUMIF(A:A,A121,L:L)</f>
        <v>2199.6012611707324</v>
      </c>
      <c r="N121" s="3">
        <f t="shared" si="19"/>
        <v>0.09100759932499833</v>
      </c>
      <c r="O121" s="7">
        <f t="shared" si="20"/>
        <v>10.98809338359633</v>
      </c>
      <c r="P121" s="3">
        <f t="shared" si="21"/>
        <v>0.09100759932499833</v>
      </c>
      <c r="Q121" s="3">
        <f>IF(ISNUMBER(P121),SUMIF(A:A,A121,P:P),"")</f>
        <v>0.9602538487665803</v>
      </c>
      <c r="R121" s="3">
        <f t="shared" si="22"/>
        <v>0.09477452180159976</v>
      </c>
      <c r="S121" s="8">
        <f t="shared" si="23"/>
        <v>10.55135896220497</v>
      </c>
    </row>
    <row r="122" spans="1:19" ht="15">
      <c r="A122" s="1">
        <v>16</v>
      </c>
      <c r="B122" s="5">
        <v>0.6875</v>
      </c>
      <c r="C122" s="1" t="s">
        <v>133</v>
      </c>
      <c r="D122" s="1">
        <v>7</v>
      </c>
      <c r="E122" s="1">
        <v>7</v>
      </c>
      <c r="F122" s="1" t="s">
        <v>166</v>
      </c>
      <c r="G122" s="2">
        <v>50.1466</v>
      </c>
      <c r="H122" s="6">
        <f>1+_xlfn.COUNTIFS(A:A,A122,O:O,"&lt;"&amp;O122)</f>
        <v>6</v>
      </c>
      <c r="I122" s="2">
        <f>_xlfn.AVERAGEIF(A:A,A122,G:G)</f>
        <v>52.168514814814834</v>
      </c>
      <c r="J122" s="2">
        <f t="shared" si="16"/>
        <v>-2.021914814814835</v>
      </c>
      <c r="K122" s="2">
        <f t="shared" si="17"/>
        <v>87.97808518518517</v>
      </c>
      <c r="L122" s="2">
        <f t="shared" si="18"/>
        <v>196.1118404653652</v>
      </c>
      <c r="M122" s="2">
        <f>SUMIF(A:A,A122,L:L)</f>
        <v>2199.6012611707324</v>
      </c>
      <c r="N122" s="3">
        <f t="shared" si="19"/>
        <v>0.08915790508366282</v>
      </c>
      <c r="O122" s="7">
        <f t="shared" si="20"/>
        <v>11.216055368972983</v>
      </c>
      <c r="P122" s="3">
        <f t="shared" si="21"/>
        <v>0.08915790508366282</v>
      </c>
      <c r="Q122" s="3">
        <f>IF(ISNUMBER(P122),SUMIF(A:A,A122,P:P),"")</f>
        <v>0.9602538487665803</v>
      </c>
      <c r="R122" s="3">
        <f t="shared" si="22"/>
        <v>0.09284826631851954</v>
      </c>
      <c r="S122" s="8">
        <f t="shared" si="23"/>
        <v>10.770260336035372</v>
      </c>
    </row>
    <row r="123" spans="1:19" ht="15">
      <c r="A123" s="1">
        <v>16</v>
      </c>
      <c r="B123" s="5">
        <v>0.6875</v>
      </c>
      <c r="C123" s="1" t="s">
        <v>133</v>
      </c>
      <c r="D123" s="1">
        <v>7</v>
      </c>
      <c r="E123" s="1">
        <v>2</v>
      </c>
      <c r="F123" s="1" t="s">
        <v>164</v>
      </c>
      <c r="G123" s="2">
        <v>49.9911666666667</v>
      </c>
      <c r="H123" s="6">
        <f>1+_xlfn.COUNTIFS(A:A,A123,O:O,"&lt;"&amp;O123)</f>
        <v>7</v>
      </c>
      <c r="I123" s="2">
        <f>_xlfn.AVERAGEIF(A:A,A123,G:G)</f>
        <v>52.168514814814834</v>
      </c>
      <c r="J123" s="2">
        <f t="shared" si="16"/>
        <v>-2.177348148148134</v>
      </c>
      <c r="K123" s="2">
        <f t="shared" si="17"/>
        <v>87.82265185185187</v>
      </c>
      <c r="L123" s="2">
        <f t="shared" si="18"/>
        <v>194.29140333377785</v>
      </c>
      <c r="M123" s="2">
        <f>SUMIF(A:A,A123,L:L)</f>
        <v>2199.6012611707324</v>
      </c>
      <c r="N123" s="3">
        <f t="shared" si="19"/>
        <v>0.08833028365803297</v>
      </c>
      <c r="O123" s="7">
        <f t="shared" si="20"/>
        <v>11.321145575298484</v>
      </c>
      <c r="P123" s="3">
        <f t="shared" si="21"/>
        <v>0.08833028365803297</v>
      </c>
      <c r="Q123" s="3">
        <f>IF(ISNUMBER(P123),SUMIF(A:A,A123,P:P),"")</f>
        <v>0.9602538487665803</v>
      </c>
      <c r="R123" s="3">
        <f t="shared" si="22"/>
        <v>0.09198638856953378</v>
      </c>
      <c r="S123" s="8">
        <f t="shared" si="23"/>
        <v>10.871173611127109</v>
      </c>
    </row>
    <row r="124" spans="1:19" ht="15">
      <c r="A124" s="1">
        <v>16</v>
      </c>
      <c r="B124" s="5">
        <v>0.6875</v>
      </c>
      <c r="C124" s="1" t="s">
        <v>133</v>
      </c>
      <c r="D124" s="1">
        <v>7</v>
      </c>
      <c r="E124" s="1">
        <v>15</v>
      </c>
      <c r="F124" s="1" t="s">
        <v>170</v>
      </c>
      <c r="G124" s="2">
        <v>36.6816666666667</v>
      </c>
      <c r="H124" s="6">
        <f>1+_xlfn.COUNTIFS(A:A,A124,O:O,"&lt;"&amp;O124)</f>
        <v>9</v>
      </c>
      <c r="I124" s="2">
        <f>_xlfn.AVERAGEIF(A:A,A124,G:G)</f>
        <v>52.168514814814834</v>
      </c>
      <c r="J124" s="2">
        <f t="shared" si="16"/>
        <v>-15.486848148148134</v>
      </c>
      <c r="K124" s="2">
        <f t="shared" si="17"/>
        <v>74.51315185185186</v>
      </c>
      <c r="L124" s="2">
        <f t="shared" si="18"/>
        <v>87.42568437971288</v>
      </c>
      <c r="M124" s="2">
        <f>SUMIF(A:A,A124,L:L)</f>
        <v>2199.6012611707324</v>
      </c>
      <c r="N124" s="3">
        <f t="shared" si="19"/>
        <v>0.03974615123341981</v>
      </c>
      <c r="O124" s="7">
        <f t="shared" si="20"/>
        <v>25.15966877213431</v>
      </c>
      <c r="P124" s="3">
        <f t="shared" si="21"/>
      </c>
      <c r="Q124" s="3">
        <f>IF(ISNUMBER(P124),SUMIF(A:A,A124,P:P),"")</f>
      </c>
      <c r="R124" s="3">
        <f t="shared" si="22"/>
      </c>
      <c r="S124" s="8">
        <f t="shared" si="23"/>
      </c>
    </row>
    <row r="125" spans="1:19" ht="15">
      <c r="A125" s="1">
        <v>16</v>
      </c>
      <c r="B125" s="5">
        <v>0.6875</v>
      </c>
      <c r="C125" s="1" t="s">
        <v>133</v>
      </c>
      <c r="D125" s="1">
        <v>7</v>
      </c>
      <c r="E125" s="1">
        <v>16</v>
      </c>
      <c r="F125" s="1" t="s">
        <v>171</v>
      </c>
      <c r="G125" s="2">
        <v>44.9398666666667</v>
      </c>
      <c r="H125" s="6">
        <f>1+_xlfn.COUNTIFS(A:A,A125,O:O,"&lt;"&amp;O125)</f>
        <v>8</v>
      </c>
      <c r="I125" s="2">
        <f>_xlfn.AVERAGEIF(A:A,A125,G:G)</f>
        <v>52.168514814814834</v>
      </c>
      <c r="J125" s="2">
        <f t="shared" si="16"/>
        <v>-7.228648148148132</v>
      </c>
      <c r="K125" s="2">
        <f t="shared" si="17"/>
        <v>82.77135185185188</v>
      </c>
      <c r="L125" s="2">
        <f t="shared" si="18"/>
        <v>143.49226210192262</v>
      </c>
      <c r="M125" s="2">
        <f>SUMIF(A:A,A125,L:L)</f>
        <v>2199.6012611707324</v>
      </c>
      <c r="N125" s="3">
        <f t="shared" si="19"/>
        <v>0.06523557911834857</v>
      </c>
      <c r="O125" s="7">
        <f t="shared" si="20"/>
        <v>15.329058368376371</v>
      </c>
      <c r="P125" s="3">
        <f t="shared" si="21"/>
        <v>0.06523557911834857</v>
      </c>
      <c r="Q125" s="3">
        <f>IF(ISNUMBER(P125),SUMIF(A:A,A125,P:P),"")</f>
        <v>0.9602538487665803</v>
      </c>
      <c r="R125" s="3">
        <f t="shared" si="22"/>
        <v>0.067935764279562</v>
      </c>
      <c r="S125" s="8">
        <f t="shared" si="23"/>
        <v>14.719787296200966</v>
      </c>
    </row>
    <row r="126" spans="1:19" ht="15">
      <c r="A126" s="1">
        <v>11</v>
      </c>
      <c r="B126" s="5">
        <v>0.6944444444444445</v>
      </c>
      <c r="C126" s="1" t="s">
        <v>86</v>
      </c>
      <c r="D126" s="1">
        <v>6</v>
      </c>
      <c r="E126" s="1">
        <v>3</v>
      </c>
      <c r="F126" s="1" t="s">
        <v>121</v>
      </c>
      <c r="G126" s="2">
        <v>72.4209666666666</v>
      </c>
      <c r="H126" s="6">
        <f>1+_xlfn.COUNTIFS(A:A,A126,O:O,"&lt;"&amp;O126)</f>
        <v>1</v>
      </c>
      <c r="I126" s="2">
        <f>_xlfn.AVERAGEIF(A:A,A126,G:G)</f>
        <v>47.99887083333333</v>
      </c>
      <c r="J126" s="2">
        <f t="shared" si="16"/>
        <v>24.422095833333273</v>
      </c>
      <c r="K126" s="2">
        <f t="shared" si="17"/>
        <v>114.42209583333327</v>
      </c>
      <c r="L126" s="2">
        <f t="shared" si="18"/>
        <v>958.4580066523765</v>
      </c>
      <c r="M126" s="2">
        <f>SUMIF(A:A,A126,L:L)</f>
        <v>2564.5990340449284</v>
      </c>
      <c r="N126" s="3">
        <f t="shared" si="19"/>
        <v>0.3737262604909745</v>
      </c>
      <c r="O126" s="7">
        <f t="shared" si="20"/>
        <v>2.6757552404432925</v>
      </c>
      <c r="P126" s="3">
        <f t="shared" si="21"/>
        <v>0.3737262604909745</v>
      </c>
      <c r="Q126" s="3">
        <f>IF(ISNUMBER(P126),SUMIF(A:A,A126,P:P),"")</f>
        <v>0.9897327460191045</v>
      </c>
      <c r="R126" s="3">
        <f t="shared" si="22"/>
        <v>0.3776032085370252</v>
      </c>
      <c r="S126" s="8">
        <f t="shared" si="23"/>
        <v>2.6482825817989486</v>
      </c>
    </row>
    <row r="127" spans="1:19" ht="15">
      <c r="A127" s="1">
        <v>11</v>
      </c>
      <c r="B127" s="5">
        <v>0.6944444444444445</v>
      </c>
      <c r="C127" s="1" t="s">
        <v>86</v>
      </c>
      <c r="D127" s="1">
        <v>6</v>
      </c>
      <c r="E127" s="1">
        <v>2</v>
      </c>
      <c r="F127" s="1" t="s">
        <v>120</v>
      </c>
      <c r="G127" s="2">
        <v>58.4572</v>
      </c>
      <c r="H127" s="6">
        <f>1+_xlfn.COUNTIFS(A:A,A127,O:O,"&lt;"&amp;O127)</f>
        <v>2</v>
      </c>
      <c r="I127" s="2">
        <f>_xlfn.AVERAGEIF(A:A,A127,G:G)</f>
        <v>47.99887083333333</v>
      </c>
      <c r="J127" s="2">
        <f t="shared" si="16"/>
        <v>10.458329166666672</v>
      </c>
      <c r="K127" s="2">
        <f t="shared" si="17"/>
        <v>100.45832916666667</v>
      </c>
      <c r="L127" s="2">
        <f t="shared" si="18"/>
        <v>414.6769361668361</v>
      </c>
      <c r="M127" s="2">
        <f>SUMIF(A:A,A127,L:L)</f>
        <v>2564.5990340449284</v>
      </c>
      <c r="N127" s="3">
        <f t="shared" si="19"/>
        <v>0.16169269763499858</v>
      </c>
      <c r="O127" s="7">
        <f t="shared" si="20"/>
        <v>6.184571193545038</v>
      </c>
      <c r="P127" s="3">
        <f t="shared" si="21"/>
        <v>0.16169269763499858</v>
      </c>
      <c r="Q127" s="3">
        <f>IF(ISNUMBER(P127),SUMIF(A:A,A127,P:P),"")</f>
        <v>0.9897327460191045</v>
      </c>
      <c r="R127" s="3">
        <f t="shared" si="22"/>
        <v>0.16337005952905742</v>
      </c>
      <c r="S127" s="8">
        <f t="shared" si="23"/>
        <v>6.121072630337981</v>
      </c>
    </row>
    <row r="128" spans="1:19" ht="15">
      <c r="A128" s="1">
        <v>11</v>
      </c>
      <c r="B128" s="5">
        <v>0.6944444444444445</v>
      </c>
      <c r="C128" s="1" t="s">
        <v>86</v>
      </c>
      <c r="D128" s="1">
        <v>6</v>
      </c>
      <c r="E128" s="1">
        <v>5</v>
      </c>
      <c r="F128" s="1" t="s">
        <v>123</v>
      </c>
      <c r="G128" s="2">
        <v>55.750833333333304</v>
      </c>
      <c r="H128" s="6">
        <f>1+_xlfn.COUNTIFS(A:A,A128,O:O,"&lt;"&amp;O128)</f>
        <v>3</v>
      </c>
      <c r="I128" s="2">
        <f>_xlfn.AVERAGEIF(A:A,A128,G:G)</f>
        <v>47.99887083333333</v>
      </c>
      <c r="J128" s="2">
        <f t="shared" si="16"/>
        <v>7.751962499999976</v>
      </c>
      <c r="K128" s="2">
        <f t="shared" si="17"/>
        <v>97.75196249999998</v>
      </c>
      <c r="L128" s="2">
        <f t="shared" si="18"/>
        <v>352.52366332527953</v>
      </c>
      <c r="M128" s="2">
        <f>SUMIF(A:A,A128,L:L)</f>
        <v>2564.5990340449284</v>
      </c>
      <c r="N128" s="3">
        <f t="shared" si="19"/>
        <v>0.13745761370317344</v>
      </c>
      <c r="O128" s="7">
        <f t="shared" si="20"/>
        <v>7.274969883875652</v>
      </c>
      <c r="P128" s="3">
        <f t="shared" si="21"/>
        <v>0.13745761370317344</v>
      </c>
      <c r="Q128" s="3">
        <f>IF(ISNUMBER(P128),SUMIF(A:A,A128,P:P),"")</f>
        <v>0.9897327460191045</v>
      </c>
      <c r="R128" s="3">
        <f t="shared" si="22"/>
        <v>0.1388835665547638</v>
      </c>
      <c r="S128" s="8">
        <f t="shared" si="23"/>
        <v>7.200275920374535</v>
      </c>
    </row>
    <row r="129" spans="1:19" ht="15">
      <c r="A129" s="1">
        <v>11</v>
      </c>
      <c r="B129" s="5">
        <v>0.6944444444444445</v>
      </c>
      <c r="C129" s="1" t="s">
        <v>86</v>
      </c>
      <c r="D129" s="1">
        <v>6</v>
      </c>
      <c r="E129" s="1">
        <v>1</v>
      </c>
      <c r="F129" s="1" t="s">
        <v>119</v>
      </c>
      <c r="G129" s="2">
        <v>51.5310666666667</v>
      </c>
      <c r="H129" s="6">
        <f>1+_xlfn.COUNTIFS(A:A,A129,O:O,"&lt;"&amp;O129)</f>
        <v>4</v>
      </c>
      <c r="I129" s="2">
        <f>_xlfn.AVERAGEIF(A:A,A129,G:G)</f>
        <v>47.99887083333333</v>
      </c>
      <c r="J129" s="2">
        <f t="shared" si="16"/>
        <v>3.5321958333333754</v>
      </c>
      <c r="K129" s="2">
        <f t="shared" si="17"/>
        <v>93.53219583333338</v>
      </c>
      <c r="L129" s="2">
        <f t="shared" si="18"/>
        <v>273.6723943552965</v>
      </c>
      <c r="M129" s="2">
        <f>SUMIF(A:A,A129,L:L)</f>
        <v>2564.5990340449284</v>
      </c>
      <c r="N129" s="3">
        <f t="shared" si="19"/>
        <v>0.10671157195425432</v>
      </c>
      <c r="O129" s="7">
        <f t="shared" si="20"/>
        <v>9.371054907041247</v>
      </c>
      <c r="P129" s="3">
        <f t="shared" si="21"/>
        <v>0.10671157195425432</v>
      </c>
      <c r="Q129" s="3">
        <f>IF(ISNUMBER(P129),SUMIF(A:A,A129,P:P),"")</f>
        <v>0.9897327460191045</v>
      </c>
      <c r="R129" s="3">
        <f t="shared" si="22"/>
        <v>0.1078185726232347</v>
      </c>
      <c r="S129" s="8">
        <f t="shared" si="23"/>
        <v>9.274839906241736</v>
      </c>
    </row>
    <row r="130" spans="1:19" ht="15">
      <c r="A130" s="1">
        <v>11</v>
      </c>
      <c r="B130" s="5">
        <v>0.6944444444444445</v>
      </c>
      <c r="C130" s="1" t="s">
        <v>86</v>
      </c>
      <c r="D130" s="1">
        <v>6</v>
      </c>
      <c r="E130" s="1">
        <v>10</v>
      </c>
      <c r="F130" s="1" t="s">
        <v>126</v>
      </c>
      <c r="G130" s="2">
        <v>46.063333333333304</v>
      </c>
      <c r="H130" s="6">
        <f>1+_xlfn.COUNTIFS(A:A,A130,O:O,"&lt;"&amp;O130)</f>
        <v>5</v>
      </c>
      <c r="I130" s="2">
        <f>_xlfn.AVERAGEIF(A:A,A130,G:G)</f>
        <v>47.99887083333333</v>
      </c>
      <c r="J130" s="2">
        <f t="shared" si="16"/>
        <v>-1.9355375000000237</v>
      </c>
      <c r="K130" s="2">
        <f t="shared" si="17"/>
        <v>88.06446249999998</v>
      </c>
      <c r="L130" s="2">
        <f t="shared" si="18"/>
        <v>197.13085562926778</v>
      </c>
      <c r="M130" s="2">
        <f>SUMIF(A:A,A130,L:L)</f>
        <v>2564.5990340449284</v>
      </c>
      <c r="N130" s="3">
        <f t="shared" si="19"/>
        <v>0.076866150619401</v>
      </c>
      <c r="O130" s="7">
        <f t="shared" si="20"/>
        <v>13.00962767020104</v>
      </c>
      <c r="P130" s="3">
        <f t="shared" si="21"/>
        <v>0.076866150619401</v>
      </c>
      <c r="Q130" s="3">
        <f>IF(ISNUMBER(P130),SUMIF(A:A,A130,P:P),"")</f>
        <v>0.9897327460191045</v>
      </c>
      <c r="R130" s="3">
        <f t="shared" si="22"/>
        <v>0.07766354192944655</v>
      </c>
      <c r="S130" s="8">
        <f t="shared" si="23"/>
        <v>12.8760545187142</v>
      </c>
    </row>
    <row r="131" spans="1:19" ht="15">
      <c r="A131" s="1">
        <v>11</v>
      </c>
      <c r="B131" s="5">
        <v>0.6944444444444445</v>
      </c>
      <c r="C131" s="1" t="s">
        <v>86</v>
      </c>
      <c r="D131" s="1">
        <v>6</v>
      </c>
      <c r="E131" s="1">
        <v>6</v>
      </c>
      <c r="F131" s="1" t="s">
        <v>124</v>
      </c>
      <c r="G131" s="2">
        <v>44.9925333333333</v>
      </c>
      <c r="H131" s="6">
        <f>1+_xlfn.COUNTIFS(A:A,A131,O:O,"&lt;"&amp;O131)</f>
        <v>6</v>
      </c>
      <c r="I131" s="2">
        <f>_xlfn.AVERAGEIF(A:A,A131,G:G)</f>
        <v>47.99887083333333</v>
      </c>
      <c r="J131" s="2">
        <f t="shared" si="16"/>
        <v>-3.006337500000029</v>
      </c>
      <c r="K131" s="2">
        <f t="shared" si="17"/>
        <v>86.99366249999997</v>
      </c>
      <c r="L131" s="2">
        <f t="shared" si="18"/>
        <v>184.86387621531833</v>
      </c>
      <c r="M131" s="2">
        <f>SUMIF(A:A,A131,L:L)</f>
        <v>2564.5990340449284</v>
      </c>
      <c r="N131" s="3">
        <f t="shared" si="19"/>
        <v>0.07208295478601501</v>
      </c>
      <c r="O131" s="7">
        <f t="shared" si="20"/>
        <v>13.872905223829871</v>
      </c>
      <c r="P131" s="3">
        <f t="shared" si="21"/>
        <v>0.07208295478601501</v>
      </c>
      <c r="Q131" s="3">
        <f>IF(ISNUMBER(P131),SUMIF(A:A,A131,P:P),"")</f>
        <v>0.9897327460191045</v>
      </c>
      <c r="R131" s="3">
        <f t="shared" si="22"/>
        <v>0.0728307263510746</v>
      </c>
      <c r="S131" s="8">
        <f t="shared" si="23"/>
        <v>13.730468582443915</v>
      </c>
    </row>
    <row r="132" spans="1:19" ht="15">
      <c r="A132" s="1">
        <v>11</v>
      </c>
      <c r="B132" s="5">
        <v>0.6944444444444445</v>
      </c>
      <c r="C132" s="1" t="s">
        <v>86</v>
      </c>
      <c r="D132" s="1">
        <v>6</v>
      </c>
      <c r="E132" s="1">
        <v>4</v>
      </c>
      <c r="F132" s="1" t="s">
        <v>122</v>
      </c>
      <c r="G132" s="2">
        <v>42.2634666666667</v>
      </c>
      <c r="H132" s="6">
        <f>1+_xlfn.COUNTIFS(A:A,A132,O:O,"&lt;"&amp;O132)</f>
        <v>7</v>
      </c>
      <c r="I132" s="2">
        <f>_xlfn.AVERAGEIF(A:A,A132,G:G)</f>
        <v>47.99887083333333</v>
      </c>
      <c r="J132" s="2">
        <f t="shared" si="16"/>
        <v>-5.735404166666626</v>
      </c>
      <c r="K132" s="2">
        <f t="shared" si="17"/>
        <v>84.26459583333337</v>
      </c>
      <c r="L132" s="2">
        <f t="shared" si="18"/>
        <v>156.94191205885548</v>
      </c>
      <c r="M132" s="2">
        <f>SUMIF(A:A,A132,L:L)</f>
        <v>2564.5990340449284</v>
      </c>
      <c r="N132" s="3">
        <f t="shared" si="19"/>
        <v>0.061195496830287764</v>
      </c>
      <c r="O132" s="7">
        <f t="shared" si="20"/>
        <v>16.341071676781706</v>
      </c>
      <c r="P132" s="3">
        <f t="shared" si="21"/>
        <v>0.061195496830287764</v>
      </c>
      <c r="Q132" s="3">
        <f>IF(ISNUMBER(P132),SUMIF(A:A,A132,P:P),"")</f>
        <v>0.9897327460191045</v>
      </c>
      <c r="R132" s="3">
        <f t="shared" si="22"/>
        <v>0.06183032447539785</v>
      </c>
      <c r="S132" s="8">
        <f t="shared" si="23"/>
        <v>16.17329374355617</v>
      </c>
    </row>
    <row r="133" spans="1:19" ht="15">
      <c r="A133" s="1">
        <v>11</v>
      </c>
      <c r="B133" s="5">
        <v>0.6944444444444445</v>
      </c>
      <c r="C133" s="1" t="s">
        <v>86</v>
      </c>
      <c r="D133" s="1">
        <v>6</v>
      </c>
      <c r="E133" s="1">
        <v>11</v>
      </c>
      <c r="F133" s="1" t="s">
        <v>127</v>
      </c>
      <c r="G133" s="2">
        <v>12.5115666666667</v>
      </c>
      <c r="H133" s="6">
        <f>1+_xlfn.COUNTIFS(A:A,A133,O:O,"&lt;"&amp;O133)</f>
        <v>8</v>
      </c>
      <c r="I133" s="2">
        <f>_xlfn.AVERAGEIF(A:A,A133,G:G)</f>
        <v>47.99887083333333</v>
      </c>
      <c r="J133" s="2">
        <f t="shared" si="16"/>
        <v>-35.487304166666625</v>
      </c>
      <c r="K133" s="2">
        <f t="shared" si="17"/>
        <v>54.512695833333375</v>
      </c>
      <c r="L133" s="2">
        <f t="shared" si="18"/>
        <v>26.331389641698564</v>
      </c>
      <c r="M133" s="2">
        <f>SUMIF(A:A,A133,L:L)</f>
        <v>2564.5990340449284</v>
      </c>
      <c r="N133" s="3">
        <f t="shared" si="19"/>
        <v>0.010267253980895508</v>
      </c>
      <c r="O133" s="7">
        <f t="shared" si="20"/>
        <v>97.39702571502767</v>
      </c>
      <c r="P133" s="3">
        <f t="shared" si="21"/>
      </c>
      <c r="Q133" s="3">
        <f>IF(ISNUMBER(P133),SUMIF(A:A,A133,P:P),"")</f>
      </c>
      <c r="R133" s="3">
        <f t="shared" si="22"/>
      </c>
      <c r="S133" s="8">
        <f t="shared" si="23"/>
      </c>
    </row>
    <row r="134" spans="1:19" ht="15">
      <c r="A134" s="1">
        <v>6</v>
      </c>
      <c r="B134" s="5">
        <v>0.7048611111111112</v>
      </c>
      <c r="C134" s="1" t="s">
        <v>21</v>
      </c>
      <c r="D134" s="1">
        <v>7</v>
      </c>
      <c r="E134" s="1">
        <v>3</v>
      </c>
      <c r="F134" s="1" t="s">
        <v>77</v>
      </c>
      <c r="G134" s="2">
        <v>74.0894333333333</v>
      </c>
      <c r="H134" s="6">
        <f>1+_xlfn.COUNTIFS(A:A,A134,O:O,"&lt;"&amp;O134)</f>
        <v>1</v>
      </c>
      <c r="I134" s="2">
        <f>_xlfn.AVERAGEIF(A:A,A134,G:G)</f>
        <v>49.32569696969696</v>
      </c>
      <c r="J134" s="2">
        <f t="shared" si="16"/>
        <v>24.76373636363634</v>
      </c>
      <c r="K134" s="2">
        <f t="shared" si="17"/>
        <v>114.76373636363634</v>
      </c>
      <c r="L134" s="2">
        <f t="shared" si="18"/>
        <v>978.3076408999373</v>
      </c>
      <c r="M134" s="2">
        <f>SUMIF(A:A,A134,L:L)</f>
        <v>3351.4414362923562</v>
      </c>
      <c r="N134" s="3">
        <f t="shared" si="19"/>
        <v>0.29190653021889673</v>
      </c>
      <c r="O134" s="7">
        <f t="shared" si="20"/>
        <v>3.4257541249594987</v>
      </c>
      <c r="P134" s="3">
        <f t="shared" si="21"/>
        <v>0.29190653021889673</v>
      </c>
      <c r="Q134" s="3">
        <f>IF(ISNUMBER(P134),SUMIF(A:A,A134,P:P),"")</f>
        <v>0.810897804267454</v>
      </c>
      <c r="R134" s="3">
        <f t="shared" si="22"/>
        <v>0.3599794310487722</v>
      </c>
      <c r="S134" s="8">
        <f t="shared" si="23"/>
        <v>2.77793649788983</v>
      </c>
    </row>
    <row r="135" spans="1:19" ht="15">
      <c r="A135" s="1">
        <v>6</v>
      </c>
      <c r="B135" s="5">
        <v>0.7048611111111112</v>
      </c>
      <c r="C135" s="1" t="s">
        <v>21</v>
      </c>
      <c r="D135" s="1">
        <v>7</v>
      </c>
      <c r="E135" s="1">
        <v>4</v>
      </c>
      <c r="F135" s="1" t="s">
        <v>78</v>
      </c>
      <c r="G135" s="2">
        <v>70.9068666666666</v>
      </c>
      <c r="H135" s="6">
        <f>1+_xlfn.COUNTIFS(A:A,A135,O:O,"&lt;"&amp;O135)</f>
        <v>2</v>
      </c>
      <c r="I135" s="2">
        <f>_xlfn.AVERAGEIF(A:A,A135,G:G)</f>
        <v>49.32569696969696</v>
      </c>
      <c r="J135" s="2">
        <f t="shared" si="16"/>
        <v>21.58116969696964</v>
      </c>
      <c r="K135" s="2">
        <f t="shared" si="17"/>
        <v>111.58116969696964</v>
      </c>
      <c r="L135" s="2">
        <f t="shared" si="18"/>
        <v>808.2490019837289</v>
      </c>
      <c r="M135" s="2">
        <f>SUMIF(A:A,A135,L:L)</f>
        <v>3351.4414362923562</v>
      </c>
      <c r="N135" s="3">
        <f t="shared" si="19"/>
        <v>0.24116459062399173</v>
      </c>
      <c r="O135" s="7">
        <f t="shared" si="20"/>
        <v>4.1465457155737075</v>
      </c>
      <c r="P135" s="3">
        <f t="shared" si="21"/>
        <v>0.24116459062399173</v>
      </c>
      <c r="Q135" s="3">
        <f>IF(ISNUMBER(P135),SUMIF(A:A,A135,P:P),"")</f>
        <v>0.810897804267454</v>
      </c>
      <c r="R135" s="3">
        <f t="shared" si="22"/>
        <v>0.2974044193421564</v>
      </c>
      <c r="S135" s="8">
        <f t="shared" si="23"/>
        <v>3.362424816053338</v>
      </c>
    </row>
    <row r="136" spans="1:19" ht="15">
      <c r="A136" s="1">
        <v>6</v>
      </c>
      <c r="B136" s="5">
        <v>0.7048611111111112</v>
      </c>
      <c r="C136" s="1" t="s">
        <v>21</v>
      </c>
      <c r="D136" s="1">
        <v>7</v>
      </c>
      <c r="E136" s="1">
        <v>1</v>
      </c>
      <c r="F136" s="1" t="s">
        <v>75</v>
      </c>
      <c r="G136" s="2">
        <v>53.3543333333333</v>
      </c>
      <c r="H136" s="6">
        <f>1+_xlfn.COUNTIFS(A:A,A136,O:O,"&lt;"&amp;O136)</f>
        <v>3</v>
      </c>
      <c r="I136" s="2">
        <f>_xlfn.AVERAGEIF(A:A,A136,G:G)</f>
        <v>49.32569696969696</v>
      </c>
      <c r="J136" s="2">
        <f t="shared" si="16"/>
        <v>4.028636363636338</v>
      </c>
      <c r="K136" s="2">
        <f t="shared" si="17"/>
        <v>94.02863636363634</v>
      </c>
      <c r="L136" s="2">
        <f t="shared" si="18"/>
        <v>281.94673829861506</v>
      </c>
      <c r="M136" s="2">
        <f>SUMIF(A:A,A136,L:L)</f>
        <v>3351.4414362923562</v>
      </c>
      <c r="N136" s="3">
        <f t="shared" si="19"/>
        <v>0.0841270073364397</v>
      </c>
      <c r="O136" s="7">
        <f t="shared" si="20"/>
        <v>11.886789173431692</v>
      </c>
      <c r="P136" s="3">
        <f t="shared" si="21"/>
        <v>0.0841270073364397</v>
      </c>
      <c r="Q136" s="3">
        <f>IF(ISNUMBER(P136),SUMIF(A:A,A136,P:P),"")</f>
        <v>0.810897804267454</v>
      </c>
      <c r="R136" s="3">
        <f t="shared" si="22"/>
        <v>0.10374551132548454</v>
      </c>
      <c r="S136" s="8">
        <f t="shared" si="23"/>
        <v>9.638971240525905</v>
      </c>
    </row>
    <row r="137" spans="1:19" ht="15">
      <c r="A137" s="1">
        <v>6</v>
      </c>
      <c r="B137" s="5">
        <v>0.7048611111111112</v>
      </c>
      <c r="C137" s="1" t="s">
        <v>21</v>
      </c>
      <c r="D137" s="1">
        <v>7</v>
      </c>
      <c r="E137" s="1">
        <v>13</v>
      </c>
      <c r="F137" s="1" t="s">
        <v>84</v>
      </c>
      <c r="G137" s="2">
        <v>52.9492333333334</v>
      </c>
      <c r="H137" s="6">
        <f>1+_xlfn.COUNTIFS(A:A,A137,O:O,"&lt;"&amp;O137)</f>
        <v>4</v>
      </c>
      <c r="I137" s="2">
        <f>_xlfn.AVERAGEIF(A:A,A137,G:G)</f>
        <v>49.32569696969696</v>
      </c>
      <c r="J137" s="2">
        <f t="shared" si="16"/>
        <v>3.6235363636364397</v>
      </c>
      <c r="K137" s="2">
        <f t="shared" si="17"/>
        <v>93.62353636363645</v>
      </c>
      <c r="L137" s="2">
        <f t="shared" si="18"/>
        <v>275.1763546647447</v>
      </c>
      <c r="M137" s="2">
        <f>SUMIF(A:A,A137,L:L)</f>
        <v>3351.4414362923562</v>
      </c>
      <c r="N137" s="3">
        <f t="shared" si="19"/>
        <v>0.08210686652163843</v>
      </c>
      <c r="O137" s="7">
        <f t="shared" si="20"/>
        <v>12.179249341301562</v>
      </c>
      <c r="P137" s="3">
        <f t="shared" si="21"/>
        <v>0.08210686652163843</v>
      </c>
      <c r="Q137" s="3">
        <f>IF(ISNUMBER(P137),SUMIF(A:A,A137,P:P),"")</f>
        <v>0.810897804267454</v>
      </c>
      <c r="R137" s="3">
        <f t="shared" si="22"/>
        <v>0.10125427161047974</v>
      </c>
      <c r="S137" s="8">
        <f t="shared" si="23"/>
        <v>9.876126548487271</v>
      </c>
    </row>
    <row r="138" spans="1:19" ht="15">
      <c r="A138" s="1">
        <v>6</v>
      </c>
      <c r="B138" s="5">
        <v>0.7048611111111112</v>
      </c>
      <c r="C138" s="1" t="s">
        <v>21</v>
      </c>
      <c r="D138" s="1">
        <v>7</v>
      </c>
      <c r="E138" s="1">
        <v>2</v>
      </c>
      <c r="F138" s="1" t="s">
        <v>76</v>
      </c>
      <c r="G138" s="2">
        <v>42.4271</v>
      </c>
      <c r="H138" s="6">
        <f>1+_xlfn.COUNTIFS(A:A,A138,O:O,"&lt;"&amp;O138)</f>
        <v>8</v>
      </c>
      <c r="I138" s="2">
        <f>_xlfn.AVERAGEIF(A:A,A138,G:G)</f>
        <v>49.32569696969696</v>
      </c>
      <c r="J138" s="2">
        <f t="shared" si="16"/>
        <v>-6.8985969696969605</v>
      </c>
      <c r="K138" s="2">
        <f t="shared" si="17"/>
        <v>83.10140303030303</v>
      </c>
      <c r="L138" s="2">
        <f t="shared" si="18"/>
        <v>146.36217224252766</v>
      </c>
      <c r="M138" s="2">
        <f>SUMIF(A:A,A138,L:L)</f>
        <v>3351.4414362923562</v>
      </c>
      <c r="N138" s="3">
        <f t="shared" si="19"/>
        <v>0.04367140975748205</v>
      </c>
      <c r="O138" s="7">
        <f t="shared" si="20"/>
        <v>22.898276138857046</v>
      </c>
      <c r="P138" s="3">
        <f t="shared" si="21"/>
      </c>
      <c r="Q138" s="3">
        <f>IF(ISNUMBER(P138),SUMIF(A:A,A138,P:P),"")</f>
      </c>
      <c r="R138" s="3">
        <f t="shared" si="22"/>
      </c>
      <c r="S138" s="8">
        <f t="shared" si="23"/>
      </c>
    </row>
    <row r="139" spans="1:19" ht="15">
      <c r="A139" s="1">
        <v>6</v>
      </c>
      <c r="B139" s="5">
        <v>0.7048611111111112</v>
      </c>
      <c r="C139" s="1" t="s">
        <v>21</v>
      </c>
      <c r="D139" s="1">
        <v>7</v>
      </c>
      <c r="E139" s="1">
        <v>5</v>
      </c>
      <c r="F139" s="1" t="s">
        <v>79</v>
      </c>
      <c r="G139" s="2">
        <v>47.8606666666666</v>
      </c>
      <c r="H139" s="6">
        <f>1+_xlfn.COUNTIFS(A:A,A139,O:O,"&lt;"&amp;O139)</f>
        <v>5</v>
      </c>
      <c r="I139" s="2">
        <f>_xlfn.AVERAGEIF(A:A,A139,G:G)</f>
        <v>49.32569696969696</v>
      </c>
      <c r="J139" s="2">
        <f t="shared" si="16"/>
        <v>-1.4650303030303604</v>
      </c>
      <c r="K139" s="2">
        <f t="shared" si="17"/>
        <v>88.53496969696964</v>
      </c>
      <c r="L139" s="2">
        <f t="shared" si="18"/>
        <v>202.77524167991436</v>
      </c>
      <c r="M139" s="2">
        <f>SUMIF(A:A,A139,L:L)</f>
        <v>3351.4414362923562</v>
      </c>
      <c r="N139" s="3">
        <f t="shared" si="19"/>
        <v>0.06050388930687723</v>
      </c>
      <c r="O139" s="7">
        <f t="shared" si="20"/>
        <v>16.5278631085677</v>
      </c>
      <c r="P139" s="3">
        <f t="shared" si="21"/>
        <v>0.06050388930687723</v>
      </c>
      <c r="Q139" s="3">
        <f>IF(ISNUMBER(P139),SUMIF(A:A,A139,P:P),"")</f>
        <v>0.810897804267454</v>
      </c>
      <c r="R139" s="3">
        <f t="shared" si="22"/>
        <v>0.0746134580565735</v>
      </c>
      <c r="S139" s="8">
        <f t="shared" si="23"/>
        <v>13.402407903970605</v>
      </c>
    </row>
    <row r="140" spans="1:19" ht="15">
      <c r="A140" s="1">
        <v>6</v>
      </c>
      <c r="B140" s="5">
        <v>0.7048611111111112</v>
      </c>
      <c r="C140" s="1" t="s">
        <v>21</v>
      </c>
      <c r="D140" s="1">
        <v>7</v>
      </c>
      <c r="E140" s="1">
        <v>6</v>
      </c>
      <c r="F140" s="1" t="s">
        <v>80</v>
      </c>
      <c r="G140" s="2">
        <v>43.1573333333333</v>
      </c>
      <c r="H140" s="6">
        <f>1+_xlfn.COUNTIFS(A:A,A140,O:O,"&lt;"&amp;O140)</f>
        <v>7</v>
      </c>
      <c r="I140" s="2">
        <f>_xlfn.AVERAGEIF(A:A,A140,G:G)</f>
        <v>49.32569696969696</v>
      </c>
      <c r="J140" s="2">
        <f t="shared" si="16"/>
        <v>-6.168363636363665</v>
      </c>
      <c r="K140" s="2">
        <f t="shared" si="17"/>
        <v>83.83163636363633</v>
      </c>
      <c r="L140" s="2">
        <f t="shared" si="18"/>
        <v>152.91744212701877</v>
      </c>
      <c r="M140" s="2">
        <f>SUMIF(A:A,A140,L:L)</f>
        <v>3351.4414362923562</v>
      </c>
      <c r="N140" s="3">
        <f t="shared" si="19"/>
        <v>0.04562736513044632</v>
      </c>
      <c r="O140" s="7">
        <f t="shared" si="20"/>
        <v>21.916672092308</v>
      </c>
      <c r="P140" s="3">
        <f t="shared" si="21"/>
      </c>
      <c r="Q140" s="3">
        <f>IF(ISNUMBER(P140),SUMIF(A:A,A140,P:P),"")</f>
      </c>
      <c r="R140" s="3">
        <f t="shared" si="22"/>
      </c>
      <c r="S140" s="8">
        <f t="shared" si="23"/>
      </c>
    </row>
    <row r="141" spans="1:19" ht="15">
      <c r="A141" s="1">
        <v>6</v>
      </c>
      <c r="B141" s="5">
        <v>0.7048611111111112</v>
      </c>
      <c r="C141" s="1" t="s">
        <v>21</v>
      </c>
      <c r="D141" s="1">
        <v>7</v>
      </c>
      <c r="E141" s="1">
        <v>7</v>
      </c>
      <c r="F141" s="1" t="s">
        <v>81</v>
      </c>
      <c r="G141" s="2">
        <v>38.7697666666666</v>
      </c>
      <c r="H141" s="6">
        <f>1+_xlfn.COUNTIFS(A:A,A141,O:O,"&lt;"&amp;O141)</f>
        <v>10</v>
      </c>
      <c r="I141" s="2">
        <f>_xlfn.AVERAGEIF(A:A,A141,G:G)</f>
        <v>49.32569696969696</v>
      </c>
      <c r="J141" s="2">
        <f t="shared" si="16"/>
        <v>-10.555930303030365</v>
      </c>
      <c r="K141" s="2">
        <f t="shared" si="17"/>
        <v>79.44406969696963</v>
      </c>
      <c r="L141" s="2">
        <f t="shared" si="18"/>
        <v>117.52418965710446</v>
      </c>
      <c r="M141" s="2">
        <f>SUMIF(A:A,A141,L:L)</f>
        <v>3351.4414362923562</v>
      </c>
      <c r="N141" s="3">
        <f t="shared" si="19"/>
        <v>0.03506675915158449</v>
      </c>
      <c r="O141" s="7">
        <f t="shared" si="20"/>
        <v>28.51703505525731</v>
      </c>
      <c r="P141" s="3">
        <f t="shared" si="21"/>
      </c>
      <c r="Q141" s="3">
        <f>IF(ISNUMBER(P141),SUMIF(A:A,A141,P:P),"")</f>
      </c>
      <c r="R141" s="3">
        <f t="shared" si="22"/>
      </c>
      <c r="S141" s="8">
        <f t="shared" si="23"/>
      </c>
    </row>
    <row r="142" spans="1:19" ht="15">
      <c r="A142" s="1">
        <v>6</v>
      </c>
      <c r="B142" s="5">
        <v>0.7048611111111112</v>
      </c>
      <c r="C142" s="1" t="s">
        <v>21</v>
      </c>
      <c r="D142" s="1">
        <v>7</v>
      </c>
      <c r="E142" s="1">
        <v>11</v>
      </c>
      <c r="F142" s="1" t="s">
        <v>82</v>
      </c>
      <c r="G142" s="2">
        <v>33.2463666666667</v>
      </c>
      <c r="H142" s="6">
        <f>1+_xlfn.COUNTIFS(A:A,A142,O:O,"&lt;"&amp;O142)</f>
        <v>11</v>
      </c>
      <c r="I142" s="2">
        <f>_xlfn.AVERAGEIF(A:A,A142,G:G)</f>
        <v>49.32569696969696</v>
      </c>
      <c r="J142" s="2">
        <f t="shared" si="16"/>
        <v>-16.07933030303026</v>
      </c>
      <c r="K142" s="2">
        <f t="shared" si="17"/>
        <v>73.92066969696974</v>
      </c>
      <c r="L142" s="2">
        <f t="shared" si="18"/>
        <v>84.3723871682322</v>
      </c>
      <c r="M142" s="2">
        <f>SUMIF(A:A,A142,L:L)</f>
        <v>3351.4414362923562</v>
      </c>
      <c r="N142" s="3">
        <f t="shared" si="19"/>
        <v>0.025174954947615603</v>
      </c>
      <c r="O142" s="7">
        <f t="shared" si="20"/>
        <v>39.722017460639506</v>
      </c>
      <c r="P142" s="3">
        <f t="shared" si="21"/>
      </c>
      <c r="Q142" s="3">
        <f>IF(ISNUMBER(P142),SUMIF(A:A,A142,P:P),"")</f>
      </c>
      <c r="R142" s="3">
        <f t="shared" si="22"/>
      </c>
      <c r="S142" s="8">
        <f t="shared" si="23"/>
      </c>
    </row>
    <row r="143" spans="1:19" ht="15">
      <c r="A143" s="1">
        <v>6</v>
      </c>
      <c r="B143" s="5">
        <v>0.7048611111111112</v>
      </c>
      <c r="C143" s="1" t="s">
        <v>21</v>
      </c>
      <c r="D143" s="1">
        <v>7</v>
      </c>
      <c r="E143" s="1">
        <v>12</v>
      </c>
      <c r="F143" s="1" t="s">
        <v>83</v>
      </c>
      <c r="G143" s="2">
        <v>40.779900000000005</v>
      </c>
      <c r="H143" s="6">
        <f>1+_xlfn.COUNTIFS(A:A,A143,O:O,"&lt;"&amp;O143)</f>
        <v>9</v>
      </c>
      <c r="I143" s="2">
        <f>_xlfn.AVERAGEIF(A:A,A143,G:G)</f>
        <v>49.32569696969696</v>
      </c>
      <c r="J143" s="2">
        <f t="shared" si="16"/>
        <v>-8.545796969696958</v>
      </c>
      <c r="K143" s="2">
        <f t="shared" si="17"/>
        <v>81.45420303030303</v>
      </c>
      <c r="L143" s="2">
        <f t="shared" si="18"/>
        <v>132.58874327703904</v>
      </c>
      <c r="M143" s="2">
        <f>SUMIF(A:A,A143,L:L)</f>
        <v>3351.4414362923562</v>
      </c>
      <c r="N143" s="3">
        <f t="shared" si="19"/>
        <v>0.03956170674541751</v>
      </c>
      <c r="O143" s="7">
        <f t="shared" si="20"/>
        <v>25.276968115533375</v>
      </c>
      <c r="P143" s="3">
        <f t="shared" si="21"/>
      </c>
      <c r="Q143" s="3">
        <f>IF(ISNUMBER(P143),SUMIF(A:A,A143,P:P),"")</f>
      </c>
      <c r="R143" s="3">
        <f t="shared" si="22"/>
      </c>
      <c r="S143" s="8">
        <f t="shared" si="23"/>
      </c>
    </row>
    <row r="144" spans="1:19" ht="15">
      <c r="A144" s="1">
        <v>6</v>
      </c>
      <c r="B144" s="5">
        <v>0.7048611111111112</v>
      </c>
      <c r="C144" s="1" t="s">
        <v>21</v>
      </c>
      <c r="D144" s="1">
        <v>7</v>
      </c>
      <c r="E144" s="1">
        <v>14</v>
      </c>
      <c r="F144" s="1" t="s">
        <v>85</v>
      </c>
      <c r="G144" s="2">
        <v>45.0416666666667</v>
      </c>
      <c r="H144" s="6">
        <f>1+_xlfn.COUNTIFS(A:A,A144,O:O,"&lt;"&amp;O144)</f>
        <v>6</v>
      </c>
      <c r="I144" s="2">
        <f>_xlfn.AVERAGEIF(A:A,A144,G:G)</f>
        <v>49.32569696969696</v>
      </c>
      <c r="J144" s="2">
        <f t="shared" si="16"/>
        <v>-4.2840303030302636</v>
      </c>
      <c r="K144" s="2">
        <f t="shared" si="17"/>
        <v>85.71596969696974</v>
      </c>
      <c r="L144" s="2">
        <f t="shared" si="18"/>
        <v>171.2215242934932</v>
      </c>
      <c r="M144" s="2">
        <f>SUMIF(A:A,A144,L:L)</f>
        <v>3351.4414362923562</v>
      </c>
      <c r="N144" s="3">
        <f t="shared" si="19"/>
        <v>0.05108892025961006</v>
      </c>
      <c r="O144" s="7">
        <f t="shared" si="20"/>
        <v>19.573715688616367</v>
      </c>
      <c r="P144" s="3">
        <f t="shared" si="21"/>
        <v>0.05108892025961006</v>
      </c>
      <c r="Q144" s="3">
        <f>IF(ISNUMBER(P144),SUMIF(A:A,A144,P:P),"")</f>
        <v>0.810897804267454</v>
      </c>
      <c r="R144" s="3">
        <f t="shared" si="22"/>
        <v>0.06300290861653349</v>
      </c>
      <c r="S144" s="8">
        <f t="shared" si="23"/>
        <v>15.872283073254428</v>
      </c>
    </row>
    <row r="145" spans="1:19" ht="15">
      <c r="A145" s="1">
        <v>17</v>
      </c>
      <c r="B145" s="5">
        <v>0.7083333333333334</v>
      </c>
      <c r="C145" s="1" t="s">
        <v>133</v>
      </c>
      <c r="D145" s="1">
        <v>8</v>
      </c>
      <c r="E145" s="1">
        <v>3</v>
      </c>
      <c r="F145" s="1" t="s">
        <v>174</v>
      </c>
      <c r="G145" s="2">
        <v>68.79973333333331</v>
      </c>
      <c r="H145" s="6">
        <f>1+_xlfn.COUNTIFS(A:A,A145,O:O,"&lt;"&amp;O145)</f>
        <v>1</v>
      </c>
      <c r="I145" s="2">
        <f>_xlfn.AVERAGEIF(A:A,A145,G:G)</f>
        <v>45.29009090909089</v>
      </c>
      <c r="J145" s="2">
        <f t="shared" si="16"/>
        <v>23.509642424242415</v>
      </c>
      <c r="K145" s="2">
        <f t="shared" si="17"/>
        <v>113.50964242424241</v>
      </c>
      <c r="L145" s="2">
        <f t="shared" si="18"/>
        <v>907.3956247316236</v>
      </c>
      <c r="M145" s="2">
        <f>SUMIF(A:A,A145,L:L)</f>
        <v>3010.6261134370457</v>
      </c>
      <c r="N145" s="3">
        <f t="shared" si="19"/>
        <v>0.30139764638383015</v>
      </c>
      <c r="O145" s="7">
        <f t="shared" si="20"/>
        <v>3.317875942290867</v>
      </c>
      <c r="P145" s="3">
        <f t="shared" si="21"/>
        <v>0.30139764638383015</v>
      </c>
      <c r="Q145" s="3">
        <f>IF(ISNUMBER(P145),SUMIF(A:A,A145,P:P),"")</f>
        <v>0.8942885453593812</v>
      </c>
      <c r="R145" s="3">
        <f t="shared" si="22"/>
        <v>0.33702505522164516</v>
      </c>
      <c r="S145" s="8">
        <f t="shared" si="23"/>
        <v>2.9671384501141853</v>
      </c>
    </row>
    <row r="146" spans="1:19" ht="15">
      <c r="A146" s="1">
        <v>17</v>
      </c>
      <c r="B146" s="5">
        <v>0.7083333333333334</v>
      </c>
      <c r="C146" s="1" t="s">
        <v>133</v>
      </c>
      <c r="D146" s="1">
        <v>8</v>
      </c>
      <c r="E146" s="1">
        <v>6</v>
      </c>
      <c r="F146" s="1" t="s">
        <v>177</v>
      </c>
      <c r="G146" s="2">
        <v>52.188033333333294</v>
      </c>
      <c r="H146" s="6">
        <f>1+_xlfn.COUNTIFS(A:A,A146,O:O,"&lt;"&amp;O146)</f>
        <v>2</v>
      </c>
      <c r="I146" s="2">
        <f>_xlfn.AVERAGEIF(A:A,A146,G:G)</f>
        <v>45.29009090909089</v>
      </c>
      <c r="J146" s="2">
        <f t="shared" si="16"/>
        <v>6.897942424242402</v>
      </c>
      <c r="K146" s="2">
        <f t="shared" si="17"/>
        <v>96.8979424242424</v>
      </c>
      <c r="L146" s="2">
        <f t="shared" si="18"/>
        <v>334.9149253702306</v>
      </c>
      <c r="M146" s="2">
        <f>SUMIF(A:A,A146,L:L)</f>
        <v>3010.6261134370457</v>
      </c>
      <c r="N146" s="3">
        <f t="shared" si="19"/>
        <v>0.11124427702112732</v>
      </c>
      <c r="O146" s="7">
        <f t="shared" si="20"/>
        <v>8.989226473287086</v>
      </c>
      <c r="P146" s="3">
        <f t="shared" si="21"/>
        <v>0.11124427702112732</v>
      </c>
      <c r="Q146" s="3">
        <f>IF(ISNUMBER(P146),SUMIF(A:A,A146,P:P),"")</f>
        <v>0.8942885453593812</v>
      </c>
      <c r="R146" s="3">
        <f t="shared" si="22"/>
        <v>0.12439416517005973</v>
      </c>
      <c r="S146" s="8">
        <f t="shared" si="23"/>
        <v>8.03896226670195</v>
      </c>
    </row>
    <row r="147" spans="1:19" ht="15">
      <c r="A147" s="1">
        <v>17</v>
      </c>
      <c r="B147" s="5">
        <v>0.7083333333333334</v>
      </c>
      <c r="C147" s="1" t="s">
        <v>133</v>
      </c>
      <c r="D147" s="1">
        <v>8</v>
      </c>
      <c r="E147" s="1">
        <v>2</v>
      </c>
      <c r="F147" s="1" t="s">
        <v>173</v>
      </c>
      <c r="G147" s="2">
        <v>51.315233333333296</v>
      </c>
      <c r="H147" s="6">
        <f>1+_xlfn.COUNTIFS(A:A,A147,O:O,"&lt;"&amp;O147)</f>
        <v>3</v>
      </c>
      <c r="I147" s="2">
        <f>_xlfn.AVERAGEIF(A:A,A147,G:G)</f>
        <v>45.29009090909089</v>
      </c>
      <c r="J147" s="2">
        <f t="shared" si="16"/>
        <v>6.025142424242404</v>
      </c>
      <c r="K147" s="2">
        <f t="shared" si="17"/>
        <v>96.0251424242424</v>
      </c>
      <c r="L147" s="2">
        <f t="shared" si="18"/>
        <v>317.82742457487757</v>
      </c>
      <c r="M147" s="2">
        <f>SUMIF(A:A,A147,L:L)</f>
        <v>3010.6261134370457</v>
      </c>
      <c r="N147" s="3">
        <f t="shared" si="19"/>
        <v>0.10556854707276608</v>
      </c>
      <c r="O147" s="7">
        <f t="shared" si="20"/>
        <v>9.47251835635023</v>
      </c>
      <c r="P147" s="3">
        <f t="shared" si="21"/>
        <v>0.10556854707276608</v>
      </c>
      <c r="Q147" s="3">
        <f>IF(ISNUMBER(P147),SUMIF(A:A,A147,P:P),"")</f>
        <v>0.8942885453593812</v>
      </c>
      <c r="R147" s="3">
        <f t="shared" si="22"/>
        <v>0.11804752238030962</v>
      </c>
      <c r="S147" s="8">
        <f t="shared" si="23"/>
        <v>8.471164661790484</v>
      </c>
    </row>
    <row r="148" spans="1:19" ht="15">
      <c r="A148" s="1">
        <v>17</v>
      </c>
      <c r="B148" s="5">
        <v>0.7083333333333334</v>
      </c>
      <c r="C148" s="1" t="s">
        <v>133</v>
      </c>
      <c r="D148" s="1">
        <v>8</v>
      </c>
      <c r="E148" s="1">
        <v>4</v>
      </c>
      <c r="F148" s="1" t="s">
        <v>175</v>
      </c>
      <c r="G148" s="2">
        <v>49.1716666666667</v>
      </c>
      <c r="H148" s="6">
        <f>1+_xlfn.COUNTIFS(A:A,A148,O:O,"&lt;"&amp;O148)</f>
        <v>4</v>
      </c>
      <c r="I148" s="2">
        <f>_xlfn.AVERAGEIF(A:A,A148,G:G)</f>
        <v>45.29009090909089</v>
      </c>
      <c r="J148" s="2">
        <f t="shared" si="16"/>
        <v>3.88157575757581</v>
      </c>
      <c r="K148" s="2">
        <f t="shared" si="17"/>
        <v>93.8815757575758</v>
      </c>
      <c r="L148" s="2">
        <f t="shared" si="18"/>
        <v>279.4698862965624</v>
      </c>
      <c r="M148" s="2">
        <f>SUMIF(A:A,A148,L:L)</f>
        <v>3010.6261134370457</v>
      </c>
      <c r="N148" s="3">
        <f t="shared" si="19"/>
        <v>0.09282782908486398</v>
      </c>
      <c r="O148" s="7">
        <f t="shared" si="20"/>
        <v>10.772631546578468</v>
      </c>
      <c r="P148" s="3">
        <f t="shared" si="21"/>
        <v>0.09282782908486398</v>
      </c>
      <c r="Q148" s="3">
        <f>IF(ISNUMBER(P148),SUMIF(A:A,A148,P:P),"")</f>
        <v>0.8942885453593812</v>
      </c>
      <c r="R148" s="3">
        <f t="shared" si="22"/>
        <v>0.10380075823017496</v>
      </c>
      <c r="S148" s="8">
        <f t="shared" si="23"/>
        <v>9.63384099548224</v>
      </c>
    </row>
    <row r="149" spans="1:19" ht="15">
      <c r="A149" s="1">
        <v>17</v>
      </c>
      <c r="B149" s="5">
        <v>0.7083333333333334</v>
      </c>
      <c r="C149" s="1" t="s">
        <v>133</v>
      </c>
      <c r="D149" s="1">
        <v>8</v>
      </c>
      <c r="E149" s="1">
        <v>5</v>
      </c>
      <c r="F149" s="1" t="s">
        <v>176</v>
      </c>
      <c r="G149" s="2">
        <v>48.6596999999999</v>
      </c>
      <c r="H149" s="6">
        <f>1+_xlfn.COUNTIFS(A:A,A149,O:O,"&lt;"&amp;O149)</f>
        <v>5</v>
      </c>
      <c r="I149" s="2">
        <f>_xlfn.AVERAGEIF(A:A,A149,G:G)</f>
        <v>45.29009090909089</v>
      </c>
      <c r="J149" s="2">
        <f t="shared" si="16"/>
        <v>3.369609090909009</v>
      </c>
      <c r="K149" s="2">
        <f t="shared" si="17"/>
        <v>93.36960909090901</v>
      </c>
      <c r="L149" s="2">
        <f t="shared" si="18"/>
        <v>271.0156438112933</v>
      </c>
      <c r="M149" s="2">
        <f>SUMIF(A:A,A149,L:L)</f>
        <v>3010.6261134370457</v>
      </c>
      <c r="N149" s="3">
        <f t="shared" si="19"/>
        <v>0.09001969477435093</v>
      </c>
      <c r="O149" s="7">
        <f t="shared" si="20"/>
        <v>11.108680189448135</v>
      </c>
      <c r="P149" s="3">
        <f t="shared" si="21"/>
        <v>0.09001969477435093</v>
      </c>
      <c r="Q149" s="3">
        <f>IF(ISNUMBER(P149),SUMIF(A:A,A149,P:P),"")</f>
        <v>0.8942885453593812</v>
      </c>
      <c r="R149" s="3">
        <f t="shared" si="22"/>
        <v>0.10066068188112079</v>
      </c>
      <c r="S149" s="8">
        <f t="shared" si="23"/>
        <v>9.934365447484147</v>
      </c>
    </row>
    <row r="150" spans="1:19" ht="15">
      <c r="A150" s="1">
        <v>17</v>
      </c>
      <c r="B150" s="5">
        <v>0.7083333333333334</v>
      </c>
      <c r="C150" s="1" t="s">
        <v>133</v>
      </c>
      <c r="D150" s="1">
        <v>8</v>
      </c>
      <c r="E150" s="1">
        <v>1</v>
      </c>
      <c r="F150" s="1" t="s">
        <v>172</v>
      </c>
      <c r="G150" s="2">
        <v>43.840966666666596</v>
      </c>
      <c r="H150" s="6">
        <f>1+_xlfn.COUNTIFS(A:A,A150,O:O,"&lt;"&amp;O150)</f>
        <v>6</v>
      </c>
      <c r="I150" s="2">
        <f>_xlfn.AVERAGEIF(A:A,A150,G:G)</f>
        <v>45.29009090909089</v>
      </c>
      <c r="J150" s="2">
        <f t="shared" si="16"/>
        <v>-1.449124242424297</v>
      </c>
      <c r="K150" s="2">
        <f t="shared" si="17"/>
        <v>88.55087575757571</v>
      </c>
      <c r="L150" s="2">
        <f t="shared" si="18"/>
        <v>202.9688553711665</v>
      </c>
      <c r="M150" s="2">
        <f>SUMIF(A:A,A150,L:L)</f>
        <v>3010.6261134370457</v>
      </c>
      <c r="N150" s="3">
        <f t="shared" si="19"/>
        <v>0.06741748982554646</v>
      </c>
      <c r="O150" s="7">
        <f t="shared" si="20"/>
        <v>14.832946207099374</v>
      </c>
      <c r="P150" s="3">
        <f t="shared" si="21"/>
        <v>0.06741748982554646</v>
      </c>
      <c r="Q150" s="3">
        <f>IF(ISNUMBER(P150),SUMIF(A:A,A150,P:P),"")</f>
        <v>0.8942885453593812</v>
      </c>
      <c r="R150" s="3">
        <f t="shared" si="22"/>
        <v>0.0753867307988988</v>
      </c>
      <c r="S150" s="8">
        <f t="shared" si="23"/>
        <v>13.264933886940849</v>
      </c>
    </row>
    <row r="151" spans="1:19" ht="15">
      <c r="A151" s="1">
        <v>17</v>
      </c>
      <c r="B151" s="5">
        <v>0.7083333333333334</v>
      </c>
      <c r="C151" s="1" t="s">
        <v>133</v>
      </c>
      <c r="D151" s="1">
        <v>8</v>
      </c>
      <c r="E151" s="1">
        <v>9</v>
      </c>
      <c r="F151" s="1" t="s">
        <v>179</v>
      </c>
      <c r="G151" s="2">
        <v>43.2188333333333</v>
      </c>
      <c r="H151" s="6">
        <f>1+_xlfn.COUNTIFS(A:A,A151,O:O,"&lt;"&amp;O151)</f>
        <v>7</v>
      </c>
      <c r="I151" s="2">
        <f>_xlfn.AVERAGEIF(A:A,A151,G:G)</f>
        <v>45.29009090909089</v>
      </c>
      <c r="J151" s="2">
        <f t="shared" si="16"/>
        <v>-2.071257575757592</v>
      </c>
      <c r="K151" s="2">
        <f t="shared" si="17"/>
        <v>87.92874242424242</v>
      </c>
      <c r="L151" s="2">
        <f t="shared" si="18"/>
        <v>195.53209709324793</v>
      </c>
      <c r="M151" s="2">
        <f>SUMIF(A:A,A151,L:L)</f>
        <v>3010.6261134370457</v>
      </c>
      <c r="N151" s="3">
        <f t="shared" si="19"/>
        <v>0.06494731983508276</v>
      </c>
      <c r="O151" s="7">
        <f t="shared" si="20"/>
        <v>15.397094176314686</v>
      </c>
      <c r="P151" s="3">
        <f t="shared" si="21"/>
        <v>0.06494731983508276</v>
      </c>
      <c r="Q151" s="3">
        <f>IF(ISNUMBER(P151),SUMIF(A:A,A151,P:P),"")</f>
        <v>0.8942885453593812</v>
      </c>
      <c r="R151" s="3">
        <f t="shared" si="22"/>
        <v>0.07262456862732469</v>
      </c>
      <c r="S151" s="8">
        <f t="shared" si="23"/>
        <v>13.769444953697862</v>
      </c>
    </row>
    <row r="152" spans="1:19" ht="15">
      <c r="A152" s="1">
        <v>17</v>
      </c>
      <c r="B152" s="5">
        <v>0.7083333333333334</v>
      </c>
      <c r="C152" s="1" t="s">
        <v>133</v>
      </c>
      <c r="D152" s="1">
        <v>8</v>
      </c>
      <c r="E152" s="1">
        <v>7</v>
      </c>
      <c r="F152" s="1" t="s">
        <v>178</v>
      </c>
      <c r="G152" s="2">
        <v>42.1370666666667</v>
      </c>
      <c r="H152" s="6">
        <f>1+_xlfn.COUNTIFS(A:A,A152,O:O,"&lt;"&amp;O152)</f>
        <v>8</v>
      </c>
      <c r="I152" s="2">
        <f>_xlfn.AVERAGEIF(A:A,A152,G:G)</f>
        <v>45.29009090909089</v>
      </c>
      <c r="J152" s="2">
        <f t="shared" si="16"/>
        <v>-3.1530242424241948</v>
      </c>
      <c r="K152" s="2">
        <f t="shared" si="17"/>
        <v>86.8469757575758</v>
      </c>
      <c r="L152" s="2">
        <f t="shared" si="18"/>
        <v>183.24399035758157</v>
      </c>
      <c r="M152" s="2">
        <f>SUMIF(A:A,A152,L:L)</f>
        <v>3010.6261134370457</v>
      </c>
      <c r="N152" s="3">
        <f t="shared" si="19"/>
        <v>0.060865741361813684</v>
      </c>
      <c r="O152" s="7">
        <f t="shared" si="20"/>
        <v>16.429603544226048</v>
      </c>
      <c r="P152" s="3">
        <f t="shared" si="21"/>
        <v>0.060865741361813684</v>
      </c>
      <c r="Q152" s="3">
        <f>IF(ISNUMBER(P152),SUMIF(A:A,A152,P:P),"")</f>
        <v>0.8942885453593812</v>
      </c>
      <c r="R152" s="3">
        <f t="shared" si="22"/>
        <v>0.06806051769046646</v>
      </c>
      <c r="S152" s="8">
        <f t="shared" si="23"/>
        <v>14.692806254397246</v>
      </c>
    </row>
    <row r="153" spans="1:19" ht="15">
      <c r="A153" s="1">
        <v>17</v>
      </c>
      <c r="B153" s="5">
        <v>0.7083333333333334</v>
      </c>
      <c r="C153" s="1" t="s">
        <v>133</v>
      </c>
      <c r="D153" s="1">
        <v>8</v>
      </c>
      <c r="E153" s="1">
        <v>11</v>
      </c>
      <c r="F153" s="1" t="s">
        <v>180</v>
      </c>
      <c r="G153" s="2">
        <v>31.5169666666667</v>
      </c>
      <c r="H153" s="6">
        <f>1+_xlfn.COUNTIFS(A:A,A153,O:O,"&lt;"&amp;O153)</f>
        <v>11</v>
      </c>
      <c r="I153" s="2">
        <f>_xlfn.AVERAGEIF(A:A,A153,G:G)</f>
        <v>45.29009090909089</v>
      </c>
      <c r="J153" s="2">
        <f t="shared" si="16"/>
        <v>-13.773124242424192</v>
      </c>
      <c r="K153" s="2">
        <f t="shared" si="17"/>
        <v>76.22687575757581</v>
      </c>
      <c r="L153" s="2">
        <f t="shared" si="18"/>
        <v>96.89351049076838</v>
      </c>
      <c r="M153" s="2">
        <f>SUMIF(A:A,A153,L:L)</f>
        <v>3010.6261134370457</v>
      </c>
      <c r="N153" s="3">
        <f t="shared" si="19"/>
        <v>0.0321838404504341</v>
      </c>
      <c r="O153" s="7">
        <f t="shared" si="20"/>
        <v>31.07149383057894</v>
      </c>
      <c r="P153" s="3">
        <f t="shared" si="21"/>
      </c>
      <c r="Q153" s="3">
        <f>IF(ISNUMBER(P153),SUMIF(A:A,A153,P:P),"")</f>
      </c>
      <c r="R153" s="3">
        <f t="shared" si="22"/>
      </c>
      <c r="S153" s="8">
        <f t="shared" si="23"/>
      </c>
    </row>
    <row r="154" spans="1:19" ht="15">
      <c r="A154" s="1">
        <v>17</v>
      </c>
      <c r="B154" s="5">
        <v>0.7083333333333334</v>
      </c>
      <c r="C154" s="1" t="s">
        <v>133</v>
      </c>
      <c r="D154" s="1">
        <v>8</v>
      </c>
      <c r="E154" s="1">
        <v>12</v>
      </c>
      <c r="F154" s="1" t="s">
        <v>181</v>
      </c>
      <c r="G154" s="2">
        <v>35.1221</v>
      </c>
      <c r="H154" s="6">
        <f>1+_xlfn.COUNTIFS(A:A,A154,O:O,"&lt;"&amp;O154)</f>
        <v>9</v>
      </c>
      <c r="I154" s="2">
        <f>_xlfn.AVERAGEIF(A:A,A154,G:G)</f>
        <v>45.29009090909089</v>
      </c>
      <c r="J154" s="2">
        <f aca="true" t="shared" si="24" ref="J154:J162">G154-I154</f>
        <v>-10.16799090909089</v>
      </c>
      <c r="K154" s="2">
        <f aca="true" t="shared" si="25" ref="K154:K162">90+J154</f>
        <v>79.83200909090911</v>
      </c>
      <c r="L154" s="2">
        <f aca="true" t="shared" si="26" ref="L154:L162">EXP(0.06*K154)</f>
        <v>120.29181055237363</v>
      </c>
      <c r="M154" s="2">
        <f>SUMIF(A:A,A154,L:L)</f>
        <v>3010.6261134370457</v>
      </c>
      <c r="N154" s="3">
        <f aca="true" t="shared" si="27" ref="N154:N162">L154/M154</f>
        <v>0.03995574542301565</v>
      </c>
      <c r="O154" s="7">
        <f aca="true" t="shared" si="28" ref="O154:O162">1/N154</f>
        <v>25.027689745564636</v>
      </c>
      <c r="P154" s="3">
        <f aca="true" t="shared" si="29" ref="P154:P162">IF(O154&gt;21,"",N154)</f>
      </c>
      <c r="Q154" s="3">
        <f>IF(ISNUMBER(P154),SUMIF(A:A,A154,P:P),"")</f>
      </c>
      <c r="R154" s="3">
        <f aca="true" t="shared" si="30" ref="R154:R162">_xlfn.IFERROR(P154*(1/Q154),"")</f>
      </c>
      <c r="S154" s="8">
        <f aca="true" t="shared" si="31" ref="S154:S162">_xlfn.IFERROR(1/R154,"")</f>
      </c>
    </row>
    <row r="155" spans="1:19" ht="15">
      <c r="A155" s="1">
        <v>17</v>
      </c>
      <c r="B155" s="5">
        <v>0.7083333333333334</v>
      </c>
      <c r="C155" s="1" t="s">
        <v>133</v>
      </c>
      <c r="D155" s="1">
        <v>8</v>
      </c>
      <c r="E155" s="1">
        <v>13</v>
      </c>
      <c r="F155" s="1" t="s">
        <v>182</v>
      </c>
      <c r="G155" s="2">
        <v>32.2207</v>
      </c>
      <c r="H155" s="6">
        <f>1+_xlfn.COUNTIFS(A:A,A155,O:O,"&lt;"&amp;O155)</f>
        <v>10</v>
      </c>
      <c r="I155" s="2">
        <f>_xlfn.AVERAGEIF(A:A,A155,G:G)</f>
        <v>45.29009090909089</v>
      </c>
      <c r="J155" s="2">
        <f t="shared" si="24"/>
        <v>-13.069390909090892</v>
      </c>
      <c r="K155" s="2">
        <f t="shared" si="25"/>
        <v>76.93060909090912</v>
      </c>
      <c r="L155" s="2">
        <f t="shared" si="26"/>
        <v>101.07234478732002</v>
      </c>
      <c r="M155" s="2">
        <f>SUMIF(A:A,A155,L:L)</f>
        <v>3010.6261134370457</v>
      </c>
      <c r="N155" s="3">
        <f t="shared" si="27"/>
        <v>0.033571868767168826</v>
      </c>
      <c r="O155" s="7">
        <f t="shared" si="28"/>
        <v>29.78684347110093</v>
      </c>
      <c r="P155" s="3">
        <f t="shared" si="29"/>
      </c>
      <c r="Q155" s="3">
        <f>IF(ISNUMBER(P155),SUMIF(A:A,A155,P:P),"")</f>
      </c>
      <c r="R155" s="3">
        <f t="shared" si="30"/>
      </c>
      <c r="S155" s="8">
        <f t="shared" si="31"/>
      </c>
    </row>
    <row r="156" spans="1:19" ht="15">
      <c r="A156" s="1">
        <v>12</v>
      </c>
      <c r="B156" s="5">
        <v>0.71875</v>
      </c>
      <c r="C156" s="1" t="s">
        <v>86</v>
      </c>
      <c r="D156" s="1">
        <v>7</v>
      </c>
      <c r="E156" s="1">
        <v>6</v>
      </c>
      <c r="F156" s="1" t="s">
        <v>19</v>
      </c>
      <c r="G156" s="2">
        <v>64.4329666666667</v>
      </c>
      <c r="H156" s="6">
        <f>1+_xlfn.COUNTIFS(A:A,A156,O:O,"&lt;"&amp;O156)</f>
        <v>1</v>
      </c>
      <c r="I156" s="2">
        <f>_xlfn.AVERAGEIF(A:A,A156,G:G)</f>
        <v>52.189009523809524</v>
      </c>
      <c r="J156" s="2">
        <f t="shared" si="24"/>
        <v>12.243957142857177</v>
      </c>
      <c r="K156" s="2">
        <f t="shared" si="25"/>
        <v>102.24395714285717</v>
      </c>
      <c r="L156" s="2">
        <f t="shared" si="26"/>
        <v>461.571710961951</v>
      </c>
      <c r="M156" s="2">
        <f>SUMIF(A:A,A156,L:L)</f>
        <v>1762.6753927224415</v>
      </c>
      <c r="N156" s="3">
        <f t="shared" si="27"/>
        <v>0.2618586002094556</v>
      </c>
      <c r="O156" s="7">
        <f t="shared" si="28"/>
        <v>3.818854905663283</v>
      </c>
      <c r="P156" s="3">
        <f t="shared" si="29"/>
        <v>0.2618586002094556</v>
      </c>
      <c r="Q156" s="3">
        <f>IF(ISNUMBER(P156),SUMIF(A:A,A156,P:P),"")</f>
        <v>1.0000000000000002</v>
      </c>
      <c r="R156" s="3">
        <f t="shared" si="30"/>
        <v>0.26185860020945556</v>
      </c>
      <c r="S156" s="8">
        <f t="shared" si="31"/>
        <v>3.818854905663284</v>
      </c>
    </row>
    <row r="157" spans="1:19" ht="15">
      <c r="A157" s="1">
        <v>12</v>
      </c>
      <c r="B157" s="5">
        <v>0.71875</v>
      </c>
      <c r="C157" s="1" t="s">
        <v>86</v>
      </c>
      <c r="D157" s="1">
        <v>7</v>
      </c>
      <c r="E157" s="1">
        <v>2</v>
      </c>
      <c r="F157" s="1" t="s">
        <v>128</v>
      </c>
      <c r="G157" s="2">
        <v>58.7672333333333</v>
      </c>
      <c r="H157" s="6">
        <f>1+_xlfn.COUNTIFS(A:A,A157,O:O,"&lt;"&amp;O157)</f>
        <v>2</v>
      </c>
      <c r="I157" s="2">
        <f>_xlfn.AVERAGEIF(A:A,A157,G:G)</f>
        <v>52.189009523809524</v>
      </c>
      <c r="J157" s="2">
        <f t="shared" si="24"/>
        <v>6.578223809523777</v>
      </c>
      <c r="K157" s="2">
        <f t="shared" si="25"/>
        <v>96.57822380952378</v>
      </c>
      <c r="L157" s="2">
        <f t="shared" si="26"/>
        <v>328.55144405518473</v>
      </c>
      <c r="M157" s="2">
        <f>SUMIF(A:A,A157,L:L)</f>
        <v>1762.6753927224415</v>
      </c>
      <c r="N157" s="3">
        <f t="shared" si="27"/>
        <v>0.1863936181396048</v>
      </c>
      <c r="O157" s="7">
        <f t="shared" si="28"/>
        <v>5.364990550540317</v>
      </c>
      <c r="P157" s="3">
        <f t="shared" si="29"/>
        <v>0.1863936181396048</v>
      </c>
      <c r="Q157" s="3">
        <f>IF(ISNUMBER(P157),SUMIF(A:A,A157,P:P),"")</f>
        <v>1.0000000000000002</v>
      </c>
      <c r="R157" s="3">
        <f t="shared" si="30"/>
        <v>0.18639361813960478</v>
      </c>
      <c r="S157" s="8">
        <f t="shared" si="31"/>
        <v>5.364990550540318</v>
      </c>
    </row>
    <row r="158" spans="1:19" ht="15">
      <c r="A158" s="1">
        <v>12</v>
      </c>
      <c r="B158" s="5">
        <v>0.71875</v>
      </c>
      <c r="C158" s="1" t="s">
        <v>86</v>
      </c>
      <c r="D158" s="1">
        <v>7</v>
      </c>
      <c r="E158" s="1">
        <v>4</v>
      </c>
      <c r="F158" s="1" t="s">
        <v>130</v>
      </c>
      <c r="G158" s="2">
        <v>57.340266666666594</v>
      </c>
      <c r="H158" s="6">
        <f>1+_xlfn.COUNTIFS(A:A,A158,O:O,"&lt;"&amp;O158)</f>
        <v>3</v>
      </c>
      <c r="I158" s="2">
        <f>_xlfn.AVERAGEIF(A:A,A158,G:G)</f>
        <v>52.189009523809524</v>
      </c>
      <c r="J158" s="2">
        <f t="shared" si="24"/>
        <v>5.1512571428570695</v>
      </c>
      <c r="K158" s="2">
        <f t="shared" si="25"/>
        <v>95.15125714285708</v>
      </c>
      <c r="L158" s="2">
        <f t="shared" si="26"/>
        <v>301.5920959027611</v>
      </c>
      <c r="M158" s="2">
        <f>SUMIF(A:A,A158,L:L)</f>
        <v>1762.6753927224415</v>
      </c>
      <c r="N158" s="3">
        <f t="shared" si="27"/>
        <v>0.17109905609844245</v>
      </c>
      <c r="O158" s="7">
        <f t="shared" si="28"/>
        <v>5.844567601966468</v>
      </c>
      <c r="P158" s="3">
        <f t="shared" si="29"/>
        <v>0.17109905609844245</v>
      </c>
      <c r="Q158" s="3">
        <f>IF(ISNUMBER(P158),SUMIF(A:A,A158,P:P),"")</f>
        <v>1.0000000000000002</v>
      </c>
      <c r="R158" s="3">
        <f t="shared" si="30"/>
        <v>0.17109905609844242</v>
      </c>
      <c r="S158" s="8">
        <f t="shared" si="31"/>
        <v>5.844567601966469</v>
      </c>
    </row>
    <row r="159" spans="1:19" ht="15">
      <c r="A159" s="1">
        <v>12</v>
      </c>
      <c r="B159" s="5">
        <v>0.71875</v>
      </c>
      <c r="C159" s="1" t="s">
        <v>86</v>
      </c>
      <c r="D159" s="1">
        <v>7</v>
      </c>
      <c r="E159" s="1">
        <v>3</v>
      </c>
      <c r="F159" s="1" t="s">
        <v>129</v>
      </c>
      <c r="G159" s="2">
        <v>56.6633333333333</v>
      </c>
      <c r="H159" s="6">
        <f>1+_xlfn.COUNTIFS(A:A,A159,O:O,"&lt;"&amp;O159)</f>
        <v>4</v>
      </c>
      <c r="I159" s="2">
        <f>_xlfn.AVERAGEIF(A:A,A159,G:G)</f>
        <v>52.189009523809524</v>
      </c>
      <c r="J159" s="2">
        <f t="shared" si="24"/>
        <v>4.474323809523774</v>
      </c>
      <c r="K159" s="2">
        <f t="shared" si="25"/>
        <v>94.47432380952378</v>
      </c>
      <c r="L159" s="2">
        <f t="shared" si="26"/>
        <v>289.5880594763042</v>
      </c>
      <c r="M159" s="2">
        <f>SUMIF(A:A,A159,L:L)</f>
        <v>1762.6753927224415</v>
      </c>
      <c r="N159" s="3">
        <f t="shared" si="27"/>
        <v>0.1642889329889817</v>
      </c>
      <c r="O159" s="7">
        <f t="shared" si="28"/>
        <v>6.086837267773031</v>
      </c>
      <c r="P159" s="3">
        <f t="shared" si="29"/>
        <v>0.1642889329889817</v>
      </c>
      <c r="Q159" s="3">
        <f>IF(ISNUMBER(P159),SUMIF(A:A,A159,P:P),"")</f>
        <v>1.0000000000000002</v>
      </c>
      <c r="R159" s="3">
        <f t="shared" si="30"/>
        <v>0.16428893298898167</v>
      </c>
      <c r="S159" s="8">
        <f t="shared" si="31"/>
        <v>6.086837267773032</v>
      </c>
    </row>
    <row r="160" spans="1:19" ht="15">
      <c r="A160" s="1">
        <v>12</v>
      </c>
      <c r="B160" s="5">
        <v>0.71875</v>
      </c>
      <c r="C160" s="1" t="s">
        <v>86</v>
      </c>
      <c r="D160" s="1">
        <v>7</v>
      </c>
      <c r="E160" s="1">
        <v>5</v>
      </c>
      <c r="F160" s="1" t="s">
        <v>131</v>
      </c>
      <c r="G160" s="2">
        <v>45.691900000000004</v>
      </c>
      <c r="H160" s="6">
        <f>1+_xlfn.COUNTIFS(A:A,A160,O:O,"&lt;"&amp;O160)</f>
        <v>5</v>
      </c>
      <c r="I160" s="2">
        <f>_xlfn.AVERAGEIF(A:A,A160,G:G)</f>
        <v>52.189009523809524</v>
      </c>
      <c r="J160" s="2">
        <f t="shared" si="24"/>
        <v>-6.49710952380952</v>
      </c>
      <c r="K160" s="2">
        <f t="shared" si="25"/>
        <v>83.50289047619049</v>
      </c>
      <c r="L160" s="2">
        <f t="shared" si="26"/>
        <v>149.93073616779537</v>
      </c>
      <c r="M160" s="2">
        <f>SUMIF(A:A,A160,L:L)</f>
        <v>1762.6753927224415</v>
      </c>
      <c r="N160" s="3">
        <f t="shared" si="27"/>
        <v>0.08505861986093098</v>
      </c>
      <c r="O160" s="7">
        <f t="shared" si="28"/>
        <v>11.756597998356646</v>
      </c>
      <c r="P160" s="3">
        <f t="shared" si="29"/>
        <v>0.08505861986093098</v>
      </c>
      <c r="Q160" s="3">
        <f>IF(ISNUMBER(P160),SUMIF(A:A,A160,P:P),"")</f>
        <v>1.0000000000000002</v>
      </c>
      <c r="R160" s="3">
        <f t="shared" si="30"/>
        <v>0.08505861986093097</v>
      </c>
      <c r="S160" s="8">
        <f t="shared" si="31"/>
        <v>11.756597998356648</v>
      </c>
    </row>
    <row r="161" spans="1:19" ht="15">
      <c r="A161" s="1">
        <v>12</v>
      </c>
      <c r="B161" s="5">
        <v>0.71875</v>
      </c>
      <c r="C161" s="1" t="s">
        <v>86</v>
      </c>
      <c r="D161" s="1">
        <v>7</v>
      </c>
      <c r="E161" s="1">
        <v>8</v>
      </c>
      <c r="F161" s="1" t="s">
        <v>132</v>
      </c>
      <c r="G161" s="2">
        <v>43.538700000000006</v>
      </c>
      <c r="H161" s="6">
        <f>1+_xlfn.COUNTIFS(A:A,A161,O:O,"&lt;"&amp;O161)</f>
        <v>6</v>
      </c>
      <c r="I161" s="2">
        <f>_xlfn.AVERAGEIF(A:A,A161,G:G)</f>
        <v>52.189009523809524</v>
      </c>
      <c r="J161" s="2">
        <f t="shared" si="24"/>
        <v>-8.650309523809518</v>
      </c>
      <c r="K161" s="2">
        <f t="shared" si="25"/>
        <v>81.34969047619049</v>
      </c>
      <c r="L161" s="2">
        <f t="shared" si="26"/>
        <v>131.75991339444982</v>
      </c>
      <c r="M161" s="2">
        <f>SUMIF(A:A,A161,L:L)</f>
        <v>1762.6753927224415</v>
      </c>
      <c r="N161" s="3">
        <f t="shared" si="27"/>
        <v>0.07474995903298305</v>
      </c>
      <c r="O161" s="7">
        <f t="shared" si="28"/>
        <v>13.377933753231288</v>
      </c>
      <c r="P161" s="3">
        <f t="shared" si="29"/>
        <v>0.07474995903298305</v>
      </c>
      <c r="Q161" s="3">
        <f>IF(ISNUMBER(P161),SUMIF(A:A,A161,P:P),"")</f>
        <v>1.0000000000000002</v>
      </c>
      <c r="R161" s="3">
        <f t="shared" si="30"/>
        <v>0.07474995903298304</v>
      </c>
      <c r="S161" s="8">
        <f t="shared" si="31"/>
        <v>13.377933753231291</v>
      </c>
    </row>
    <row r="162" spans="1:19" ht="15">
      <c r="A162" s="1">
        <v>12</v>
      </c>
      <c r="B162" s="5">
        <v>0.71875</v>
      </c>
      <c r="C162" s="1" t="s">
        <v>86</v>
      </c>
      <c r="D162" s="1">
        <v>7</v>
      </c>
      <c r="E162" s="1">
        <v>10</v>
      </c>
      <c r="F162" s="1" t="s">
        <v>125</v>
      </c>
      <c r="G162" s="2">
        <v>38.8886666666667</v>
      </c>
      <c r="H162" s="6">
        <f>1+_xlfn.COUNTIFS(A:A,A162,O:O,"&lt;"&amp;O162)</f>
        <v>7</v>
      </c>
      <c r="I162" s="2">
        <f>_xlfn.AVERAGEIF(A:A,A162,G:G)</f>
        <v>52.189009523809524</v>
      </c>
      <c r="J162" s="2">
        <f t="shared" si="24"/>
        <v>-13.300342857142823</v>
      </c>
      <c r="K162" s="2">
        <f t="shared" si="25"/>
        <v>76.69965714285718</v>
      </c>
      <c r="L162" s="2">
        <f t="shared" si="26"/>
        <v>99.68143276399536</v>
      </c>
      <c r="M162" s="2">
        <f>SUMIF(A:A,A162,L:L)</f>
        <v>1762.6753927224415</v>
      </c>
      <c r="N162" s="3">
        <f t="shared" si="27"/>
        <v>0.056551213669601405</v>
      </c>
      <c r="O162" s="7">
        <f t="shared" si="28"/>
        <v>17.683086446958804</v>
      </c>
      <c r="P162" s="3">
        <f t="shared" si="29"/>
        <v>0.056551213669601405</v>
      </c>
      <c r="Q162" s="3">
        <f>IF(ISNUMBER(P162),SUMIF(A:A,A162,P:P),"")</f>
        <v>1.0000000000000002</v>
      </c>
      <c r="R162" s="3">
        <f t="shared" si="30"/>
        <v>0.05655121366960139</v>
      </c>
      <c r="S162" s="8">
        <f t="shared" si="31"/>
        <v>17.683086446958807</v>
      </c>
    </row>
  </sheetData>
  <sheetProtection/>
  <autoFilter ref="A1:S86"/>
  <conditionalFormatting sqref="H1:H65536">
    <cfRule type="colorScale" priority="2" dxfId="0">
      <colorScale>
        <cfvo type="min" val="0"/>
        <cfvo type="percentile" val="50"/>
        <cfvo type="max"/>
        <color rgb="FF00B050"/>
        <color rgb="FFFFEB84"/>
        <color rgb="FFFF0000"/>
      </colorScale>
    </cfRule>
  </conditionalFormatting>
  <conditionalFormatting sqref="S1:S65536">
    <cfRule type="colorScale" priority="1" dxfId="0">
      <colorScale>
        <cfvo type="min" val="0"/>
        <cfvo type="percentile" val="50"/>
        <cfvo type="max"/>
        <color rgb="FF00B050"/>
        <color rgb="FFFFEB84"/>
        <color rgb="FFFF0000"/>
      </colorScale>
    </cfRule>
  </conditionalFormatting>
  <conditionalFormatting sqref="G1:G65536">
    <cfRule type="colorScale" priority="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caisson</cp:lastModifiedBy>
  <dcterms:created xsi:type="dcterms:W3CDTF">2016-03-11T05:58:01Z</dcterms:created>
  <dcterms:modified xsi:type="dcterms:W3CDTF">2017-04-09T22:45:27Z</dcterms:modified>
  <cp:category/>
  <cp:version/>
  <cp:contentType/>
  <cp:contentStatus/>
</cp:coreProperties>
</file>