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'PRICES'!$A$1:$S$84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<sst xmlns="http://schemas.openxmlformats.org/spreadsheetml/2006/main" count="397" uniqueCount="211">
  <si>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</si>
  <si>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</si>
  <si>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</si>
  <si>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</si>
  <si>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</si>
  <si>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</si>
  <si>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</si>
  <si>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</si>
  <si>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</si>
  <si>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</si>
  <si>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</si>
  <si>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</si>
  <si>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</si>
  <si>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</si>
  <si>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</si>
  <si>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</si>
  <si>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</si>
  <si>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</si>
  <si>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</si>
  <si>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Geelong</t>
  </si>
  <si>
    <t xml:space="preserve">Zamboanga           </t>
  </si>
  <si>
    <t xml:space="preserve">Missile Strike      </t>
  </si>
  <si>
    <t xml:space="preserve">Surfer Joe          </t>
  </si>
  <si>
    <t xml:space="preserve">Zanahary            </t>
  </si>
  <si>
    <t xml:space="preserve">Fontein Ali         </t>
  </si>
  <si>
    <t xml:space="preserve">Lady Amanda         </t>
  </si>
  <si>
    <t xml:space="preserve">Very Dogmatic       </t>
  </si>
  <si>
    <t xml:space="preserve">Sub Cool            </t>
  </si>
  <si>
    <t xml:space="preserve">Willing Accomplice  </t>
  </si>
  <si>
    <t xml:space="preserve">Al Cosmic Gift      </t>
  </si>
  <si>
    <t xml:space="preserve">Cry Wolf            </t>
  </si>
  <si>
    <t xml:space="preserve">For All We Know     </t>
  </si>
  <si>
    <t xml:space="preserve">Vladivostok         </t>
  </si>
  <si>
    <t xml:space="preserve">Dark Deal           </t>
  </si>
  <si>
    <t xml:space="preserve">La Mimica           </t>
  </si>
  <si>
    <t xml:space="preserve">Oracabessa          </t>
  </si>
  <si>
    <t xml:space="preserve">Wings Of Light      </t>
  </si>
  <si>
    <t xml:space="preserve">Arazona             </t>
  </si>
  <si>
    <t xml:space="preserve">Smart Stiletto      </t>
  </si>
  <si>
    <t xml:space="preserve">My Naughty Hoaks    </t>
  </si>
  <si>
    <t xml:space="preserve">Roldana             </t>
  </si>
  <si>
    <t xml:space="preserve">Diamond Meteor      </t>
  </si>
  <si>
    <t xml:space="preserve">Divine Command      </t>
  </si>
  <si>
    <t xml:space="preserve">Free Speech         </t>
  </si>
  <si>
    <t xml:space="preserve">Macattack           </t>
  </si>
  <si>
    <t xml:space="preserve">Raheen Lady         </t>
  </si>
  <si>
    <t xml:space="preserve">Shandaara           </t>
  </si>
  <si>
    <t xml:space="preserve">Murphys Reward      </t>
  </si>
  <si>
    <t xml:space="preserve">Streetshavenoname   </t>
  </si>
  <si>
    <t xml:space="preserve">Inn Keeper          </t>
  </si>
  <si>
    <t xml:space="preserve">Diamond Spinner     </t>
  </si>
  <si>
    <t xml:space="preserve">The Seductress      </t>
  </si>
  <si>
    <t xml:space="preserve">Anyways Rosie       </t>
  </si>
  <si>
    <t xml:space="preserve">Izenashark          </t>
  </si>
  <si>
    <t xml:space="preserve">Peculatus           </t>
  </si>
  <si>
    <t xml:space="preserve">Benambra            </t>
  </si>
  <si>
    <t xml:space="preserve">Effleurer           </t>
  </si>
  <si>
    <t xml:space="preserve">Miss Universe       </t>
  </si>
  <si>
    <t xml:space="preserve">Muccino             </t>
  </si>
  <si>
    <t xml:space="preserve">Cincinnati Kid      </t>
  </si>
  <si>
    <t xml:space="preserve">High Valyrian       </t>
  </si>
  <si>
    <t xml:space="preserve">Big Buddie          </t>
  </si>
  <si>
    <t xml:space="preserve">Mega Doro           </t>
  </si>
  <si>
    <t xml:space="preserve">Frankincense        </t>
  </si>
  <si>
    <t xml:space="preserve">Stylish Assassin    </t>
  </si>
  <si>
    <t xml:space="preserve">Strike Action       </t>
  </si>
  <si>
    <t xml:space="preserve">Iron Jake           </t>
  </si>
  <si>
    <t xml:space="preserve">Party Bag           </t>
  </si>
  <si>
    <t xml:space="preserve">Peppermint Lane     </t>
  </si>
  <si>
    <t xml:space="preserve">Rouen               </t>
  </si>
  <si>
    <t xml:space="preserve">Sea Lady            </t>
  </si>
  <si>
    <t>Grafton</t>
  </si>
  <si>
    <t xml:space="preserve">Gumball             </t>
  </si>
  <si>
    <t xml:space="preserve">Mister Hootabell    </t>
  </si>
  <si>
    <t xml:space="preserve">Mystic Skies        </t>
  </si>
  <si>
    <t xml:space="preserve">Shrewd N Drac       </t>
  </si>
  <si>
    <t xml:space="preserve">Whinaco             </t>
  </si>
  <si>
    <t xml:space="preserve">Wraith Of Odin      </t>
  </si>
  <si>
    <t xml:space="preserve">Yabulu Lad          </t>
  </si>
  <si>
    <t xml:space="preserve">Arlington Heights   </t>
  </si>
  <si>
    <t xml:space="preserve">Court Appeal        </t>
  </si>
  <si>
    <t xml:space="preserve">Milady Duchess      </t>
  </si>
  <si>
    <t xml:space="preserve">Onemoremelody       </t>
  </si>
  <si>
    <t xml:space="preserve">Ultimate Decision   </t>
  </si>
  <si>
    <t xml:space="preserve">Cantillate          </t>
  </si>
  <si>
    <t xml:space="preserve">Galiano             </t>
  </si>
  <si>
    <t xml:space="preserve">Rush Of Blood       </t>
  </si>
  <si>
    <t xml:space="preserve">Red Ochre           </t>
  </si>
  <si>
    <t xml:space="preserve">Super Bonus         </t>
  </si>
  <si>
    <t xml:space="preserve">Anghiari            </t>
  </si>
  <si>
    <t xml:space="preserve">The Blues Brother   </t>
  </si>
  <si>
    <t xml:space="preserve">Kay Beas Lad        </t>
  </si>
  <si>
    <t xml:space="preserve">Unique Dream        </t>
  </si>
  <si>
    <t xml:space="preserve">Mr Bonjove          </t>
  </si>
  <si>
    <t xml:space="preserve">The Spitfire        </t>
  </si>
  <si>
    <t xml:space="preserve">Swift Reply         </t>
  </si>
  <si>
    <t xml:space="preserve">Elite Dubleo        </t>
  </si>
  <si>
    <t xml:space="preserve">Pat Kash            </t>
  </si>
  <si>
    <t xml:space="preserve">Natural Connection  </t>
  </si>
  <si>
    <t xml:space="preserve">Za Im Youthful      </t>
  </si>
  <si>
    <t xml:space="preserve">Champagne Warrior   </t>
  </si>
  <si>
    <t xml:space="preserve">Dunrunin            </t>
  </si>
  <si>
    <t xml:space="preserve">Dalrymple           </t>
  </si>
  <si>
    <t xml:space="preserve">Kyspeil             </t>
  </si>
  <si>
    <t xml:space="preserve">Color Purple        </t>
  </si>
  <si>
    <t xml:space="preserve">Mr Snowman          </t>
  </si>
  <si>
    <t xml:space="preserve">Academy Hill        </t>
  </si>
  <si>
    <t xml:space="preserve">All The Aces        </t>
  </si>
  <si>
    <t xml:space="preserve">Finnegan            </t>
  </si>
  <si>
    <t xml:space="preserve">Myboycellito        </t>
  </si>
  <si>
    <t xml:space="preserve">Classroom Destiny   </t>
  </si>
  <si>
    <t xml:space="preserve">Ridges Pride        </t>
  </si>
  <si>
    <t xml:space="preserve">From The Valley     </t>
  </si>
  <si>
    <t xml:space="preserve">Eddy Would Go       </t>
  </si>
  <si>
    <t xml:space="preserve">London Lady         </t>
  </si>
  <si>
    <t xml:space="preserve">Shoreline           </t>
  </si>
  <si>
    <t xml:space="preserve">Excellero           </t>
  </si>
  <si>
    <t xml:space="preserve">Soft Top            </t>
  </si>
  <si>
    <t xml:space="preserve">Lingering Love      </t>
  </si>
  <si>
    <t xml:space="preserve">Magic Quiver        </t>
  </si>
  <si>
    <t xml:space="preserve">My Cousin Melanie   </t>
  </si>
  <si>
    <t xml:space="preserve">Seven Ten Split     </t>
  </si>
  <si>
    <t xml:space="preserve">Traconi             </t>
  </si>
  <si>
    <t xml:space="preserve">Dreamalina          </t>
  </si>
  <si>
    <t xml:space="preserve">Flying Envy         </t>
  </si>
  <si>
    <t xml:space="preserve">Defrost             </t>
  </si>
  <si>
    <t xml:space="preserve">Single Spirit       </t>
  </si>
  <si>
    <t xml:space="preserve">Hydrazine           </t>
  </si>
  <si>
    <t xml:space="preserve">Umgeni              </t>
  </si>
  <si>
    <t xml:space="preserve">Youwaitandsee       </t>
  </si>
  <si>
    <t xml:space="preserve">Steves Surprise     </t>
  </si>
  <si>
    <t xml:space="preserve">Dantga              </t>
  </si>
  <si>
    <t xml:space="preserve">Murvate             </t>
  </si>
  <si>
    <t xml:space="preserve">Dream Habit         </t>
  </si>
  <si>
    <t xml:space="preserve">Our Blevic          </t>
  </si>
  <si>
    <t xml:space="preserve">Gundy Star          </t>
  </si>
  <si>
    <t xml:space="preserve">Onslow              </t>
  </si>
  <si>
    <t xml:space="preserve">Pomme Petite        </t>
  </si>
  <si>
    <t xml:space="preserve">Charlie Royale      </t>
  </si>
  <si>
    <t xml:space="preserve">Spun Dry            </t>
  </si>
  <si>
    <t xml:space="preserve">Forever Alone       </t>
  </si>
  <si>
    <t xml:space="preserve">Light Motion        </t>
  </si>
  <si>
    <t xml:space="preserve">Dandy Toff          </t>
  </si>
  <si>
    <t xml:space="preserve">Teo Torriate        </t>
  </si>
  <si>
    <t xml:space="preserve">Toast               </t>
  </si>
  <si>
    <t xml:space="preserve">Costanza            </t>
  </si>
  <si>
    <t xml:space="preserve">Mathieson Lane      </t>
  </si>
  <si>
    <t xml:space="preserve">Johnny Feedback     </t>
  </si>
  <si>
    <t xml:space="preserve">Crichton            </t>
  </si>
  <si>
    <t xml:space="preserve">Departure Tax       </t>
  </si>
  <si>
    <t xml:space="preserve">Star Fest           </t>
  </si>
  <si>
    <t>Ipswich</t>
  </si>
  <si>
    <t xml:space="preserve">Cornforth           </t>
  </si>
  <si>
    <t xml:space="preserve">The Sheepish Lion   </t>
  </si>
  <si>
    <t xml:space="preserve">Black Crusade       </t>
  </si>
  <si>
    <t xml:space="preserve">Tyranny             </t>
  </si>
  <si>
    <t xml:space="preserve">The Real Spiel      </t>
  </si>
  <si>
    <t xml:space="preserve">Hemsworth           </t>
  </si>
  <si>
    <t xml:space="preserve">Walk Of Shame       </t>
  </si>
  <si>
    <t xml:space="preserve">Little Mister       </t>
  </si>
  <si>
    <t xml:space="preserve">Bay Dreamer         </t>
  </si>
  <si>
    <t xml:space="preserve">Gran Sabana         </t>
  </si>
  <si>
    <t xml:space="preserve">How Jammys That     </t>
  </si>
  <si>
    <t xml:space="preserve">Lonely Hearts Club  </t>
  </si>
  <si>
    <t xml:space="preserve">San Andreas         </t>
  </si>
  <si>
    <t xml:space="preserve">Pexbury Avenue      </t>
  </si>
  <si>
    <t xml:space="preserve">Roman Senator       </t>
  </si>
  <si>
    <t xml:space="preserve">Heart Of A Rebel    </t>
  </si>
  <si>
    <t xml:space="preserve">Queen Gee           </t>
  </si>
  <si>
    <t xml:space="preserve">Salute The Prince   </t>
  </si>
  <si>
    <t xml:space="preserve">Wishipour           </t>
  </si>
  <si>
    <t xml:space="preserve">Go Get Sum          </t>
  </si>
  <si>
    <t xml:space="preserve">Jagonal             </t>
  </si>
  <si>
    <t xml:space="preserve">Argyll Bay          </t>
  </si>
  <si>
    <t xml:space="preserve">Lushness            </t>
  </si>
  <si>
    <t xml:space="preserve">Brilliant Diva      </t>
  </si>
  <si>
    <t xml:space="preserve">Le Jeu              </t>
  </si>
  <si>
    <t xml:space="preserve">Nourishing          </t>
  </si>
  <si>
    <t xml:space="preserve">Bitty               </t>
  </si>
  <si>
    <t xml:space="preserve">Hidden Angel        </t>
  </si>
  <si>
    <t xml:space="preserve">Jills Shadow        </t>
  </si>
  <si>
    <t xml:space="preserve">Heart Of Australia  </t>
  </si>
  <si>
    <t xml:space="preserve">Rock Garden         </t>
  </si>
  <si>
    <t xml:space="preserve">Miss Defiance       </t>
  </si>
  <si>
    <t xml:space="preserve">Brendabelle         </t>
  </si>
  <si>
    <t xml:space="preserve">Dabke               </t>
  </si>
  <si>
    <t xml:space="preserve">Honour Promise      </t>
  </si>
  <si>
    <t xml:space="preserve">Red Blanket         </t>
  </si>
  <si>
    <t xml:space="preserve">Star Myst           </t>
  </si>
  <si>
    <t xml:space="preserve">Thumbs Up           </t>
  </si>
  <si>
    <t xml:space="preserve">Saint Element       </t>
  </si>
  <si>
    <t xml:space="preserve">Foxy Loxy           </t>
  </si>
  <si>
    <t xml:space="preserve">Climate             </t>
  </si>
  <si>
    <t xml:space="preserve">Plenty Special      </t>
  </si>
  <si>
    <t xml:space="preserve">Napayshini          </t>
  </si>
  <si>
    <t xml:space="preserve">Nautilus            </t>
  </si>
  <si>
    <t xml:space="preserve">Hooriya             </t>
  </si>
  <si>
    <t xml:space="preserve">Dumfries            </t>
  </si>
  <si>
    <t xml:space="preserve">Dazzling Shiraz     </t>
  </si>
  <si>
    <t xml:space="preserve">Prince Of Peace     </t>
  </si>
  <si>
    <t xml:space="preserve">Le Couronnement     </t>
  </si>
  <si>
    <t xml:space="preserve">Miss Chattering     </t>
  </si>
  <si>
    <t xml:space="preserve">Kaizari             </t>
  </si>
  <si>
    <t xml:space="preserve">Pudmardels          </t>
  </si>
  <si>
    <t xml:space="preserve">Thats Despicable    </t>
  </si>
  <si>
    <t xml:space="preserve">Givus A Cuddle      </t>
  </si>
  <si>
    <t xml:space="preserve">Lil Pippa           </t>
  </si>
  <si>
    <t xml:space="preserve">Dreamers Goal       </t>
  </si>
  <si>
    <t xml:space="preserve">Red Ragga           </t>
  </si>
  <si>
    <t xml:space="preserve">Ponty               </t>
  </si>
  <si>
    <t xml:space="preserve">Master Denrho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</si>
</sst>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187" sqref="A187:IV187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8.7109375" style="10" bestFit="1" customWidth="1"/>
    <col min="4" max="4" width="5.8515625" style="10" bestFit="1" customWidth="1"/>
    <col min="5" max="5" width="5.7109375" style="10" bestFit="1" customWidth="1"/>
    <col min="6" max="6" width="21.57421875" style="10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14</v>
      </c>
      <c r="B2" s="5">
        <v>0.548611111111111</v>
      </c>
      <c r="C2" s="1" t="s">
        <v>151</v>
      </c>
      <c r="D2" s="1">
        <v>2</v>
      </c>
      <c r="E2" s="1">
        <v>1</v>
      </c>
      <c r="F2" s="1" t="s">
        <v>152</v>
      </c>
      <c r="G2" s="2">
        <v>80.7573</v>
      </c>
      <c r="H2" s="6">
        <f>1+_xlfn.COUNTIFS(A:A,A2,O:O,"&lt;"&amp;O2)</f>
        <v>1</v>
      </c>
      <c r="I2" s="2">
        <f>_xlfn.AVERAGEIF(A:A,A2,G:G)</f>
        <v>49.63645416666666</v>
      </c>
      <c r="J2" s="2">
        <f aca="true" t="shared" si="0" ref="J2:J50">G2-I2</f>
        <v>31.12084583333334</v>
      </c>
      <c r="K2" s="2">
        <f aca="true" t="shared" si="1" ref="K2:K50">90+J2</f>
        <v>121.12084583333333</v>
      </c>
      <c r="L2" s="2">
        <f aca="true" t="shared" si="2" ref="L2:L50">EXP(0.06*K2)</f>
        <v>1432.606440725707</v>
      </c>
      <c r="M2" s="2">
        <f>SUMIF(A:A,A2,L:L)</f>
        <v>2986.8225559016723</v>
      </c>
      <c r="N2" s="3">
        <f aca="true" t="shared" si="3" ref="N2:N50">L2/M2</f>
        <v>0.4796423001075224</v>
      </c>
      <c r="O2" s="7">
        <f aca="true" t="shared" si="4" ref="O2:O50">1/N2</f>
        <v>2.084887008038757</v>
      </c>
      <c r="P2" s="3">
        <f aca="true" t="shared" si="5" ref="P2:P50">IF(O2&gt;21,"",N2)</f>
        <v>0.4796423001075224</v>
      </c>
      <c r="Q2" s="3">
        <f>IF(ISNUMBER(P2),SUMIF(A:A,A2,P:P),"")</f>
        <v>0.96393560265059</v>
      </c>
      <c r="R2" s="3">
        <f aca="true" t="shared" si="6" ref="R2:R50">_xlfn.IFERROR(P2*(1/Q2),"")</f>
        <v>0.4975874931775753</v>
      </c>
      <c r="S2" s="8">
        <f aca="true" t="shared" si="7" ref="S2:S50">_xlfn.IFERROR(1/R2,"")</f>
        <v>2.009696814552225</v>
      </c>
    </row>
    <row r="3" spans="1:19" ht="15">
      <c r="A3" s="1">
        <v>14</v>
      </c>
      <c r="B3" s="5">
        <v>0.548611111111111</v>
      </c>
      <c r="C3" s="1" t="s">
        <v>151</v>
      </c>
      <c r="D3" s="1">
        <v>2</v>
      </c>
      <c r="E3" s="1">
        <v>3</v>
      </c>
      <c r="F3" s="1" t="s">
        <v>153</v>
      </c>
      <c r="G3" s="2">
        <v>58.8637999999999</v>
      </c>
      <c r="H3" s="6">
        <f>1+_xlfn.COUNTIFS(A:A,A3,O:O,"&lt;"&amp;O3)</f>
        <v>2</v>
      </c>
      <c r="I3" s="2">
        <f>_xlfn.AVERAGEIF(A:A,A3,G:G)</f>
        <v>49.63645416666666</v>
      </c>
      <c r="J3" s="2">
        <f t="shared" si="0"/>
        <v>9.227345833333239</v>
      </c>
      <c r="K3" s="2">
        <f t="shared" si="1"/>
        <v>99.22734583333323</v>
      </c>
      <c r="L3" s="2">
        <f t="shared" si="2"/>
        <v>385.1530354565339</v>
      </c>
      <c r="M3" s="2">
        <f>SUMIF(A:A,A3,L:L)</f>
        <v>2986.8225559016723</v>
      </c>
      <c r="N3" s="3">
        <f t="shared" si="3"/>
        <v>0.12895075895804683</v>
      </c>
      <c r="O3" s="7">
        <f t="shared" si="4"/>
        <v>7.7548981338321745</v>
      </c>
      <c r="P3" s="3">
        <f t="shared" si="5"/>
        <v>0.12895075895804683</v>
      </c>
      <c r="Q3" s="3">
        <f>IF(ISNUMBER(P3),SUMIF(A:A,A3,P:P),"")</f>
        <v>0.96393560265059</v>
      </c>
      <c r="R3" s="3">
        <f t="shared" si="6"/>
        <v>0.13377528395409755</v>
      </c>
      <c r="S3" s="8">
        <f t="shared" si="7"/>
        <v>7.475222406129454</v>
      </c>
    </row>
    <row r="4" spans="1:19" ht="15">
      <c r="A4" s="1">
        <v>14</v>
      </c>
      <c r="B4" s="5">
        <v>0.548611111111111</v>
      </c>
      <c r="C4" s="1" t="s">
        <v>151</v>
      </c>
      <c r="D4" s="1">
        <v>2</v>
      </c>
      <c r="E4" s="1">
        <v>5</v>
      </c>
      <c r="F4" s="1" t="s">
        <v>155</v>
      </c>
      <c r="G4" s="2">
        <v>56.8264</v>
      </c>
      <c r="H4" s="6">
        <f>1+_xlfn.COUNTIFS(A:A,A4,O:O,"&lt;"&amp;O4)</f>
        <v>3</v>
      </c>
      <c r="I4" s="2">
        <f>_xlfn.AVERAGEIF(A:A,A4,G:G)</f>
        <v>49.63645416666666</v>
      </c>
      <c r="J4" s="2">
        <f t="shared" si="0"/>
        <v>7.18994583333334</v>
      </c>
      <c r="K4" s="2">
        <f t="shared" si="1"/>
        <v>97.18994583333334</v>
      </c>
      <c r="L4" s="2">
        <f t="shared" si="2"/>
        <v>340.83440721604325</v>
      </c>
      <c r="M4" s="2">
        <f>SUMIF(A:A,A4,L:L)</f>
        <v>2986.8225559016723</v>
      </c>
      <c r="N4" s="3">
        <f t="shared" si="3"/>
        <v>0.11411270701119738</v>
      </c>
      <c r="O4" s="7">
        <f t="shared" si="4"/>
        <v>8.76326595163389</v>
      </c>
      <c r="P4" s="3">
        <f t="shared" si="5"/>
        <v>0.11411270701119738</v>
      </c>
      <c r="Q4" s="3">
        <f>IF(ISNUMBER(P4),SUMIF(A:A,A4,P:P),"")</f>
        <v>0.96393560265059</v>
      </c>
      <c r="R4" s="3">
        <f t="shared" si="6"/>
        <v>0.1183820855847787</v>
      </c>
      <c r="S4" s="8">
        <f t="shared" si="7"/>
        <v>8.447224046275611</v>
      </c>
    </row>
    <row r="5" spans="1:19" ht="15">
      <c r="A5" s="1">
        <v>14</v>
      </c>
      <c r="B5" s="5">
        <v>0.548611111111111</v>
      </c>
      <c r="C5" s="1" t="s">
        <v>151</v>
      </c>
      <c r="D5" s="1">
        <v>2</v>
      </c>
      <c r="E5" s="1">
        <v>6</v>
      </c>
      <c r="F5" s="1" t="s">
        <v>156</v>
      </c>
      <c r="G5" s="2">
        <v>53.0289666666667</v>
      </c>
      <c r="H5" s="6">
        <f>1+_xlfn.COUNTIFS(A:A,A5,O:O,"&lt;"&amp;O5)</f>
        <v>4</v>
      </c>
      <c r="I5" s="2">
        <f>_xlfn.AVERAGEIF(A:A,A5,G:G)</f>
        <v>49.63645416666666</v>
      </c>
      <c r="J5" s="2">
        <f t="shared" si="0"/>
        <v>3.392512500000038</v>
      </c>
      <c r="K5" s="2">
        <f t="shared" si="1"/>
        <v>93.39251250000004</v>
      </c>
      <c r="L5" s="2">
        <f t="shared" si="2"/>
        <v>271.38833075630725</v>
      </c>
      <c r="M5" s="2">
        <f>SUMIF(A:A,A5,L:L)</f>
        <v>2986.8225559016723</v>
      </c>
      <c r="N5" s="3">
        <f t="shared" si="3"/>
        <v>0.09086188606017796</v>
      </c>
      <c r="O5" s="7">
        <f t="shared" si="4"/>
        <v>11.005714754123622</v>
      </c>
      <c r="P5" s="3">
        <f t="shared" si="5"/>
        <v>0.09086188606017796</v>
      </c>
      <c r="Q5" s="3">
        <f>IF(ISNUMBER(P5),SUMIF(A:A,A5,P:P),"")</f>
        <v>0.96393560265059</v>
      </c>
      <c r="R5" s="3">
        <f t="shared" si="6"/>
        <v>0.09426136539653658</v>
      </c>
      <c r="S5" s="8">
        <f t="shared" si="7"/>
        <v>10.608800284116644</v>
      </c>
    </row>
    <row r="6" spans="1:19" ht="15">
      <c r="A6" s="1">
        <v>14</v>
      </c>
      <c r="B6" s="5">
        <v>0.548611111111111</v>
      </c>
      <c r="C6" s="1" t="s">
        <v>151</v>
      </c>
      <c r="D6" s="1">
        <v>2</v>
      </c>
      <c r="E6" s="1">
        <v>8</v>
      </c>
      <c r="F6" s="1" t="s">
        <v>158</v>
      </c>
      <c r="G6" s="2">
        <v>50.604800000000004</v>
      </c>
      <c r="H6" s="6">
        <f>1+_xlfn.COUNTIFS(A:A,A6,O:O,"&lt;"&amp;O6)</f>
        <v>5</v>
      </c>
      <c r="I6" s="2">
        <f>_xlfn.AVERAGEIF(A:A,A6,G:G)</f>
        <v>49.63645416666666</v>
      </c>
      <c r="J6" s="2">
        <f t="shared" si="0"/>
        <v>0.9683458333333448</v>
      </c>
      <c r="K6" s="2">
        <f t="shared" si="1"/>
        <v>90.96834583333334</v>
      </c>
      <c r="L6" s="2">
        <f t="shared" si="2"/>
        <v>234.65133932960634</v>
      </c>
      <c r="M6" s="2">
        <f>SUMIF(A:A,A6,L:L)</f>
        <v>2986.8225559016723</v>
      </c>
      <c r="N6" s="3">
        <f t="shared" si="3"/>
        <v>0.07856219609228476</v>
      </c>
      <c r="O6" s="7">
        <f t="shared" si="4"/>
        <v>12.728768412040425</v>
      </c>
      <c r="P6" s="3">
        <f t="shared" si="5"/>
        <v>0.07856219609228476</v>
      </c>
      <c r="Q6" s="3">
        <f>IF(ISNUMBER(P6),SUMIF(A:A,A6,P:P),"")</f>
        <v>0.96393560265059</v>
      </c>
      <c r="R6" s="3">
        <f t="shared" si="6"/>
        <v>0.08150149851946302</v>
      </c>
      <c r="S6" s="8">
        <f t="shared" si="7"/>
        <v>12.269713050259982</v>
      </c>
    </row>
    <row r="7" spans="1:19" ht="15">
      <c r="A7" s="1">
        <v>14</v>
      </c>
      <c r="B7" s="5">
        <v>0.548611111111111</v>
      </c>
      <c r="C7" s="1" t="s">
        <v>151</v>
      </c>
      <c r="D7" s="1">
        <v>2</v>
      </c>
      <c r="E7" s="1">
        <v>4</v>
      </c>
      <c r="F7" s="1" t="s">
        <v>154</v>
      </c>
      <c r="G7" s="2">
        <v>49.1060333333334</v>
      </c>
      <c r="H7" s="6">
        <f>1+_xlfn.COUNTIFS(A:A,A7,O:O,"&lt;"&amp;O7)</f>
        <v>6</v>
      </c>
      <c r="I7" s="2">
        <f>_xlfn.AVERAGEIF(A:A,A7,G:G)</f>
        <v>49.63645416666666</v>
      </c>
      <c r="J7" s="2">
        <f t="shared" si="0"/>
        <v>-0.5304208333332596</v>
      </c>
      <c r="K7" s="2">
        <f t="shared" si="1"/>
        <v>89.46957916666673</v>
      </c>
      <c r="L7" s="2">
        <f t="shared" si="2"/>
        <v>214.47104694925602</v>
      </c>
      <c r="M7" s="2">
        <f>SUMIF(A:A,A7,L:L)</f>
        <v>2986.8225559016723</v>
      </c>
      <c r="N7" s="3">
        <f t="shared" si="3"/>
        <v>0.07180575442136058</v>
      </c>
      <c r="O7" s="7">
        <f t="shared" si="4"/>
        <v>13.926460463487905</v>
      </c>
      <c r="P7" s="3">
        <f t="shared" si="5"/>
        <v>0.07180575442136058</v>
      </c>
      <c r="Q7" s="3">
        <f>IF(ISNUMBER(P7),SUMIF(A:A,A7,P:P),"")</f>
        <v>0.96393560265059</v>
      </c>
      <c r="R7" s="3">
        <f t="shared" si="6"/>
        <v>0.07449227336754873</v>
      </c>
      <c r="S7" s="8">
        <f t="shared" si="7"/>
        <v>13.42421105966183</v>
      </c>
    </row>
    <row r="8" spans="1:19" ht="15">
      <c r="A8" s="1">
        <v>14</v>
      </c>
      <c r="B8" s="5">
        <v>0.548611111111111</v>
      </c>
      <c r="C8" s="1" t="s">
        <v>151</v>
      </c>
      <c r="D8" s="1">
        <v>2</v>
      </c>
      <c r="E8" s="1">
        <v>7</v>
      </c>
      <c r="F8" s="1" t="s">
        <v>157</v>
      </c>
      <c r="G8" s="2">
        <v>32.545766666666594</v>
      </c>
      <c r="H8" s="6">
        <f>1+_xlfn.COUNTIFS(A:A,A8,O:O,"&lt;"&amp;O8)</f>
        <v>7</v>
      </c>
      <c r="I8" s="2">
        <f>_xlfn.AVERAGEIF(A:A,A8,G:G)</f>
        <v>49.63645416666666</v>
      </c>
      <c r="J8" s="2">
        <f t="shared" si="0"/>
        <v>-17.090687500000065</v>
      </c>
      <c r="K8" s="2">
        <f t="shared" si="1"/>
        <v>72.90931249999994</v>
      </c>
      <c r="L8" s="2">
        <f t="shared" si="2"/>
        <v>79.40479445545174</v>
      </c>
      <c r="M8" s="2">
        <f>SUMIF(A:A,A8,L:L)</f>
        <v>2986.8225559016723</v>
      </c>
      <c r="N8" s="3">
        <f t="shared" si="3"/>
        <v>0.026585039107380366</v>
      </c>
      <c r="O8" s="7">
        <f t="shared" si="4"/>
        <v>37.61514120633309</v>
      </c>
      <c r="P8" s="3">
        <f t="shared" si="5"/>
      </c>
      <c r="Q8" s="3">
        <f>IF(ISNUMBER(P8),SUMIF(A:A,A8,P:P),"")</f>
      </c>
      <c r="R8" s="3">
        <f t="shared" si="6"/>
      </c>
      <c r="S8" s="8">
        <f t="shared" si="7"/>
      </c>
    </row>
    <row r="9" spans="1:19" ht="15">
      <c r="A9" s="1">
        <v>14</v>
      </c>
      <c r="B9" s="5">
        <v>0.548611111111111</v>
      </c>
      <c r="C9" s="1" t="s">
        <v>151</v>
      </c>
      <c r="D9" s="1">
        <v>2</v>
      </c>
      <c r="E9" s="1">
        <v>9</v>
      </c>
      <c r="F9" s="1" t="s">
        <v>159</v>
      </c>
      <c r="G9" s="2">
        <v>15.3585666666667</v>
      </c>
      <c r="H9" s="6">
        <f>1+_xlfn.COUNTIFS(A:A,A9,O:O,"&lt;"&amp;O9)</f>
        <v>8</v>
      </c>
      <c r="I9" s="2">
        <f>_xlfn.AVERAGEIF(A:A,A9,G:G)</f>
        <v>49.63645416666666</v>
      </c>
      <c r="J9" s="2">
        <f t="shared" si="0"/>
        <v>-34.27788749999996</v>
      </c>
      <c r="K9" s="2">
        <f t="shared" si="1"/>
        <v>55.72211250000004</v>
      </c>
      <c r="L9" s="2">
        <f t="shared" si="2"/>
        <v>28.31316101276668</v>
      </c>
      <c r="M9" s="2">
        <f>SUMIF(A:A,A9,L:L)</f>
        <v>2986.8225559016723</v>
      </c>
      <c r="N9" s="3">
        <f t="shared" si="3"/>
        <v>0.009479358242029683</v>
      </c>
      <c r="O9" s="7">
        <f t="shared" si="4"/>
        <v>105.49237347800498</v>
      </c>
      <c r="P9" s="3">
        <f t="shared" si="5"/>
      </c>
      <c r="Q9" s="3">
        <f>IF(ISNUMBER(P9),SUMIF(A:A,A9,P:P),"")</f>
      </c>
      <c r="R9" s="3">
        <f t="shared" si="6"/>
      </c>
      <c r="S9" s="8">
        <f t="shared" si="7"/>
      </c>
    </row>
    <row r="10" spans="1:19" ht="15">
      <c r="A10" s="1">
        <v>7</v>
      </c>
      <c r="B10" s="5">
        <v>0.5590277777777778</v>
      </c>
      <c r="C10" s="1" t="s">
        <v>71</v>
      </c>
      <c r="D10" s="1">
        <v>4</v>
      </c>
      <c r="E10" s="1">
        <v>9</v>
      </c>
      <c r="F10" s="1" t="s">
        <v>78</v>
      </c>
      <c r="G10" s="2">
        <v>69.0335333333334</v>
      </c>
      <c r="H10" s="6">
        <f>1+_xlfn.COUNTIFS(A:A,A10,O:O,"&lt;"&amp;O10)</f>
        <v>1</v>
      </c>
      <c r="I10" s="2">
        <f>_xlfn.AVERAGEIF(A:A,A10,G:G)</f>
        <v>44.08114242424244</v>
      </c>
      <c r="J10" s="2">
        <f t="shared" si="0"/>
        <v>24.95239090909096</v>
      </c>
      <c r="K10" s="2">
        <f t="shared" si="1"/>
        <v>114.95239090909095</v>
      </c>
      <c r="L10" s="2">
        <f t="shared" si="2"/>
        <v>989.4442823318163</v>
      </c>
      <c r="M10" s="2">
        <f>SUMIF(A:A,A10,L:L)</f>
        <v>3386.644521729206</v>
      </c>
      <c r="N10" s="3">
        <f t="shared" si="3"/>
        <v>0.2921606551804883</v>
      </c>
      <c r="O10" s="7">
        <f t="shared" si="4"/>
        <v>3.4227743615314297</v>
      </c>
      <c r="P10" s="3">
        <f t="shared" si="5"/>
        <v>0.2921606551804883</v>
      </c>
      <c r="Q10" s="3">
        <f>IF(ISNUMBER(P10),SUMIF(A:A,A10,P:P),"")</f>
        <v>0.9230843397040416</v>
      </c>
      <c r="R10" s="3">
        <f t="shared" si="6"/>
        <v>0.31650483343067065</v>
      </c>
      <c r="S10" s="8">
        <f t="shared" si="7"/>
        <v>3.1595094114701623</v>
      </c>
    </row>
    <row r="11" spans="1:19" ht="15">
      <c r="A11" s="1">
        <v>7</v>
      </c>
      <c r="B11" s="5">
        <v>0.5590277777777778</v>
      </c>
      <c r="C11" s="1" t="s">
        <v>71</v>
      </c>
      <c r="D11" s="1">
        <v>4</v>
      </c>
      <c r="E11" s="1">
        <v>8</v>
      </c>
      <c r="F11" s="1" t="s">
        <v>77</v>
      </c>
      <c r="G11" s="2">
        <v>59.4426</v>
      </c>
      <c r="H11" s="6">
        <f>1+_xlfn.COUNTIFS(A:A,A11,O:O,"&lt;"&amp;O11)</f>
        <v>2</v>
      </c>
      <c r="I11" s="2">
        <f>_xlfn.AVERAGEIF(A:A,A11,G:G)</f>
        <v>44.08114242424244</v>
      </c>
      <c r="J11" s="2">
        <f t="shared" si="0"/>
        <v>15.361457575757562</v>
      </c>
      <c r="K11" s="2">
        <f t="shared" si="1"/>
        <v>105.36145757575756</v>
      </c>
      <c r="L11" s="2">
        <f t="shared" si="2"/>
        <v>556.5112880657955</v>
      </c>
      <c r="M11" s="2">
        <f>SUMIF(A:A,A11,L:L)</f>
        <v>3386.644521729206</v>
      </c>
      <c r="N11" s="3">
        <f t="shared" si="3"/>
        <v>0.16432527373190123</v>
      </c>
      <c r="O11" s="7">
        <f t="shared" si="4"/>
        <v>6.0854911559831795</v>
      </c>
      <c r="P11" s="3">
        <f t="shared" si="5"/>
        <v>0.16432527373190123</v>
      </c>
      <c r="Q11" s="3">
        <f>IF(ISNUMBER(P11),SUMIF(A:A,A11,P:P),"")</f>
        <v>0.9230843397040416</v>
      </c>
      <c r="R11" s="3">
        <f t="shared" si="6"/>
        <v>0.1780176162284229</v>
      </c>
      <c r="S11" s="8">
        <f t="shared" si="7"/>
        <v>5.617421585495517</v>
      </c>
    </row>
    <row r="12" spans="1:19" ht="15">
      <c r="A12" s="1">
        <v>7</v>
      </c>
      <c r="B12" s="5">
        <v>0.5590277777777778</v>
      </c>
      <c r="C12" s="1" t="s">
        <v>71</v>
      </c>
      <c r="D12" s="1">
        <v>4</v>
      </c>
      <c r="E12" s="1">
        <v>4</v>
      </c>
      <c r="F12" s="1" t="s">
        <v>74</v>
      </c>
      <c r="G12" s="2">
        <v>57.25296666666671</v>
      </c>
      <c r="H12" s="6">
        <f>1+_xlfn.COUNTIFS(A:A,A12,O:O,"&lt;"&amp;O12)</f>
        <v>3</v>
      </c>
      <c r="I12" s="2">
        <f>_xlfn.AVERAGEIF(A:A,A12,G:G)</f>
        <v>44.08114242424244</v>
      </c>
      <c r="J12" s="2">
        <f t="shared" si="0"/>
        <v>13.171824242424272</v>
      </c>
      <c r="K12" s="2">
        <f t="shared" si="1"/>
        <v>103.17182424242426</v>
      </c>
      <c r="L12" s="2">
        <f t="shared" si="2"/>
        <v>487.9970957704885</v>
      </c>
      <c r="M12" s="2">
        <f>SUMIF(A:A,A12,L:L)</f>
        <v>3386.644521729206</v>
      </c>
      <c r="N12" s="3">
        <f t="shared" si="3"/>
        <v>0.14409457285505692</v>
      </c>
      <c r="O12" s="7">
        <f t="shared" si="4"/>
        <v>6.939886632690105</v>
      </c>
      <c r="P12" s="3">
        <f t="shared" si="5"/>
        <v>0.14409457285505692</v>
      </c>
      <c r="Q12" s="3">
        <f>IF(ISNUMBER(P12),SUMIF(A:A,A12,P:P),"")</f>
        <v>0.9230843397040416</v>
      </c>
      <c r="R12" s="3">
        <f t="shared" si="6"/>
        <v>0.15610119970322148</v>
      </c>
      <c r="S12" s="8">
        <f t="shared" si="7"/>
        <v>6.40610066995765</v>
      </c>
    </row>
    <row r="13" spans="1:19" ht="15">
      <c r="A13" s="1">
        <v>7</v>
      </c>
      <c r="B13" s="5">
        <v>0.5590277777777778</v>
      </c>
      <c r="C13" s="1" t="s">
        <v>71</v>
      </c>
      <c r="D13" s="1">
        <v>4</v>
      </c>
      <c r="E13" s="1">
        <v>2</v>
      </c>
      <c r="F13" s="1" t="s">
        <v>72</v>
      </c>
      <c r="G13" s="2">
        <v>25.4688</v>
      </c>
      <c r="H13" s="6">
        <f>1+_xlfn.COUNTIFS(A:A,A13,O:O,"&lt;"&amp;O13)</f>
        <v>10</v>
      </c>
      <c r="I13" s="2">
        <f>_xlfn.AVERAGEIF(A:A,A13,G:G)</f>
        <v>44.08114242424244</v>
      </c>
      <c r="J13" s="2">
        <f t="shared" si="0"/>
        <v>-18.612342424242435</v>
      </c>
      <c r="K13" s="2">
        <f t="shared" si="1"/>
        <v>71.38765757575757</v>
      </c>
      <c r="L13" s="2">
        <f t="shared" si="2"/>
        <v>72.47628859794776</v>
      </c>
      <c r="M13" s="2">
        <f>SUMIF(A:A,A13,L:L)</f>
        <v>3386.644521729206</v>
      </c>
      <c r="N13" s="3">
        <f t="shared" si="3"/>
        <v>0.021400618852356453</v>
      </c>
      <c r="O13" s="7">
        <f t="shared" si="4"/>
        <v>46.72762067765571</v>
      </c>
      <c r="P13" s="3">
        <f t="shared" si="5"/>
      </c>
      <c r="Q13" s="3">
        <f>IF(ISNUMBER(P13),SUMIF(A:A,A13,P:P),"")</f>
      </c>
      <c r="R13" s="3">
        <f t="shared" si="6"/>
      </c>
      <c r="S13" s="8">
        <f t="shared" si="7"/>
      </c>
    </row>
    <row r="14" spans="1:19" ht="15">
      <c r="A14" s="1">
        <v>7</v>
      </c>
      <c r="B14" s="5">
        <v>0.5590277777777778</v>
      </c>
      <c r="C14" s="1" t="s">
        <v>71</v>
      </c>
      <c r="D14" s="1">
        <v>4</v>
      </c>
      <c r="E14" s="1">
        <v>3</v>
      </c>
      <c r="F14" s="1" t="s">
        <v>73</v>
      </c>
      <c r="G14" s="2">
        <v>36.6212</v>
      </c>
      <c r="H14" s="6">
        <f>1+_xlfn.COUNTIFS(A:A,A14,O:O,"&lt;"&amp;O14)</f>
        <v>9</v>
      </c>
      <c r="I14" s="2">
        <f>_xlfn.AVERAGEIF(A:A,A14,G:G)</f>
        <v>44.08114242424244</v>
      </c>
      <c r="J14" s="2">
        <f t="shared" si="0"/>
        <v>-7.459942424242435</v>
      </c>
      <c r="K14" s="2">
        <f t="shared" si="1"/>
        <v>82.54005757575757</v>
      </c>
      <c r="L14" s="2">
        <f t="shared" si="2"/>
        <v>141.5146796122956</v>
      </c>
      <c r="M14" s="2">
        <f>SUMIF(A:A,A14,L:L)</f>
        <v>3386.644521729206</v>
      </c>
      <c r="N14" s="3">
        <f t="shared" si="3"/>
        <v>0.04178610382764318</v>
      </c>
      <c r="O14" s="7">
        <f t="shared" si="4"/>
        <v>23.93140083422805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7</v>
      </c>
      <c r="B15" s="5">
        <v>0.5590277777777778</v>
      </c>
      <c r="C15" s="1" t="s">
        <v>71</v>
      </c>
      <c r="D15" s="1">
        <v>4</v>
      </c>
      <c r="E15" s="1">
        <v>6</v>
      </c>
      <c r="F15" s="1" t="s">
        <v>75</v>
      </c>
      <c r="G15" s="2">
        <v>43.744866666666695</v>
      </c>
      <c r="H15" s="6">
        <f>1+_xlfn.COUNTIFS(A:A,A15,O:O,"&lt;"&amp;O15)</f>
        <v>6</v>
      </c>
      <c r="I15" s="2">
        <f>_xlfn.AVERAGEIF(A:A,A15,G:G)</f>
        <v>44.08114242424244</v>
      </c>
      <c r="J15" s="2">
        <f t="shared" si="0"/>
        <v>-0.33627575757574135</v>
      </c>
      <c r="K15" s="2">
        <f t="shared" si="1"/>
        <v>89.66372424242425</v>
      </c>
      <c r="L15" s="2">
        <f t="shared" si="2"/>
        <v>216.98396451059452</v>
      </c>
      <c r="M15" s="2">
        <f>SUMIF(A:A,A15,L:L)</f>
        <v>3386.644521729206</v>
      </c>
      <c r="N15" s="3">
        <f t="shared" si="3"/>
        <v>0.0640704872089154</v>
      </c>
      <c r="O15" s="7">
        <f t="shared" si="4"/>
        <v>15.607810141029335</v>
      </c>
      <c r="P15" s="3">
        <f t="shared" si="5"/>
        <v>0.0640704872089154</v>
      </c>
      <c r="Q15" s="3">
        <f>IF(ISNUMBER(P15),SUMIF(A:A,A15,P:P),"")</f>
        <v>0.9230843397040416</v>
      </c>
      <c r="R15" s="3">
        <f t="shared" si="6"/>
        <v>0.06940913679616492</v>
      </c>
      <c r="S15" s="8">
        <f t="shared" si="7"/>
        <v>14.407325118258107</v>
      </c>
    </row>
    <row r="16" spans="1:19" ht="15">
      <c r="A16" s="1">
        <v>7</v>
      </c>
      <c r="B16" s="5">
        <v>0.5590277777777778</v>
      </c>
      <c r="C16" s="1" t="s">
        <v>71</v>
      </c>
      <c r="D16" s="1">
        <v>4</v>
      </c>
      <c r="E16" s="1">
        <v>7</v>
      </c>
      <c r="F16" s="1" t="s">
        <v>76</v>
      </c>
      <c r="G16" s="2">
        <v>42.6030666666666</v>
      </c>
      <c r="H16" s="6">
        <f>1+_xlfn.COUNTIFS(A:A,A16,O:O,"&lt;"&amp;O16)</f>
        <v>7</v>
      </c>
      <c r="I16" s="2">
        <f>_xlfn.AVERAGEIF(A:A,A16,G:G)</f>
        <v>44.08114242424244</v>
      </c>
      <c r="J16" s="2">
        <f t="shared" si="0"/>
        <v>-1.4780757575758372</v>
      </c>
      <c r="K16" s="2">
        <f t="shared" si="1"/>
        <v>88.52192424242416</v>
      </c>
      <c r="L16" s="2">
        <f t="shared" si="2"/>
        <v>202.61658606815476</v>
      </c>
      <c r="M16" s="2">
        <f>SUMIF(A:A,A16,L:L)</f>
        <v>3386.644521729206</v>
      </c>
      <c r="N16" s="3">
        <f t="shared" si="3"/>
        <v>0.0598281233144303</v>
      </c>
      <c r="O16" s="7">
        <f t="shared" si="4"/>
        <v>16.714547349988564</v>
      </c>
      <c r="P16" s="3">
        <f t="shared" si="5"/>
        <v>0.0598281233144303</v>
      </c>
      <c r="Q16" s="3">
        <f>IF(ISNUMBER(P16),SUMIF(A:A,A16,P:P),"")</f>
        <v>0.9230843397040416</v>
      </c>
      <c r="R16" s="3">
        <f t="shared" si="6"/>
        <v>0.06481327950337923</v>
      </c>
      <c r="S16" s="8">
        <f t="shared" si="7"/>
        <v>15.42893690401613</v>
      </c>
    </row>
    <row r="17" spans="1:19" ht="15">
      <c r="A17" s="1">
        <v>7</v>
      </c>
      <c r="B17" s="5">
        <v>0.5590277777777778</v>
      </c>
      <c r="C17" s="1" t="s">
        <v>71</v>
      </c>
      <c r="D17" s="1">
        <v>4</v>
      </c>
      <c r="E17" s="1">
        <v>10</v>
      </c>
      <c r="F17" s="1" t="s">
        <v>79</v>
      </c>
      <c r="G17" s="2">
        <v>42.3827333333333</v>
      </c>
      <c r="H17" s="6">
        <f>1+_xlfn.COUNTIFS(A:A,A17,O:O,"&lt;"&amp;O17)</f>
        <v>8</v>
      </c>
      <c r="I17" s="2">
        <f>_xlfn.AVERAGEIF(A:A,A17,G:G)</f>
        <v>44.08114242424244</v>
      </c>
      <c r="J17" s="2">
        <f t="shared" si="0"/>
        <v>-1.6984090909091378</v>
      </c>
      <c r="K17" s="2">
        <f t="shared" si="1"/>
        <v>88.30159090909086</v>
      </c>
      <c r="L17" s="2">
        <f t="shared" si="2"/>
        <v>199.9556225236125</v>
      </c>
      <c r="M17" s="2">
        <f>SUMIF(A:A,A17,L:L)</f>
        <v>3386.644521729206</v>
      </c>
      <c r="N17" s="3">
        <f t="shared" si="3"/>
        <v>0.059042400594649956</v>
      </c>
      <c r="O17" s="7">
        <f t="shared" si="4"/>
        <v>16.93698071095391</v>
      </c>
      <c r="P17" s="3">
        <f t="shared" si="5"/>
        <v>0.059042400594649956</v>
      </c>
      <c r="Q17" s="3">
        <f>IF(ISNUMBER(P17),SUMIF(A:A,A17,P:P),"")</f>
        <v>0.9230843397040416</v>
      </c>
      <c r="R17" s="3">
        <f t="shared" si="6"/>
        <v>0.06396208672934488</v>
      </c>
      <c r="S17" s="8">
        <f t="shared" si="7"/>
        <v>15.63426165615098</v>
      </c>
    </row>
    <row r="18" spans="1:19" ht="15">
      <c r="A18" s="1">
        <v>7</v>
      </c>
      <c r="B18" s="5">
        <v>0.5590277777777778</v>
      </c>
      <c r="C18" s="1" t="s">
        <v>71</v>
      </c>
      <c r="D18" s="1">
        <v>4</v>
      </c>
      <c r="E18" s="1">
        <v>11</v>
      </c>
      <c r="F18" s="1" t="s">
        <v>80</v>
      </c>
      <c r="G18" s="2">
        <v>18.0702333333333</v>
      </c>
      <c r="H18" s="6">
        <f>1+_xlfn.COUNTIFS(A:A,A18,O:O,"&lt;"&amp;O18)</f>
        <v>11</v>
      </c>
      <c r="I18" s="2">
        <f>_xlfn.AVERAGEIF(A:A,A18,G:G)</f>
        <v>44.08114242424244</v>
      </c>
      <c r="J18" s="2">
        <f t="shared" si="0"/>
        <v>-26.010909090909138</v>
      </c>
      <c r="K18" s="2">
        <f t="shared" si="1"/>
        <v>63.98909090909086</v>
      </c>
      <c r="L18" s="2">
        <f t="shared" si="2"/>
        <v>46.49503136624854</v>
      </c>
      <c r="M18" s="2">
        <f>SUMIF(A:A,A18,L:L)</f>
        <v>3386.644521729206</v>
      </c>
      <c r="N18" s="3">
        <f t="shared" si="3"/>
        <v>0.013728937615958694</v>
      </c>
      <c r="O18" s="7">
        <f t="shared" si="4"/>
        <v>72.83884798468216</v>
      </c>
      <c r="P18" s="3">
        <f t="shared" si="5"/>
      </c>
      <c r="Q18" s="3">
        <f>IF(ISNUMBER(P18),SUMIF(A:A,A18,P:P),"")</f>
      </c>
      <c r="R18" s="3">
        <f t="shared" si="6"/>
      </c>
      <c r="S18" s="8">
        <f t="shared" si="7"/>
      </c>
    </row>
    <row r="19" spans="1:19" ht="15">
      <c r="A19" s="1">
        <v>7</v>
      </c>
      <c r="B19" s="5">
        <v>0.5590277777777778</v>
      </c>
      <c r="C19" s="1" t="s">
        <v>71</v>
      </c>
      <c r="D19" s="1">
        <v>4</v>
      </c>
      <c r="E19" s="1">
        <v>13</v>
      </c>
      <c r="F19" s="1" t="s">
        <v>81</v>
      </c>
      <c r="G19" s="2">
        <v>46.1637</v>
      </c>
      <c r="H19" s="6">
        <f>1+_xlfn.COUNTIFS(A:A,A19,O:O,"&lt;"&amp;O19)</f>
        <v>4</v>
      </c>
      <c r="I19" s="2">
        <f>_xlfn.AVERAGEIF(A:A,A19,G:G)</f>
        <v>44.08114242424244</v>
      </c>
      <c r="J19" s="2">
        <f t="shared" si="0"/>
        <v>2.082557575757562</v>
      </c>
      <c r="K19" s="2">
        <f t="shared" si="1"/>
        <v>92.08255757575756</v>
      </c>
      <c r="L19" s="2">
        <f t="shared" si="2"/>
        <v>250.8746606739677</v>
      </c>
      <c r="M19" s="2">
        <f>SUMIF(A:A,A19,L:L)</f>
        <v>3386.644521729206</v>
      </c>
      <c r="N19" s="3">
        <f t="shared" si="3"/>
        <v>0.07407764796816413</v>
      </c>
      <c r="O19" s="7">
        <f t="shared" si="4"/>
        <v>13.49934868922625</v>
      </c>
      <c r="P19" s="3">
        <f t="shared" si="5"/>
        <v>0.07407764796816413</v>
      </c>
      <c r="Q19" s="3">
        <f>IF(ISNUMBER(P19),SUMIF(A:A,A19,P:P),"")</f>
        <v>0.9230843397040416</v>
      </c>
      <c r="R19" s="3">
        <f t="shared" si="6"/>
        <v>0.08025014051469537</v>
      </c>
      <c r="S19" s="8">
        <f t="shared" si="7"/>
        <v>12.461037371229033</v>
      </c>
    </row>
    <row r="20" spans="1:19" ht="15">
      <c r="A20" s="1">
        <v>7</v>
      </c>
      <c r="B20" s="5">
        <v>0.5590277777777778</v>
      </c>
      <c r="C20" s="1" t="s">
        <v>71</v>
      </c>
      <c r="D20" s="1">
        <v>4</v>
      </c>
      <c r="E20" s="1">
        <v>14</v>
      </c>
      <c r="F20" s="1" t="s">
        <v>82</v>
      </c>
      <c r="G20" s="2">
        <v>44.1088666666667</v>
      </c>
      <c r="H20" s="6">
        <f>1+_xlfn.COUNTIFS(A:A,A20,O:O,"&lt;"&amp;O20)</f>
        <v>5</v>
      </c>
      <c r="I20" s="2">
        <f>_xlfn.AVERAGEIF(A:A,A20,G:G)</f>
        <v>44.08114242424244</v>
      </c>
      <c r="J20" s="2">
        <f t="shared" si="0"/>
        <v>0.027724242424262968</v>
      </c>
      <c r="K20" s="2">
        <f t="shared" si="1"/>
        <v>90.02772424242426</v>
      </c>
      <c r="L20" s="2">
        <f t="shared" si="2"/>
        <v>221.77502220828438</v>
      </c>
      <c r="M20" s="2">
        <f>SUMIF(A:A,A20,L:L)</f>
        <v>3386.644521729206</v>
      </c>
      <c r="N20" s="3">
        <f t="shared" si="3"/>
        <v>0.06548517885043542</v>
      </c>
      <c r="O20" s="7">
        <f t="shared" si="4"/>
        <v>15.270630966496181</v>
      </c>
      <c r="P20" s="3">
        <f t="shared" si="5"/>
        <v>0.06548517885043542</v>
      </c>
      <c r="Q20" s="3">
        <f>IF(ISNUMBER(P20),SUMIF(A:A,A20,P:P),"")</f>
        <v>0.9230843397040416</v>
      </c>
      <c r="R20" s="3">
        <f t="shared" si="6"/>
        <v>0.07094170709410065</v>
      </c>
      <c r="S20" s="8">
        <f t="shared" si="7"/>
        <v>14.096080302572219</v>
      </c>
    </row>
    <row r="21" spans="1:19" ht="15">
      <c r="A21" s="1">
        <v>1</v>
      </c>
      <c r="B21" s="5">
        <v>0.5625</v>
      </c>
      <c r="C21" s="1" t="s">
        <v>19</v>
      </c>
      <c r="D21" s="1">
        <v>1</v>
      </c>
      <c r="E21" s="1">
        <v>3</v>
      </c>
      <c r="F21" s="1" t="s">
        <v>21</v>
      </c>
      <c r="G21" s="2">
        <v>74.1339</v>
      </c>
      <c r="H21" s="6">
        <f>1+_xlfn.COUNTIFS(A:A,A21,O:O,"&lt;"&amp;O21)</f>
        <v>1</v>
      </c>
      <c r="I21" s="2">
        <f>_xlfn.AVERAGEIF(A:A,A21,G:G)</f>
        <v>49.383290476190474</v>
      </c>
      <c r="J21" s="2">
        <f t="shared" si="0"/>
        <v>24.750609523809523</v>
      </c>
      <c r="K21" s="2">
        <f t="shared" si="1"/>
        <v>114.75060952380952</v>
      </c>
      <c r="L21" s="2">
        <f t="shared" si="2"/>
        <v>977.5374189949331</v>
      </c>
      <c r="M21" s="2">
        <f>SUMIF(A:A,A21,L:L)</f>
        <v>2104.5560515449615</v>
      </c>
      <c r="N21" s="3">
        <f t="shared" si="3"/>
        <v>0.46448628359283645</v>
      </c>
      <c r="O21" s="7">
        <f t="shared" si="4"/>
        <v>2.152916103926524</v>
      </c>
      <c r="P21" s="3">
        <f t="shared" si="5"/>
        <v>0.46448628359283645</v>
      </c>
      <c r="Q21" s="3">
        <f>IF(ISNUMBER(P21),SUMIF(A:A,A21,P:P),"")</f>
        <v>1.0000000000000002</v>
      </c>
      <c r="R21" s="3">
        <f t="shared" si="6"/>
        <v>0.46448628359283634</v>
      </c>
      <c r="S21" s="8">
        <f t="shared" si="7"/>
        <v>2.1529161039265245</v>
      </c>
    </row>
    <row r="22" spans="1:19" ht="15">
      <c r="A22" s="1">
        <v>1</v>
      </c>
      <c r="B22" s="5">
        <v>0.5625</v>
      </c>
      <c r="C22" s="1" t="s">
        <v>19</v>
      </c>
      <c r="D22" s="1">
        <v>1</v>
      </c>
      <c r="E22" s="1">
        <v>1</v>
      </c>
      <c r="F22" s="1" t="s">
        <v>20</v>
      </c>
      <c r="G22" s="2">
        <v>54.9563</v>
      </c>
      <c r="H22" s="6">
        <f>1+_xlfn.COUNTIFS(A:A,A22,O:O,"&lt;"&amp;O22)</f>
        <v>2</v>
      </c>
      <c r="I22" s="2">
        <f>_xlfn.AVERAGEIF(A:A,A22,G:G)</f>
        <v>49.383290476190474</v>
      </c>
      <c r="J22" s="2">
        <f t="shared" si="0"/>
        <v>5.5730095238095245</v>
      </c>
      <c r="K22" s="2">
        <f t="shared" si="1"/>
        <v>95.57300952380953</v>
      </c>
      <c r="L22" s="2">
        <f t="shared" si="2"/>
        <v>309.3213089484204</v>
      </c>
      <c r="M22" s="2">
        <f>SUMIF(A:A,A22,L:L)</f>
        <v>2104.5560515449615</v>
      </c>
      <c r="N22" s="3">
        <f t="shared" si="3"/>
        <v>0.14697698772211204</v>
      </c>
      <c r="O22" s="7">
        <f t="shared" si="4"/>
        <v>6.80378619468437</v>
      </c>
      <c r="P22" s="3">
        <f t="shared" si="5"/>
        <v>0.14697698772211204</v>
      </c>
      <c r="Q22" s="3">
        <f>IF(ISNUMBER(P22),SUMIF(A:A,A22,P:P),"")</f>
        <v>1.0000000000000002</v>
      </c>
      <c r="R22" s="3">
        <f t="shared" si="6"/>
        <v>0.146976987722112</v>
      </c>
      <c r="S22" s="8">
        <f t="shared" si="7"/>
        <v>6.8037861946843705</v>
      </c>
    </row>
    <row r="23" spans="1:19" ht="15">
      <c r="A23" s="1">
        <v>1</v>
      </c>
      <c r="B23" s="5">
        <v>0.5625</v>
      </c>
      <c r="C23" s="1" t="s">
        <v>19</v>
      </c>
      <c r="D23" s="1">
        <v>1</v>
      </c>
      <c r="E23" s="1">
        <v>4</v>
      </c>
      <c r="F23" s="1" t="s">
        <v>22</v>
      </c>
      <c r="G23" s="2">
        <v>51.6997333333333</v>
      </c>
      <c r="H23" s="6">
        <f>1+_xlfn.COUNTIFS(A:A,A23,O:O,"&lt;"&amp;O23)</f>
        <v>3</v>
      </c>
      <c r="I23" s="2">
        <f>_xlfn.AVERAGEIF(A:A,A23,G:G)</f>
        <v>49.383290476190474</v>
      </c>
      <c r="J23" s="2">
        <f t="shared" si="0"/>
        <v>2.3164428571428246</v>
      </c>
      <c r="K23" s="2">
        <f t="shared" si="1"/>
        <v>92.31644285714282</v>
      </c>
      <c r="L23" s="2">
        <f t="shared" si="2"/>
        <v>254.42003223514428</v>
      </c>
      <c r="M23" s="2">
        <f>SUMIF(A:A,A23,L:L)</f>
        <v>2104.5560515449615</v>
      </c>
      <c r="N23" s="3">
        <f t="shared" si="3"/>
        <v>0.12089011934292446</v>
      </c>
      <c r="O23" s="7">
        <f t="shared" si="4"/>
        <v>8.27197462816078</v>
      </c>
      <c r="P23" s="3">
        <f t="shared" si="5"/>
        <v>0.12089011934292446</v>
      </c>
      <c r="Q23" s="3">
        <f>IF(ISNUMBER(P23),SUMIF(A:A,A23,P:P),"")</f>
        <v>1.0000000000000002</v>
      </c>
      <c r="R23" s="3">
        <f t="shared" si="6"/>
        <v>0.12089011934292443</v>
      </c>
      <c r="S23" s="8">
        <f t="shared" si="7"/>
        <v>8.271974628160784</v>
      </c>
    </row>
    <row r="24" spans="1:19" ht="15">
      <c r="A24" s="1">
        <v>1</v>
      </c>
      <c r="B24" s="5">
        <v>0.5625</v>
      </c>
      <c r="C24" s="1" t="s">
        <v>19</v>
      </c>
      <c r="D24" s="1">
        <v>1</v>
      </c>
      <c r="E24" s="1">
        <v>5</v>
      </c>
      <c r="F24" s="1" t="s">
        <v>23</v>
      </c>
      <c r="G24" s="2">
        <v>48.5099333333333</v>
      </c>
      <c r="H24" s="6">
        <f>1+_xlfn.COUNTIFS(A:A,A24,O:O,"&lt;"&amp;O24)</f>
        <v>4</v>
      </c>
      <c r="I24" s="2">
        <f>_xlfn.AVERAGEIF(A:A,A24,G:G)</f>
        <v>49.383290476190474</v>
      </c>
      <c r="J24" s="2">
        <f t="shared" si="0"/>
        <v>-0.8733571428571736</v>
      </c>
      <c r="K24" s="2">
        <f t="shared" si="1"/>
        <v>89.12664285714283</v>
      </c>
      <c r="L24" s="2">
        <f t="shared" si="2"/>
        <v>210.10314387117847</v>
      </c>
      <c r="M24" s="2">
        <f>SUMIF(A:A,A24,L:L)</f>
        <v>2104.5560515449615</v>
      </c>
      <c r="N24" s="3">
        <f t="shared" si="3"/>
        <v>0.09983252463955097</v>
      </c>
      <c r="O24" s="7">
        <f t="shared" si="4"/>
        <v>10.016775631093545</v>
      </c>
      <c r="P24" s="3">
        <f t="shared" si="5"/>
        <v>0.09983252463955097</v>
      </c>
      <c r="Q24" s="3">
        <f>IF(ISNUMBER(P24),SUMIF(A:A,A24,P:P),"")</f>
        <v>1.0000000000000002</v>
      </c>
      <c r="R24" s="3">
        <f t="shared" si="6"/>
        <v>0.09983252463955095</v>
      </c>
      <c r="S24" s="8">
        <f t="shared" si="7"/>
        <v>10.016775631093546</v>
      </c>
    </row>
    <row r="25" spans="1:19" ht="15">
      <c r="A25" s="1">
        <v>1</v>
      </c>
      <c r="B25" s="5">
        <v>0.5625</v>
      </c>
      <c r="C25" s="1" t="s">
        <v>19</v>
      </c>
      <c r="D25" s="1">
        <v>1</v>
      </c>
      <c r="E25" s="1">
        <v>7</v>
      </c>
      <c r="F25" s="1" t="s">
        <v>25</v>
      </c>
      <c r="G25" s="2">
        <v>40.5189</v>
      </c>
      <c r="H25" s="6">
        <f>1+_xlfn.COUNTIFS(A:A,A25,O:O,"&lt;"&amp;O25)</f>
        <v>5</v>
      </c>
      <c r="I25" s="2">
        <f>_xlfn.AVERAGEIF(A:A,A25,G:G)</f>
        <v>49.383290476190474</v>
      </c>
      <c r="J25" s="2">
        <f t="shared" si="0"/>
        <v>-8.864390476190472</v>
      </c>
      <c r="K25" s="2">
        <f t="shared" si="1"/>
        <v>81.13560952380953</v>
      </c>
      <c r="L25" s="2">
        <f t="shared" si="2"/>
        <v>130.07829929694745</v>
      </c>
      <c r="M25" s="2">
        <f>SUMIF(A:A,A25,L:L)</f>
        <v>2104.5560515449615</v>
      </c>
      <c r="N25" s="3">
        <f t="shared" si="3"/>
        <v>0.061807951943810925</v>
      </c>
      <c r="O25" s="7">
        <f t="shared" si="4"/>
        <v>16.17914796641525</v>
      </c>
      <c r="P25" s="3">
        <f t="shared" si="5"/>
        <v>0.061807951943810925</v>
      </c>
      <c r="Q25" s="3">
        <f>IF(ISNUMBER(P25),SUMIF(A:A,A25,P:P),"")</f>
        <v>1.0000000000000002</v>
      </c>
      <c r="R25" s="3">
        <f t="shared" si="6"/>
        <v>0.06180795194381091</v>
      </c>
      <c r="S25" s="8">
        <f t="shared" si="7"/>
        <v>16.179147966415254</v>
      </c>
    </row>
    <row r="26" spans="1:19" ht="15">
      <c r="A26" s="1">
        <v>1</v>
      </c>
      <c r="B26" s="5">
        <v>0.5625</v>
      </c>
      <c r="C26" s="1" t="s">
        <v>19</v>
      </c>
      <c r="D26" s="1">
        <v>1</v>
      </c>
      <c r="E26" s="1">
        <v>8</v>
      </c>
      <c r="F26" s="1" t="s">
        <v>26</v>
      </c>
      <c r="G26" s="2">
        <v>38.8524333333334</v>
      </c>
      <c r="H26" s="6">
        <f>1+_xlfn.COUNTIFS(A:A,A26,O:O,"&lt;"&amp;O26)</f>
        <v>6</v>
      </c>
      <c r="I26" s="2">
        <f>_xlfn.AVERAGEIF(A:A,A26,G:G)</f>
        <v>49.383290476190474</v>
      </c>
      <c r="J26" s="2">
        <f t="shared" si="0"/>
        <v>-10.530857142857073</v>
      </c>
      <c r="K26" s="2">
        <f t="shared" si="1"/>
        <v>79.46914285714293</v>
      </c>
      <c r="L26" s="2">
        <f t="shared" si="2"/>
        <v>117.7011248833833</v>
      </c>
      <c r="M26" s="2">
        <f>SUMIF(A:A,A26,L:L)</f>
        <v>2104.5560515449615</v>
      </c>
      <c r="N26" s="3">
        <f t="shared" si="3"/>
        <v>0.055926818768727266</v>
      </c>
      <c r="O26" s="7">
        <f t="shared" si="4"/>
        <v>17.880509244326486</v>
      </c>
      <c r="P26" s="3">
        <f t="shared" si="5"/>
        <v>0.055926818768727266</v>
      </c>
      <c r="Q26" s="3">
        <f>IF(ISNUMBER(P26),SUMIF(A:A,A26,P:P),"")</f>
        <v>1.0000000000000002</v>
      </c>
      <c r="R26" s="3">
        <f t="shared" si="6"/>
        <v>0.05592681876872725</v>
      </c>
      <c r="S26" s="8">
        <f t="shared" si="7"/>
        <v>17.880509244326493</v>
      </c>
    </row>
    <row r="27" spans="1:19" ht="15">
      <c r="A27" s="1">
        <v>1</v>
      </c>
      <c r="B27" s="5">
        <v>0.5625</v>
      </c>
      <c r="C27" s="1" t="s">
        <v>19</v>
      </c>
      <c r="D27" s="1">
        <v>1</v>
      </c>
      <c r="E27" s="1">
        <v>6</v>
      </c>
      <c r="F27" s="1" t="s">
        <v>24</v>
      </c>
      <c r="G27" s="2">
        <v>37.0118333333333</v>
      </c>
      <c r="H27" s="6">
        <f>1+_xlfn.COUNTIFS(A:A,A27,O:O,"&lt;"&amp;O27)</f>
        <v>7</v>
      </c>
      <c r="I27" s="2">
        <f>_xlfn.AVERAGEIF(A:A,A27,G:G)</f>
        <v>49.383290476190474</v>
      </c>
      <c r="J27" s="2">
        <f t="shared" si="0"/>
        <v>-12.371457142857174</v>
      </c>
      <c r="K27" s="2">
        <f t="shared" si="1"/>
        <v>77.62854285714283</v>
      </c>
      <c r="L27" s="2">
        <f t="shared" si="2"/>
        <v>105.39472331495467</v>
      </c>
      <c r="M27" s="2">
        <f>SUMIF(A:A,A27,L:L)</f>
        <v>2104.5560515449615</v>
      </c>
      <c r="N27" s="3">
        <f t="shared" si="3"/>
        <v>0.050079313990037976</v>
      </c>
      <c r="O27" s="7">
        <f t="shared" si="4"/>
        <v>19.968324649952773</v>
      </c>
      <c r="P27" s="3">
        <f t="shared" si="5"/>
        <v>0.050079313990037976</v>
      </c>
      <c r="Q27" s="3">
        <f>IF(ISNUMBER(P27),SUMIF(A:A,A27,P:P),"")</f>
        <v>1.0000000000000002</v>
      </c>
      <c r="R27" s="3">
        <f t="shared" si="6"/>
        <v>0.05007931399003796</v>
      </c>
      <c r="S27" s="8">
        <f t="shared" si="7"/>
        <v>19.968324649952777</v>
      </c>
    </row>
    <row r="28" spans="1:19" ht="15">
      <c r="A28" s="1">
        <v>15</v>
      </c>
      <c r="B28" s="5">
        <v>0.576388888888889</v>
      </c>
      <c r="C28" s="1" t="s">
        <v>151</v>
      </c>
      <c r="D28" s="1">
        <v>3</v>
      </c>
      <c r="E28" s="1">
        <v>13</v>
      </c>
      <c r="F28" s="1" t="s">
        <v>168</v>
      </c>
      <c r="G28" s="2">
        <v>55.770533333333304</v>
      </c>
      <c r="H28" s="6">
        <f>1+_xlfn.COUNTIFS(A:A,A28,O:O,"&lt;"&amp;O28)</f>
        <v>1</v>
      </c>
      <c r="I28" s="2">
        <f>_xlfn.AVERAGEIF(A:A,A28,G:G)</f>
        <v>42.86504242424243</v>
      </c>
      <c r="J28" s="2">
        <f t="shared" si="0"/>
        <v>12.905490909090872</v>
      </c>
      <c r="K28" s="2">
        <f t="shared" si="1"/>
        <v>102.90549090909087</v>
      </c>
      <c r="L28" s="2">
        <f t="shared" si="2"/>
        <v>480.2608791769035</v>
      </c>
      <c r="M28" s="2">
        <f>SUMIF(A:A,A28,L:L)</f>
        <v>2674.1829789243425</v>
      </c>
      <c r="N28" s="3">
        <f t="shared" si="3"/>
        <v>0.17959162965358585</v>
      </c>
      <c r="O28" s="7">
        <f t="shared" si="4"/>
        <v>5.568188238666241</v>
      </c>
      <c r="P28" s="3">
        <f t="shared" si="5"/>
        <v>0.17959162965358585</v>
      </c>
      <c r="Q28" s="3">
        <f>IF(ISNUMBER(P28),SUMIF(A:A,A28,P:P),"")</f>
        <v>0.9703109720194251</v>
      </c>
      <c r="R28" s="3">
        <f t="shared" si="6"/>
        <v>0.18508667306916787</v>
      </c>
      <c r="S28" s="8">
        <f t="shared" si="7"/>
        <v>5.402874142247371</v>
      </c>
    </row>
    <row r="29" spans="1:19" ht="15">
      <c r="A29" s="1">
        <v>15</v>
      </c>
      <c r="B29" s="5">
        <v>0.576388888888889</v>
      </c>
      <c r="C29" s="1" t="s">
        <v>151</v>
      </c>
      <c r="D29" s="1">
        <v>3</v>
      </c>
      <c r="E29" s="1">
        <v>1</v>
      </c>
      <c r="F29" s="1" t="s">
        <v>160</v>
      </c>
      <c r="G29" s="2">
        <v>33.7646000000001</v>
      </c>
      <c r="H29" s="6">
        <f>1+_xlfn.COUNTIFS(A:A,A29,O:O,"&lt;"&amp;O29)</f>
        <v>10</v>
      </c>
      <c r="I29" s="2">
        <f>_xlfn.AVERAGEIF(A:A,A29,G:G)</f>
        <v>42.86504242424243</v>
      </c>
      <c r="J29" s="2">
        <f t="shared" si="0"/>
        <v>-9.100442424242331</v>
      </c>
      <c r="K29" s="2">
        <f t="shared" si="1"/>
        <v>80.89955757575767</v>
      </c>
      <c r="L29" s="2">
        <f t="shared" si="2"/>
        <v>128.2489702200643</v>
      </c>
      <c r="M29" s="2">
        <f>SUMIF(A:A,A29,L:L)</f>
        <v>2674.1829789243425</v>
      </c>
      <c r="N29" s="3">
        <f t="shared" si="3"/>
        <v>0.04795818806372438</v>
      </c>
      <c r="O29" s="7">
        <f t="shared" si="4"/>
        <v>20.851496696898792</v>
      </c>
      <c r="P29" s="3">
        <f t="shared" si="5"/>
        <v>0.04795818806372438</v>
      </c>
      <c r="Q29" s="3">
        <f>IF(ISNUMBER(P29),SUMIF(A:A,A29,P:P),"")</f>
        <v>0.9703109720194251</v>
      </c>
      <c r="R29" s="3">
        <f t="shared" si="6"/>
        <v>0.04942558565932024</v>
      </c>
      <c r="S29" s="8">
        <f t="shared" si="7"/>
        <v>20.2324360280277</v>
      </c>
    </row>
    <row r="30" spans="1:19" ht="15">
      <c r="A30" s="1">
        <v>15</v>
      </c>
      <c r="B30" s="5">
        <v>0.576388888888889</v>
      </c>
      <c r="C30" s="1" t="s">
        <v>151</v>
      </c>
      <c r="D30" s="1">
        <v>3</v>
      </c>
      <c r="E30" s="1">
        <v>3</v>
      </c>
      <c r="F30" s="1" t="s">
        <v>161</v>
      </c>
      <c r="G30" s="2">
        <v>45.7404333333333</v>
      </c>
      <c r="H30" s="6">
        <f>1+_xlfn.COUNTIFS(A:A,A30,O:O,"&lt;"&amp;O30)</f>
        <v>4</v>
      </c>
      <c r="I30" s="2">
        <f>_xlfn.AVERAGEIF(A:A,A30,G:G)</f>
        <v>42.86504242424243</v>
      </c>
      <c r="J30" s="2">
        <f t="shared" si="0"/>
        <v>2.875390909090868</v>
      </c>
      <c r="K30" s="2">
        <f t="shared" si="1"/>
        <v>92.87539090909087</v>
      </c>
      <c r="L30" s="2">
        <f t="shared" si="2"/>
        <v>263.09717603109647</v>
      </c>
      <c r="M30" s="2">
        <f>SUMIF(A:A,A30,L:L)</f>
        <v>2674.1829789243425</v>
      </c>
      <c r="N30" s="3">
        <f t="shared" si="3"/>
        <v>0.09838413381006714</v>
      </c>
      <c r="O30" s="7">
        <f t="shared" si="4"/>
        <v>10.16424052612511</v>
      </c>
      <c r="P30" s="3">
        <f t="shared" si="5"/>
        <v>0.09838413381006714</v>
      </c>
      <c r="Q30" s="3">
        <f>IF(ISNUMBER(P30),SUMIF(A:A,A30,P:P),"")</f>
        <v>0.9703109720194251</v>
      </c>
      <c r="R30" s="3">
        <f t="shared" si="6"/>
        <v>0.1013944360593065</v>
      </c>
      <c r="S30" s="8">
        <f t="shared" si="7"/>
        <v>9.862474104743688</v>
      </c>
    </row>
    <row r="31" spans="1:19" ht="15">
      <c r="A31" s="1">
        <v>15</v>
      </c>
      <c r="B31" s="5">
        <v>0.576388888888889</v>
      </c>
      <c r="C31" s="1" t="s">
        <v>151</v>
      </c>
      <c r="D31" s="1">
        <v>3</v>
      </c>
      <c r="E31" s="1">
        <v>4</v>
      </c>
      <c r="F31" s="1" t="s">
        <v>162</v>
      </c>
      <c r="G31" s="2">
        <v>48.8084666666667</v>
      </c>
      <c r="H31" s="6">
        <f>1+_xlfn.COUNTIFS(A:A,A31,O:O,"&lt;"&amp;O31)</f>
        <v>2</v>
      </c>
      <c r="I31" s="2">
        <f>_xlfn.AVERAGEIF(A:A,A31,G:G)</f>
        <v>42.86504242424243</v>
      </c>
      <c r="J31" s="2">
        <f t="shared" si="0"/>
        <v>5.943424242424271</v>
      </c>
      <c r="K31" s="2">
        <f t="shared" si="1"/>
        <v>95.94342424242427</v>
      </c>
      <c r="L31" s="2">
        <f t="shared" si="2"/>
        <v>316.2729019160088</v>
      </c>
      <c r="M31" s="2">
        <f>SUMIF(A:A,A31,L:L)</f>
        <v>2674.1829789243425</v>
      </c>
      <c r="N31" s="3">
        <f t="shared" si="3"/>
        <v>0.1182689832403412</v>
      </c>
      <c r="O31" s="7">
        <f t="shared" si="4"/>
        <v>8.45530224917756</v>
      </c>
      <c r="P31" s="3">
        <f t="shared" si="5"/>
        <v>0.1182689832403412</v>
      </c>
      <c r="Q31" s="3">
        <f>IF(ISNUMBER(P31),SUMIF(A:A,A31,P:P),"")</f>
        <v>0.9703109720194251</v>
      </c>
      <c r="R31" s="3">
        <f t="shared" si="6"/>
        <v>0.12188771089973155</v>
      </c>
      <c r="S31" s="8">
        <f t="shared" si="7"/>
        <v>8.20427254411751</v>
      </c>
    </row>
    <row r="32" spans="1:19" ht="15">
      <c r="A32" s="1">
        <v>15</v>
      </c>
      <c r="B32" s="5">
        <v>0.576388888888889</v>
      </c>
      <c r="C32" s="1" t="s">
        <v>151</v>
      </c>
      <c r="D32" s="1">
        <v>3</v>
      </c>
      <c r="E32" s="1">
        <v>6</v>
      </c>
      <c r="F32" s="1" t="s">
        <v>163</v>
      </c>
      <c r="G32" s="2">
        <v>42.7033</v>
      </c>
      <c r="H32" s="6">
        <f>1+_xlfn.COUNTIFS(A:A,A32,O:O,"&lt;"&amp;O32)</f>
        <v>7</v>
      </c>
      <c r="I32" s="2">
        <f>_xlfn.AVERAGEIF(A:A,A32,G:G)</f>
        <v>42.86504242424243</v>
      </c>
      <c r="J32" s="2">
        <f t="shared" si="0"/>
        <v>-0.16174242424243346</v>
      </c>
      <c r="K32" s="2">
        <f t="shared" si="1"/>
        <v>89.83825757575757</v>
      </c>
      <c r="L32" s="2">
        <f t="shared" si="2"/>
        <v>219.26815975904077</v>
      </c>
      <c r="M32" s="2">
        <f>SUMIF(A:A,A32,L:L)</f>
        <v>2674.1829789243425</v>
      </c>
      <c r="N32" s="3">
        <f t="shared" si="3"/>
        <v>0.08199444895398994</v>
      </c>
      <c r="O32" s="7">
        <f t="shared" si="4"/>
        <v>12.195947564220308</v>
      </c>
      <c r="P32" s="3">
        <f t="shared" si="5"/>
        <v>0.08199444895398994</v>
      </c>
      <c r="Q32" s="3">
        <f>IF(ISNUMBER(P32),SUMIF(A:A,A32,P:P),"")</f>
        <v>0.9703109720194251</v>
      </c>
      <c r="R32" s="3">
        <f t="shared" si="6"/>
        <v>0.0845032688678578</v>
      </c>
      <c r="S32" s="8">
        <f t="shared" si="7"/>
        <v>11.833861735736548</v>
      </c>
    </row>
    <row r="33" spans="1:19" ht="15">
      <c r="A33" s="1">
        <v>15</v>
      </c>
      <c r="B33" s="5">
        <v>0.576388888888889</v>
      </c>
      <c r="C33" s="1" t="s">
        <v>151</v>
      </c>
      <c r="D33" s="1">
        <v>3</v>
      </c>
      <c r="E33" s="1">
        <v>7</v>
      </c>
      <c r="F33" s="1" t="s">
        <v>164</v>
      </c>
      <c r="G33" s="2">
        <v>38.985</v>
      </c>
      <c r="H33" s="6">
        <f>1+_xlfn.COUNTIFS(A:A,A33,O:O,"&lt;"&amp;O33)</f>
        <v>9</v>
      </c>
      <c r="I33" s="2">
        <f>_xlfn.AVERAGEIF(A:A,A33,G:G)</f>
        <v>42.86504242424243</v>
      </c>
      <c r="J33" s="2">
        <f t="shared" si="0"/>
        <v>-3.8800424242424327</v>
      </c>
      <c r="K33" s="2">
        <f t="shared" si="1"/>
        <v>86.11995757575757</v>
      </c>
      <c r="L33" s="2">
        <f t="shared" si="2"/>
        <v>175.4225183514942</v>
      </c>
      <c r="M33" s="2">
        <f>SUMIF(A:A,A33,L:L)</f>
        <v>2674.1829789243425</v>
      </c>
      <c r="N33" s="3">
        <f t="shared" si="3"/>
        <v>0.06559854719517202</v>
      </c>
      <c r="O33" s="7">
        <f t="shared" si="4"/>
        <v>15.244240044291695</v>
      </c>
      <c r="P33" s="3">
        <f t="shared" si="5"/>
        <v>0.06559854719517202</v>
      </c>
      <c r="Q33" s="3">
        <f>IF(ISNUMBER(P33),SUMIF(A:A,A33,P:P),"")</f>
        <v>0.9703109720194251</v>
      </c>
      <c r="R33" s="3">
        <f t="shared" si="6"/>
        <v>0.06760569455238395</v>
      </c>
      <c r="S33" s="8">
        <f t="shared" si="7"/>
        <v>14.791653375074118</v>
      </c>
    </row>
    <row r="34" spans="1:19" ht="15">
      <c r="A34" s="1">
        <v>15</v>
      </c>
      <c r="B34" s="5">
        <v>0.576388888888889</v>
      </c>
      <c r="C34" s="1" t="s">
        <v>151</v>
      </c>
      <c r="D34" s="1">
        <v>3</v>
      </c>
      <c r="E34" s="1">
        <v>10</v>
      </c>
      <c r="F34" s="1" t="s">
        <v>165</v>
      </c>
      <c r="G34" s="2">
        <v>25.7720666666667</v>
      </c>
      <c r="H34" s="6">
        <f>1+_xlfn.COUNTIFS(A:A,A34,O:O,"&lt;"&amp;O34)</f>
        <v>11</v>
      </c>
      <c r="I34" s="2">
        <f>_xlfn.AVERAGEIF(A:A,A34,G:G)</f>
        <v>42.86504242424243</v>
      </c>
      <c r="J34" s="2">
        <f t="shared" si="0"/>
        <v>-17.092975757575733</v>
      </c>
      <c r="K34" s="2">
        <f t="shared" si="1"/>
        <v>72.90702424242427</v>
      </c>
      <c r="L34" s="2">
        <f t="shared" si="2"/>
        <v>79.39389328646187</v>
      </c>
      <c r="M34" s="2">
        <f>SUMIF(A:A,A34,L:L)</f>
        <v>2674.1829789243425</v>
      </c>
      <c r="N34" s="3">
        <f t="shared" si="3"/>
        <v>0.029689027980574875</v>
      </c>
      <c r="O34" s="7">
        <f t="shared" si="4"/>
        <v>33.682476928994994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15</v>
      </c>
      <c r="B35" s="5">
        <v>0.576388888888889</v>
      </c>
      <c r="C35" s="1" t="s">
        <v>151</v>
      </c>
      <c r="D35" s="1">
        <v>3</v>
      </c>
      <c r="E35" s="1">
        <v>11</v>
      </c>
      <c r="F35" s="1" t="s">
        <v>166</v>
      </c>
      <c r="G35" s="2">
        <v>47.420899999999996</v>
      </c>
      <c r="H35" s="6">
        <f>1+_xlfn.COUNTIFS(A:A,A35,O:O,"&lt;"&amp;O35)</f>
        <v>3</v>
      </c>
      <c r="I35" s="2">
        <f>_xlfn.AVERAGEIF(A:A,A35,G:G)</f>
        <v>42.86504242424243</v>
      </c>
      <c r="J35" s="2">
        <f t="shared" si="0"/>
        <v>4.555857575757564</v>
      </c>
      <c r="K35" s="2">
        <f t="shared" si="1"/>
        <v>94.55585757575756</v>
      </c>
      <c r="L35" s="2">
        <f t="shared" si="2"/>
        <v>291.00820264142743</v>
      </c>
      <c r="M35" s="2">
        <f>SUMIF(A:A,A35,L:L)</f>
        <v>2674.1829789243425</v>
      </c>
      <c r="N35" s="3">
        <f t="shared" si="3"/>
        <v>0.10882135027217993</v>
      </c>
      <c r="O35" s="7">
        <f t="shared" si="4"/>
        <v>9.189373202031009</v>
      </c>
      <c r="P35" s="3">
        <f t="shared" si="5"/>
        <v>0.10882135027217993</v>
      </c>
      <c r="Q35" s="3">
        <f>IF(ISNUMBER(P35),SUMIF(A:A,A35,P:P),"")</f>
        <v>0.9703109720194251</v>
      </c>
      <c r="R35" s="3">
        <f t="shared" si="6"/>
        <v>0.1121510045853644</v>
      </c>
      <c r="S35" s="8">
        <f t="shared" si="7"/>
        <v>8.916549643911965</v>
      </c>
    </row>
    <row r="36" spans="1:19" ht="15">
      <c r="A36" s="1">
        <v>15</v>
      </c>
      <c r="B36" s="5">
        <v>0.576388888888889</v>
      </c>
      <c r="C36" s="1" t="s">
        <v>151</v>
      </c>
      <c r="D36" s="1">
        <v>3</v>
      </c>
      <c r="E36" s="1">
        <v>12</v>
      </c>
      <c r="F36" s="1" t="s">
        <v>167</v>
      </c>
      <c r="G36" s="2">
        <v>45.3353666666667</v>
      </c>
      <c r="H36" s="6">
        <f>1+_xlfn.COUNTIFS(A:A,A36,O:O,"&lt;"&amp;O36)</f>
        <v>5</v>
      </c>
      <c r="I36" s="2">
        <f>_xlfn.AVERAGEIF(A:A,A36,G:G)</f>
        <v>42.86504242424243</v>
      </c>
      <c r="J36" s="2">
        <f t="shared" si="0"/>
        <v>2.470324242424269</v>
      </c>
      <c r="K36" s="2">
        <f t="shared" si="1"/>
        <v>92.47032424242427</v>
      </c>
      <c r="L36" s="2">
        <f t="shared" si="2"/>
        <v>256.77994026849</v>
      </c>
      <c r="M36" s="2">
        <f>SUMIF(A:A,A36,L:L)</f>
        <v>2674.1829789243425</v>
      </c>
      <c r="N36" s="3">
        <f t="shared" si="3"/>
        <v>0.09602182883228753</v>
      </c>
      <c r="O36" s="7">
        <f t="shared" si="4"/>
        <v>10.414298625228309</v>
      </c>
      <c r="P36" s="3">
        <f t="shared" si="5"/>
        <v>0.09602182883228753</v>
      </c>
      <c r="Q36" s="3">
        <f>IF(ISNUMBER(P36),SUMIF(A:A,A36,P:P),"")</f>
        <v>0.9703109720194251</v>
      </c>
      <c r="R36" s="3">
        <f t="shared" si="6"/>
        <v>0.09895985060587897</v>
      </c>
      <c r="S36" s="8">
        <f t="shared" si="7"/>
        <v>10.105108221945844</v>
      </c>
    </row>
    <row r="37" spans="1:19" ht="15">
      <c r="A37" s="1">
        <v>15</v>
      </c>
      <c r="B37" s="5">
        <v>0.576388888888889</v>
      </c>
      <c r="C37" s="1" t="s">
        <v>151</v>
      </c>
      <c r="D37" s="1">
        <v>3</v>
      </c>
      <c r="E37" s="1">
        <v>17</v>
      </c>
      <c r="F37" s="1" t="s">
        <v>169</v>
      </c>
      <c r="G37" s="2">
        <v>44.9252666666667</v>
      </c>
      <c r="H37" s="6">
        <f>1+_xlfn.COUNTIFS(A:A,A37,O:O,"&lt;"&amp;O37)</f>
        <v>6</v>
      </c>
      <c r="I37" s="2">
        <f>_xlfn.AVERAGEIF(A:A,A37,G:G)</f>
        <v>42.86504242424243</v>
      </c>
      <c r="J37" s="2">
        <f t="shared" si="0"/>
        <v>2.060224242424269</v>
      </c>
      <c r="K37" s="2">
        <f t="shared" si="1"/>
        <v>92.06022424242427</v>
      </c>
      <c r="L37" s="2">
        <f t="shared" si="2"/>
        <v>250.538713763364</v>
      </c>
      <c r="M37" s="2">
        <f>SUMIF(A:A,A37,L:L)</f>
        <v>2674.1829789243425</v>
      </c>
      <c r="N37" s="3">
        <f t="shared" si="3"/>
        <v>0.09368794721150314</v>
      </c>
      <c r="O37" s="7">
        <f t="shared" si="4"/>
        <v>10.67373157128176</v>
      </c>
      <c r="P37" s="3">
        <f t="shared" si="5"/>
        <v>0.09368794721150314</v>
      </c>
      <c r="Q37" s="3">
        <f>IF(ISNUMBER(P37),SUMIF(A:A,A37,P:P),"")</f>
        <v>0.9703109720194251</v>
      </c>
      <c r="R37" s="3">
        <f t="shared" si="6"/>
        <v>0.09655455819129659</v>
      </c>
      <c r="S37" s="8">
        <f t="shared" si="7"/>
        <v>10.356838856004831</v>
      </c>
    </row>
    <row r="38" spans="1:19" ht="15">
      <c r="A38" s="1">
        <v>15</v>
      </c>
      <c r="B38" s="5">
        <v>0.576388888888889</v>
      </c>
      <c r="C38" s="1" t="s">
        <v>151</v>
      </c>
      <c r="D38" s="1">
        <v>3</v>
      </c>
      <c r="E38" s="1">
        <v>18</v>
      </c>
      <c r="F38" s="1" t="s">
        <v>170</v>
      </c>
      <c r="G38" s="2">
        <v>42.2895333333333</v>
      </c>
      <c r="H38" s="6">
        <f>1+_xlfn.COUNTIFS(A:A,A38,O:O,"&lt;"&amp;O38)</f>
        <v>8</v>
      </c>
      <c r="I38" s="2">
        <f>_xlfn.AVERAGEIF(A:A,A38,G:G)</f>
        <v>42.86504242424243</v>
      </c>
      <c r="J38" s="2">
        <f t="shared" si="0"/>
        <v>-0.5755090909091294</v>
      </c>
      <c r="K38" s="2">
        <f t="shared" si="1"/>
        <v>89.42449090909088</v>
      </c>
      <c r="L38" s="2">
        <f t="shared" si="2"/>
        <v>213.89162350999138</v>
      </c>
      <c r="M38" s="2">
        <f>SUMIF(A:A,A38,L:L)</f>
        <v>2674.1829789243425</v>
      </c>
      <c r="N38" s="3">
        <f t="shared" si="3"/>
        <v>0.07998391478657406</v>
      </c>
      <c r="O38" s="7">
        <f t="shared" si="4"/>
        <v>12.502513820039452</v>
      </c>
      <c r="P38" s="3">
        <f t="shared" si="5"/>
        <v>0.07998391478657406</v>
      </c>
      <c r="Q38" s="3">
        <f>IF(ISNUMBER(P38),SUMIF(A:A,A38,P:P),"")</f>
        <v>0.9703109720194251</v>
      </c>
      <c r="R38" s="3">
        <f t="shared" si="6"/>
        <v>0.08243121750969216</v>
      </c>
      <c r="S38" s="8">
        <f t="shared" si="7"/>
        <v>12.131326337408776</v>
      </c>
    </row>
    <row r="39" spans="1:19" ht="15">
      <c r="A39" s="1">
        <v>8</v>
      </c>
      <c r="B39" s="5">
        <v>0.5868055555555556</v>
      </c>
      <c r="C39" s="1" t="s">
        <v>71</v>
      </c>
      <c r="D39" s="1">
        <v>5</v>
      </c>
      <c r="E39" s="1">
        <v>2</v>
      </c>
      <c r="F39" s="1" t="s">
        <v>84</v>
      </c>
      <c r="G39" s="2">
        <v>74.3713333333333</v>
      </c>
      <c r="H39" s="6">
        <f>1+_xlfn.COUNTIFS(A:A,A39,O:O,"&lt;"&amp;O39)</f>
        <v>1</v>
      </c>
      <c r="I39" s="2">
        <f>_xlfn.AVERAGEIF(A:A,A39,G:G)</f>
        <v>48.85842666666666</v>
      </c>
      <c r="J39" s="2">
        <f t="shared" si="0"/>
        <v>25.512906666666638</v>
      </c>
      <c r="K39" s="2">
        <f t="shared" si="1"/>
        <v>115.51290666666664</v>
      </c>
      <c r="L39" s="2">
        <f t="shared" si="2"/>
        <v>1023.2861056320578</v>
      </c>
      <c r="M39" s="2">
        <f>SUMIF(A:A,A39,L:L)</f>
        <v>3099.933228454876</v>
      </c>
      <c r="N39" s="3">
        <f t="shared" si="3"/>
        <v>0.33009940221909306</v>
      </c>
      <c r="O39" s="7">
        <f t="shared" si="4"/>
        <v>3.0293905207870737</v>
      </c>
      <c r="P39" s="3">
        <f t="shared" si="5"/>
        <v>0.33009940221909306</v>
      </c>
      <c r="Q39" s="3">
        <f>IF(ISNUMBER(P39),SUMIF(A:A,A39,P:P),"")</f>
        <v>0.9148770610373246</v>
      </c>
      <c r="R39" s="3">
        <f t="shared" si="6"/>
        <v>0.3608128526523695</v>
      </c>
      <c r="S39" s="8">
        <f t="shared" si="7"/>
        <v>2.7715198963920082</v>
      </c>
    </row>
    <row r="40" spans="1:19" ht="15">
      <c r="A40" s="1">
        <v>8</v>
      </c>
      <c r="B40" s="5">
        <v>0.5868055555555556</v>
      </c>
      <c r="C40" s="1" t="s">
        <v>71</v>
      </c>
      <c r="D40" s="1">
        <v>5</v>
      </c>
      <c r="E40" s="1">
        <v>4</v>
      </c>
      <c r="F40" s="1" t="s">
        <v>86</v>
      </c>
      <c r="G40" s="2">
        <v>59.5585</v>
      </c>
      <c r="H40" s="6">
        <f>1+_xlfn.COUNTIFS(A:A,A40,O:O,"&lt;"&amp;O40)</f>
        <v>2</v>
      </c>
      <c r="I40" s="2">
        <f>_xlfn.AVERAGEIF(A:A,A40,G:G)</f>
        <v>48.85842666666666</v>
      </c>
      <c r="J40" s="2">
        <f t="shared" si="0"/>
        <v>10.700073333333343</v>
      </c>
      <c r="K40" s="2">
        <f t="shared" si="1"/>
        <v>100.70007333333334</v>
      </c>
      <c r="L40" s="2">
        <f t="shared" si="2"/>
        <v>420.7355125348376</v>
      </c>
      <c r="M40" s="2">
        <f>SUMIF(A:A,A40,L:L)</f>
        <v>3099.933228454876</v>
      </c>
      <c r="N40" s="3">
        <f t="shared" si="3"/>
        <v>0.13572405646445104</v>
      </c>
      <c r="O40" s="7">
        <f t="shared" si="4"/>
        <v>7.36789060133876</v>
      </c>
      <c r="P40" s="3">
        <f t="shared" si="5"/>
        <v>0.13572405646445104</v>
      </c>
      <c r="Q40" s="3">
        <f>IF(ISNUMBER(P40),SUMIF(A:A,A40,P:P),"")</f>
        <v>0.9148770610373246</v>
      </c>
      <c r="R40" s="3">
        <f t="shared" si="6"/>
        <v>0.14835223468228792</v>
      </c>
      <c r="S40" s="8">
        <f t="shared" si="7"/>
        <v>6.740714099397332</v>
      </c>
    </row>
    <row r="41" spans="1:19" ht="15">
      <c r="A41" s="1">
        <v>8</v>
      </c>
      <c r="B41" s="5">
        <v>0.5868055555555556</v>
      </c>
      <c r="C41" s="1" t="s">
        <v>71</v>
      </c>
      <c r="D41" s="1">
        <v>5</v>
      </c>
      <c r="E41" s="1">
        <v>10</v>
      </c>
      <c r="F41" s="1" t="s">
        <v>91</v>
      </c>
      <c r="G41" s="2">
        <v>55.9183999999999</v>
      </c>
      <c r="H41" s="6">
        <f>1+_xlfn.COUNTIFS(A:A,A41,O:O,"&lt;"&amp;O41)</f>
        <v>3</v>
      </c>
      <c r="I41" s="2">
        <f>_xlfn.AVERAGEIF(A:A,A41,G:G)</f>
        <v>48.85842666666666</v>
      </c>
      <c r="J41" s="2">
        <f t="shared" si="0"/>
        <v>7.0599733333332395</v>
      </c>
      <c r="K41" s="2">
        <f t="shared" si="1"/>
        <v>97.05997333333323</v>
      </c>
      <c r="L41" s="2">
        <f t="shared" si="2"/>
        <v>338.18679812538966</v>
      </c>
      <c r="M41" s="2">
        <f>SUMIF(A:A,A41,L:L)</f>
        <v>3099.933228454876</v>
      </c>
      <c r="N41" s="3">
        <f t="shared" si="3"/>
        <v>0.10909486534132697</v>
      </c>
      <c r="O41" s="7">
        <f t="shared" si="4"/>
        <v>9.166334243791244</v>
      </c>
      <c r="P41" s="3">
        <f t="shared" si="5"/>
        <v>0.10909486534132697</v>
      </c>
      <c r="Q41" s="3">
        <f>IF(ISNUMBER(P41),SUMIF(A:A,A41,P:P),"")</f>
        <v>0.9148770610373246</v>
      </c>
      <c r="R41" s="3">
        <f t="shared" si="6"/>
        <v>0.11924538278140977</v>
      </c>
      <c r="S41" s="8">
        <f t="shared" si="7"/>
        <v>8.386068933445522</v>
      </c>
    </row>
    <row r="42" spans="1:19" ht="15">
      <c r="A42" s="1">
        <v>8</v>
      </c>
      <c r="B42" s="5">
        <v>0.5868055555555556</v>
      </c>
      <c r="C42" s="1" t="s">
        <v>71</v>
      </c>
      <c r="D42" s="1">
        <v>5</v>
      </c>
      <c r="E42" s="1">
        <v>7</v>
      </c>
      <c r="F42" s="1" t="s">
        <v>89</v>
      </c>
      <c r="G42" s="2">
        <v>55.793400000000005</v>
      </c>
      <c r="H42" s="6">
        <f>1+_xlfn.COUNTIFS(A:A,A42,O:O,"&lt;"&amp;O42)</f>
        <v>4</v>
      </c>
      <c r="I42" s="2">
        <f>_xlfn.AVERAGEIF(A:A,A42,G:G)</f>
        <v>48.85842666666666</v>
      </c>
      <c r="J42" s="2">
        <f t="shared" si="0"/>
        <v>6.934973333333346</v>
      </c>
      <c r="K42" s="2">
        <f t="shared" si="1"/>
        <v>96.93497333333335</v>
      </c>
      <c r="L42" s="2">
        <f t="shared" si="2"/>
        <v>335.65988490890794</v>
      </c>
      <c r="M42" s="2">
        <f>SUMIF(A:A,A42,L:L)</f>
        <v>3099.933228454876</v>
      </c>
      <c r="N42" s="3">
        <f t="shared" si="3"/>
        <v>0.10827971448798383</v>
      </c>
      <c r="O42" s="7">
        <f t="shared" si="4"/>
        <v>9.235340199488366</v>
      </c>
      <c r="P42" s="3">
        <f t="shared" si="5"/>
        <v>0.10827971448798383</v>
      </c>
      <c r="Q42" s="3">
        <f>IF(ISNUMBER(P42),SUMIF(A:A,A42,P:P),"")</f>
        <v>0.9148770610373246</v>
      </c>
      <c r="R42" s="3">
        <f t="shared" si="6"/>
        <v>0.11835438781819703</v>
      </c>
      <c r="S42" s="8">
        <f t="shared" si="7"/>
        <v>8.449200899387776</v>
      </c>
    </row>
    <row r="43" spans="1:19" ht="15">
      <c r="A43" s="1">
        <v>8</v>
      </c>
      <c r="B43" s="5">
        <v>0.5868055555555556</v>
      </c>
      <c r="C43" s="1" t="s">
        <v>71</v>
      </c>
      <c r="D43" s="1">
        <v>5</v>
      </c>
      <c r="E43" s="1">
        <v>3</v>
      </c>
      <c r="F43" s="1" t="s">
        <v>85</v>
      </c>
      <c r="G43" s="2">
        <v>53.2146333333333</v>
      </c>
      <c r="H43" s="6">
        <f>1+_xlfn.COUNTIFS(A:A,A43,O:O,"&lt;"&amp;O43)</f>
        <v>5</v>
      </c>
      <c r="I43" s="2">
        <f>_xlfn.AVERAGEIF(A:A,A43,G:G)</f>
        <v>48.85842666666666</v>
      </c>
      <c r="J43" s="2">
        <f t="shared" si="0"/>
        <v>4.356206666666644</v>
      </c>
      <c r="K43" s="2">
        <f t="shared" si="1"/>
        <v>94.35620666666665</v>
      </c>
      <c r="L43" s="2">
        <f t="shared" si="2"/>
        <v>287.54299589646354</v>
      </c>
      <c r="M43" s="2">
        <f>SUMIF(A:A,A43,L:L)</f>
        <v>3099.933228454876</v>
      </c>
      <c r="N43" s="3">
        <f t="shared" si="3"/>
        <v>0.09275780305751484</v>
      </c>
      <c r="O43" s="7">
        <f t="shared" si="4"/>
        <v>10.780764173338023</v>
      </c>
      <c r="P43" s="3">
        <f t="shared" si="5"/>
        <v>0.09275780305751484</v>
      </c>
      <c r="Q43" s="3">
        <f>IF(ISNUMBER(P43),SUMIF(A:A,A43,P:P),"")</f>
        <v>0.9148770610373246</v>
      </c>
      <c r="R43" s="3">
        <f t="shared" si="6"/>
        <v>0.1013882706298727</v>
      </c>
      <c r="S43" s="8">
        <f t="shared" si="7"/>
        <v>9.863073842639972</v>
      </c>
    </row>
    <row r="44" spans="1:19" ht="15">
      <c r="A44" s="1">
        <v>8</v>
      </c>
      <c r="B44" s="5">
        <v>0.5868055555555556</v>
      </c>
      <c r="C44" s="1" t="s">
        <v>71</v>
      </c>
      <c r="D44" s="1">
        <v>5</v>
      </c>
      <c r="E44" s="1">
        <v>1</v>
      </c>
      <c r="F44" s="1" t="s">
        <v>83</v>
      </c>
      <c r="G44" s="2">
        <v>52.153666666666595</v>
      </c>
      <c r="H44" s="6">
        <f>1+_xlfn.COUNTIFS(A:A,A44,O:O,"&lt;"&amp;O44)</f>
        <v>6</v>
      </c>
      <c r="I44" s="2">
        <f>_xlfn.AVERAGEIF(A:A,A44,G:G)</f>
        <v>48.85842666666666</v>
      </c>
      <c r="J44" s="2">
        <f t="shared" si="0"/>
        <v>3.2952399999999358</v>
      </c>
      <c r="K44" s="2">
        <f t="shared" si="1"/>
        <v>93.29523999999994</v>
      </c>
      <c r="L44" s="2">
        <f t="shared" si="2"/>
        <v>269.8090266408644</v>
      </c>
      <c r="M44" s="2">
        <f>SUMIF(A:A,A44,L:L)</f>
        <v>3099.933228454876</v>
      </c>
      <c r="N44" s="3">
        <f t="shared" si="3"/>
        <v>0.0870370445931661</v>
      </c>
      <c r="O44" s="7">
        <f t="shared" si="4"/>
        <v>11.489360704677663</v>
      </c>
      <c r="P44" s="3">
        <f t="shared" si="5"/>
        <v>0.0870370445931661</v>
      </c>
      <c r="Q44" s="3">
        <f>IF(ISNUMBER(P44),SUMIF(A:A,A44,P:P),"")</f>
        <v>0.9148770610373246</v>
      </c>
      <c r="R44" s="3">
        <f t="shared" si="6"/>
        <v>0.09513523543204808</v>
      </c>
      <c r="S44" s="8">
        <f t="shared" si="7"/>
        <v>10.511352554693225</v>
      </c>
    </row>
    <row r="45" spans="1:19" ht="15">
      <c r="A45" s="1">
        <v>8</v>
      </c>
      <c r="B45" s="5">
        <v>0.5868055555555556</v>
      </c>
      <c r="C45" s="1" t="s">
        <v>71</v>
      </c>
      <c r="D45" s="1">
        <v>5</v>
      </c>
      <c r="E45" s="1">
        <v>5</v>
      </c>
      <c r="F45" s="1" t="s">
        <v>87</v>
      </c>
      <c r="G45" s="2">
        <v>41.043</v>
      </c>
      <c r="H45" s="6">
        <f>1+_xlfn.COUNTIFS(A:A,A45,O:O,"&lt;"&amp;O45)</f>
        <v>8</v>
      </c>
      <c r="I45" s="2">
        <f>_xlfn.AVERAGEIF(A:A,A45,G:G)</f>
        <v>48.85842666666666</v>
      </c>
      <c r="J45" s="2">
        <f t="shared" si="0"/>
        <v>-7.81542666666666</v>
      </c>
      <c r="K45" s="2">
        <f t="shared" si="1"/>
        <v>82.18457333333333</v>
      </c>
      <c r="L45" s="2">
        <f t="shared" si="2"/>
        <v>138.52826718481194</v>
      </c>
      <c r="M45" s="2">
        <f>SUMIF(A:A,A45,L:L)</f>
        <v>3099.933228454876</v>
      </c>
      <c r="N45" s="3">
        <f t="shared" si="3"/>
        <v>0.04468750033492162</v>
      </c>
      <c r="O45" s="7">
        <f t="shared" si="4"/>
        <v>22.377622209907702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8</v>
      </c>
      <c r="B46" s="5">
        <v>0.5868055555555556</v>
      </c>
      <c r="C46" s="1" t="s">
        <v>71</v>
      </c>
      <c r="D46" s="1">
        <v>5</v>
      </c>
      <c r="E46" s="1">
        <v>6</v>
      </c>
      <c r="F46" s="1" t="s">
        <v>88</v>
      </c>
      <c r="G46" s="2">
        <v>33.232099999999996</v>
      </c>
      <c r="H46" s="6">
        <f>1+_xlfn.COUNTIFS(A:A,A46,O:O,"&lt;"&amp;O46)</f>
        <v>9</v>
      </c>
      <c r="I46" s="2">
        <f>_xlfn.AVERAGEIF(A:A,A46,G:G)</f>
        <v>48.85842666666666</v>
      </c>
      <c r="J46" s="2">
        <f t="shared" si="0"/>
        <v>-15.626326666666664</v>
      </c>
      <c r="K46" s="2">
        <f t="shared" si="1"/>
        <v>74.37367333333333</v>
      </c>
      <c r="L46" s="2">
        <f t="shared" si="2"/>
        <v>86.69709700431262</v>
      </c>
      <c r="M46" s="2">
        <f>SUMIF(A:A,A46,L:L)</f>
        <v>3099.933228454876</v>
      </c>
      <c r="N46" s="3">
        <f t="shared" si="3"/>
        <v>0.027967407881080632</v>
      </c>
      <c r="O46" s="7">
        <f t="shared" si="4"/>
        <v>35.7559057404272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8</v>
      </c>
      <c r="B47" s="5">
        <v>0.5868055555555556</v>
      </c>
      <c r="C47" s="1" t="s">
        <v>71</v>
      </c>
      <c r="D47" s="1">
        <v>5</v>
      </c>
      <c r="E47" s="1">
        <v>9</v>
      </c>
      <c r="F47" s="1" t="s">
        <v>90</v>
      </c>
      <c r="G47" s="2">
        <v>43.5316666666667</v>
      </c>
      <c r="H47" s="6">
        <f>1+_xlfn.COUNTIFS(A:A,A47,O:O,"&lt;"&amp;O47)</f>
        <v>7</v>
      </c>
      <c r="I47" s="2">
        <f>_xlfn.AVERAGEIF(A:A,A47,G:G)</f>
        <v>48.85842666666666</v>
      </c>
      <c r="J47" s="2">
        <f t="shared" si="0"/>
        <v>-5.3267599999999575</v>
      </c>
      <c r="K47" s="2">
        <f t="shared" si="1"/>
        <v>84.67324000000005</v>
      </c>
      <c r="L47" s="2">
        <f t="shared" si="2"/>
        <v>160.8374777222216</v>
      </c>
      <c r="M47" s="2">
        <f>SUMIF(A:A,A47,L:L)</f>
        <v>3099.933228454876</v>
      </c>
      <c r="N47" s="3">
        <f t="shared" si="3"/>
        <v>0.05188417487378884</v>
      </c>
      <c r="O47" s="7">
        <f t="shared" si="4"/>
        <v>19.27369959014586</v>
      </c>
      <c r="P47" s="3">
        <f t="shared" si="5"/>
        <v>0.05188417487378884</v>
      </c>
      <c r="Q47" s="3">
        <f>IF(ISNUMBER(P47),SUMIF(A:A,A47,P:P),"")</f>
        <v>0.9148770610373246</v>
      </c>
      <c r="R47" s="3">
        <f t="shared" si="6"/>
        <v>0.05671163600381505</v>
      </c>
      <c r="S47" s="8">
        <f t="shared" si="7"/>
        <v>17.63306563634893</v>
      </c>
    </row>
    <row r="48" spans="1:19" ht="15">
      <c r="A48" s="1">
        <v>8</v>
      </c>
      <c r="B48" s="5">
        <v>0.5868055555555556</v>
      </c>
      <c r="C48" s="1" t="s">
        <v>71</v>
      </c>
      <c r="D48" s="1">
        <v>5</v>
      </c>
      <c r="E48" s="1">
        <v>11</v>
      </c>
      <c r="F48" s="1" t="s">
        <v>92</v>
      </c>
      <c r="G48" s="2">
        <v>19.7675666666667</v>
      </c>
      <c r="H48" s="6">
        <f>1+_xlfn.COUNTIFS(A:A,A48,O:O,"&lt;"&amp;O48)</f>
        <v>10</v>
      </c>
      <c r="I48" s="2">
        <f>_xlfn.AVERAGEIF(A:A,A48,G:G)</f>
        <v>48.85842666666666</v>
      </c>
      <c r="J48" s="2">
        <f t="shared" si="0"/>
        <v>-29.09085999999996</v>
      </c>
      <c r="K48" s="2">
        <f t="shared" si="1"/>
        <v>60.909140000000036</v>
      </c>
      <c r="L48" s="2">
        <f t="shared" si="2"/>
        <v>38.65006280500901</v>
      </c>
      <c r="M48" s="2">
        <f>SUMIF(A:A,A48,L:L)</f>
        <v>3099.933228454876</v>
      </c>
      <c r="N48" s="3">
        <f t="shared" si="3"/>
        <v>0.012468030746673102</v>
      </c>
      <c r="O48" s="7">
        <f t="shared" si="4"/>
        <v>80.20512784401292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9</v>
      </c>
      <c r="B49" s="5">
        <v>0.611111111111111</v>
      </c>
      <c r="C49" s="1" t="s">
        <v>71</v>
      </c>
      <c r="D49" s="1">
        <v>6</v>
      </c>
      <c r="E49" s="1">
        <v>2</v>
      </c>
      <c r="F49" s="1" t="s">
        <v>94</v>
      </c>
      <c r="G49" s="2">
        <v>71.7099333333333</v>
      </c>
      <c r="H49" s="6">
        <f>1+_xlfn.COUNTIFS(A:A,A49,O:O,"&lt;"&amp;O49)</f>
        <v>1</v>
      </c>
      <c r="I49" s="2">
        <f>_xlfn.AVERAGEIF(A:A,A49,G:G)</f>
        <v>49.13270606060605</v>
      </c>
      <c r="J49" s="2">
        <f t="shared" si="0"/>
        <v>22.57722727272725</v>
      </c>
      <c r="K49" s="2">
        <f t="shared" si="1"/>
        <v>112.57722727272724</v>
      </c>
      <c r="L49" s="2">
        <f t="shared" si="2"/>
        <v>858.0253430136012</v>
      </c>
      <c r="M49" s="2">
        <f>SUMIF(A:A,A49,L:L)</f>
        <v>3047.542870217513</v>
      </c>
      <c r="N49" s="3">
        <f t="shared" si="3"/>
        <v>0.28154660313354707</v>
      </c>
      <c r="O49" s="7">
        <f t="shared" si="4"/>
        <v>3.5518098562377833</v>
      </c>
      <c r="P49" s="3">
        <f t="shared" si="5"/>
        <v>0.28154660313354707</v>
      </c>
      <c r="Q49" s="3">
        <f>IF(ISNUMBER(P49),SUMIF(A:A,A49,P:P),"")</f>
        <v>0.9016494237677627</v>
      </c>
      <c r="R49" s="3">
        <f t="shared" si="6"/>
        <v>0.31225728726918683</v>
      </c>
      <c r="S49" s="8">
        <f t="shared" si="7"/>
        <v>3.2024873102094573</v>
      </c>
    </row>
    <row r="50" spans="1:19" ht="15">
      <c r="A50" s="1">
        <v>9</v>
      </c>
      <c r="B50" s="5">
        <v>0.611111111111111</v>
      </c>
      <c r="C50" s="1" t="s">
        <v>71</v>
      </c>
      <c r="D50" s="1">
        <v>6</v>
      </c>
      <c r="E50" s="1">
        <v>6</v>
      </c>
      <c r="F50" s="1" t="s">
        <v>97</v>
      </c>
      <c r="G50" s="2">
        <v>59.4497333333333</v>
      </c>
      <c r="H50" s="6">
        <f>1+_xlfn.COUNTIFS(A:A,A50,O:O,"&lt;"&amp;O50)</f>
        <v>2</v>
      </c>
      <c r="I50" s="2">
        <f>_xlfn.AVERAGEIF(A:A,A50,G:G)</f>
        <v>49.13270606060605</v>
      </c>
      <c r="J50" s="2">
        <f t="shared" si="0"/>
        <v>10.317027272727252</v>
      </c>
      <c r="K50" s="2">
        <f t="shared" si="1"/>
        <v>100.31702727272724</v>
      </c>
      <c r="L50" s="2">
        <f t="shared" si="2"/>
        <v>411.1761191114467</v>
      </c>
      <c r="M50" s="2">
        <f>SUMIF(A:A,A50,L:L)</f>
        <v>3047.542870217513</v>
      </c>
      <c r="N50" s="3">
        <f t="shared" si="3"/>
        <v>0.1349205365180309</v>
      </c>
      <c r="O50" s="7">
        <f t="shared" si="4"/>
        <v>7.411770111560141</v>
      </c>
      <c r="P50" s="3">
        <f t="shared" si="5"/>
        <v>0.1349205365180309</v>
      </c>
      <c r="Q50" s="3">
        <f>IF(ISNUMBER(P50),SUMIF(A:A,A50,P:P),"")</f>
        <v>0.9016494237677627</v>
      </c>
      <c r="R50" s="3">
        <f t="shared" si="6"/>
        <v>0.14963746769141428</v>
      </c>
      <c r="S50" s="8">
        <f t="shared" si="7"/>
        <v>6.682818250187328</v>
      </c>
    </row>
    <row r="51" spans="1:19" ht="15">
      <c r="A51" s="1">
        <v>9</v>
      </c>
      <c r="B51" s="5">
        <v>0.611111111111111</v>
      </c>
      <c r="C51" s="1" t="s">
        <v>71</v>
      </c>
      <c r="D51" s="1">
        <v>6</v>
      </c>
      <c r="E51" s="1">
        <v>1</v>
      </c>
      <c r="F51" s="1" t="s">
        <v>93</v>
      </c>
      <c r="G51" s="2">
        <v>55.0243666666666</v>
      </c>
      <c r="H51" s="6">
        <f>1+_xlfn.COUNTIFS(A:A,A51,O:O,"&lt;"&amp;O51)</f>
        <v>3</v>
      </c>
      <c r="I51" s="2">
        <f>_xlfn.AVERAGEIF(A:A,A51,G:G)</f>
        <v>49.13270606060605</v>
      </c>
      <c r="J51" s="2">
        <f aca="true" t="shared" si="8" ref="J51:J106">G51-I51</f>
        <v>5.8916606060605545</v>
      </c>
      <c r="K51" s="2">
        <f aca="true" t="shared" si="9" ref="K51:K106">90+J51</f>
        <v>95.89166060606055</v>
      </c>
      <c r="L51" s="2">
        <f aca="true" t="shared" si="10" ref="L51:L106">EXP(0.06*K51)</f>
        <v>315.2921396098995</v>
      </c>
      <c r="M51" s="2">
        <f>SUMIF(A:A,A51,L:L)</f>
        <v>3047.542870217513</v>
      </c>
      <c r="N51" s="3">
        <f aca="true" t="shared" si="11" ref="N51:N106">L51/M51</f>
        <v>0.10345781931113443</v>
      </c>
      <c r="O51" s="7">
        <f aca="true" t="shared" si="12" ref="O51:O106">1/N51</f>
        <v>9.665774966632968</v>
      </c>
      <c r="P51" s="3">
        <f aca="true" t="shared" si="13" ref="P51:P106">IF(O51&gt;21,"",N51)</f>
        <v>0.10345781931113443</v>
      </c>
      <c r="Q51" s="3">
        <f>IF(ISNUMBER(P51),SUMIF(A:A,A51,P:P),"")</f>
        <v>0.9016494237677627</v>
      </c>
      <c r="R51" s="3">
        <f aca="true" t="shared" si="14" ref="R51:R106">_xlfn.IFERROR(P51*(1/Q51),"")</f>
        <v>0.11474284415201046</v>
      </c>
      <c r="S51" s="8">
        <f aca="true" t="shared" si="15" ref="S51:S106">_xlfn.IFERROR(1/R51,"")</f>
        <v>8.71514042893348</v>
      </c>
    </row>
    <row r="52" spans="1:19" ht="15">
      <c r="A52" s="1">
        <v>9</v>
      </c>
      <c r="B52" s="5">
        <v>0.611111111111111</v>
      </c>
      <c r="C52" s="1" t="s">
        <v>71</v>
      </c>
      <c r="D52" s="1">
        <v>6</v>
      </c>
      <c r="E52" s="1">
        <v>4</v>
      </c>
      <c r="F52" s="1" t="s">
        <v>95</v>
      </c>
      <c r="G52" s="2">
        <v>53.39993333333331</v>
      </c>
      <c r="H52" s="6">
        <f>1+_xlfn.COUNTIFS(A:A,A52,O:O,"&lt;"&amp;O52)</f>
        <v>4</v>
      </c>
      <c r="I52" s="2">
        <f>_xlfn.AVERAGEIF(A:A,A52,G:G)</f>
        <v>49.13270606060605</v>
      </c>
      <c r="J52" s="2">
        <f t="shared" si="8"/>
        <v>4.267227272727261</v>
      </c>
      <c r="K52" s="2">
        <f t="shared" si="9"/>
        <v>94.26722727272727</v>
      </c>
      <c r="L52" s="2">
        <f t="shared" si="10"/>
        <v>286.0119623556864</v>
      </c>
      <c r="M52" s="2">
        <f>SUMIF(A:A,A52,L:L)</f>
        <v>3047.542870217513</v>
      </c>
      <c r="N52" s="3">
        <f t="shared" si="11"/>
        <v>0.09385002099585651</v>
      </c>
      <c r="O52" s="7">
        <f t="shared" si="12"/>
        <v>10.65529862848033</v>
      </c>
      <c r="P52" s="3">
        <f t="shared" si="13"/>
        <v>0.09385002099585651</v>
      </c>
      <c r="Q52" s="3">
        <f>IF(ISNUMBER(P52),SUMIF(A:A,A52,P:P),"")</f>
        <v>0.9016494237677627</v>
      </c>
      <c r="R52" s="3">
        <f t="shared" si="14"/>
        <v>0.104087041506311</v>
      </c>
      <c r="S52" s="8">
        <f t="shared" si="15"/>
        <v>9.60734386844272</v>
      </c>
    </row>
    <row r="53" spans="1:19" ht="15">
      <c r="A53" s="1">
        <v>9</v>
      </c>
      <c r="B53" s="5">
        <v>0.611111111111111</v>
      </c>
      <c r="C53" s="1" t="s">
        <v>71</v>
      </c>
      <c r="D53" s="1">
        <v>6</v>
      </c>
      <c r="E53" s="1">
        <v>5</v>
      </c>
      <c r="F53" s="1" t="s">
        <v>96</v>
      </c>
      <c r="G53" s="2">
        <v>53.0962</v>
      </c>
      <c r="H53" s="6">
        <f>1+_xlfn.COUNTIFS(A:A,A53,O:O,"&lt;"&amp;O53)</f>
        <v>5</v>
      </c>
      <c r="I53" s="2">
        <f>_xlfn.AVERAGEIF(A:A,A53,G:G)</f>
        <v>49.13270606060605</v>
      </c>
      <c r="J53" s="2">
        <f t="shared" si="8"/>
        <v>3.963493939393956</v>
      </c>
      <c r="K53" s="2">
        <f t="shared" si="9"/>
        <v>93.96349393939396</v>
      </c>
      <c r="L53" s="2">
        <f t="shared" si="10"/>
        <v>280.84688746487967</v>
      </c>
      <c r="M53" s="2">
        <f>SUMIF(A:A,A53,L:L)</f>
        <v>3047.542870217513</v>
      </c>
      <c r="N53" s="3">
        <f t="shared" si="11"/>
        <v>0.09215518843376753</v>
      </c>
      <c r="O53" s="7">
        <f t="shared" si="12"/>
        <v>10.851260976138155</v>
      </c>
      <c r="P53" s="3">
        <f t="shared" si="13"/>
        <v>0.09215518843376753</v>
      </c>
      <c r="Q53" s="3">
        <f>IF(ISNUMBER(P53),SUMIF(A:A,A53,P:P),"")</f>
        <v>0.9016494237677627</v>
      </c>
      <c r="R53" s="3">
        <f t="shared" si="14"/>
        <v>0.10220733913262489</v>
      </c>
      <c r="S53" s="8">
        <f t="shared" si="15"/>
        <v>9.784033206288578</v>
      </c>
    </row>
    <row r="54" spans="1:19" ht="15">
      <c r="A54" s="1">
        <v>9</v>
      </c>
      <c r="B54" s="5">
        <v>0.611111111111111</v>
      </c>
      <c r="C54" s="1" t="s">
        <v>71</v>
      </c>
      <c r="D54" s="1">
        <v>6</v>
      </c>
      <c r="E54" s="1">
        <v>8</v>
      </c>
      <c r="F54" s="1" t="s">
        <v>99</v>
      </c>
      <c r="G54" s="2">
        <v>49.593933333333304</v>
      </c>
      <c r="H54" s="6">
        <f>1+_xlfn.COUNTIFS(A:A,A54,O:O,"&lt;"&amp;O54)</f>
        <v>6</v>
      </c>
      <c r="I54" s="2">
        <f>_xlfn.AVERAGEIF(A:A,A54,G:G)</f>
        <v>49.13270606060605</v>
      </c>
      <c r="J54" s="2">
        <f t="shared" si="8"/>
        <v>0.46122727272725683</v>
      </c>
      <c r="K54" s="2">
        <f t="shared" si="9"/>
        <v>90.46122727272726</v>
      </c>
      <c r="L54" s="2">
        <f t="shared" si="10"/>
        <v>227.61910420550416</v>
      </c>
      <c r="M54" s="2">
        <f>SUMIF(A:A,A54,L:L)</f>
        <v>3047.542870217513</v>
      </c>
      <c r="N54" s="3">
        <f t="shared" si="11"/>
        <v>0.07468938548164156</v>
      </c>
      <c r="O54" s="7">
        <f t="shared" si="12"/>
        <v>13.388783339846828</v>
      </c>
      <c r="P54" s="3">
        <f t="shared" si="13"/>
        <v>0.07468938548164156</v>
      </c>
      <c r="Q54" s="3">
        <f>IF(ISNUMBER(P54),SUMIF(A:A,A54,P:P),"")</f>
        <v>0.9016494237677627</v>
      </c>
      <c r="R54" s="3">
        <f t="shared" si="14"/>
        <v>0.0828363924079646</v>
      </c>
      <c r="S54" s="8">
        <f t="shared" si="15"/>
        <v>12.071988783324313</v>
      </c>
    </row>
    <row r="55" spans="1:19" ht="15">
      <c r="A55" s="1">
        <v>9</v>
      </c>
      <c r="B55" s="5">
        <v>0.611111111111111</v>
      </c>
      <c r="C55" s="1" t="s">
        <v>71</v>
      </c>
      <c r="D55" s="1">
        <v>6</v>
      </c>
      <c r="E55" s="1">
        <v>9</v>
      </c>
      <c r="F55" s="1" t="s">
        <v>100</v>
      </c>
      <c r="G55" s="2">
        <v>46.7112999999999</v>
      </c>
      <c r="H55" s="6">
        <f>1+_xlfn.COUNTIFS(A:A,A55,O:O,"&lt;"&amp;O55)</f>
        <v>7</v>
      </c>
      <c r="I55" s="2">
        <f>_xlfn.AVERAGEIF(A:A,A55,G:G)</f>
        <v>49.13270606060605</v>
      </c>
      <c r="J55" s="2">
        <f t="shared" si="8"/>
        <v>-2.421406060606145</v>
      </c>
      <c r="K55" s="2">
        <f t="shared" si="9"/>
        <v>87.57859393939385</v>
      </c>
      <c r="L55" s="2">
        <f t="shared" si="10"/>
        <v>191.46703185095294</v>
      </c>
      <c r="M55" s="2">
        <f>SUMIF(A:A,A55,L:L)</f>
        <v>3047.542870217513</v>
      </c>
      <c r="N55" s="3">
        <f t="shared" si="11"/>
        <v>0.06282669022381539</v>
      </c>
      <c r="O55" s="7">
        <f t="shared" si="12"/>
        <v>15.916802181327311</v>
      </c>
      <c r="P55" s="3">
        <f t="shared" si="13"/>
        <v>0.06282669022381539</v>
      </c>
      <c r="Q55" s="3">
        <f>IF(ISNUMBER(P55),SUMIF(A:A,A55,P:P),"")</f>
        <v>0.9016494237677627</v>
      </c>
      <c r="R55" s="3">
        <f t="shared" si="14"/>
        <v>0.06967973201965648</v>
      </c>
      <c r="S55" s="8">
        <f t="shared" si="15"/>
        <v>14.351375515019239</v>
      </c>
    </row>
    <row r="56" spans="1:19" ht="15">
      <c r="A56" s="1">
        <v>9</v>
      </c>
      <c r="B56" s="5">
        <v>0.611111111111111</v>
      </c>
      <c r="C56" s="1" t="s">
        <v>71</v>
      </c>
      <c r="D56" s="1">
        <v>6</v>
      </c>
      <c r="E56" s="1">
        <v>7</v>
      </c>
      <c r="F56" s="1" t="s">
        <v>98</v>
      </c>
      <c r="G56" s="2">
        <v>45.4373</v>
      </c>
      <c r="H56" s="6">
        <f>1+_xlfn.COUNTIFS(A:A,A56,O:O,"&lt;"&amp;O56)</f>
        <v>8</v>
      </c>
      <c r="I56" s="2">
        <f>_xlfn.AVERAGEIF(A:A,A56,G:G)</f>
        <v>49.13270606060605</v>
      </c>
      <c r="J56" s="2">
        <f t="shared" si="8"/>
        <v>-3.6954060606060466</v>
      </c>
      <c r="K56" s="2">
        <f t="shared" si="9"/>
        <v>86.30459393939395</v>
      </c>
      <c r="L56" s="2">
        <f t="shared" si="10"/>
        <v>177.37668522720395</v>
      </c>
      <c r="M56" s="2">
        <f>SUMIF(A:A,A56,L:L)</f>
        <v>3047.542870217513</v>
      </c>
      <c r="N56" s="3">
        <f t="shared" si="11"/>
        <v>0.05820317966996933</v>
      </c>
      <c r="O56" s="7">
        <f t="shared" si="12"/>
        <v>17.181191915464417</v>
      </c>
      <c r="P56" s="3">
        <f t="shared" si="13"/>
        <v>0.05820317966996933</v>
      </c>
      <c r="Q56" s="3">
        <f>IF(ISNUMBER(P56),SUMIF(A:A,A56,P:P),"")</f>
        <v>0.9016494237677627</v>
      </c>
      <c r="R56" s="3">
        <f t="shared" si="14"/>
        <v>0.06455189582083146</v>
      </c>
      <c r="S56" s="8">
        <f t="shared" si="15"/>
        <v>15.491411790221834</v>
      </c>
    </row>
    <row r="57" spans="1:19" ht="15">
      <c r="A57" s="1">
        <v>9</v>
      </c>
      <c r="B57" s="5">
        <v>0.611111111111111</v>
      </c>
      <c r="C57" s="1" t="s">
        <v>71</v>
      </c>
      <c r="D57" s="1">
        <v>6</v>
      </c>
      <c r="E57" s="1">
        <v>10</v>
      </c>
      <c r="F57" s="1" t="s">
        <v>101</v>
      </c>
      <c r="G57" s="2">
        <v>34.5285333333334</v>
      </c>
      <c r="H57" s="6">
        <f>1+_xlfn.COUNTIFS(A:A,A57,O:O,"&lt;"&amp;O57)</f>
        <v>10</v>
      </c>
      <c r="I57" s="2">
        <f>_xlfn.AVERAGEIF(A:A,A57,G:G)</f>
        <v>49.13270606060605</v>
      </c>
      <c r="J57" s="2">
        <f t="shared" si="8"/>
        <v>-14.604172727272648</v>
      </c>
      <c r="K57" s="2">
        <f t="shared" si="9"/>
        <v>75.39582727272736</v>
      </c>
      <c r="L57" s="2">
        <f t="shared" si="10"/>
        <v>92.18059447730742</v>
      </c>
      <c r="M57" s="2">
        <f>SUMIF(A:A,A57,L:L)</f>
        <v>3047.542870217513</v>
      </c>
      <c r="N57" s="3">
        <f t="shared" si="11"/>
        <v>0.030247513620941514</v>
      </c>
      <c r="O57" s="7">
        <f t="shared" si="12"/>
        <v>33.06056863158702</v>
      </c>
      <c r="P57" s="3">
        <f t="shared" si="13"/>
      </c>
      <c r="Q57" s="3">
        <f>IF(ISNUMBER(P57),SUMIF(A:A,A57,P:P),"")</f>
      </c>
      <c r="R57" s="3">
        <f t="shared" si="14"/>
      </c>
      <c r="S57" s="8">
        <f t="shared" si="15"/>
      </c>
    </row>
    <row r="58" spans="1:19" ht="15">
      <c r="A58" s="1">
        <v>9</v>
      </c>
      <c r="B58" s="5">
        <v>0.611111111111111</v>
      </c>
      <c r="C58" s="1" t="s">
        <v>71</v>
      </c>
      <c r="D58" s="1">
        <v>6</v>
      </c>
      <c r="E58" s="1">
        <v>11</v>
      </c>
      <c r="F58" s="1" t="s">
        <v>102</v>
      </c>
      <c r="G58" s="2">
        <v>40.7871333333334</v>
      </c>
      <c r="H58" s="6">
        <f>1+_xlfn.COUNTIFS(A:A,A58,O:O,"&lt;"&amp;O58)</f>
        <v>9</v>
      </c>
      <c r="I58" s="2">
        <f>_xlfn.AVERAGEIF(A:A,A58,G:G)</f>
        <v>49.13270606060605</v>
      </c>
      <c r="J58" s="2">
        <f t="shared" si="8"/>
        <v>-8.345572727272646</v>
      </c>
      <c r="K58" s="2">
        <f t="shared" si="9"/>
        <v>81.65442727272736</v>
      </c>
      <c r="L58" s="2">
        <f t="shared" si="10"/>
        <v>134.1911983557023</v>
      </c>
      <c r="M58" s="2">
        <f>SUMIF(A:A,A58,L:L)</f>
        <v>3047.542870217513</v>
      </c>
      <c r="N58" s="3">
        <f t="shared" si="11"/>
        <v>0.044032587586249325</v>
      </c>
      <c r="O58" s="7">
        <f t="shared" si="12"/>
        <v>22.71045275368473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9</v>
      </c>
      <c r="B59" s="5">
        <v>0.611111111111111</v>
      </c>
      <c r="C59" s="1" t="s">
        <v>71</v>
      </c>
      <c r="D59" s="1">
        <v>6</v>
      </c>
      <c r="E59" s="1">
        <v>12</v>
      </c>
      <c r="F59" s="1" t="s">
        <v>103</v>
      </c>
      <c r="G59" s="2">
        <v>30.7214</v>
      </c>
      <c r="H59" s="6">
        <f>1+_xlfn.COUNTIFS(A:A,A59,O:O,"&lt;"&amp;O59)</f>
        <v>11</v>
      </c>
      <c r="I59" s="2">
        <f>_xlfn.AVERAGEIF(A:A,A59,G:G)</f>
        <v>49.13270606060605</v>
      </c>
      <c r="J59" s="2">
        <f t="shared" si="8"/>
        <v>-18.411306060606048</v>
      </c>
      <c r="K59" s="2">
        <f t="shared" si="9"/>
        <v>71.58869393939395</v>
      </c>
      <c r="L59" s="2">
        <f t="shared" si="10"/>
        <v>73.35580454532925</v>
      </c>
      <c r="M59" s="2">
        <f>SUMIF(A:A,A59,L:L)</f>
        <v>3047.542870217513</v>
      </c>
      <c r="N59" s="3">
        <f t="shared" si="11"/>
        <v>0.024070475025046525</v>
      </c>
      <c r="O59" s="7">
        <f t="shared" si="12"/>
        <v>41.54467242376606</v>
      </c>
      <c r="P59" s="3">
        <f t="shared" si="13"/>
      </c>
      <c r="Q59" s="3">
        <f>IF(ISNUMBER(P59),SUMIF(A:A,A59,P:P),"")</f>
      </c>
      <c r="R59" s="3">
        <f t="shared" si="14"/>
      </c>
      <c r="S59" s="8">
        <f t="shared" si="15"/>
      </c>
    </row>
    <row r="60" spans="1:19" ht="15">
      <c r="A60" s="1">
        <v>2</v>
      </c>
      <c r="B60" s="5">
        <v>0.625</v>
      </c>
      <c r="C60" s="1" t="s">
        <v>19</v>
      </c>
      <c r="D60" s="1">
        <v>4</v>
      </c>
      <c r="E60" s="1">
        <v>3</v>
      </c>
      <c r="F60" s="1" t="s">
        <v>29</v>
      </c>
      <c r="G60" s="2">
        <v>72.90163333333331</v>
      </c>
      <c r="H60" s="6">
        <f>1+_xlfn.COUNTIFS(A:A,A60,O:O,"&lt;"&amp;O60)</f>
        <v>1</v>
      </c>
      <c r="I60" s="2">
        <f>_xlfn.AVERAGEIF(A:A,A60,G:G)</f>
        <v>48.47393888888888</v>
      </c>
      <c r="J60" s="2">
        <f t="shared" si="8"/>
        <v>24.427694444444427</v>
      </c>
      <c r="K60" s="2">
        <f t="shared" si="9"/>
        <v>114.42769444444443</v>
      </c>
      <c r="L60" s="2">
        <f t="shared" si="10"/>
        <v>958.7800227533734</v>
      </c>
      <c r="M60" s="2">
        <f>SUMIF(A:A,A60,L:L)</f>
        <v>3907.533785767666</v>
      </c>
      <c r="N60" s="3">
        <f t="shared" si="11"/>
        <v>0.24536704615210728</v>
      </c>
      <c r="O60" s="7">
        <f t="shared" si="12"/>
        <v>4.075526912363295</v>
      </c>
      <c r="P60" s="3">
        <f t="shared" si="13"/>
        <v>0.24536704615210728</v>
      </c>
      <c r="Q60" s="3">
        <f>IF(ISNUMBER(P60),SUMIF(A:A,A60,P:P),"")</f>
        <v>0.9231083700063968</v>
      </c>
      <c r="R60" s="3">
        <f t="shared" si="14"/>
        <v>0.26580524467610117</v>
      </c>
      <c r="S60" s="8">
        <f t="shared" si="15"/>
        <v>3.7621530049888854</v>
      </c>
    </row>
    <row r="61" spans="1:19" ht="15">
      <c r="A61" s="1">
        <v>2</v>
      </c>
      <c r="B61" s="5">
        <v>0.625</v>
      </c>
      <c r="C61" s="1" t="s">
        <v>19</v>
      </c>
      <c r="D61" s="1">
        <v>4</v>
      </c>
      <c r="E61" s="1">
        <v>6</v>
      </c>
      <c r="F61" s="1" t="s">
        <v>32</v>
      </c>
      <c r="G61" s="2">
        <v>64.5551</v>
      </c>
      <c r="H61" s="6">
        <f>1+_xlfn.COUNTIFS(A:A,A61,O:O,"&lt;"&amp;O61)</f>
        <v>2</v>
      </c>
      <c r="I61" s="2">
        <f>_xlfn.AVERAGEIF(A:A,A61,G:G)</f>
        <v>48.47393888888888</v>
      </c>
      <c r="J61" s="2">
        <f t="shared" si="8"/>
        <v>16.081161111111115</v>
      </c>
      <c r="K61" s="2">
        <f t="shared" si="9"/>
        <v>106.08116111111111</v>
      </c>
      <c r="L61" s="2">
        <f t="shared" si="10"/>
        <v>581.0690907100732</v>
      </c>
      <c r="M61" s="2">
        <f>SUMIF(A:A,A61,L:L)</f>
        <v>3907.533785767666</v>
      </c>
      <c r="N61" s="3">
        <f t="shared" si="11"/>
        <v>0.14870481550959067</v>
      </c>
      <c r="O61" s="7">
        <f t="shared" si="12"/>
        <v>6.724731788766486</v>
      </c>
      <c r="P61" s="3">
        <f t="shared" si="13"/>
        <v>0.14870481550959067</v>
      </c>
      <c r="Q61" s="3">
        <f>IF(ISNUMBER(P61),SUMIF(A:A,A61,P:P),"")</f>
        <v>0.9231083700063968</v>
      </c>
      <c r="R61" s="3">
        <f t="shared" si="14"/>
        <v>0.16109139548649112</v>
      </c>
      <c r="S61" s="8">
        <f t="shared" si="15"/>
        <v>6.207656200258433</v>
      </c>
    </row>
    <row r="62" spans="1:19" ht="15">
      <c r="A62" s="1">
        <v>2</v>
      </c>
      <c r="B62" s="5">
        <v>0.625</v>
      </c>
      <c r="C62" s="1" t="s">
        <v>19</v>
      </c>
      <c r="D62" s="1">
        <v>4</v>
      </c>
      <c r="E62" s="1">
        <v>1</v>
      </c>
      <c r="F62" s="1" t="s">
        <v>27</v>
      </c>
      <c r="G62" s="2">
        <v>61.983900000000006</v>
      </c>
      <c r="H62" s="6">
        <f>1+_xlfn.COUNTIFS(A:A,A62,O:O,"&lt;"&amp;O62)</f>
        <v>3</v>
      </c>
      <c r="I62" s="2">
        <f>_xlfn.AVERAGEIF(A:A,A62,G:G)</f>
        <v>48.47393888888888</v>
      </c>
      <c r="J62" s="2">
        <f t="shared" si="8"/>
        <v>13.509961111111124</v>
      </c>
      <c r="K62" s="2">
        <f t="shared" si="9"/>
        <v>103.50996111111112</v>
      </c>
      <c r="L62" s="2">
        <f t="shared" si="10"/>
        <v>497.99879964316995</v>
      </c>
      <c r="M62" s="2">
        <f>SUMIF(A:A,A62,L:L)</f>
        <v>3907.533785767666</v>
      </c>
      <c r="N62" s="3">
        <f t="shared" si="11"/>
        <v>0.12744580775143166</v>
      </c>
      <c r="O62" s="7">
        <f t="shared" si="12"/>
        <v>7.846472297860002</v>
      </c>
      <c r="P62" s="3">
        <f t="shared" si="13"/>
        <v>0.12744580775143166</v>
      </c>
      <c r="Q62" s="3">
        <f>IF(ISNUMBER(P62),SUMIF(A:A,A62,P:P),"")</f>
        <v>0.9231083700063968</v>
      </c>
      <c r="R62" s="3">
        <f t="shared" si="14"/>
        <v>0.1380615883166009</v>
      </c>
      <c r="S62" s="8">
        <f t="shared" si="15"/>
        <v>7.243144253177894</v>
      </c>
    </row>
    <row r="63" spans="1:19" ht="15">
      <c r="A63" s="1">
        <v>2</v>
      </c>
      <c r="B63" s="5">
        <v>0.625</v>
      </c>
      <c r="C63" s="1" t="s">
        <v>19</v>
      </c>
      <c r="D63" s="1">
        <v>4</v>
      </c>
      <c r="E63" s="1">
        <v>8</v>
      </c>
      <c r="F63" s="1" t="s">
        <v>34</v>
      </c>
      <c r="G63" s="2">
        <v>60.2570333333333</v>
      </c>
      <c r="H63" s="6">
        <f>1+_xlfn.COUNTIFS(A:A,A63,O:O,"&lt;"&amp;O63)</f>
        <v>4</v>
      </c>
      <c r="I63" s="2">
        <f>_xlfn.AVERAGEIF(A:A,A63,G:G)</f>
        <v>48.47393888888888</v>
      </c>
      <c r="J63" s="2">
        <f t="shared" si="8"/>
        <v>11.783094444444416</v>
      </c>
      <c r="K63" s="2">
        <f t="shared" si="9"/>
        <v>101.78309444444442</v>
      </c>
      <c r="L63" s="2">
        <f t="shared" si="10"/>
        <v>448.9832880480807</v>
      </c>
      <c r="M63" s="2">
        <f>SUMIF(A:A,A63,L:L)</f>
        <v>3907.533785767666</v>
      </c>
      <c r="N63" s="3">
        <f t="shared" si="11"/>
        <v>0.1149019593082992</v>
      </c>
      <c r="O63" s="7">
        <f t="shared" si="12"/>
        <v>8.703071784153392</v>
      </c>
      <c r="P63" s="3">
        <f t="shared" si="13"/>
        <v>0.1149019593082992</v>
      </c>
      <c r="Q63" s="3">
        <f>IF(ISNUMBER(P63),SUMIF(A:A,A63,P:P),"")</f>
        <v>0.9231083700063968</v>
      </c>
      <c r="R63" s="3">
        <f t="shared" si="14"/>
        <v>0.12447288210321716</v>
      </c>
      <c r="S63" s="8">
        <f t="shared" si="15"/>
        <v>8.033878408718502</v>
      </c>
    </row>
    <row r="64" spans="1:19" ht="15">
      <c r="A64" s="1">
        <v>2</v>
      </c>
      <c r="B64" s="5">
        <v>0.625</v>
      </c>
      <c r="C64" s="1" t="s">
        <v>19</v>
      </c>
      <c r="D64" s="1">
        <v>4</v>
      </c>
      <c r="E64" s="1">
        <v>9</v>
      </c>
      <c r="F64" s="1" t="s">
        <v>35</v>
      </c>
      <c r="G64" s="2">
        <v>56.240033333333294</v>
      </c>
      <c r="H64" s="6">
        <f>1+_xlfn.COUNTIFS(A:A,A64,O:O,"&lt;"&amp;O64)</f>
        <v>5</v>
      </c>
      <c r="I64" s="2">
        <f>_xlfn.AVERAGEIF(A:A,A64,G:G)</f>
        <v>48.47393888888888</v>
      </c>
      <c r="J64" s="2">
        <f t="shared" si="8"/>
        <v>7.766094444444413</v>
      </c>
      <c r="K64" s="2">
        <f t="shared" si="9"/>
        <v>97.7660944444444</v>
      </c>
      <c r="L64" s="2">
        <f t="shared" si="10"/>
        <v>352.82270077630994</v>
      </c>
      <c r="M64" s="2">
        <f>SUMIF(A:A,A64,L:L)</f>
        <v>3907.533785767666</v>
      </c>
      <c r="N64" s="3">
        <f t="shared" si="11"/>
        <v>0.09029293670124855</v>
      </c>
      <c r="O64" s="7">
        <f t="shared" si="12"/>
        <v>11.075063416186044</v>
      </c>
      <c r="P64" s="3">
        <f t="shared" si="13"/>
        <v>0.09029293670124855</v>
      </c>
      <c r="Q64" s="3">
        <f>IF(ISNUMBER(P64),SUMIF(A:A,A64,P:P),"")</f>
        <v>0.9231083700063968</v>
      </c>
      <c r="R64" s="3">
        <f t="shared" si="14"/>
        <v>0.09781401581335769</v>
      </c>
      <c r="S64" s="8">
        <f t="shared" si="15"/>
        <v>10.223483737832977</v>
      </c>
    </row>
    <row r="65" spans="1:19" ht="15">
      <c r="A65" s="1">
        <v>2</v>
      </c>
      <c r="B65" s="5">
        <v>0.625</v>
      </c>
      <c r="C65" s="1" t="s">
        <v>19</v>
      </c>
      <c r="D65" s="1">
        <v>4</v>
      </c>
      <c r="E65" s="1">
        <v>2</v>
      </c>
      <c r="F65" s="1" t="s">
        <v>28</v>
      </c>
      <c r="G65" s="2">
        <v>54.3092666666666</v>
      </c>
      <c r="H65" s="6">
        <f>1+_xlfn.COUNTIFS(A:A,A65,O:O,"&lt;"&amp;O65)</f>
        <v>6</v>
      </c>
      <c r="I65" s="2">
        <f>_xlfn.AVERAGEIF(A:A,A65,G:G)</f>
        <v>48.47393888888888</v>
      </c>
      <c r="J65" s="2">
        <f t="shared" si="8"/>
        <v>5.835327777777721</v>
      </c>
      <c r="K65" s="2">
        <f t="shared" si="9"/>
        <v>95.83532777777772</v>
      </c>
      <c r="L65" s="2">
        <f t="shared" si="10"/>
        <v>314.2282606844195</v>
      </c>
      <c r="M65" s="2">
        <f>SUMIF(A:A,A65,L:L)</f>
        <v>3907.533785767666</v>
      </c>
      <c r="N65" s="3">
        <f t="shared" si="11"/>
        <v>0.08041600608264143</v>
      </c>
      <c r="O65" s="7">
        <f t="shared" si="12"/>
        <v>12.435335310887313</v>
      </c>
      <c r="P65" s="3">
        <f t="shared" si="13"/>
        <v>0.08041600608264143</v>
      </c>
      <c r="Q65" s="3">
        <f>IF(ISNUMBER(P65),SUMIF(A:A,A65,P:P),"")</f>
        <v>0.9231083700063968</v>
      </c>
      <c r="R65" s="3">
        <f t="shared" si="14"/>
        <v>0.08711437215338452</v>
      </c>
      <c r="S65" s="8">
        <f t="shared" si="15"/>
        <v>11.479162109316178</v>
      </c>
    </row>
    <row r="66" spans="1:19" ht="15">
      <c r="A66" s="1">
        <v>2</v>
      </c>
      <c r="B66" s="5">
        <v>0.625</v>
      </c>
      <c r="C66" s="1" t="s">
        <v>19</v>
      </c>
      <c r="D66" s="1">
        <v>4</v>
      </c>
      <c r="E66" s="1">
        <v>12</v>
      </c>
      <c r="F66" s="1" t="s">
        <v>38</v>
      </c>
      <c r="G66" s="2">
        <v>49.1497666666667</v>
      </c>
      <c r="H66" s="6">
        <f>1+_xlfn.COUNTIFS(A:A,A66,O:O,"&lt;"&amp;O66)</f>
        <v>7</v>
      </c>
      <c r="I66" s="2">
        <f>_xlfn.AVERAGEIF(A:A,A66,G:G)</f>
        <v>48.47393888888888</v>
      </c>
      <c r="J66" s="2">
        <f t="shared" si="8"/>
        <v>0.675827777777819</v>
      </c>
      <c r="K66" s="2">
        <f t="shared" si="9"/>
        <v>90.67582777777781</v>
      </c>
      <c r="L66" s="2">
        <f t="shared" si="10"/>
        <v>230.56888466600924</v>
      </c>
      <c r="M66" s="2">
        <f>SUMIF(A:A,A66,L:L)</f>
        <v>3907.533785767666</v>
      </c>
      <c r="N66" s="3">
        <f t="shared" si="11"/>
        <v>0.05900624212279515</v>
      </c>
      <c r="O66" s="7">
        <f t="shared" si="12"/>
        <v>16.947359533910777</v>
      </c>
      <c r="P66" s="3">
        <f t="shared" si="13"/>
        <v>0.05900624212279515</v>
      </c>
      <c r="Q66" s="3">
        <f>IF(ISNUMBER(P66),SUMIF(A:A,A66,P:P),"")</f>
        <v>0.9231083700063968</v>
      </c>
      <c r="R66" s="3">
        <f t="shared" si="14"/>
        <v>0.0639212513286888</v>
      </c>
      <c r="S66" s="8">
        <f t="shared" si="15"/>
        <v>15.644249435260747</v>
      </c>
    </row>
    <row r="67" spans="1:19" ht="15">
      <c r="A67" s="1">
        <v>2</v>
      </c>
      <c r="B67" s="5">
        <v>0.625</v>
      </c>
      <c r="C67" s="1" t="s">
        <v>19</v>
      </c>
      <c r="D67" s="1">
        <v>4</v>
      </c>
      <c r="E67" s="1">
        <v>11</v>
      </c>
      <c r="F67" s="1" t="s">
        <v>37</v>
      </c>
      <c r="G67" s="2">
        <v>48.5655</v>
      </c>
      <c r="H67" s="6">
        <f>1+_xlfn.COUNTIFS(A:A,A67,O:O,"&lt;"&amp;O67)</f>
        <v>8</v>
      </c>
      <c r="I67" s="2">
        <f>_xlfn.AVERAGEIF(A:A,A67,G:G)</f>
        <v>48.47393888888888</v>
      </c>
      <c r="J67" s="2">
        <f t="shared" si="8"/>
        <v>0.09156111111111898</v>
      </c>
      <c r="K67" s="2">
        <f t="shared" si="9"/>
        <v>90.09156111111112</v>
      </c>
      <c r="L67" s="2">
        <f t="shared" si="10"/>
        <v>222.62609644347924</v>
      </c>
      <c r="M67" s="2">
        <f>SUMIF(A:A,A67,L:L)</f>
        <v>3907.533785767666</v>
      </c>
      <c r="N67" s="3">
        <f t="shared" si="11"/>
        <v>0.05697355637828288</v>
      </c>
      <c r="O67" s="7">
        <f t="shared" si="12"/>
        <v>17.552002430046283</v>
      </c>
      <c r="P67" s="3">
        <f t="shared" si="13"/>
        <v>0.05697355637828288</v>
      </c>
      <c r="Q67" s="3">
        <f>IF(ISNUMBER(P67),SUMIF(A:A,A67,P:P),"")</f>
        <v>0.9231083700063968</v>
      </c>
      <c r="R67" s="3">
        <f t="shared" si="14"/>
        <v>0.06171925012215854</v>
      </c>
      <c r="S67" s="8">
        <f t="shared" si="15"/>
        <v>16.20240035354834</v>
      </c>
    </row>
    <row r="68" spans="1:19" ht="15">
      <c r="A68" s="1">
        <v>2</v>
      </c>
      <c r="B68" s="5">
        <v>0.625</v>
      </c>
      <c r="C68" s="1" t="s">
        <v>19</v>
      </c>
      <c r="D68" s="1">
        <v>4</v>
      </c>
      <c r="E68" s="1">
        <v>4</v>
      </c>
      <c r="F68" s="1" t="s">
        <v>30</v>
      </c>
      <c r="G68" s="2">
        <v>34.4495</v>
      </c>
      <c r="H68" s="6">
        <f>1+_xlfn.COUNTIFS(A:A,A68,O:O,"&lt;"&amp;O68)</f>
        <v>10</v>
      </c>
      <c r="I68" s="2">
        <f>_xlfn.AVERAGEIF(A:A,A68,G:G)</f>
        <v>48.47393888888888</v>
      </c>
      <c r="J68" s="2">
        <f t="shared" si="8"/>
        <v>-14.02443888888888</v>
      </c>
      <c r="K68" s="2">
        <f t="shared" si="9"/>
        <v>75.97556111111112</v>
      </c>
      <c r="L68" s="2">
        <f t="shared" si="10"/>
        <v>95.44342529588616</v>
      </c>
      <c r="M68" s="2">
        <f>SUMIF(A:A,A68,L:L)</f>
        <v>3907.533785767666</v>
      </c>
      <c r="N68" s="3">
        <f t="shared" si="11"/>
        <v>0.02442548945923843</v>
      </c>
      <c r="O68" s="7">
        <f t="shared" si="12"/>
        <v>40.94083771253849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2</v>
      </c>
      <c r="B69" s="5">
        <v>0.625</v>
      </c>
      <c r="C69" s="1" t="s">
        <v>19</v>
      </c>
      <c r="D69" s="1">
        <v>4</v>
      </c>
      <c r="E69" s="1">
        <v>5</v>
      </c>
      <c r="F69" s="1" t="s">
        <v>31</v>
      </c>
      <c r="G69" s="2">
        <v>38.7073333333333</v>
      </c>
      <c r="H69" s="6">
        <f>1+_xlfn.COUNTIFS(A:A,A69,O:O,"&lt;"&amp;O69)</f>
        <v>9</v>
      </c>
      <c r="I69" s="2">
        <f>_xlfn.AVERAGEIF(A:A,A69,G:G)</f>
        <v>48.47393888888888</v>
      </c>
      <c r="J69" s="2">
        <f t="shared" si="8"/>
        <v>-9.766605555555579</v>
      </c>
      <c r="K69" s="2">
        <f t="shared" si="9"/>
        <v>80.23339444444443</v>
      </c>
      <c r="L69" s="2">
        <f t="shared" si="10"/>
        <v>123.22397897114956</v>
      </c>
      <c r="M69" s="2">
        <f>SUMIF(A:A,A69,L:L)</f>
        <v>3907.533785767666</v>
      </c>
      <c r="N69" s="3">
        <f t="shared" si="11"/>
        <v>0.03153497467378679</v>
      </c>
      <c r="O69" s="7">
        <f t="shared" si="12"/>
        <v>31.710822993976983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2</v>
      </c>
      <c r="B70" s="5">
        <v>0.625</v>
      </c>
      <c r="C70" s="1" t="s">
        <v>19</v>
      </c>
      <c r="D70" s="1">
        <v>4</v>
      </c>
      <c r="E70" s="1">
        <v>7</v>
      </c>
      <c r="F70" s="1" t="s">
        <v>33</v>
      </c>
      <c r="G70" s="2">
        <v>19.1316333333333</v>
      </c>
      <c r="H70" s="6">
        <f>1+_xlfn.COUNTIFS(A:A,A70,O:O,"&lt;"&amp;O70)</f>
        <v>12</v>
      </c>
      <c r="I70" s="2">
        <f>_xlfn.AVERAGEIF(A:A,A70,G:G)</f>
        <v>48.47393888888888</v>
      </c>
      <c r="J70" s="2">
        <f t="shared" si="8"/>
        <v>-29.34230555555558</v>
      </c>
      <c r="K70" s="2">
        <f t="shared" si="9"/>
        <v>60.65769444444442</v>
      </c>
      <c r="L70" s="2">
        <f t="shared" si="10"/>
        <v>38.0713361385315</v>
      </c>
      <c r="M70" s="2">
        <f>SUMIF(A:A,A70,L:L)</f>
        <v>3907.533785767666</v>
      </c>
      <c r="N70" s="3">
        <f t="shared" si="11"/>
        <v>0.009743060003012127</v>
      </c>
      <c r="O70" s="7">
        <f t="shared" si="12"/>
        <v>102.63715913592279</v>
      </c>
      <c r="P70" s="3">
        <f t="shared" si="13"/>
      </c>
      <c r="Q70" s="3">
        <f>IF(ISNUMBER(P70),SUMIF(A:A,A70,P:P),"")</f>
      </c>
      <c r="R70" s="3">
        <f t="shared" si="14"/>
      </c>
      <c r="S70" s="8">
        <f t="shared" si="15"/>
      </c>
    </row>
    <row r="71" spans="1:19" ht="15">
      <c r="A71" s="1">
        <v>2</v>
      </c>
      <c r="B71" s="5">
        <v>0.625</v>
      </c>
      <c r="C71" s="1" t="s">
        <v>19</v>
      </c>
      <c r="D71" s="1">
        <v>4</v>
      </c>
      <c r="E71" s="1">
        <v>10</v>
      </c>
      <c r="F71" s="1" t="s">
        <v>36</v>
      </c>
      <c r="G71" s="2">
        <v>21.4365666666667</v>
      </c>
      <c r="H71" s="6">
        <f>1+_xlfn.COUNTIFS(A:A,A71,O:O,"&lt;"&amp;O71)</f>
        <v>11</v>
      </c>
      <c r="I71" s="2">
        <f>_xlfn.AVERAGEIF(A:A,A71,G:G)</f>
        <v>48.47393888888888</v>
      </c>
      <c r="J71" s="2">
        <f t="shared" si="8"/>
        <v>-27.03737222222218</v>
      </c>
      <c r="K71" s="2">
        <f t="shared" si="9"/>
        <v>62.96262777777782</v>
      </c>
      <c r="L71" s="2">
        <f t="shared" si="10"/>
        <v>43.717901637183815</v>
      </c>
      <c r="M71" s="2">
        <f>SUMIF(A:A,A71,L:L)</f>
        <v>3907.533785767666</v>
      </c>
      <c r="N71" s="3">
        <f t="shared" si="11"/>
        <v>0.011188105857565883</v>
      </c>
      <c r="O71" s="7">
        <f t="shared" si="12"/>
        <v>89.38063446403277</v>
      </c>
      <c r="P71" s="3">
        <f t="shared" si="13"/>
      </c>
      <c r="Q71" s="3">
        <f>IF(ISNUMBER(P71),SUMIF(A:A,A71,P:P),"")</f>
      </c>
      <c r="R71" s="3">
        <f t="shared" si="14"/>
      </c>
      <c r="S71" s="8">
        <f t="shared" si="15"/>
      </c>
    </row>
    <row r="72" spans="1:19" ht="15">
      <c r="A72" s="1">
        <v>16</v>
      </c>
      <c r="B72" s="5">
        <v>0.6284722222222222</v>
      </c>
      <c r="C72" s="1" t="s">
        <v>151</v>
      </c>
      <c r="D72" s="1">
        <v>5</v>
      </c>
      <c r="E72" s="1">
        <v>3</v>
      </c>
      <c r="F72" s="1" t="s">
        <v>173</v>
      </c>
      <c r="G72" s="2">
        <v>71.3888666666667</v>
      </c>
      <c r="H72" s="6">
        <f>1+_xlfn.COUNTIFS(A:A,A72,O:O,"&lt;"&amp;O72)</f>
        <v>1</v>
      </c>
      <c r="I72" s="2">
        <f>_xlfn.AVERAGEIF(A:A,A72,G:G)</f>
        <v>48.605636666666655</v>
      </c>
      <c r="J72" s="2">
        <f t="shared" si="8"/>
        <v>22.783230000000046</v>
      </c>
      <c r="K72" s="2">
        <f t="shared" si="9"/>
        <v>112.78323000000005</v>
      </c>
      <c r="L72" s="2">
        <f t="shared" si="10"/>
        <v>868.6964893594304</v>
      </c>
      <c r="M72" s="2">
        <f>SUMIF(A:A,A72,L:L)</f>
        <v>2959.195448096616</v>
      </c>
      <c r="N72" s="3">
        <f t="shared" si="11"/>
        <v>0.2935583352286462</v>
      </c>
      <c r="O72" s="7">
        <f t="shared" si="12"/>
        <v>3.4064779636426326</v>
      </c>
      <c r="P72" s="3">
        <f t="shared" si="13"/>
        <v>0.2935583352286462</v>
      </c>
      <c r="Q72" s="3">
        <f>IF(ISNUMBER(P72),SUMIF(A:A,A72,P:P),"")</f>
        <v>0.9042883075157802</v>
      </c>
      <c r="R72" s="3">
        <f t="shared" si="14"/>
        <v>0.32462913961045936</v>
      </c>
      <c r="S72" s="8">
        <f t="shared" si="15"/>
        <v>3.0804381923321973</v>
      </c>
    </row>
    <row r="73" spans="1:19" ht="15">
      <c r="A73" s="1">
        <v>16</v>
      </c>
      <c r="B73" s="5">
        <v>0.6284722222222222</v>
      </c>
      <c r="C73" s="1" t="s">
        <v>151</v>
      </c>
      <c r="D73" s="1">
        <v>5</v>
      </c>
      <c r="E73" s="1">
        <v>4</v>
      </c>
      <c r="F73" s="1" t="s">
        <v>174</v>
      </c>
      <c r="G73" s="2">
        <v>58.647000000000006</v>
      </c>
      <c r="H73" s="6">
        <f>1+_xlfn.COUNTIFS(A:A,A73,O:O,"&lt;"&amp;O73)</f>
        <v>2</v>
      </c>
      <c r="I73" s="2">
        <f>_xlfn.AVERAGEIF(A:A,A73,G:G)</f>
        <v>48.605636666666655</v>
      </c>
      <c r="J73" s="2">
        <f t="shared" si="8"/>
        <v>10.04136333333335</v>
      </c>
      <c r="K73" s="2">
        <f t="shared" si="9"/>
        <v>100.04136333333335</v>
      </c>
      <c r="L73" s="2">
        <f t="shared" si="10"/>
        <v>404.43126652666666</v>
      </c>
      <c r="M73" s="2">
        <f>SUMIF(A:A,A73,L:L)</f>
        <v>2959.195448096616</v>
      </c>
      <c r="N73" s="3">
        <f t="shared" si="11"/>
        <v>0.1366693324656203</v>
      </c>
      <c r="O73" s="7">
        <f t="shared" si="12"/>
        <v>7.316930447813184</v>
      </c>
      <c r="P73" s="3">
        <f t="shared" si="13"/>
        <v>0.1366693324656203</v>
      </c>
      <c r="Q73" s="3">
        <f>IF(ISNUMBER(P73),SUMIF(A:A,A73,P:P),"")</f>
        <v>0.9042883075157802</v>
      </c>
      <c r="R73" s="3">
        <f t="shared" si="14"/>
        <v>0.1511346893791783</v>
      </c>
      <c r="S73" s="8">
        <f t="shared" si="15"/>
        <v>6.616614650863664</v>
      </c>
    </row>
    <row r="74" spans="1:19" ht="15">
      <c r="A74" s="1">
        <v>16</v>
      </c>
      <c r="B74" s="5">
        <v>0.6284722222222222</v>
      </c>
      <c r="C74" s="1" t="s">
        <v>151</v>
      </c>
      <c r="D74" s="1">
        <v>5</v>
      </c>
      <c r="E74" s="1">
        <v>7</v>
      </c>
      <c r="F74" s="1" t="s">
        <v>176</v>
      </c>
      <c r="G74" s="2">
        <v>57.022600000000004</v>
      </c>
      <c r="H74" s="6">
        <f>1+_xlfn.COUNTIFS(A:A,A74,O:O,"&lt;"&amp;O74)</f>
        <v>3</v>
      </c>
      <c r="I74" s="2">
        <f>_xlfn.AVERAGEIF(A:A,A74,G:G)</f>
        <v>48.605636666666655</v>
      </c>
      <c r="J74" s="2">
        <f t="shared" si="8"/>
        <v>8.41696333333335</v>
      </c>
      <c r="K74" s="2">
        <f t="shared" si="9"/>
        <v>98.41696333333334</v>
      </c>
      <c r="L74" s="2">
        <f t="shared" si="10"/>
        <v>366.8737560822053</v>
      </c>
      <c r="M74" s="2">
        <f>SUMIF(A:A,A74,L:L)</f>
        <v>2959.195448096616</v>
      </c>
      <c r="N74" s="3">
        <f t="shared" si="11"/>
        <v>0.12397753460934194</v>
      </c>
      <c r="O74" s="7">
        <f t="shared" si="12"/>
        <v>8.065977462376866</v>
      </c>
      <c r="P74" s="3">
        <f t="shared" si="13"/>
        <v>0.12397753460934194</v>
      </c>
      <c r="Q74" s="3">
        <f>IF(ISNUMBER(P74),SUMIF(A:A,A74,P:P),"")</f>
        <v>0.9042883075157802</v>
      </c>
      <c r="R74" s="3">
        <f t="shared" si="14"/>
        <v>0.13709956612170227</v>
      </c>
      <c r="S74" s="8">
        <f t="shared" si="15"/>
        <v>7.293969107913204</v>
      </c>
    </row>
    <row r="75" spans="1:19" ht="15">
      <c r="A75" s="1">
        <v>16</v>
      </c>
      <c r="B75" s="5">
        <v>0.6284722222222222</v>
      </c>
      <c r="C75" s="1" t="s">
        <v>151</v>
      </c>
      <c r="D75" s="1">
        <v>5</v>
      </c>
      <c r="E75" s="1">
        <v>1</v>
      </c>
      <c r="F75" s="1" t="s">
        <v>171</v>
      </c>
      <c r="G75" s="2">
        <v>56.2862999999999</v>
      </c>
      <c r="H75" s="6">
        <f>1+_xlfn.COUNTIFS(A:A,A75,O:O,"&lt;"&amp;O75)</f>
        <v>4</v>
      </c>
      <c r="I75" s="2">
        <f>_xlfn.AVERAGEIF(A:A,A75,G:G)</f>
        <v>48.605636666666655</v>
      </c>
      <c r="J75" s="2">
        <f t="shared" si="8"/>
        <v>7.680663333333243</v>
      </c>
      <c r="K75" s="2">
        <f t="shared" si="9"/>
        <v>97.68066333333324</v>
      </c>
      <c r="L75" s="2">
        <f t="shared" si="10"/>
        <v>351.01880586725133</v>
      </c>
      <c r="M75" s="2">
        <f>SUMIF(A:A,A75,L:L)</f>
        <v>2959.195448096616</v>
      </c>
      <c r="N75" s="3">
        <f t="shared" si="11"/>
        <v>0.11861967620051259</v>
      </c>
      <c r="O75" s="7">
        <f t="shared" si="12"/>
        <v>8.430304583782693</v>
      </c>
      <c r="P75" s="3">
        <f t="shared" si="13"/>
        <v>0.11861967620051259</v>
      </c>
      <c r="Q75" s="3">
        <f>IF(ISNUMBER(P75),SUMIF(A:A,A75,P:P),"")</f>
        <v>0.9042883075157802</v>
      </c>
      <c r="R75" s="3">
        <f t="shared" si="14"/>
        <v>0.1311746212072333</v>
      </c>
      <c r="S75" s="8">
        <f t="shared" si="15"/>
        <v>7.6234258639113754</v>
      </c>
    </row>
    <row r="76" spans="1:19" ht="15">
      <c r="A76" s="1">
        <v>16</v>
      </c>
      <c r="B76" s="5">
        <v>0.6284722222222222</v>
      </c>
      <c r="C76" s="1" t="s">
        <v>151</v>
      </c>
      <c r="D76" s="1">
        <v>5</v>
      </c>
      <c r="E76" s="1">
        <v>10</v>
      </c>
      <c r="F76" s="1" t="s">
        <v>179</v>
      </c>
      <c r="G76" s="2">
        <v>52.7314333333333</v>
      </c>
      <c r="H76" s="6">
        <f>1+_xlfn.COUNTIFS(A:A,A76,O:O,"&lt;"&amp;O76)</f>
        <v>5</v>
      </c>
      <c r="I76" s="2">
        <f>_xlfn.AVERAGEIF(A:A,A76,G:G)</f>
        <v>48.605636666666655</v>
      </c>
      <c r="J76" s="2">
        <f t="shared" si="8"/>
        <v>4.125796666666645</v>
      </c>
      <c r="K76" s="2">
        <f t="shared" si="9"/>
        <v>94.12579666666664</v>
      </c>
      <c r="L76" s="2">
        <f t="shared" si="10"/>
        <v>283.5951803559527</v>
      </c>
      <c r="M76" s="2">
        <f>SUMIF(A:A,A76,L:L)</f>
        <v>2959.195448096616</v>
      </c>
      <c r="N76" s="3">
        <f t="shared" si="11"/>
        <v>0.09583523134247991</v>
      </c>
      <c r="O76" s="7">
        <f t="shared" si="12"/>
        <v>10.4345759486547</v>
      </c>
      <c r="P76" s="3">
        <f t="shared" si="13"/>
        <v>0.09583523134247991</v>
      </c>
      <c r="Q76" s="3">
        <f>IF(ISNUMBER(P76),SUMIF(A:A,A76,P:P),"")</f>
        <v>0.9042883075157802</v>
      </c>
      <c r="R76" s="3">
        <f t="shared" si="14"/>
        <v>0.10597862489868315</v>
      </c>
      <c r="S76" s="8">
        <f t="shared" si="15"/>
        <v>9.435865024253825</v>
      </c>
    </row>
    <row r="77" spans="1:19" ht="15">
      <c r="A77" s="1">
        <v>16</v>
      </c>
      <c r="B77" s="5">
        <v>0.6284722222222222</v>
      </c>
      <c r="C77" s="1" t="s">
        <v>151</v>
      </c>
      <c r="D77" s="1">
        <v>5</v>
      </c>
      <c r="E77" s="1">
        <v>2</v>
      </c>
      <c r="F77" s="1" t="s">
        <v>172</v>
      </c>
      <c r="G77" s="2">
        <v>48.3150666666667</v>
      </c>
      <c r="H77" s="6">
        <f>1+_xlfn.COUNTIFS(A:A,A77,O:O,"&lt;"&amp;O77)</f>
        <v>6</v>
      </c>
      <c r="I77" s="2">
        <f>_xlfn.AVERAGEIF(A:A,A77,G:G)</f>
        <v>48.605636666666655</v>
      </c>
      <c r="J77" s="2">
        <f t="shared" si="8"/>
        <v>-0.2905699999999527</v>
      </c>
      <c r="K77" s="2">
        <f t="shared" si="9"/>
        <v>89.70943000000005</v>
      </c>
      <c r="L77" s="2">
        <f t="shared" si="10"/>
        <v>217.5798261551869</v>
      </c>
      <c r="M77" s="2">
        <f>SUMIF(A:A,A77,L:L)</f>
        <v>2959.195448096616</v>
      </c>
      <c r="N77" s="3">
        <f t="shared" si="11"/>
        <v>0.07352668317164938</v>
      </c>
      <c r="O77" s="7">
        <f t="shared" si="12"/>
        <v>13.600504699300549</v>
      </c>
      <c r="P77" s="3">
        <f t="shared" si="13"/>
        <v>0.07352668317164938</v>
      </c>
      <c r="Q77" s="3">
        <f>IF(ISNUMBER(P77),SUMIF(A:A,A77,P:P),"")</f>
        <v>0.9042883075157802</v>
      </c>
      <c r="R77" s="3">
        <f t="shared" si="14"/>
        <v>0.08130889513947001</v>
      </c>
      <c r="S77" s="8">
        <f t="shared" si="15"/>
        <v>12.298777375890909</v>
      </c>
    </row>
    <row r="78" spans="1:19" ht="15">
      <c r="A78" s="1">
        <v>16</v>
      </c>
      <c r="B78" s="5">
        <v>0.6284722222222222</v>
      </c>
      <c r="C78" s="1" t="s">
        <v>151</v>
      </c>
      <c r="D78" s="1">
        <v>5</v>
      </c>
      <c r="E78" s="1">
        <v>8</v>
      </c>
      <c r="F78" s="1" t="s">
        <v>177</v>
      </c>
      <c r="G78" s="2">
        <v>45.5004333333333</v>
      </c>
      <c r="H78" s="6">
        <f>1+_xlfn.COUNTIFS(A:A,A78,O:O,"&lt;"&amp;O78)</f>
        <v>7</v>
      </c>
      <c r="I78" s="2">
        <f>_xlfn.AVERAGEIF(A:A,A78,G:G)</f>
        <v>48.605636666666655</v>
      </c>
      <c r="J78" s="2">
        <f t="shared" si="8"/>
        <v>-3.105203333333357</v>
      </c>
      <c r="K78" s="2">
        <f t="shared" si="9"/>
        <v>86.89479666666665</v>
      </c>
      <c r="L78" s="2">
        <f t="shared" si="10"/>
        <v>183.77051902099615</v>
      </c>
      <c r="M78" s="2">
        <f>SUMIF(A:A,A78,L:L)</f>
        <v>2959.195448096616</v>
      </c>
      <c r="N78" s="3">
        <f t="shared" si="11"/>
        <v>0.062101514497529785</v>
      </c>
      <c r="O78" s="7">
        <f t="shared" si="12"/>
        <v>16.102666868773017</v>
      </c>
      <c r="P78" s="3">
        <f t="shared" si="13"/>
        <v>0.062101514497529785</v>
      </c>
      <c r="Q78" s="3">
        <f>IF(ISNUMBER(P78),SUMIF(A:A,A78,P:P),"")</f>
        <v>0.9042883075157802</v>
      </c>
      <c r="R78" s="3">
        <f t="shared" si="14"/>
        <v>0.06867446364327351</v>
      </c>
      <c r="S78" s="8">
        <f t="shared" si="15"/>
        <v>14.56145336925318</v>
      </c>
    </row>
    <row r="79" spans="1:19" ht="15">
      <c r="A79" s="1">
        <v>16</v>
      </c>
      <c r="B79" s="5">
        <v>0.6284722222222222</v>
      </c>
      <c r="C79" s="1" t="s">
        <v>151</v>
      </c>
      <c r="D79" s="1">
        <v>5</v>
      </c>
      <c r="E79" s="1">
        <v>5</v>
      </c>
      <c r="F79" s="1" t="s">
        <v>175</v>
      </c>
      <c r="G79" s="2">
        <v>38.8426</v>
      </c>
      <c r="H79" s="6">
        <f>1+_xlfn.COUNTIFS(A:A,A79,O:O,"&lt;"&amp;O79)</f>
        <v>9</v>
      </c>
      <c r="I79" s="2">
        <f>_xlfn.AVERAGEIF(A:A,A79,G:G)</f>
        <v>48.605636666666655</v>
      </c>
      <c r="J79" s="2">
        <f t="shared" si="8"/>
        <v>-9.763036666666657</v>
      </c>
      <c r="K79" s="2">
        <f t="shared" si="9"/>
        <v>80.23696333333334</v>
      </c>
      <c r="L79" s="2">
        <f t="shared" si="10"/>
        <v>123.25036815781479</v>
      </c>
      <c r="M79" s="2">
        <f>SUMIF(A:A,A79,L:L)</f>
        <v>2959.195448096616</v>
      </c>
      <c r="N79" s="3">
        <f t="shared" si="11"/>
        <v>0.04164995868626746</v>
      </c>
      <c r="O79" s="7">
        <f t="shared" si="12"/>
        <v>24.009627657318976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16</v>
      </c>
      <c r="B80" s="5">
        <v>0.6284722222222222</v>
      </c>
      <c r="C80" s="1" t="s">
        <v>151</v>
      </c>
      <c r="D80" s="1">
        <v>5</v>
      </c>
      <c r="E80" s="1">
        <v>9</v>
      </c>
      <c r="F80" s="1" t="s">
        <v>178</v>
      </c>
      <c r="G80" s="2">
        <v>18.4018333333333</v>
      </c>
      <c r="H80" s="6">
        <f>1+_xlfn.COUNTIFS(A:A,A80,O:O,"&lt;"&amp;O80)</f>
        <v>10</v>
      </c>
      <c r="I80" s="2">
        <f>_xlfn.AVERAGEIF(A:A,A80,G:G)</f>
        <v>48.605636666666655</v>
      </c>
      <c r="J80" s="2">
        <f t="shared" si="8"/>
        <v>-30.203803333333354</v>
      </c>
      <c r="K80" s="2">
        <f t="shared" si="9"/>
        <v>59.796196666666646</v>
      </c>
      <c r="L80" s="2">
        <f t="shared" si="10"/>
        <v>36.15342904055945</v>
      </c>
      <c r="M80" s="2">
        <f>SUMIF(A:A,A80,L:L)</f>
        <v>2959.195448096616</v>
      </c>
      <c r="N80" s="3">
        <f t="shared" si="11"/>
        <v>0.012217317062924551</v>
      </c>
      <c r="O80" s="7">
        <f t="shared" si="12"/>
        <v>81.85103119200072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16</v>
      </c>
      <c r="B81" s="5">
        <v>0.6284722222222222</v>
      </c>
      <c r="C81" s="1" t="s">
        <v>151</v>
      </c>
      <c r="D81" s="1">
        <v>5</v>
      </c>
      <c r="E81" s="1">
        <v>11</v>
      </c>
      <c r="F81" s="1" t="s">
        <v>180</v>
      </c>
      <c r="G81" s="2">
        <v>38.9202333333333</v>
      </c>
      <c r="H81" s="6">
        <f>1+_xlfn.COUNTIFS(A:A,A81,O:O,"&lt;"&amp;O81)</f>
        <v>8</v>
      </c>
      <c r="I81" s="2">
        <f>_xlfn.AVERAGEIF(A:A,A81,G:G)</f>
        <v>48.605636666666655</v>
      </c>
      <c r="J81" s="2">
        <f t="shared" si="8"/>
        <v>-9.685403333333355</v>
      </c>
      <c r="K81" s="2">
        <f t="shared" si="9"/>
        <v>80.31459666666665</v>
      </c>
      <c r="L81" s="2">
        <f t="shared" si="10"/>
        <v>123.82580753055267</v>
      </c>
      <c r="M81" s="2">
        <f>SUMIF(A:A,A81,L:L)</f>
        <v>2959.195448096616</v>
      </c>
      <c r="N81" s="3">
        <f t="shared" si="11"/>
        <v>0.04184441673502798</v>
      </c>
      <c r="O81" s="7">
        <f t="shared" si="12"/>
        <v>23.898050875755178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10</v>
      </c>
      <c r="B82" s="5">
        <v>0.638888888888889</v>
      </c>
      <c r="C82" s="1" t="s">
        <v>71</v>
      </c>
      <c r="D82" s="1">
        <v>7</v>
      </c>
      <c r="E82" s="1">
        <v>3</v>
      </c>
      <c r="F82" s="1" t="s">
        <v>106</v>
      </c>
      <c r="G82" s="2">
        <v>67.7888999999999</v>
      </c>
      <c r="H82" s="6">
        <f>1+_xlfn.COUNTIFS(A:A,A82,O:O,"&lt;"&amp;O82)</f>
        <v>1</v>
      </c>
      <c r="I82" s="2">
        <f>_xlfn.AVERAGEIF(A:A,A82,G:G)</f>
        <v>49.34412666666667</v>
      </c>
      <c r="J82" s="2">
        <f t="shared" si="8"/>
        <v>18.44477333333323</v>
      </c>
      <c r="K82" s="2">
        <f t="shared" si="9"/>
        <v>108.44477333333323</v>
      </c>
      <c r="L82" s="2">
        <f t="shared" si="10"/>
        <v>669.6039378118165</v>
      </c>
      <c r="M82" s="2">
        <f>SUMIF(A:A,A82,L:L)</f>
        <v>2677.9381053760712</v>
      </c>
      <c r="N82" s="3">
        <f t="shared" si="11"/>
        <v>0.25004459082439545</v>
      </c>
      <c r="O82" s="7">
        <f t="shared" si="12"/>
        <v>3.9992866740408433</v>
      </c>
      <c r="P82" s="3">
        <f t="shared" si="13"/>
        <v>0.25004459082439545</v>
      </c>
      <c r="Q82" s="3">
        <f>IF(ISNUMBER(P82),SUMIF(A:A,A82,P:P),"")</f>
        <v>0.9319710681087663</v>
      </c>
      <c r="R82" s="3">
        <f t="shared" si="14"/>
        <v>0.2682965162553886</v>
      </c>
      <c r="S82" s="8">
        <f t="shared" si="15"/>
        <v>3.727219473279</v>
      </c>
    </row>
    <row r="83" spans="1:19" ht="15">
      <c r="A83" s="1">
        <v>10</v>
      </c>
      <c r="B83" s="5">
        <v>0.638888888888889</v>
      </c>
      <c r="C83" s="1" t="s">
        <v>71</v>
      </c>
      <c r="D83" s="1">
        <v>7</v>
      </c>
      <c r="E83" s="1">
        <v>2</v>
      </c>
      <c r="F83" s="1" t="s">
        <v>105</v>
      </c>
      <c r="G83" s="2">
        <v>58.743</v>
      </c>
      <c r="H83" s="6">
        <f>1+_xlfn.COUNTIFS(A:A,A83,O:O,"&lt;"&amp;O83)</f>
        <v>2</v>
      </c>
      <c r="I83" s="2">
        <f>_xlfn.AVERAGEIF(A:A,A83,G:G)</f>
        <v>49.34412666666667</v>
      </c>
      <c r="J83" s="2">
        <f t="shared" si="8"/>
        <v>9.398873333333334</v>
      </c>
      <c r="K83" s="2">
        <f t="shared" si="9"/>
        <v>99.39887333333334</v>
      </c>
      <c r="L83" s="2">
        <f t="shared" si="10"/>
        <v>389.1373631794711</v>
      </c>
      <c r="M83" s="2">
        <f>SUMIF(A:A,A83,L:L)</f>
        <v>2677.9381053760712</v>
      </c>
      <c r="N83" s="3">
        <f t="shared" si="11"/>
        <v>0.1453123066579701</v>
      </c>
      <c r="O83" s="7">
        <f t="shared" si="12"/>
        <v>6.881729586426271</v>
      </c>
      <c r="P83" s="3">
        <f t="shared" si="13"/>
        <v>0.1453123066579701</v>
      </c>
      <c r="Q83" s="3">
        <f>IF(ISNUMBER(P83),SUMIF(A:A,A83,P:P),"")</f>
        <v>0.9319710681087663</v>
      </c>
      <c r="R83" s="3">
        <f t="shared" si="14"/>
        <v>0.1559193322952074</v>
      </c>
      <c r="S83" s="8">
        <f t="shared" si="15"/>
        <v>6.413572873097389</v>
      </c>
    </row>
    <row r="84" spans="1:19" ht="15">
      <c r="A84" s="1">
        <v>10</v>
      </c>
      <c r="B84" s="5">
        <v>0.638888888888889</v>
      </c>
      <c r="C84" s="1" t="s">
        <v>71</v>
      </c>
      <c r="D84" s="1">
        <v>7</v>
      </c>
      <c r="E84" s="1">
        <v>10</v>
      </c>
      <c r="F84" s="1" t="s">
        <v>111</v>
      </c>
      <c r="G84" s="2">
        <v>56.8618333333333</v>
      </c>
      <c r="H84" s="6">
        <f>1+_xlfn.COUNTIFS(A:A,A84,O:O,"&lt;"&amp;O84)</f>
        <v>3</v>
      </c>
      <c r="I84" s="2">
        <f>_xlfn.AVERAGEIF(A:A,A84,G:G)</f>
        <v>49.34412666666667</v>
      </c>
      <c r="J84" s="2">
        <f t="shared" si="8"/>
        <v>7.5177066666666335</v>
      </c>
      <c r="K84" s="2">
        <f t="shared" si="9"/>
        <v>97.51770666666664</v>
      </c>
      <c r="L84" s="2">
        <f t="shared" si="10"/>
        <v>347.6034783146084</v>
      </c>
      <c r="M84" s="2">
        <f>SUMIF(A:A,A84,L:L)</f>
        <v>2677.9381053760712</v>
      </c>
      <c r="N84" s="3">
        <f t="shared" si="11"/>
        <v>0.12980265586302392</v>
      </c>
      <c r="O84" s="7">
        <f t="shared" si="12"/>
        <v>7.704002613438543</v>
      </c>
      <c r="P84" s="3">
        <f t="shared" si="13"/>
        <v>0.12980265586302392</v>
      </c>
      <c r="Q84" s="3">
        <f>IF(ISNUMBER(P84),SUMIF(A:A,A84,P:P),"")</f>
        <v>0.9319710681087663</v>
      </c>
      <c r="R84" s="3">
        <f t="shared" si="14"/>
        <v>0.13927755947019937</v>
      </c>
      <c r="S84" s="8">
        <f t="shared" si="15"/>
        <v>7.179907544359045</v>
      </c>
    </row>
    <row r="85" spans="1:19" ht="15">
      <c r="A85" s="1">
        <v>10</v>
      </c>
      <c r="B85" s="5">
        <v>0.638888888888889</v>
      </c>
      <c r="C85" s="1" t="s">
        <v>71</v>
      </c>
      <c r="D85" s="1">
        <v>7</v>
      </c>
      <c r="E85" s="1">
        <v>9</v>
      </c>
      <c r="F85" s="1" t="s">
        <v>110</v>
      </c>
      <c r="G85" s="2">
        <v>54.1190333333333</v>
      </c>
      <c r="H85" s="6">
        <f>1+_xlfn.COUNTIFS(A:A,A85,O:O,"&lt;"&amp;O85)</f>
        <v>4</v>
      </c>
      <c r="I85" s="2">
        <f>_xlfn.AVERAGEIF(A:A,A85,G:G)</f>
        <v>49.34412666666667</v>
      </c>
      <c r="J85" s="2">
        <f t="shared" si="8"/>
        <v>4.774906666666631</v>
      </c>
      <c r="K85" s="2">
        <f t="shared" si="9"/>
        <v>94.77490666666662</v>
      </c>
      <c r="L85" s="2">
        <f t="shared" si="10"/>
        <v>294.85815199383563</v>
      </c>
      <c r="M85" s="2">
        <f>SUMIF(A:A,A85,L:L)</f>
        <v>2677.9381053760712</v>
      </c>
      <c r="N85" s="3">
        <f t="shared" si="11"/>
        <v>0.11010641037666095</v>
      </c>
      <c r="O85" s="7">
        <f t="shared" si="12"/>
        <v>9.082123343946268</v>
      </c>
      <c r="P85" s="3">
        <f t="shared" si="13"/>
        <v>0.11010641037666095</v>
      </c>
      <c r="Q85" s="3">
        <f>IF(ISNUMBER(P85),SUMIF(A:A,A85,P:P),"")</f>
        <v>0.9319710681087663</v>
      </c>
      <c r="R85" s="3">
        <f t="shared" si="14"/>
        <v>0.11814359280497634</v>
      </c>
      <c r="S85" s="8">
        <f t="shared" si="15"/>
        <v>8.464276193553163</v>
      </c>
    </row>
    <row r="86" spans="1:19" ht="15">
      <c r="A86" s="1">
        <v>10</v>
      </c>
      <c r="B86" s="5">
        <v>0.638888888888889</v>
      </c>
      <c r="C86" s="1" t="s">
        <v>71</v>
      </c>
      <c r="D86" s="1">
        <v>7</v>
      </c>
      <c r="E86" s="1">
        <v>5</v>
      </c>
      <c r="F86" s="1" t="s">
        <v>107</v>
      </c>
      <c r="G86" s="2">
        <v>53.8853666666667</v>
      </c>
      <c r="H86" s="6">
        <f>1+_xlfn.COUNTIFS(A:A,A86,O:O,"&lt;"&amp;O86)</f>
        <v>5</v>
      </c>
      <c r="I86" s="2">
        <f>_xlfn.AVERAGEIF(A:A,A86,G:G)</f>
        <v>49.34412666666667</v>
      </c>
      <c r="J86" s="2">
        <f t="shared" si="8"/>
        <v>4.54124000000003</v>
      </c>
      <c r="K86" s="2">
        <f t="shared" si="9"/>
        <v>94.54124000000003</v>
      </c>
      <c r="L86" s="2">
        <f t="shared" si="10"/>
        <v>290.7530844671678</v>
      </c>
      <c r="M86" s="2">
        <f>SUMIF(A:A,A86,L:L)</f>
        <v>2677.9381053760712</v>
      </c>
      <c r="N86" s="3">
        <f t="shared" si="11"/>
        <v>0.10857348938852208</v>
      </c>
      <c r="O86" s="7">
        <f t="shared" si="12"/>
        <v>9.210351492172965</v>
      </c>
      <c r="P86" s="3">
        <f t="shared" si="13"/>
        <v>0.10857348938852208</v>
      </c>
      <c r="Q86" s="3">
        <f>IF(ISNUMBER(P86),SUMIF(A:A,A86,P:P),"")</f>
        <v>0.9319710681087663</v>
      </c>
      <c r="R86" s="3">
        <f t="shared" si="14"/>
        <v>0.11649877673654452</v>
      </c>
      <c r="S86" s="8">
        <f t="shared" si="15"/>
        <v>8.583781117817608</v>
      </c>
    </row>
    <row r="87" spans="1:19" ht="15">
      <c r="A87" s="1">
        <v>10</v>
      </c>
      <c r="B87" s="5">
        <v>0.638888888888889</v>
      </c>
      <c r="C87" s="1" t="s">
        <v>71</v>
      </c>
      <c r="D87" s="1">
        <v>7</v>
      </c>
      <c r="E87" s="1">
        <v>11</v>
      </c>
      <c r="F87" s="1" t="s">
        <v>112</v>
      </c>
      <c r="G87" s="2">
        <v>45.9911</v>
      </c>
      <c r="H87" s="6">
        <f>1+_xlfn.COUNTIFS(A:A,A87,O:O,"&lt;"&amp;O87)</f>
        <v>6</v>
      </c>
      <c r="I87" s="2">
        <f>_xlfn.AVERAGEIF(A:A,A87,G:G)</f>
        <v>49.34412666666667</v>
      </c>
      <c r="J87" s="2">
        <f t="shared" si="8"/>
        <v>-3.353026666666665</v>
      </c>
      <c r="K87" s="2">
        <f t="shared" si="9"/>
        <v>86.64697333333334</v>
      </c>
      <c r="L87" s="2">
        <f t="shared" si="10"/>
        <v>181.0581770885334</v>
      </c>
      <c r="M87" s="2">
        <f>SUMIF(A:A,A87,L:L)</f>
        <v>2677.9381053760712</v>
      </c>
      <c r="N87" s="3">
        <f t="shared" si="11"/>
        <v>0.06761103877832413</v>
      </c>
      <c r="O87" s="7">
        <f t="shared" si="12"/>
        <v>14.790484188221003</v>
      </c>
      <c r="P87" s="3">
        <f t="shared" si="13"/>
        <v>0.06761103877832413</v>
      </c>
      <c r="Q87" s="3">
        <f>IF(ISNUMBER(P87),SUMIF(A:A,A87,P:P),"")</f>
        <v>0.9319710681087663</v>
      </c>
      <c r="R87" s="3">
        <f t="shared" si="14"/>
        <v>0.07254628506389808</v>
      </c>
      <c r="S87" s="8">
        <f t="shared" si="15"/>
        <v>13.784303346742144</v>
      </c>
    </row>
    <row r="88" spans="1:19" ht="15">
      <c r="A88" s="1">
        <v>10</v>
      </c>
      <c r="B88" s="5">
        <v>0.638888888888889</v>
      </c>
      <c r="C88" s="1" t="s">
        <v>71</v>
      </c>
      <c r="D88" s="1">
        <v>7</v>
      </c>
      <c r="E88" s="1">
        <v>7</v>
      </c>
      <c r="F88" s="1" t="s">
        <v>109</v>
      </c>
      <c r="G88" s="2">
        <v>44.9390333333333</v>
      </c>
      <c r="H88" s="6">
        <f>1+_xlfn.COUNTIFS(A:A,A88,O:O,"&lt;"&amp;O88)</f>
        <v>7</v>
      </c>
      <c r="I88" s="2">
        <f>_xlfn.AVERAGEIF(A:A,A88,G:G)</f>
        <v>49.34412666666667</v>
      </c>
      <c r="J88" s="2">
        <f t="shared" si="8"/>
        <v>-4.405093333333369</v>
      </c>
      <c r="K88" s="2">
        <f t="shared" si="9"/>
        <v>85.59490666666663</v>
      </c>
      <c r="L88" s="2">
        <f t="shared" si="10"/>
        <v>169.98231462143835</v>
      </c>
      <c r="M88" s="2">
        <f>SUMIF(A:A,A88,L:L)</f>
        <v>2677.9381053760712</v>
      </c>
      <c r="N88" s="3">
        <f t="shared" si="11"/>
        <v>0.06347507221327925</v>
      </c>
      <c r="O88" s="7">
        <f t="shared" si="12"/>
        <v>15.75421602735563</v>
      </c>
      <c r="P88" s="3">
        <f t="shared" si="13"/>
        <v>0.06347507221327925</v>
      </c>
      <c r="Q88" s="3">
        <f>IF(ISNUMBER(P88),SUMIF(A:A,A88,P:P),"")</f>
        <v>0.9319710681087663</v>
      </c>
      <c r="R88" s="3">
        <f t="shared" si="14"/>
        <v>0.06810841493404746</v>
      </c>
      <c r="S88" s="8">
        <f t="shared" si="15"/>
        <v>14.68247353823087</v>
      </c>
    </row>
    <row r="89" spans="1:19" ht="15">
      <c r="A89" s="1">
        <v>10</v>
      </c>
      <c r="B89" s="5">
        <v>0.638888888888889</v>
      </c>
      <c r="C89" s="1" t="s">
        <v>71</v>
      </c>
      <c r="D89" s="1">
        <v>7</v>
      </c>
      <c r="E89" s="1">
        <v>6</v>
      </c>
      <c r="F89" s="1" t="s">
        <v>108</v>
      </c>
      <c r="G89" s="2">
        <v>43.1590666666667</v>
      </c>
      <c r="H89" s="6">
        <f>1+_xlfn.COUNTIFS(A:A,A89,O:O,"&lt;"&amp;O89)</f>
        <v>8</v>
      </c>
      <c r="I89" s="2">
        <f>_xlfn.AVERAGEIF(A:A,A89,G:G)</f>
        <v>49.34412666666667</v>
      </c>
      <c r="J89" s="2">
        <f t="shared" si="8"/>
        <v>-6.1850599999999645</v>
      </c>
      <c r="K89" s="2">
        <f t="shared" si="9"/>
        <v>83.81494000000004</v>
      </c>
      <c r="L89" s="2">
        <f t="shared" si="10"/>
        <v>152.76432891963213</v>
      </c>
      <c r="M89" s="2">
        <f>SUMIF(A:A,A89,L:L)</f>
        <v>2677.9381053760712</v>
      </c>
      <c r="N89" s="3">
        <f t="shared" si="11"/>
        <v>0.05704550400659053</v>
      </c>
      <c r="O89" s="7">
        <f t="shared" si="12"/>
        <v>17.529865278856487</v>
      </c>
      <c r="P89" s="3">
        <f t="shared" si="13"/>
        <v>0.05704550400659053</v>
      </c>
      <c r="Q89" s="3">
        <f>IF(ISNUMBER(P89),SUMIF(A:A,A89,P:P),"")</f>
        <v>0.9319710681087663</v>
      </c>
      <c r="R89" s="3">
        <f t="shared" si="14"/>
        <v>0.06120952243973844</v>
      </c>
      <c r="S89" s="8">
        <f t="shared" si="15"/>
        <v>16.337327267738655</v>
      </c>
    </row>
    <row r="90" spans="1:19" ht="15">
      <c r="A90" s="1">
        <v>10</v>
      </c>
      <c r="B90" s="5">
        <v>0.638888888888889</v>
      </c>
      <c r="C90" s="1" t="s">
        <v>71</v>
      </c>
      <c r="D90" s="1">
        <v>7</v>
      </c>
      <c r="E90" s="1">
        <v>1</v>
      </c>
      <c r="F90" s="1" t="s">
        <v>104</v>
      </c>
      <c r="G90" s="2">
        <v>29.615099999999998</v>
      </c>
      <c r="H90" s="6">
        <f>1+_xlfn.COUNTIFS(A:A,A90,O:O,"&lt;"&amp;O90)</f>
        <v>10</v>
      </c>
      <c r="I90" s="2">
        <f>_xlfn.AVERAGEIF(A:A,A90,G:G)</f>
        <v>49.34412666666667</v>
      </c>
      <c r="J90" s="2">
        <f t="shared" si="8"/>
        <v>-19.72902666666667</v>
      </c>
      <c r="K90" s="2">
        <f t="shared" si="9"/>
        <v>70.27097333333333</v>
      </c>
      <c r="L90" s="2">
        <f t="shared" si="10"/>
        <v>67.7794058309981</v>
      </c>
      <c r="M90" s="2">
        <f>SUMIF(A:A,A90,L:L)</f>
        <v>2677.9381053760712</v>
      </c>
      <c r="N90" s="3">
        <f t="shared" si="11"/>
        <v>0.025310295893294976</v>
      </c>
      <c r="O90" s="7">
        <f t="shared" si="12"/>
        <v>39.50961317148856</v>
      </c>
      <c r="P90" s="3">
        <f t="shared" si="13"/>
      </c>
      <c r="Q90" s="3">
        <f>IF(ISNUMBER(P90),SUMIF(A:A,A90,P:P),"")</f>
      </c>
      <c r="R90" s="3">
        <f t="shared" si="14"/>
      </c>
      <c r="S90" s="8">
        <f t="shared" si="15"/>
      </c>
    </row>
    <row r="91" spans="1:19" ht="15">
      <c r="A91" s="1">
        <v>10</v>
      </c>
      <c r="B91" s="5">
        <v>0.638888888888889</v>
      </c>
      <c r="C91" s="1" t="s">
        <v>71</v>
      </c>
      <c r="D91" s="1">
        <v>7</v>
      </c>
      <c r="E91" s="1">
        <v>12</v>
      </c>
      <c r="F91" s="1" t="s">
        <v>113</v>
      </c>
      <c r="G91" s="2">
        <v>38.3388333333334</v>
      </c>
      <c r="H91" s="6">
        <f>1+_xlfn.COUNTIFS(A:A,A91,O:O,"&lt;"&amp;O91)</f>
        <v>9</v>
      </c>
      <c r="I91" s="2">
        <f>_xlfn.AVERAGEIF(A:A,A91,G:G)</f>
        <v>49.34412666666667</v>
      </c>
      <c r="J91" s="2">
        <f t="shared" si="8"/>
        <v>-11.00529333333327</v>
      </c>
      <c r="K91" s="2">
        <f t="shared" si="9"/>
        <v>78.99470666666673</v>
      </c>
      <c r="L91" s="2">
        <f t="shared" si="10"/>
        <v>114.39786314856978</v>
      </c>
      <c r="M91" s="2">
        <f>SUMIF(A:A,A91,L:L)</f>
        <v>2677.9381053760712</v>
      </c>
      <c r="N91" s="3">
        <f t="shared" si="11"/>
        <v>0.04271863599793862</v>
      </c>
      <c r="O91" s="7">
        <f t="shared" si="12"/>
        <v>23.408987123283964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3</v>
      </c>
      <c r="B92" s="5">
        <v>0.6458333333333334</v>
      </c>
      <c r="C92" s="1" t="s">
        <v>19</v>
      </c>
      <c r="D92" s="1">
        <v>5</v>
      </c>
      <c r="E92" s="1">
        <v>4</v>
      </c>
      <c r="F92" s="1" t="s">
        <v>42</v>
      </c>
      <c r="G92" s="2">
        <v>73.7697666666667</v>
      </c>
      <c r="H92" s="6">
        <f>1+_xlfn.COUNTIFS(A:A,A92,O:O,"&lt;"&amp;O92)</f>
        <v>1</v>
      </c>
      <c r="I92" s="2">
        <f>_xlfn.AVERAGEIF(A:A,A92,G:G)</f>
        <v>52.74499166666665</v>
      </c>
      <c r="J92" s="2">
        <f t="shared" si="8"/>
        <v>21.024775000000048</v>
      </c>
      <c r="K92" s="2">
        <f t="shared" si="9"/>
        <v>111.02477500000005</v>
      </c>
      <c r="L92" s="2">
        <f t="shared" si="10"/>
        <v>781.7120889070909</v>
      </c>
      <c r="M92" s="2">
        <f>SUMIF(A:A,A92,L:L)</f>
        <v>2733.969136456894</v>
      </c>
      <c r="N92" s="3">
        <f t="shared" si="11"/>
        <v>0.2859257182106145</v>
      </c>
      <c r="O92" s="7">
        <f t="shared" si="12"/>
        <v>3.4974118671738172</v>
      </c>
      <c r="P92" s="3">
        <f t="shared" si="13"/>
        <v>0.2859257182106145</v>
      </c>
      <c r="Q92" s="3">
        <f>IF(ISNUMBER(P92),SUMIF(A:A,A92,P:P),"")</f>
        <v>0.9172804002048719</v>
      </c>
      <c r="R92" s="3">
        <f t="shared" si="14"/>
        <v>0.31171026672624186</v>
      </c>
      <c r="S92" s="8">
        <f t="shared" si="15"/>
        <v>3.2081073572024676</v>
      </c>
    </row>
    <row r="93" spans="1:19" ht="15">
      <c r="A93" s="1">
        <v>3</v>
      </c>
      <c r="B93" s="5">
        <v>0.6458333333333334</v>
      </c>
      <c r="C93" s="1" t="s">
        <v>19</v>
      </c>
      <c r="D93" s="1">
        <v>5</v>
      </c>
      <c r="E93" s="1">
        <v>3</v>
      </c>
      <c r="F93" s="1" t="s">
        <v>41</v>
      </c>
      <c r="G93" s="2">
        <v>72.3521</v>
      </c>
      <c r="H93" s="6">
        <f>1+_xlfn.COUNTIFS(A:A,A93,O:O,"&lt;"&amp;O93)</f>
        <v>2</v>
      </c>
      <c r="I93" s="2">
        <f>_xlfn.AVERAGEIF(A:A,A93,G:G)</f>
        <v>52.74499166666665</v>
      </c>
      <c r="J93" s="2">
        <f t="shared" si="8"/>
        <v>19.607108333333343</v>
      </c>
      <c r="K93" s="2">
        <f t="shared" si="9"/>
        <v>109.60710833333334</v>
      </c>
      <c r="L93" s="2">
        <f t="shared" si="10"/>
        <v>717.9690770892901</v>
      </c>
      <c r="M93" s="2">
        <f>SUMIF(A:A,A93,L:L)</f>
        <v>2733.969136456894</v>
      </c>
      <c r="N93" s="3">
        <f t="shared" si="11"/>
        <v>0.2626105274984</v>
      </c>
      <c r="O93" s="7">
        <f t="shared" si="12"/>
        <v>3.807920457438983</v>
      </c>
      <c r="P93" s="3">
        <f t="shared" si="13"/>
        <v>0.2626105274984</v>
      </c>
      <c r="Q93" s="3">
        <f>IF(ISNUMBER(P93),SUMIF(A:A,A93,P:P),"")</f>
        <v>0.9172804002048719</v>
      </c>
      <c r="R93" s="3">
        <f t="shared" si="14"/>
        <v>0.2862925310949048</v>
      </c>
      <c r="S93" s="8">
        <f t="shared" si="15"/>
        <v>3.492930801147949</v>
      </c>
    </row>
    <row r="94" spans="1:19" ht="15">
      <c r="A94" s="1">
        <v>3</v>
      </c>
      <c r="B94" s="5">
        <v>0.6458333333333334</v>
      </c>
      <c r="C94" s="1" t="s">
        <v>19</v>
      </c>
      <c r="D94" s="1">
        <v>5</v>
      </c>
      <c r="E94" s="1">
        <v>5</v>
      </c>
      <c r="F94" s="1" t="s">
        <v>43</v>
      </c>
      <c r="G94" s="2">
        <v>65.6027</v>
      </c>
      <c r="H94" s="6">
        <f>1+_xlfn.COUNTIFS(A:A,A94,O:O,"&lt;"&amp;O94)</f>
        <v>3</v>
      </c>
      <c r="I94" s="2">
        <f>_xlfn.AVERAGEIF(A:A,A94,G:G)</f>
        <v>52.74499166666665</v>
      </c>
      <c r="J94" s="2">
        <f t="shared" si="8"/>
        <v>12.857708333333349</v>
      </c>
      <c r="K94" s="2">
        <f t="shared" si="9"/>
        <v>102.85770833333335</v>
      </c>
      <c r="L94" s="2">
        <f t="shared" si="10"/>
        <v>478.88596491643966</v>
      </c>
      <c r="M94" s="2">
        <f>SUMIF(A:A,A94,L:L)</f>
        <v>2733.969136456894</v>
      </c>
      <c r="N94" s="3">
        <f t="shared" si="11"/>
        <v>0.17516143782700314</v>
      </c>
      <c r="O94" s="7">
        <f t="shared" si="12"/>
        <v>5.709019133467279</v>
      </c>
      <c r="P94" s="3">
        <f t="shared" si="13"/>
        <v>0.17516143782700314</v>
      </c>
      <c r="Q94" s="3">
        <f>IF(ISNUMBER(P94),SUMIF(A:A,A94,P:P),"")</f>
        <v>0.9172804002048719</v>
      </c>
      <c r="R94" s="3">
        <f t="shared" si="14"/>
        <v>0.19095735370327474</v>
      </c>
      <c r="S94" s="8">
        <f t="shared" si="15"/>
        <v>5.236771355524136</v>
      </c>
    </row>
    <row r="95" spans="1:19" ht="15">
      <c r="A95" s="1">
        <v>3</v>
      </c>
      <c r="B95" s="5">
        <v>0.6458333333333334</v>
      </c>
      <c r="C95" s="1" t="s">
        <v>19</v>
      </c>
      <c r="D95" s="1">
        <v>5</v>
      </c>
      <c r="E95" s="1">
        <v>6</v>
      </c>
      <c r="F95" s="1" t="s">
        <v>44</v>
      </c>
      <c r="G95" s="2">
        <v>62.3381333333333</v>
      </c>
      <c r="H95" s="6">
        <f>1+_xlfn.COUNTIFS(A:A,A95,O:O,"&lt;"&amp;O95)</f>
        <v>4</v>
      </c>
      <c r="I95" s="2">
        <f>_xlfn.AVERAGEIF(A:A,A95,G:G)</f>
        <v>52.74499166666665</v>
      </c>
      <c r="J95" s="2">
        <f t="shared" si="8"/>
        <v>9.593141666666654</v>
      </c>
      <c r="K95" s="2">
        <f t="shared" si="9"/>
        <v>99.59314166666665</v>
      </c>
      <c r="L95" s="2">
        <f t="shared" si="10"/>
        <v>393.69972521730176</v>
      </c>
      <c r="M95" s="2">
        <f>SUMIF(A:A,A95,L:L)</f>
        <v>2733.969136456894</v>
      </c>
      <c r="N95" s="3">
        <f t="shared" si="11"/>
        <v>0.14400298817108068</v>
      </c>
      <c r="O95" s="7">
        <f t="shared" si="12"/>
        <v>6.944300341962101</v>
      </c>
      <c r="P95" s="3">
        <f t="shared" si="13"/>
        <v>0.14400298817108068</v>
      </c>
      <c r="Q95" s="3">
        <f>IF(ISNUMBER(P95),SUMIF(A:A,A95,P:P),"")</f>
        <v>0.9172804002048719</v>
      </c>
      <c r="R95" s="3">
        <f t="shared" si="14"/>
        <v>0.15698906042134775</v>
      </c>
      <c r="S95" s="8">
        <f t="shared" si="15"/>
        <v>6.369870596817825</v>
      </c>
    </row>
    <row r="96" spans="1:19" ht="15">
      <c r="A96" s="1">
        <v>3</v>
      </c>
      <c r="B96" s="5">
        <v>0.6458333333333334</v>
      </c>
      <c r="C96" s="1" t="s">
        <v>19</v>
      </c>
      <c r="D96" s="1">
        <v>5</v>
      </c>
      <c r="E96" s="1">
        <v>7</v>
      </c>
      <c r="F96" s="1" t="s">
        <v>45</v>
      </c>
      <c r="G96" s="2">
        <v>44.5672666666666</v>
      </c>
      <c r="H96" s="6">
        <f>1+_xlfn.COUNTIFS(A:A,A96,O:O,"&lt;"&amp;O96)</f>
        <v>5</v>
      </c>
      <c r="I96" s="2">
        <f>_xlfn.AVERAGEIF(A:A,A96,G:G)</f>
        <v>52.74499166666665</v>
      </c>
      <c r="J96" s="2">
        <f t="shared" si="8"/>
        <v>-8.177725000000052</v>
      </c>
      <c r="K96" s="2">
        <f t="shared" si="9"/>
        <v>81.82227499999995</v>
      </c>
      <c r="L96" s="2">
        <f t="shared" si="10"/>
        <v>135.5494475068249</v>
      </c>
      <c r="M96" s="2">
        <f>SUMIF(A:A,A96,L:L)</f>
        <v>2733.969136456894</v>
      </c>
      <c r="N96" s="3">
        <f t="shared" si="11"/>
        <v>0.04957972849777344</v>
      </c>
      <c r="O96" s="7">
        <f t="shared" si="12"/>
        <v>20.169533603737033</v>
      </c>
      <c r="P96" s="3">
        <f t="shared" si="13"/>
        <v>0.04957972849777344</v>
      </c>
      <c r="Q96" s="3">
        <f>IF(ISNUMBER(P96),SUMIF(A:A,A96,P:P),"")</f>
        <v>0.9172804002048719</v>
      </c>
      <c r="R96" s="3">
        <f t="shared" si="14"/>
        <v>0.054050788054230685</v>
      </c>
      <c r="S96" s="8">
        <f t="shared" si="15"/>
        <v>18.50111785598152</v>
      </c>
    </row>
    <row r="97" spans="1:19" ht="15">
      <c r="A97" s="1">
        <v>3</v>
      </c>
      <c r="B97" s="5">
        <v>0.6458333333333334</v>
      </c>
      <c r="C97" s="1" t="s">
        <v>19</v>
      </c>
      <c r="D97" s="1">
        <v>5</v>
      </c>
      <c r="E97" s="1">
        <v>1</v>
      </c>
      <c r="F97" s="1" t="s">
        <v>39</v>
      </c>
      <c r="G97" s="2">
        <v>30.309199999999997</v>
      </c>
      <c r="H97" s="6">
        <f>1+_xlfn.COUNTIFS(A:A,A97,O:O,"&lt;"&amp;O97)</f>
        <v>8</v>
      </c>
      <c r="I97" s="2">
        <f>_xlfn.AVERAGEIF(A:A,A97,G:G)</f>
        <v>52.74499166666665</v>
      </c>
      <c r="J97" s="2">
        <f t="shared" si="8"/>
        <v>-22.435791666666653</v>
      </c>
      <c r="K97" s="2">
        <f t="shared" si="9"/>
        <v>67.56420833333334</v>
      </c>
      <c r="L97" s="2">
        <f t="shared" si="10"/>
        <v>57.619007235751795</v>
      </c>
      <c r="M97" s="2">
        <f>SUMIF(A:A,A97,L:L)</f>
        <v>2733.969136456894</v>
      </c>
      <c r="N97" s="3">
        <f t="shared" si="11"/>
        <v>0.021075222272049325</v>
      </c>
      <c r="O97" s="7">
        <f t="shared" si="12"/>
        <v>47.44908438409373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3</v>
      </c>
      <c r="B98" s="5">
        <v>0.6458333333333334</v>
      </c>
      <c r="C98" s="1" t="s">
        <v>19</v>
      </c>
      <c r="D98" s="1">
        <v>5</v>
      </c>
      <c r="E98" s="1">
        <v>2</v>
      </c>
      <c r="F98" s="1" t="s">
        <v>40</v>
      </c>
      <c r="G98" s="2">
        <v>34.3907</v>
      </c>
      <c r="H98" s="6">
        <f>1+_xlfn.COUNTIFS(A:A,A98,O:O,"&lt;"&amp;O98)</f>
        <v>7</v>
      </c>
      <c r="I98" s="2">
        <f>_xlfn.AVERAGEIF(A:A,A98,G:G)</f>
        <v>52.74499166666665</v>
      </c>
      <c r="J98" s="2">
        <f t="shared" si="8"/>
        <v>-18.354291666666647</v>
      </c>
      <c r="K98" s="2">
        <f t="shared" si="9"/>
        <v>71.64570833333335</v>
      </c>
      <c r="L98" s="2">
        <f t="shared" si="10"/>
        <v>73.60717445557322</v>
      </c>
      <c r="M98" s="2">
        <f>SUMIF(A:A,A98,L:L)</f>
        <v>2733.969136456894</v>
      </c>
      <c r="N98" s="3">
        <f t="shared" si="11"/>
        <v>0.0269231914413507</v>
      </c>
      <c r="O98" s="7">
        <f t="shared" si="12"/>
        <v>37.142699155053485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3</v>
      </c>
      <c r="B99" s="5">
        <v>0.6458333333333334</v>
      </c>
      <c r="C99" s="1" t="s">
        <v>19</v>
      </c>
      <c r="D99" s="1">
        <v>5</v>
      </c>
      <c r="E99" s="1">
        <v>9</v>
      </c>
      <c r="F99" s="1" t="s">
        <v>46</v>
      </c>
      <c r="G99" s="2">
        <v>38.6300666666667</v>
      </c>
      <c r="H99" s="6">
        <f>1+_xlfn.COUNTIFS(A:A,A99,O:O,"&lt;"&amp;O99)</f>
        <v>6</v>
      </c>
      <c r="I99" s="2">
        <f>_xlfn.AVERAGEIF(A:A,A99,G:G)</f>
        <v>52.74499166666665</v>
      </c>
      <c r="J99" s="2">
        <f t="shared" si="8"/>
        <v>-14.11492499999995</v>
      </c>
      <c r="K99" s="2">
        <f t="shared" si="9"/>
        <v>75.88507500000006</v>
      </c>
      <c r="L99" s="2">
        <f t="shared" si="10"/>
        <v>94.92665112862161</v>
      </c>
      <c r="M99" s="2">
        <f>SUMIF(A:A,A99,L:L)</f>
        <v>2733.969136456894</v>
      </c>
      <c r="N99" s="3">
        <f t="shared" si="11"/>
        <v>0.034721186081728216</v>
      </c>
      <c r="O99" s="7">
        <f t="shared" si="12"/>
        <v>28.800859442017828</v>
      </c>
      <c r="P99" s="3">
        <f t="shared" si="13"/>
      </c>
      <c r="Q99" s="3">
        <f>IF(ISNUMBER(P99),SUMIF(A:A,A99,P:P),"")</f>
      </c>
      <c r="R99" s="3">
        <f t="shared" si="14"/>
      </c>
      <c r="S99" s="8">
        <f t="shared" si="15"/>
      </c>
    </row>
    <row r="100" spans="1:19" ht="15">
      <c r="A100" s="1">
        <v>17</v>
      </c>
      <c r="B100" s="5">
        <v>0.6527777777777778</v>
      </c>
      <c r="C100" s="1" t="s">
        <v>151</v>
      </c>
      <c r="D100" s="1">
        <v>6</v>
      </c>
      <c r="E100" s="1">
        <v>3</v>
      </c>
      <c r="F100" s="1" t="s">
        <v>182</v>
      </c>
      <c r="G100" s="2">
        <v>80.58126666666669</v>
      </c>
      <c r="H100" s="6">
        <f>1+_xlfn.COUNTIFS(A:A,A100,O:O,"&lt;"&amp;O100)</f>
        <v>1</v>
      </c>
      <c r="I100" s="2">
        <f>_xlfn.AVERAGEIF(A:A,A100,G:G)</f>
        <v>48.82420555555555</v>
      </c>
      <c r="J100" s="2">
        <f t="shared" si="8"/>
        <v>31.757061111111142</v>
      </c>
      <c r="K100" s="2">
        <f t="shared" si="9"/>
        <v>121.75706111111114</v>
      </c>
      <c r="L100" s="2">
        <f t="shared" si="10"/>
        <v>1488.3503927437525</v>
      </c>
      <c r="M100" s="2">
        <f>SUMIF(A:A,A100,L:L)</f>
        <v>4242.137576419413</v>
      </c>
      <c r="N100" s="3">
        <f t="shared" si="11"/>
        <v>0.35084915704219066</v>
      </c>
      <c r="O100" s="7">
        <f t="shared" si="12"/>
        <v>2.8502277401217953</v>
      </c>
      <c r="P100" s="3">
        <f t="shared" si="13"/>
        <v>0.35084915704219066</v>
      </c>
      <c r="Q100" s="3">
        <f>IF(ISNUMBER(P100),SUMIF(A:A,A100,P:P),"")</f>
        <v>0.8918426636060144</v>
      </c>
      <c r="R100" s="3">
        <f t="shared" si="14"/>
        <v>0.3933980413356675</v>
      </c>
      <c r="S100" s="8">
        <f t="shared" si="15"/>
        <v>2.541954699633973</v>
      </c>
    </row>
    <row r="101" spans="1:19" ht="15">
      <c r="A101" s="1">
        <v>17</v>
      </c>
      <c r="B101" s="5">
        <v>0.6527777777777778</v>
      </c>
      <c r="C101" s="1" t="s">
        <v>151</v>
      </c>
      <c r="D101" s="1">
        <v>6</v>
      </c>
      <c r="E101" s="1">
        <v>1</v>
      </c>
      <c r="F101" s="1" t="s">
        <v>181</v>
      </c>
      <c r="G101" s="2">
        <v>66.6223333333333</v>
      </c>
      <c r="H101" s="6">
        <f>1+_xlfn.COUNTIFS(A:A,A101,O:O,"&lt;"&amp;O101)</f>
        <v>2</v>
      </c>
      <c r="I101" s="2">
        <f>_xlfn.AVERAGEIF(A:A,A101,G:G)</f>
        <v>48.82420555555555</v>
      </c>
      <c r="J101" s="2">
        <f t="shared" si="8"/>
        <v>17.79812777777775</v>
      </c>
      <c r="K101" s="2">
        <f t="shared" si="9"/>
        <v>107.79812777777775</v>
      </c>
      <c r="L101" s="2">
        <f t="shared" si="10"/>
        <v>644.1216892177812</v>
      </c>
      <c r="M101" s="2">
        <f>SUMIF(A:A,A101,L:L)</f>
        <v>4242.137576419413</v>
      </c>
      <c r="N101" s="3">
        <f t="shared" si="11"/>
        <v>0.15183894383770877</v>
      </c>
      <c r="O101" s="7">
        <f t="shared" si="12"/>
        <v>6.585925683656217</v>
      </c>
      <c r="P101" s="3">
        <f t="shared" si="13"/>
        <v>0.15183894383770877</v>
      </c>
      <c r="Q101" s="3">
        <f>IF(ISNUMBER(P101),SUMIF(A:A,A101,P:P),"")</f>
        <v>0.8918426636060144</v>
      </c>
      <c r="R101" s="3">
        <f t="shared" si="14"/>
        <v>0.17025306148034428</v>
      </c>
      <c r="S101" s="8">
        <f t="shared" si="15"/>
        <v>5.8736095040232215</v>
      </c>
    </row>
    <row r="102" spans="1:19" ht="15">
      <c r="A102" s="1">
        <v>17</v>
      </c>
      <c r="B102" s="5">
        <v>0.6527777777777778</v>
      </c>
      <c r="C102" s="1" t="s">
        <v>151</v>
      </c>
      <c r="D102" s="1">
        <v>6</v>
      </c>
      <c r="E102" s="1">
        <v>12</v>
      </c>
      <c r="F102" s="1" t="s">
        <v>189</v>
      </c>
      <c r="G102" s="2">
        <v>61.475899999999896</v>
      </c>
      <c r="H102" s="6">
        <f>1+_xlfn.COUNTIFS(A:A,A102,O:O,"&lt;"&amp;O102)</f>
        <v>3</v>
      </c>
      <c r="I102" s="2">
        <f>_xlfn.AVERAGEIF(A:A,A102,G:G)</f>
        <v>48.82420555555555</v>
      </c>
      <c r="J102" s="2">
        <f t="shared" si="8"/>
        <v>12.651694444444345</v>
      </c>
      <c r="K102" s="2">
        <f t="shared" si="9"/>
        <v>102.65169444444435</v>
      </c>
      <c r="L102" s="2">
        <f t="shared" si="10"/>
        <v>473.0029695859678</v>
      </c>
      <c r="M102" s="2">
        <f>SUMIF(A:A,A102,L:L)</f>
        <v>4242.137576419413</v>
      </c>
      <c r="N102" s="3">
        <f t="shared" si="11"/>
        <v>0.11150109138733005</v>
      </c>
      <c r="O102" s="7">
        <f t="shared" si="12"/>
        <v>8.96852207953931</v>
      </c>
      <c r="P102" s="3">
        <f t="shared" si="13"/>
        <v>0.11150109138733005</v>
      </c>
      <c r="Q102" s="3">
        <f>IF(ISNUMBER(P102),SUMIF(A:A,A102,P:P),"")</f>
        <v>0.8918426636060144</v>
      </c>
      <c r="R102" s="3">
        <f t="shared" si="14"/>
        <v>0.12502327589543016</v>
      </c>
      <c r="S102" s="8">
        <f t="shared" si="15"/>
        <v>7.99851062002569</v>
      </c>
    </row>
    <row r="103" spans="1:19" ht="15">
      <c r="A103" s="1">
        <v>17</v>
      </c>
      <c r="B103" s="5">
        <v>0.6527777777777778</v>
      </c>
      <c r="C103" s="1" t="s">
        <v>151</v>
      </c>
      <c r="D103" s="1">
        <v>6</v>
      </c>
      <c r="E103" s="1">
        <v>7</v>
      </c>
      <c r="F103" s="1" t="s">
        <v>186</v>
      </c>
      <c r="G103" s="2">
        <v>55.239433333333295</v>
      </c>
      <c r="H103" s="6">
        <f>1+_xlfn.COUNTIFS(A:A,A103,O:O,"&lt;"&amp;O103)</f>
        <v>4</v>
      </c>
      <c r="I103" s="2">
        <f>_xlfn.AVERAGEIF(A:A,A103,G:G)</f>
        <v>48.82420555555555</v>
      </c>
      <c r="J103" s="2">
        <f t="shared" si="8"/>
        <v>6.415227777777744</v>
      </c>
      <c r="K103" s="2">
        <f t="shared" si="9"/>
        <v>96.41522777777774</v>
      </c>
      <c r="L103" s="2">
        <f t="shared" si="10"/>
        <v>325.35395000907516</v>
      </c>
      <c r="M103" s="2">
        <f>SUMIF(A:A,A103,L:L)</f>
        <v>4242.137576419413</v>
      </c>
      <c r="N103" s="3">
        <f t="shared" si="11"/>
        <v>0.07669575636056834</v>
      </c>
      <c r="O103" s="7">
        <f t="shared" si="12"/>
        <v>13.038531040736054</v>
      </c>
      <c r="P103" s="3">
        <f t="shared" si="13"/>
        <v>0.07669575636056834</v>
      </c>
      <c r="Q103" s="3">
        <f>IF(ISNUMBER(P103),SUMIF(A:A,A103,P:P),"")</f>
        <v>0.8918426636060144</v>
      </c>
      <c r="R103" s="3">
        <f t="shared" si="14"/>
        <v>0.08599695830928526</v>
      </c>
      <c r="S103" s="8">
        <f t="shared" si="15"/>
        <v>11.628318252879742</v>
      </c>
    </row>
    <row r="104" spans="1:19" ht="15">
      <c r="A104" s="1">
        <v>17</v>
      </c>
      <c r="B104" s="5">
        <v>0.6527777777777778</v>
      </c>
      <c r="C104" s="1" t="s">
        <v>151</v>
      </c>
      <c r="D104" s="1">
        <v>6</v>
      </c>
      <c r="E104" s="1">
        <v>4</v>
      </c>
      <c r="F104" s="1" t="s">
        <v>183</v>
      </c>
      <c r="G104" s="2">
        <v>54.230999999999995</v>
      </c>
      <c r="H104" s="6">
        <f>1+_xlfn.COUNTIFS(A:A,A104,O:O,"&lt;"&amp;O104)</f>
        <v>5</v>
      </c>
      <c r="I104" s="2">
        <f>_xlfn.AVERAGEIF(A:A,A104,G:G)</f>
        <v>48.82420555555555</v>
      </c>
      <c r="J104" s="2">
        <f t="shared" si="8"/>
        <v>5.406794444444444</v>
      </c>
      <c r="K104" s="2">
        <f t="shared" si="9"/>
        <v>95.40679444444444</v>
      </c>
      <c r="L104" s="2">
        <f t="shared" si="10"/>
        <v>306.2518083527061</v>
      </c>
      <c r="M104" s="2">
        <f>SUMIF(A:A,A104,L:L)</f>
        <v>4242.137576419413</v>
      </c>
      <c r="N104" s="3">
        <f t="shared" si="11"/>
        <v>0.0721928044142309</v>
      </c>
      <c r="O104" s="7">
        <f t="shared" si="12"/>
        <v>13.851796008119564</v>
      </c>
      <c r="P104" s="3">
        <f t="shared" si="13"/>
        <v>0.0721928044142309</v>
      </c>
      <c r="Q104" s="3">
        <f>IF(ISNUMBER(P104),SUMIF(A:A,A104,P:P),"")</f>
        <v>0.8918426636060144</v>
      </c>
      <c r="R104" s="3">
        <f t="shared" si="14"/>
        <v>0.08094791532211697</v>
      </c>
      <c r="S104" s="8">
        <f t="shared" si="15"/>
        <v>12.353622647608509</v>
      </c>
    </row>
    <row r="105" spans="1:19" ht="15">
      <c r="A105" s="1">
        <v>17</v>
      </c>
      <c r="B105" s="5">
        <v>0.6527777777777778</v>
      </c>
      <c r="C105" s="1" t="s">
        <v>151</v>
      </c>
      <c r="D105" s="1">
        <v>6</v>
      </c>
      <c r="E105" s="1">
        <v>8</v>
      </c>
      <c r="F105" s="1" t="s">
        <v>187</v>
      </c>
      <c r="G105" s="2">
        <v>53.03226666666671</v>
      </c>
      <c r="H105" s="6">
        <f>1+_xlfn.COUNTIFS(A:A,A105,O:O,"&lt;"&amp;O105)</f>
        <v>6</v>
      </c>
      <c r="I105" s="2">
        <f>_xlfn.AVERAGEIF(A:A,A105,G:G)</f>
        <v>48.82420555555555</v>
      </c>
      <c r="J105" s="2">
        <f t="shared" si="8"/>
        <v>4.2080611111111565</v>
      </c>
      <c r="K105" s="2">
        <f t="shared" si="9"/>
        <v>94.20806111111116</v>
      </c>
      <c r="L105" s="2">
        <f t="shared" si="10"/>
        <v>284.9984286277674</v>
      </c>
      <c r="M105" s="2">
        <f>SUMIF(A:A,A105,L:L)</f>
        <v>4242.137576419413</v>
      </c>
      <c r="N105" s="3">
        <f t="shared" si="11"/>
        <v>0.06718274065696876</v>
      </c>
      <c r="O105" s="7">
        <f t="shared" si="12"/>
        <v>14.884775319094869</v>
      </c>
      <c r="P105" s="3">
        <f t="shared" si="13"/>
        <v>0.06718274065696876</v>
      </c>
      <c r="Q105" s="3">
        <f>IF(ISNUMBER(P105),SUMIF(A:A,A105,P:P),"")</f>
        <v>0.8918426636060144</v>
      </c>
      <c r="R105" s="3">
        <f t="shared" si="14"/>
        <v>0.07533026104103022</v>
      </c>
      <c r="S105" s="8">
        <f t="shared" si="15"/>
        <v>13.27487766775863</v>
      </c>
    </row>
    <row r="106" spans="1:19" ht="15">
      <c r="A106" s="1">
        <v>17</v>
      </c>
      <c r="B106" s="5">
        <v>0.6527777777777778</v>
      </c>
      <c r="C106" s="1" t="s">
        <v>151</v>
      </c>
      <c r="D106" s="1">
        <v>6</v>
      </c>
      <c r="E106" s="1">
        <v>15</v>
      </c>
      <c r="F106" s="1" t="s">
        <v>192</v>
      </c>
      <c r="G106" s="2">
        <v>51.5815333333333</v>
      </c>
      <c r="H106" s="6">
        <f>1+_xlfn.COUNTIFS(A:A,A106,O:O,"&lt;"&amp;O106)</f>
        <v>7</v>
      </c>
      <c r="I106" s="2">
        <f>_xlfn.AVERAGEIF(A:A,A106,G:G)</f>
        <v>48.82420555555555</v>
      </c>
      <c r="J106" s="2">
        <f t="shared" si="8"/>
        <v>2.7573277777777463</v>
      </c>
      <c r="K106" s="2">
        <f t="shared" si="9"/>
        <v>92.75732777777775</v>
      </c>
      <c r="L106" s="2">
        <f t="shared" si="10"/>
        <v>261.2400370000007</v>
      </c>
      <c r="M106" s="2">
        <f>SUMIF(A:A,A106,L:L)</f>
        <v>4242.137576419413</v>
      </c>
      <c r="N106" s="3">
        <f t="shared" si="11"/>
        <v>0.061582169907016794</v>
      </c>
      <c r="O106" s="7">
        <f t="shared" si="12"/>
        <v>16.23846645075847</v>
      </c>
      <c r="P106" s="3">
        <f t="shared" si="13"/>
        <v>0.061582169907016794</v>
      </c>
      <c r="Q106" s="3">
        <f>IF(ISNUMBER(P106),SUMIF(A:A,A106,P:P),"")</f>
        <v>0.8918426636060144</v>
      </c>
      <c r="R106" s="3">
        <f t="shared" si="14"/>
        <v>0.06905048661612548</v>
      </c>
      <c r="S106" s="8">
        <f t="shared" si="15"/>
        <v>14.482157172321337</v>
      </c>
    </row>
    <row r="107" spans="1:19" ht="15">
      <c r="A107" s="1">
        <v>17</v>
      </c>
      <c r="B107" s="5">
        <v>0.6527777777777778</v>
      </c>
      <c r="C107" s="1" t="s">
        <v>151</v>
      </c>
      <c r="D107" s="1">
        <v>6</v>
      </c>
      <c r="E107" s="1">
        <v>5</v>
      </c>
      <c r="F107" s="1" t="s">
        <v>184</v>
      </c>
      <c r="G107" s="2">
        <v>24.807933333333402</v>
      </c>
      <c r="H107" s="6">
        <f>1+_xlfn.COUNTIFS(A:A,A107,O:O,"&lt;"&amp;O107)</f>
        <v>12</v>
      </c>
      <c r="I107" s="2">
        <f>_xlfn.AVERAGEIF(A:A,A107,G:G)</f>
        <v>48.82420555555555</v>
      </c>
      <c r="J107" s="2">
        <f aca="true" t="shared" si="16" ref="J107:J154">G107-I107</f>
        <v>-24.01627222222215</v>
      </c>
      <c r="K107" s="2">
        <f aca="true" t="shared" si="17" ref="K107:K154">90+J107</f>
        <v>65.98372777777786</v>
      </c>
      <c r="L107" s="2">
        <f aca="true" t="shared" si="18" ref="L107:L154">EXP(0.06*K107)</f>
        <v>52.40613510692682</v>
      </c>
      <c r="M107" s="2">
        <f>SUMIF(A:A,A107,L:L)</f>
        <v>4242.137576419413</v>
      </c>
      <c r="N107" s="3">
        <f aca="true" t="shared" si="19" ref="N107:N154">L107/M107</f>
        <v>0.012353709459644719</v>
      </c>
      <c r="O107" s="7">
        <f aca="true" t="shared" si="20" ref="O107:O154">1/N107</f>
        <v>80.94734648460472</v>
      </c>
      <c r="P107" s="3">
        <f aca="true" t="shared" si="21" ref="P107:P154">IF(O107&gt;21,"",N107)</f>
      </c>
      <c r="Q107" s="3">
        <f>IF(ISNUMBER(P107),SUMIF(A:A,A107,P:P),"")</f>
      </c>
      <c r="R107" s="3">
        <f aca="true" t="shared" si="22" ref="R107:R154">_xlfn.IFERROR(P107*(1/Q107),"")</f>
      </c>
      <c r="S107" s="8">
        <f aca="true" t="shared" si="23" ref="S107:S154">_xlfn.IFERROR(1/R107,"")</f>
      </c>
    </row>
    <row r="108" spans="1:19" ht="15">
      <c r="A108" s="1">
        <v>17</v>
      </c>
      <c r="B108" s="5">
        <v>0.6527777777777778</v>
      </c>
      <c r="C108" s="1" t="s">
        <v>151</v>
      </c>
      <c r="D108" s="1">
        <v>6</v>
      </c>
      <c r="E108" s="1">
        <v>6</v>
      </c>
      <c r="F108" s="1" t="s">
        <v>185</v>
      </c>
      <c r="G108" s="2">
        <v>30.8792</v>
      </c>
      <c r="H108" s="6">
        <f>1+_xlfn.COUNTIFS(A:A,A108,O:O,"&lt;"&amp;O108)</f>
        <v>10</v>
      </c>
      <c r="I108" s="2">
        <f>_xlfn.AVERAGEIF(A:A,A108,G:G)</f>
        <v>48.82420555555555</v>
      </c>
      <c r="J108" s="2">
        <f t="shared" si="16"/>
        <v>-17.94500555555555</v>
      </c>
      <c r="K108" s="2">
        <f t="shared" si="17"/>
        <v>72.05499444444445</v>
      </c>
      <c r="L108" s="2">
        <f t="shared" si="18"/>
        <v>75.43713547246584</v>
      </c>
      <c r="M108" s="2">
        <f>SUMIF(A:A,A108,L:L)</f>
        <v>4242.137576419413</v>
      </c>
      <c r="N108" s="3">
        <f t="shared" si="19"/>
        <v>0.017782812111468285</v>
      </c>
      <c r="O108" s="7">
        <f t="shared" si="20"/>
        <v>56.23407556305966</v>
      </c>
      <c r="P108" s="3">
        <f t="shared" si="21"/>
      </c>
      <c r="Q108" s="3">
        <f>IF(ISNUMBER(P108),SUMIF(A:A,A108,P:P),"")</f>
      </c>
      <c r="R108" s="3">
        <f t="shared" si="22"/>
      </c>
      <c r="S108" s="8">
        <f t="shared" si="23"/>
      </c>
    </row>
    <row r="109" spans="1:19" ht="15">
      <c r="A109" s="1">
        <v>17</v>
      </c>
      <c r="B109" s="5">
        <v>0.6527777777777778</v>
      </c>
      <c r="C109" s="1" t="s">
        <v>151</v>
      </c>
      <c r="D109" s="1">
        <v>6</v>
      </c>
      <c r="E109" s="1">
        <v>10</v>
      </c>
      <c r="F109" s="1" t="s">
        <v>188</v>
      </c>
      <c r="G109" s="2">
        <v>25.739633333333302</v>
      </c>
      <c r="H109" s="6">
        <f>1+_xlfn.COUNTIFS(A:A,A109,O:O,"&lt;"&amp;O109)</f>
        <v>11</v>
      </c>
      <c r="I109" s="2">
        <f>_xlfn.AVERAGEIF(A:A,A109,G:G)</f>
        <v>48.82420555555555</v>
      </c>
      <c r="J109" s="2">
        <f t="shared" si="16"/>
        <v>-23.08457222222225</v>
      </c>
      <c r="K109" s="2">
        <f t="shared" si="17"/>
        <v>66.91542777777775</v>
      </c>
      <c r="L109" s="2">
        <f t="shared" si="18"/>
        <v>55.419175757317554</v>
      </c>
      <c r="M109" s="2">
        <f>SUMIF(A:A,A109,L:L)</f>
        <v>4242.137576419413</v>
      </c>
      <c r="N109" s="3">
        <f t="shared" si="19"/>
        <v>0.013063974177870547</v>
      </c>
      <c r="O109" s="7">
        <f t="shared" si="20"/>
        <v>76.54638522586255</v>
      </c>
      <c r="P109" s="3">
        <f t="shared" si="21"/>
      </c>
      <c r="Q109" s="3">
        <f>IF(ISNUMBER(P109),SUMIF(A:A,A109,P:P),"")</f>
      </c>
      <c r="R109" s="3">
        <f t="shared" si="22"/>
      </c>
      <c r="S109" s="8">
        <f t="shared" si="23"/>
      </c>
    </row>
    <row r="110" spans="1:19" ht="15">
      <c r="A110" s="1">
        <v>17</v>
      </c>
      <c r="B110" s="5">
        <v>0.6527777777777778</v>
      </c>
      <c r="C110" s="1" t="s">
        <v>151</v>
      </c>
      <c r="D110" s="1">
        <v>6</v>
      </c>
      <c r="E110" s="1">
        <v>13</v>
      </c>
      <c r="F110" s="1" t="s">
        <v>190</v>
      </c>
      <c r="G110" s="2">
        <v>39.3403666666667</v>
      </c>
      <c r="H110" s="6">
        <f>1+_xlfn.COUNTIFS(A:A,A110,O:O,"&lt;"&amp;O110)</f>
        <v>9</v>
      </c>
      <c r="I110" s="2">
        <f>_xlfn.AVERAGEIF(A:A,A110,G:G)</f>
        <v>48.82420555555555</v>
      </c>
      <c r="J110" s="2">
        <f t="shared" si="16"/>
        <v>-9.483838888888855</v>
      </c>
      <c r="K110" s="2">
        <f t="shared" si="17"/>
        <v>80.51616111111115</v>
      </c>
      <c r="L110" s="2">
        <f t="shared" si="18"/>
        <v>125.33243243366324</v>
      </c>
      <c r="M110" s="2">
        <f>SUMIF(A:A,A110,L:L)</f>
        <v>4242.137576419413</v>
      </c>
      <c r="N110" s="3">
        <f t="shared" si="19"/>
        <v>0.029544641156935416</v>
      </c>
      <c r="O110" s="7">
        <f t="shared" si="20"/>
        <v>33.84708565889135</v>
      </c>
      <c r="P110" s="3">
        <f t="shared" si="21"/>
      </c>
      <c r="Q110" s="3">
        <f>IF(ISNUMBER(P110),SUMIF(A:A,A110,P:P),"")</f>
      </c>
      <c r="R110" s="3">
        <f t="shared" si="22"/>
      </c>
      <c r="S110" s="8">
        <f t="shared" si="23"/>
      </c>
    </row>
    <row r="111" spans="1:19" ht="15">
      <c r="A111" s="1">
        <v>17</v>
      </c>
      <c r="B111" s="5">
        <v>0.6527777777777778</v>
      </c>
      <c r="C111" s="1" t="s">
        <v>151</v>
      </c>
      <c r="D111" s="1">
        <v>6</v>
      </c>
      <c r="E111" s="1">
        <v>14</v>
      </c>
      <c r="F111" s="1" t="s">
        <v>191</v>
      </c>
      <c r="G111" s="2">
        <v>42.3596</v>
      </c>
      <c r="H111" s="6">
        <f>1+_xlfn.COUNTIFS(A:A,A111,O:O,"&lt;"&amp;O111)</f>
        <v>8</v>
      </c>
      <c r="I111" s="2">
        <f>_xlfn.AVERAGEIF(A:A,A111,G:G)</f>
        <v>48.82420555555555</v>
      </c>
      <c r="J111" s="2">
        <f t="shared" si="16"/>
        <v>-6.464605555555551</v>
      </c>
      <c r="K111" s="2">
        <f t="shared" si="17"/>
        <v>83.53539444444445</v>
      </c>
      <c r="L111" s="2">
        <f t="shared" si="18"/>
        <v>150.22342211198847</v>
      </c>
      <c r="M111" s="2">
        <f>SUMIF(A:A,A111,L:L)</f>
        <v>4242.137576419413</v>
      </c>
      <c r="N111" s="3">
        <f t="shared" si="19"/>
        <v>0.0354121994880668</v>
      </c>
      <c r="O111" s="7">
        <f t="shared" si="20"/>
        <v>28.238855943895263</v>
      </c>
      <c r="P111" s="3">
        <f t="shared" si="21"/>
      </c>
      <c r="Q111" s="3">
        <f>IF(ISNUMBER(P111),SUMIF(A:A,A111,P:P),"")</f>
      </c>
      <c r="R111" s="3">
        <f t="shared" si="22"/>
      </c>
      <c r="S111" s="8">
        <f t="shared" si="23"/>
      </c>
    </row>
    <row r="112" spans="1:19" ht="15">
      <c r="A112" s="1">
        <v>11</v>
      </c>
      <c r="B112" s="5">
        <v>0.6631944444444444</v>
      </c>
      <c r="C112" s="1" t="s">
        <v>71</v>
      </c>
      <c r="D112" s="1">
        <v>8</v>
      </c>
      <c r="E112" s="1">
        <v>2</v>
      </c>
      <c r="F112" s="1" t="s">
        <v>115</v>
      </c>
      <c r="G112" s="2">
        <v>74.1127666666667</v>
      </c>
      <c r="H112" s="6">
        <f>1+_xlfn.COUNTIFS(A:A,A112,O:O,"&lt;"&amp;O112)</f>
        <v>1</v>
      </c>
      <c r="I112" s="2">
        <f>_xlfn.AVERAGEIF(A:A,A112,G:G)</f>
        <v>48.38781944444443</v>
      </c>
      <c r="J112" s="2">
        <f t="shared" si="16"/>
        <v>25.72494722222227</v>
      </c>
      <c r="K112" s="2">
        <f t="shared" si="17"/>
        <v>115.72494722222227</v>
      </c>
      <c r="L112" s="2">
        <f t="shared" si="18"/>
        <v>1036.3879619163865</v>
      </c>
      <c r="M112" s="2">
        <f>SUMIF(A:A,A112,L:L)</f>
        <v>3481.245486040627</v>
      </c>
      <c r="N112" s="3">
        <f t="shared" si="19"/>
        <v>0.2977060842368563</v>
      </c>
      <c r="O112" s="7">
        <f t="shared" si="20"/>
        <v>3.3590176786726182</v>
      </c>
      <c r="P112" s="3">
        <f t="shared" si="21"/>
        <v>0.2977060842368563</v>
      </c>
      <c r="Q112" s="3">
        <f>IF(ISNUMBER(P112),SUMIF(A:A,A112,P:P),"")</f>
        <v>0.9173567997097462</v>
      </c>
      <c r="R112" s="3">
        <f t="shared" si="22"/>
        <v>0.3245259470808427</v>
      </c>
      <c r="S112" s="8">
        <f t="shared" si="23"/>
        <v>3.0814177078755733</v>
      </c>
    </row>
    <row r="113" spans="1:19" ht="15">
      <c r="A113" s="1">
        <v>11</v>
      </c>
      <c r="B113" s="5">
        <v>0.6631944444444444</v>
      </c>
      <c r="C113" s="1" t="s">
        <v>71</v>
      </c>
      <c r="D113" s="1">
        <v>8</v>
      </c>
      <c r="E113" s="1">
        <v>6</v>
      </c>
      <c r="F113" s="1" t="s">
        <v>117</v>
      </c>
      <c r="G113" s="2">
        <v>61.901133333333306</v>
      </c>
      <c r="H113" s="6">
        <f>1+_xlfn.COUNTIFS(A:A,A113,O:O,"&lt;"&amp;O113)</f>
        <v>2</v>
      </c>
      <c r="I113" s="2">
        <f>_xlfn.AVERAGEIF(A:A,A113,G:G)</f>
        <v>48.38781944444443</v>
      </c>
      <c r="J113" s="2">
        <f t="shared" si="16"/>
        <v>13.513313888888874</v>
      </c>
      <c r="K113" s="2">
        <f t="shared" si="17"/>
        <v>103.51331388888887</v>
      </c>
      <c r="L113" s="2">
        <f t="shared" si="18"/>
        <v>498.0989904788877</v>
      </c>
      <c r="M113" s="2">
        <f>SUMIF(A:A,A113,L:L)</f>
        <v>3481.245486040627</v>
      </c>
      <c r="N113" s="3">
        <f t="shared" si="19"/>
        <v>0.14308068548345826</v>
      </c>
      <c r="O113" s="7">
        <f t="shared" si="20"/>
        <v>6.98906352468944</v>
      </c>
      <c r="P113" s="3">
        <f t="shared" si="21"/>
        <v>0.14308068548345826</v>
      </c>
      <c r="Q113" s="3">
        <f>IF(ISNUMBER(P113),SUMIF(A:A,A113,P:P),"")</f>
        <v>0.9173567997097462</v>
      </c>
      <c r="R113" s="3">
        <f t="shared" si="22"/>
        <v>0.15597059456988743</v>
      </c>
      <c r="S113" s="8">
        <f t="shared" si="23"/>
        <v>6.411464947977223</v>
      </c>
    </row>
    <row r="114" spans="1:19" ht="15">
      <c r="A114" s="1">
        <v>11</v>
      </c>
      <c r="B114" s="5">
        <v>0.6631944444444444</v>
      </c>
      <c r="C114" s="1" t="s">
        <v>71</v>
      </c>
      <c r="D114" s="1">
        <v>8</v>
      </c>
      <c r="E114" s="1">
        <v>10</v>
      </c>
      <c r="F114" s="1" t="s">
        <v>121</v>
      </c>
      <c r="G114" s="2">
        <v>55.2447000000001</v>
      </c>
      <c r="H114" s="6">
        <f>1+_xlfn.COUNTIFS(A:A,A114,O:O,"&lt;"&amp;O114)</f>
        <v>3</v>
      </c>
      <c r="I114" s="2">
        <f>_xlfn.AVERAGEIF(A:A,A114,G:G)</f>
        <v>48.38781944444443</v>
      </c>
      <c r="J114" s="2">
        <f t="shared" si="16"/>
        <v>6.856880555555669</v>
      </c>
      <c r="K114" s="2">
        <f t="shared" si="17"/>
        <v>96.85688055555568</v>
      </c>
      <c r="L114" s="2">
        <f t="shared" si="18"/>
        <v>334.0908070210652</v>
      </c>
      <c r="M114" s="2">
        <f>SUMIF(A:A,A114,L:L)</f>
        <v>3481.245486040627</v>
      </c>
      <c r="N114" s="3">
        <f t="shared" si="19"/>
        <v>0.09596875841153084</v>
      </c>
      <c r="O114" s="7">
        <f t="shared" si="20"/>
        <v>10.420057699525765</v>
      </c>
      <c r="P114" s="3">
        <f t="shared" si="21"/>
        <v>0.09596875841153084</v>
      </c>
      <c r="Q114" s="3">
        <f>IF(ISNUMBER(P114),SUMIF(A:A,A114,P:P),"")</f>
        <v>0.9173567997097462</v>
      </c>
      <c r="R114" s="3">
        <f t="shared" si="22"/>
        <v>0.10461442967653979</v>
      </c>
      <c r="S114" s="8">
        <f t="shared" si="23"/>
        <v>9.558910784027857</v>
      </c>
    </row>
    <row r="115" spans="1:19" ht="15">
      <c r="A115" s="1">
        <v>11</v>
      </c>
      <c r="B115" s="5">
        <v>0.6631944444444444</v>
      </c>
      <c r="C115" s="1" t="s">
        <v>71</v>
      </c>
      <c r="D115" s="1">
        <v>8</v>
      </c>
      <c r="E115" s="1">
        <v>7</v>
      </c>
      <c r="F115" s="1" t="s">
        <v>118</v>
      </c>
      <c r="G115" s="2">
        <v>52.954133333333296</v>
      </c>
      <c r="H115" s="6">
        <f>1+_xlfn.COUNTIFS(A:A,A115,O:O,"&lt;"&amp;O115)</f>
        <v>4</v>
      </c>
      <c r="I115" s="2">
        <f>_xlfn.AVERAGEIF(A:A,A115,G:G)</f>
        <v>48.38781944444443</v>
      </c>
      <c r="J115" s="2">
        <f t="shared" si="16"/>
        <v>4.566313888888864</v>
      </c>
      <c r="K115" s="2">
        <f t="shared" si="17"/>
        <v>94.56631388888886</v>
      </c>
      <c r="L115" s="2">
        <f t="shared" si="18"/>
        <v>291.1908322978591</v>
      </c>
      <c r="M115" s="2">
        <f>SUMIF(A:A,A115,L:L)</f>
        <v>3481.245486040627</v>
      </c>
      <c r="N115" s="3">
        <f t="shared" si="19"/>
        <v>0.08364558990898491</v>
      </c>
      <c r="O115" s="7">
        <f t="shared" si="20"/>
        <v>11.955202911332252</v>
      </c>
      <c r="P115" s="3">
        <f t="shared" si="21"/>
        <v>0.08364558990898491</v>
      </c>
      <c r="Q115" s="3">
        <f>IF(ISNUMBER(P115),SUMIF(A:A,A115,P:P),"")</f>
        <v>0.9173567997097462</v>
      </c>
      <c r="R115" s="3">
        <f t="shared" si="22"/>
        <v>0.0911810867216012</v>
      </c>
      <c r="S115" s="8">
        <f t="shared" si="23"/>
        <v>10.967186682620394</v>
      </c>
    </row>
    <row r="116" spans="1:19" ht="15">
      <c r="A116" s="1">
        <v>11</v>
      </c>
      <c r="B116" s="5">
        <v>0.6631944444444444</v>
      </c>
      <c r="C116" s="1" t="s">
        <v>71</v>
      </c>
      <c r="D116" s="1">
        <v>8</v>
      </c>
      <c r="E116" s="1">
        <v>13</v>
      </c>
      <c r="F116" s="1" t="s">
        <v>124</v>
      </c>
      <c r="G116" s="2">
        <v>49.0756333333334</v>
      </c>
      <c r="H116" s="6">
        <f>1+_xlfn.COUNTIFS(A:A,A116,O:O,"&lt;"&amp;O116)</f>
        <v>5</v>
      </c>
      <c r="I116" s="2">
        <f>_xlfn.AVERAGEIF(A:A,A116,G:G)</f>
        <v>48.38781944444443</v>
      </c>
      <c r="J116" s="2">
        <f t="shared" si="16"/>
        <v>0.687813888888968</v>
      </c>
      <c r="K116" s="2">
        <f t="shared" si="17"/>
        <v>90.68781388888897</v>
      </c>
      <c r="L116" s="2">
        <f t="shared" si="18"/>
        <v>230.73476176172178</v>
      </c>
      <c r="M116" s="2">
        <f>SUMIF(A:A,A116,L:L)</f>
        <v>3481.245486040627</v>
      </c>
      <c r="N116" s="3">
        <f t="shared" si="19"/>
        <v>0.06627937118681812</v>
      </c>
      <c r="O116" s="7">
        <f t="shared" si="20"/>
        <v>15.087650683669787</v>
      </c>
      <c r="P116" s="3">
        <f t="shared" si="21"/>
        <v>0.06627937118681812</v>
      </c>
      <c r="Q116" s="3">
        <f>IF(ISNUMBER(P116),SUMIF(A:A,A116,P:P),"")</f>
        <v>0.9173567997097462</v>
      </c>
      <c r="R116" s="3">
        <f t="shared" si="22"/>
        <v>0.07225037325475657</v>
      </c>
      <c r="S116" s="8">
        <f t="shared" si="23"/>
        <v>13.84075894630988</v>
      </c>
    </row>
    <row r="117" spans="1:19" ht="15">
      <c r="A117" s="1">
        <v>11</v>
      </c>
      <c r="B117" s="5">
        <v>0.6631944444444444</v>
      </c>
      <c r="C117" s="1" t="s">
        <v>71</v>
      </c>
      <c r="D117" s="1">
        <v>8</v>
      </c>
      <c r="E117" s="1">
        <v>8</v>
      </c>
      <c r="F117" s="1" t="s">
        <v>119</v>
      </c>
      <c r="G117" s="2">
        <v>48.102566666666604</v>
      </c>
      <c r="H117" s="6">
        <f>1+_xlfn.COUNTIFS(A:A,A117,O:O,"&lt;"&amp;O117)</f>
        <v>6</v>
      </c>
      <c r="I117" s="2">
        <f>_xlfn.AVERAGEIF(A:A,A117,G:G)</f>
        <v>48.38781944444443</v>
      </c>
      <c r="J117" s="2">
        <f t="shared" si="16"/>
        <v>-0.28525277777782776</v>
      </c>
      <c r="K117" s="2">
        <f t="shared" si="17"/>
        <v>89.71474722222217</v>
      </c>
      <c r="L117" s="2">
        <f t="shared" si="18"/>
        <v>217.64925244645167</v>
      </c>
      <c r="M117" s="2">
        <f>SUMIF(A:A,A117,L:L)</f>
        <v>3481.245486040627</v>
      </c>
      <c r="N117" s="3">
        <f t="shared" si="19"/>
        <v>0.06252051264962463</v>
      </c>
      <c r="O117" s="7">
        <f t="shared" si="20"/>
        <v>15.994750484599615</v>
      </c>
      <c r="P117" s="3">
        <f t="shared" si="21"/>
        <v>0.06252051264962463</v>
      </c>
      <c r="Q117" s="3">
        <f>IF(ISNUMBER(P117),SUMIF(A:A,A117,P:P),"")</f>
        <v>0.9173567997097462</v>
      </c>
      <c r="R117" s="3">
        <f t="shared" si="22"/>
        <v>0.06815288519080719</v>
      </c>
      <c r="S117" s="8">
        <f t="shared" si="23"/>
        <v>14.672893116708215</v>
      </c>
    </row>
    <row r="118" spans="1:19" ht="15">
      <c r="A118" s="1">
        <v>11</v>
      </c>
      <c r="B118" s="5">
        <v>0.6631944444444444</v>
      </c>
      <c r="C118" s="1" t="s">
        <v>71</v>
      </c>
      <c r="D118" s="1">
        <v>8</v>
      </c>
      <c r="E118" s="1">
        <v>12</v>
      </c>
      <c r="F118" s="1" t="s">
        <v>123</v>
      </c>
      <c r="G118" s="2">
        <v>47.3214666666666</v>
      </c>
      <c r="H118" s="6">
        <f>1+_xlfn.COUNTIFS(A:A,A118,O:O,"&lt;"&amp;O118)</f>
        <v>7</v>
      </c>
      <c r="I118" s="2">
        <f>_xlfn.AVERAGEIF(A:A,A118,G:G)</f>
        <v>48.38781944444443</v>
      </c>
      <c r="J118" s="2">
        <f t="shared" si="16"/>
        <v>-1.0663527777778299</v>
      </c>
      <c r="K118" s="2">
        <f t="shared" si="17"/>
        <v>88.93364722222216</v>
      </c>
      <c r="L118" s="2">
        <f t="shared" si="18"/>
        <v>207.68423667733367</v>
      </c>
      <c r="M118" s="2">
        <f>SUMIF(A:A,A118,L:L)</f>
        <v>3481.245486040627</v>
      </c>
      <c r="N118" s="3">
        <f t="shared" si="19"/>
        <v>0.059658026849908265</v>
      </c>
      <c r="O118" s="7">
        <f t="shared" si="20"/>
        <v>16.76220372684917</v>
      </c>
      <c r="P118" s="3">
        <f t="shared" si="21"/>
        <v>0.059658026849908265</v>
      </c>
      <c r="Q118" s="3">
        <f>IF(ISNUMBER(P118),SUMIF(A:A,A118,P:P),"")</f>
        <v>0.9173567997097462</v>
      </c>
      <c r="R118" s="3">
        <f t="shared" si="22"/>
        <v>0.06503252264417095</v>
      </c>
      <c r="S118" s="8">
        <f t="shared" si="23"/>
        <v>15.376921566945134</v>
      </c>
    </row>
    <row r="119" spans="1:19" ht="15">
      <c r="A119" s="1">
        <v>11</v>
      </c>
      <c r="B119" s="5">
        <v>0.6631944444444444</v>
      </c>
      <c r="C119" s="1" t="s">
        <v>71</v>
      </c>
      <c r="D119" s="1">
        <v>8</v>
      </c>
      <c r="E119" s="1">
        <v>11</v>
      </c>
      <c r="F119" s="1" t="s">
        <v>122</v>
      </c>
      <c r="G119" s="2">
        <v>45.7576666666667</v>
      </c>
      <c r="H119" s="6">
        <f>1+_xlfn.COUNTIFS(A:A,A119,O:O,"&lt;"&amp;O119)</f>
        <v>8</v>
      </c>
      <c r="I119" s="2">
        <f>_xlfn.AVERAGEIF(A:A,A119,G:G)</f>
        <v>48.38781944444443</v>
      </c>
      <c r="J119" s="2">
        <f t="shared" si="16"/>
        <v>-2.630152777777731</v>
      </c>
      <c r="K119" s="2">
        <f t="shared" si="17"/>
        <v>87.36984722222226</v>
      </c>
      <c r="L119" s="2">
        <f t="shared" si="18"/>
        <v>189.08390027058746</v>
      </c>
      <c r="M119" s="2">
        <f>SUMIF(A:A,A119,L:L)</f>
        <v>3481.245486040627</v>
      </c>
      <c r="N119" s="3">
        <f t="shared" si="19"/>
        <v>0.05431501484994121</v>
      </c>
      <c r="O119" s="7">
        <f t="shared" si="20"/>
        <v>18.411115282997706</v>
      </c>
      <c r="P119" s="3">
        <f t="shared" si="21"/>
        <v>0.05431501484994121</v>
      </c>
      <c r="Q119" s="3">
        <f>IF(ISNUMBER(P119),SUMIF(A:A,A119,P:P),"")</f>
        <v>0.9173567997097462</v>
      </c>
      <c r="R119" s="3">
        <f t="shared" si="22"/>
        <v>0.05920816727703616</v>
      </c>
      <c r="S119" s="8">
        <f t="shared" si="23"/>
        <v>16.889561795097976</v>
      </c>
    </row>
    <row r="120" spans="1:19" ht="15">
      <c r="A120" s="1">
        <v>11</v>
      </c>
      <c r="B120" s="5">
        <v>0.6631944444444444</v>
      </c>
      <c r="C120" s="1" t="s">
        <v>71</v>
      </c>
      <c r="D120" s="1">
        <v>8</v>
      </c>
      <c r="E120" s="1">
        <v>1</v>
      </c>
      <c r="F120" s="1" t="s">
        <v>114</v>
      </c>
      <c r="G120" s="2">
        <v>45.717033333333305</v>
      </c>
      <c r="H120" s="6">
        <f>1+_xlfn.COUNTIFS(A:A,A120,O:O,"&lt;"&amp;O120)</f>
        <v>9</v>
      </c>
      <c r="I120" s="2">
        <f>_xlfn.AVERAGEIF(A:A,A120,G:G)</f>
        <v>48.38781944444443</v>
      </c>
      <c r="J120" s="2">
        <f t="shared" si="16"/>
        <v>-2.670786111111127</v>
      </c>
      <c r="K120" s="2">
        <f t="shared" si="17"/>
        <v>87.32921388888887</v>
      </c>
      <c r="L120" s="2">
        <f t="shared" si="18"/>
        <v>188.6234752079364</v>
      </c>
      <c r="M120" s="2">
        <f>SUMIF(A:A,A120,L:L)</f>
        <v>3481.245486040627</v>
      </c>
      <c r="N120" s="3">
        <f t="shared" si="19"/>
        <v>0.05418275613262371</v>
      </c>
      <c r="O120" s="7">
        <f t="shared" si="20"/>
        <v>18.45605634294958</v>
      </c>
      <c r="P120" s="3">
        <f t="shared" si="21"/>
        <v>0.05418275613262371</v>
      </c>
      <c r="Q120" s="3">
        <f>IF(ISNUMBER(P120),SUMIF(A:A,A120,P:P),"")</f>
        <v>0.9173567997097462</v>
      </c>
      <c r="R120" s="3">
        <f t="shared" si="22"/>
        <v>0.05906399358435808</v>
      </c>
      <c r="S120" s="8">
        <f t="shared" si="23"/>
        <v>16.930788782030987</v>
      </c>
    </row>
    <row r="121" spans="1:19" ht="15">
      <c r="A121" s="1">
        <v>11</v>
      </c>
      <c r="B121" s="5">
        <v>0.6631944444444444</v>
      </c>
      <c r="C121" s="1" t="s">
        <v>71</v>
      </c>
      <c r="D121" s="1">
        <v>8</v>
      </c>
      <c r="E121" s="1">
        <v>5</v>
      </c>
      <c r="F121" s="1" t="s">
        <v>116</v>
      </c>
      <c r="G121" s="2">
        <v>32.0644</v>
      </c>
      <c r="H121" s="6">
        <f>1+_xlfn.COUNTIFS(A:A,A121,O:O,"&lt;"&amp;O121)</f>
        <v>11</v>
      </c>
      <c r="I121" s="2">
        <f>_xlfn.AVERAGEIF(A:A,A121,G:G)</f>
        <v>48.38781944444443</v>
      </c>
      <c r="J121" s="2">
        <f t="shared" si="16"/>
        <v>-16.323419444444433</v>
      </c>
      <c r="K121" s="2">
        <f t="shared" si="17"/>
        <v>73.67658055555557</v>
      </c>
      <c r="L121" s="2">
        <f t="shared" si="18"/>
        <v>83.14572850250843</v>
      </c>
      <c r="M121" s="2">
        <f>SUMIF(A:A,A121,L:L)</f>
        <v>3481.245486040627</v>
      </c>
      <c r="N121" s="3">
        <f t="shared" si="19"/>
        <v>0.023883902711231583</v>
      </c>
      <c r="O121" s="7">
        <f t="shared" si="20"/>
        <v>41.869204212163474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11</v>
      </c>
      <c r="B122" s="5">
        <v>0.6631944444444444</v>
      </c>
      <c r="C122" s="1" t="s">
        <v>71</v>
      </c>
      <c r="D122" s="1">
        <v>8</v>
      </c>
      <c r="E122" s="1">
        <v>9</v>
      </c>
      <c r="F122" s="1" t="s">
        <v>120</v>
      </c>
      <c r="G122" s="2">
        <v>40.9088666666667</v>
      </c>
      <c r="H122" s="6">
        <f>1+_xlfn.COUNTIFS(A:A,A122,O:O,"&lt;"&amp;O122)</f>
        <v>10</v>
      </c>
      <c r="I122" s="2">
        <f>_xlfn.AVERAGEIF(A:A,A122,G:G)</f>
        <v>48.38781944444443</v>
      </c>
      <c r="J122" s="2">
        <f t="shared" si="16"/>
        <v>-7.478952777777735</v>
      </c>
      <c r="K122" s="2">
        <f t="shared" si="17"/>
        <v>82.52104722222226</v>
      </c>
      <c r="L122" s="2">
        <f t="shared" si="18"/>
        <v>141.35335698839734</v>
      </c>
      <c r="M122" s="2">
        <f>SUMIF(A:A,A122,L:L)</f>
        <v>3481.245486040627</v>
      </c>
      <c r="N122" s="3">
        <f t="shared" si="19"/>
        <v>0.0406042485527686</v>
      </c>
      <c r="O122" s="7">
        <f t="shared" si="20"/>
        <v>24.627964699319996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11</v>
      </c>
      <c r="B123" s="5">
        <v>0.6631944444444444</v>
      </c>
      <c r="C123" s="1" t="s">
        <v>71</v>
      </c>
      <c r="D123" s="1">
        <v>8</v>
      </c>
      <c r="E123" s="1">
        <v>14</v>
      </c>
      <c r="F123" s="1" t="s">
        <v>125</v>
      </c>
      <c r="G123" s="2">
        <v>27.4934666666666</v>
      </c>
      <c r="H123" s="6">
        <f>1+_xlfn.COUNTIFS(A:A,A123,O:O,"&lt;"&amp;O123)</f>
        <v>12</v>
      </c>
      <c r="I123" s="2">
        <f>_xlfn.AVERAGEIF(A:A,A123,G:G)</f>
        <v>48.38781944444443</v>
      </c>
      <c r="J123" s="2">
        <f t="shared" si="16"/>
        <v>-20.894352777777833</v>
      </c>
      <c r="K123" s="2">
        <f t="shared" si="17"/>
        <v>69.10564722222216</v>
      </c>
      <c r="L123" s="2">
        <f t="shared" si="18"/>
        <v>63.202182471491255</v>
      </c>
      <c r="M123" s="2">
        <f>SUMIF(A:A,A123,L:L)</f>
        <v>3481.245486040627</v>
      </c>
      <c r="N123" s="3">
        <f t="shared" si="19"/>
        <v>0.018155049026253495</v>
      </c>
      <c r="O123" s="7">
        <f t="shared" si="20"/>
        <v>55.08109609365024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4</v>
      </c>
      <c r="B124" s="5">
        <v>0.6666666666666666</v>
      </c>
      <c r="C124" s="1" t="s">
        <v>19</v>
      </c>
      <c r="D124" s="1">
        <v>6</v>
      </c>
      <c r="E124" s="1">
        <v>1</v>
      </c>
      <c r="F124" s="1" t="s">
        <v>47</v>
      </c>
      <c r="G124" s="2">
        <v>72.8794666666667</v>
      </c>
      <c r="H124" s="6">
        <f>1+_xlfn.COUNTIFS(A:A,A124,O:O,"&lt;"&amp;O124)</f>
        <v>1</v>
      </c>
      <c r="I124" s="2">
        <f>_xlfn.AVERAGEIF(A:A,A124,G:G)</f>
        <v>52.58927222222224</v>
      </c>
      <c r="J124" s="2">
        <f t="shared" si="16"/>
        <v>20.29019444444446</v>
      </c>
      <c r="K124" s="2">
        <f t="shared" si="17"/>
        <v>110.29019444444447</v>
      </c>
      <c r="L124" s="2">
        <f t="shared" si="18"/>
        <v>748.0064991699928</v>
      </c>
      <c r="M124" s="2">
        <f>SUMIF(A:A,A124,L:L)</f>
        <v>1835.0087433025988</v>
      </c>
      <c r="N124" s="3">
        <f t="shared" si="19"/>
        <v>0.4076310273180231</v>
      </c>
      <c r="O124" s="7">
        <f t="shared" si="20"/>
        <v>2.4531989298739667</v>
      </c>
      <c r="P124" s="3">
        <f t="shared" si="21"/>
        <v>0.4076310273180231</v>
      </c>
      <c r="Q124" s="3">
        <f>IF(ISNUMBER(P124),SUMIF(A:A,A124,P:P),"")</f>
        <v>0.9722161637865542</v>
      </c>
      <c r="R124" s="3">
        <f t="shared" si="22"/>
        <v>0.4192802408575432</v>
      </c>
      <c r="S124" s="8">
        <f t="shared" si="23"/>
        <v>2.385039652607348</v>
      </c>
    </row>
    <row r="125" spans="1:19" ht="15">
      <c r="A125" s="1">
        <v>4</v>
      </c>
      <c r="B125" s="5">
        <v>0.6666666666666666</v>
      </c>
      <c r="C125" s="1" t="s">
        <v>19</v>
      </c>
      <c r="D125" s="1">
        <v>6</v>
      </c>
      <c r="E125" s="1">
        <v>3</v>
      </c>
      <c r="F125" s="1" t="s">
        <v>48</v>
      </c>
      <c r="G125" s="2">
        <v>59.5075666666667</v>
      </c>
      <c r="H125" s="6">
        <f>1+_xlfn.COUNTIFS(A:A,A125,O:O,"&lt;"&amp;O125)</f>
        <v>2</v>
      </c>
      <c r="I125" s="2">
        <f>_xlfn.AVERAGEIF(A:A,A125,G:G)</f>
        <v>52.58927222222224</v>
      </c>
      <c r="J125" s="2">
        <f t="shared" si="16"/>
        <v>6.918294444444456</v>
      </c>
      <c r="K125" s="2">
        <f t="shared" si="17"/>
        <v>96.91829444444446</v>
      </c>
      <c r="L125" s="2">
        <f t="shared" si="18"/>
        <v>335.3241468935477</v>
      </c>
      <c r="M125" s="2">
        <f>SUMIF(A:A,A125,L:L)</f>
        <v>1835.0087433025988</v>
      </c>
      <c r="N125" s="3">
        <f t="shared" si="19"/>
        <v>0.18273708401521863</v>
      </c>
      <c r="O125" s="7">
        <f t="shared" si="20"/>
        <v>5.472342986039541</v>
      </c>
      <c r="P125" s="3">
        <f t="shared" si="21"/>
        <v>0.18273708401521863</v>
      </c>
      <c r="Q125" s="3">
        <f>IF(ISNUMBER(P125),SUMIF(A:A,A125,P:P),"")</f>
        <v>0.9722161637865542</v>
      </c>
      <c r="R125" s="3">
        <f t="shared" si="22"/>
        <v>0.18795931483333964</v>
      </c>
      <c r="S125" s="8">
        <f t="shared" si="23"/>
        <v>5.320300304811619</v>
      </c>
    </row>
    <row r="126" spans="1:19" ht="15">
      <c r="A126" s="1">
        <v>4</v>
      </c>
      <c r="B126" s="5">
        <v>0.6666666666666666</v>
      </c>
      <c r="C126" s="1" t="s">
        <v>19</v>
      </c>
      <c r="D126" s="1">
        <v>6</v>
      </c>
      <c r="E126" s="1">
        <v>4</v>
      </c>
      <c r="F126" s="1" t="s">
        <v>49</v>
      </c>
      <c r="G126" s="2">
        <v>59.0551666666667</v>
      </c>
      <c r="H126" s="6">
        <f>1+_xlfn.COUNTIFS(A:A,A126,O:O,"&lt;"&amp;O126)</f>
        <v>3</v>
      </c>
      <c r="I126" s="2">
        <f>_xlfn.AVERAGEIF(A:A,A126,G:G)</f>
        <v>52.58927222222224</v>
      </c>
      <c r="J126" s="2">
        <f t="shared" si="16"/>
        <v>6.465894444444459</v>
      </c>
      <c r="K126" s="2">
        <f t="shared" si="17"/>
        <v>96.46589444444446</v>
      </c>
      <c r="L126" s="2">
        <f t="shared" si="18"/>
        <v>326.3445309372353</v>
      </c>
      <c r="M126" s="2">
        <f>SUMIF(A:A,A126,L:L)</f>
        <v>1835.0087433025988</v>
      </c>
      <c r="N126" s="3">
        <f t="shared" si="19"/>
        <v>0.17784358364957395</v>
      </c>
      <c r="O126" s="7">
        <f t="shared" si="20"/>
        <v>5.6229186315229525</v>
      </c>
      <c r="P126" s="3">
        <f t="shared" si="21"/>
        <v>0.17784358364957395</v>
      </c>
      <c r="Q126" s="3">
        <f>IF(ISNUMBER(P126),SUMIF(A:A,A126,P:P),"")</f>
        <v>0.9722161637865542</v>
      </c>
      <c r="R126" s="3">
        <f t="shared" si="22"/>
        <v>0.18292596880606762</v>
      </c>
      <c r="S126" s="8">
        <f t="shared" si="23"/>
        <v>5.466692381223186</v>
      </c>
    </row>
    <row r="127" spans="1:19" ht="15">
      <c r="A127" s="1">
        <v>4</v>
      </c>
      <c r="B127" s="5">
        <v>0.6666666666666666</v>
      </c>
      <c r="C127" s="1" t="s">
        <v>19</v>
      </c>
      <c r="D127" s="1">
        <v>6</v>
      </c>
      <c r="E127" s="1">
        <v>5</v>
      </c>
      <c r="F127" s="1" t="s">
        <v>50</v>
      </c>
      <c r="G127" s="2">
        <v>55.8767</v>
      </c>
      <c r="H127" s="6">
        <f>1+_xlfn.COUNTIFS(A:A,A127,O:O,"&lt;"&amp;O127)</f>
        <v>4</v>
      </c>
      <c r="I127" s="2">
        <f>_xlfn.AVERAGEIF(A:A,A127,G:G)</f>
        <v>52.58927222222224</v>
      </c>
      <c r="J127" s="2">
        <f t="shared" si="16"/>
        <v>3.287427777777758</v>
      </c>
      <c r="K127" s="2">
        <f t="shared" si="17"/>
        <v>93.28742777777776</v>
      </c>
      <c r="L127" s="2">
        <f t="shared" si="18"/>
        <v>269.68258779181116</v>
      </c>
      <c r="M127" s="2">
        <f>SUMIF(A:A,A127,L:L)</f>
        <v>1835.0087433025988</v>
      </c>
      <c r="N127" s="3">
        <f t="shared" si="19"/>
        <v>0.14696528764568378</v>
      </c>
      <c r="O127" s="7">
        <f t="shared" si="20"/>
        <v>6.8043278519679</v>
      </c>
      <c r="P127" s="3">
        <f t="shared" si="21"/>
        <v>0.14696528764568378</v>
      </c>
      <c r="Q127" s="3">
        <f>IF(ISNUMBER(P127),SUMIF(A:A,A127,P:P),"")</f>
        <v>0.9722161637865542</v>
      </c>
      <c r="R127" s="3">
        <f t="shared" si="22"/>
        <v>0.15116523785542552</v>
      </c>
      <c r="S127" s="8">
        <f t="shared" si="23"/>
        <v>6.615277521386235</v>
      </c>
    </row>
    <row r="128" spans="1:19" ht="15">
      <c r="A128" s="1">
        <v>4</v>
      </c>
      <c r="B128" s="5">
        <v>0.6666666666666666</v>
      </c>
      <c r="C128" s="1" t="s">
        <v>19</v>
      </c>
      <c r="D128" s="1">
        <v>6</v>
      </c>
      <c r="E128" s="1">
        <v>8</v>
      </c>
      <c r="F128" s="1" t="s">
        <v>51</v>
      </c>
      <c r="G128" s="2">
        <v>28.114333333333402</v>
      </c>
      <c r="H128" s="6">
        <f>1+_xlfn.COUNTIFS(A:A,A128,O:O,"&lt;"&amp;O128)</f>
        <v>6</v>
      </c>
      <c r="I128" s="2">
        <f>_xlfn.AVERAGEIF(A:A,A128,G:G)</f>
        <v>52.58927222222224</v>
      </c>
      <c r="J128" s="2">
        <f t="shared" si="16"/>
        <v>-24.47493888888884</v>
      </c>
      <c r="K128" s="2">
        <f t="shared" si="17"/>
        <v>65.52506111111116</v>
      </c>
      <c r="L128" s="2">
        <f t="shared" si="18"/>
        <v>50.98358237416047</v>
      </c>
      <c r="M128" s="2">
        <f>SUMIF(A:A,A128,L:L)</f>
        <v>1835.0087433025988</v>
      </c>
      <c r="N128" s="3">
        <f t="shared" si="19"/>
        <v>0.027783836213445833</v>
      </c>
      <c r="O128" s="7">
        <f t="shared" si="20"/>
        <v>35.992149979492595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4</v>
      </c>
      <c r="B129" s="5">
        <v>0.6666666666666666</v>
      </c>
      <c r="C129" s="1" t="s">
        <v>19</v>
      </c>
      <c r="D129" s="1">
        <v>6</v>
      </c>
      <c r="E129" s="1">
        <v>10</v>
      </c>
      <c r="F129" s="1" t="s">
        <v>52</v>
      </c>
      <c r="G129" s="2">
        <v>40.102399999999996</v>
      </c>
      <c r="H129" s="6">
        <f>1+_xlfn.COUNTIFS(A:A,A129,O:O,"&lt;"&amp;O129)</f>
        <v>5</v>
      </c>
      <c r="I129" s="2">
        <f>_xlfn.AVERAGEIF(A:A,A129,G:G)</f>
        <v>52.58927222222224</v>
      </c>
      <c r="J129" s="2">
        <f t="shared" si="16"/>
        <v>-12.486872222222246</v>
      </c>
      <c r="K129" s="2">
        <f t="shared" si="17"/>
        <v>77.51312777777775</v>
      </c>
      <c r="L129" s="2">
        <f t="shared" si="18"/>
        <v>104.66739613585125</v>
      </c>
      <c r="M129" s="2">
        <f>SUMIF(A:A,A129,L:L)</f>
        <v>1835.0087433025988</v>
      </c>
      <c r="N129" s="3">
        <f t="shared" si="19"/>
        <v>0.05703918115805471</v>
      </c>
      <c r="O129" s="7">
        <f t="shared" si="20"/>
        <v>17.53180848141938</v>
      </c>
      <c r="P129" s="3">
        <f t="shared" si="21"/>
        <v>0.05703918115805471</v>
      </c>
      <c r="Q129" s="3">
        <f>IF(ISNUMBER(P129),SUMIF(A:A,A129,P:P),"")</f>
        <v>0.9722161637865542</v>
      </c>
      <c r="R129" s="3">
        <f t="shared" si="22"/>
        <v>0.05866923764762402</v>
      </c>
      <c r="S129" s="8">
        <f t="shared" si="23"/>
        <v>17.044707586046123</v>
      </c>
    </row>
    <row r="130" spans="1:19" ht="15">
      <c r="A130" s="1">
        <v>18</v>
      </c>
      <c r="B130" s="5">
        <v>0.6805555555555555</v>
      </c>
      <c r="C130" s="1" t="s">
        <v>151</v>
      </c>
      <c r="D130" s="1">
        <v>7</v>
      </c>
      <c r="E130" s="1">
        <v>7</v>
      </c>
      <c r="F130" s="1" t="s">
        <v>196</v>
      </c>
      <c r="G130" s="2">
        <v>54.0921666666667</v>
      </c>
      <c r="H130" s="6">
        <f>1+_xlfn.COUNTIFS(A:A,A130,O:O,"&lt;"&amp;O130)</f>
        <v>1</v>
      </c>
      <c r="I130" s="2">
        <f>_xlfn.AVERAGEIF(A:A,A130,G:G)</f>
        <v>44.01902380952382</v>
      </c>
      <c r="J130" s="2">
        <f t="shared" si="16"/>
        <v>10.073142857142876</v>
      </c>
      <c r="K130" s="2">
        <f t="shared" si="17"/>
        <v>100.07314285714287</v>
      </c>
      <c r="L130" s="2">
        <f t="shared" si="18"/>
        <v>405.20316018902156</v>
      </c>
      <c r="M130" s="2">
        <f>SUMIF(A:A,A130,L:L)</f>
        <v>1830.4884920480001</v>
      </c>
      <c r="N130" s="3">
        <f t="shared" si="19"/>
        <v>0.2213634021460956</v>
      </c>
      <c r="O130" s="7">
        <f t="shared" si="20"/>
        <v>4.517458578541448</v>
      </c>
      <c r="P130" s="3">
        <f t="shared" si="21"/>
        <v>0.2213634021460956</v>
      </c>
      <c r="Q130" s="3">
        <f>IF(ISNUMBER(P130),SUMIF(A:A,A130,P:P),"")</f>
        <v>0.965784399170895</v>
      </c>
      <c r="R130" s="3">
        <f t="shared" si="22"/>
        <v>0.2292058168843184</v>
      </c>
      <c r="S130" s="8">
        <f t="shared" si="23"/>
        <v>4.3628910190560575</v>
      </c>
    </row>
    <row r="131" spans="1:19" ht="15">
      <c r="A131" s="1">
        <v>18</v>
      </c>
      <c r="B131" s="5">
        <v>0.6805555555555555</v>
      </c>
      <c r="C131" s="1" t="s">
        <v>151</v>
      </c>
      <c r="D131" s="1">
        <v>7</v>
      </c>
      <c r="E131" s="1">
        <v>4</v>
      </c>
      <c r="F131" s="1" t="s">
        <v>194</v>
      </c>
      <c r="G131" s="2">
        <v>53.9539</v>
      </c>
      <c r="H131" s="6">
        <f>1+_xlfn.COUNTIFS(A:A,A131,O:O,"&lt;"&amp;O131)</f>
        <v>2</v>
      </c>
      <c r="I131" s="2">
        <f>_xlfn.AVERAGEIF(A:A,A131,G:G)</f>
        <v>44.01902380952382</v>
      </c>
      <c r="J131" s="2">
        <f t="shared" si="16"/>
        <v>9.934876190476174</v>
      </c>
      <c r="K131" s="2">
        <f t="shared" si="17"/>
        <v>99.93487619047617</v>
      </c>
      <c r="L131" s="2">
        <f t="shared" si="18"/>
        <v>401.8555000661003</v>
      </c>
      <c r="M131" s="2">
        <f>SUMIF(A:A,A131,L:L)</f>
        <v>1830.4884920480001</v>
      </c>
      <c r="N131" s="3">
        <f t="shared" si="19"/>
        <v>0.21953456785543268</v>
      </c>
      <c r="O131" s="7">
        <f t="shared" si="20"/>
        <v>4.5550912996012425</v>
      </c>
      <c r="P131" s="3">
        <f t="shared" si="21"/>
        <v>0.21953456785543268</v>
      </c>
      <c r="Q131" s="3">
        <f>IF(ISNUMBER(P131),SUMIF(A:A,A131,P:P),"")</f>
        <v>0.965784399170895</v>
      </c>
      <c r="R131" s="3">
        <f t="shared" si="22"/>
        <v>0.2273121910479175</v>
      </c>
      <c r="S131" s="8">
        <f t="shared" si="23"/>
        <v>4.399236113953957</v>
      </c>
    </row>
    <row r="132" spans="1:19" ht="15">
      <c r="A132" s="1">
        <v>18</v>
      </c>
      <c r="B132" s="5">
        <v>0.6805555555555555</v>
      </c>
      <c r="C132" s="1" t="s">
        <v>151</v>
      </c>
      <c r="D132" s="1">
        <v>7</v>
      </c>
      <c r="E132" s="1">
        <v>6</v>
      </c>
      <c r="F132" s="1" t="s">
        <v>195</v>
      </c>
      <c r="G132" s="2">
        <v>50.7703333333333</v>
      </c>
      <c r="H132" s="6">
        <f>1+_xlfn.COUNTIFS(A:A,A132,O:O,"&lt;"&amp;O132)</f>
        <v>3</v>
      </c>
      <c r="I132" s="2">
        <f>_xlfn.AVERAGEIF(A:A,A132,G:G)</f>
        <v>44.01902380952382</v>
      </c>
      <c r="J132" s="2">
        <f t="shared" si="16"/>
        <v>6.751309523809475</v>
      </c>
      <c r="K132" s="2">
        <f t="shared" si="17"/>
        <v>96.75130952380948</v>
      </c>
      <c r="L132" s="2">
        <f t="shared" si="18"/>
        <v>331.9812765619929</v>
      </c>
      <c r="M132" s="2">
        <f>SUMIF(A:A,A132,L:L)</f>
        <v>1830.4884920480001</v>
      </c>
      <c r="N132" s="3">
        <f t="shared" si="19"/>
        <v>0.18136212164358556</v>
      </c>
      <c r="O132" s="7">
        <f t="shared" si="20"/>
        <v>5.513830511782437</v>
      </c>
      <c r="P132" s="3">
        <f t="shared" si="21"/>
        <v>0.18136212164358556</v>
      </c>
      <c r="Q132" s="3">
        <f>IF(ISNUMBER(P132),SUMIF(A:A,A132,P:P),"")</f>
        <v>0.965784399170895</v>
      </c>
      <c r="R132" s="3">
        <f t="shared" si="22"/>
        <v>0.18778737966701578</v>
      </c>
      <c r="S132" s="8">
        <f t="shared" si="23"/>
        <v>5.325171487951949</v>
      </c>
    </row>
    <row r="133" spans="1:19" ht="15">
      <c r="A133" s="1">
        <v>18</v>
      </c>
      <c r="B133" s="5">
        <v>0.6805555555555555</v>
      </c>
      <c r="C133" s="1" t="s">
        <v>151</v>
      </c>
      <c r="D133" s="1">
        <v>7</v>
      </c>
      <c r="E133" s="1">
        <v>9</v>
      </c>
      <c r="F133" s="1" t="s">
        <v>197</v>
      </c>
      <c r="G133" s="2">
        <v>48.4808666666667</v>
      </c>
      <c r="H133" s="6">
        <f>1+_xlfn.COUNTIFS(A:A,A133,O:O,"&lt;"&amp;O133)</f>
        <v>4</v>
      </c>
      <c r="I133" s="2">
        <f>_xlfn.AVERAGEIF(A:A,A133,G:G)</f>
        <v>44.01902380952382</v>
      </c>
      <c r="J133" s="2">
        <f t="shared" si="16"/>
        <v>4.4618428571428765</v>
      </c>
      <c r="K133" s="2">
        <f t="shared" si="17"/>
        <v>94.46184285714287</v>
      </c>
      <c r="L133" s="2">
        <f t="shared" si="18"/>
        <v>289.3712805678274</v>
      </c>
      <c r="M133" s="2">
        <f>SUMIF(A:A,A133,L:L)</f>
        <v>1830.4884920480001</v>
      </c>
      <c r="N133" s="3">
        <f t="shared" si="19"/>
        <v>0.15808418453593825</v>
      </c>
      <c r="O133" s="7">
        <f t="shared" si="20"/>
        <v>6.325743482408032</v>
      </c>
      <c r="P133" s="3">
        <f t="shared" si="21"/>
        <v>0.15808418453593825</v>
      </c>
      <c r="Q133" s="3">
        <f>IF(ISNUMBER(P133),SUMIF(A:A,A133,P:P),"")</f>
        <v>0.965784399170895</v>
      </c>
      <c r="R133" s="3">
        <f t="shared" si="22"/>
        <v>0.16368475683770634</v>
      </c>
      <c r="S133" s="8">
        <f t="shared" si="23"/>
        <v>6.1093043684666455</v>
      </c>
    </row>
    <row r="134" spans="1:19" ht="15">
      <c r="A134" s="1">
        <v>18</v>
      </c>
      <c r="B134" s="5">
        <v>0.6805555555555555</v>
      </c>
      <c r="C134" s="1" t="s">
        <v>151</v>
      </c>
      <c r="D134" s="1">
        <v>7</v>
      </c>
      <c r="E134" s="1">
        <v>1</v>
      </c>
      <c r="F134" s="1" t="s">
        <v>193</v>
      </c>
      <c r="G134" s="2">
        <v>22.9734333333333</v>
      </c>
      <c r="H134" s="6">
        <f>1+_xlfn.COUNTIFS(A:A,A134,O:O,"&lt;"&amp;O134)</f>
        <v>7</v>
      </c>
      <c r="I134" s="2">
        <f>_xlfn.AVERAGEIF(A:A,A134,G:G)</f>
        <v>44.01902380952382</v>
      </c>
      <c r="J134" s="2">
        <f t="shared" si="16"/>
        <v>-21.045590476190522</v>
      </c>
      <c r="K134" s="2">
        <f t="shared" si="17"/>
        <v>68.95440952380947</v>
      </c>
      <c r="L134" s="2">
        <f t="shared" si="18"/>
        <v>62.63126356618491</v>
      </c>
      <c r="M134" s="2">
        <f>SUMIF(A:A,A134,L:L)</f>
        <v>1830.4884920480001</v>
      </c>
      <c r="N134" s="3">
        <f t="shared" si="19"/>
        <v>0.03421560082910511</v>
      </c>
      <c r="O134" s="7">
        <f t="shared" si="20"/>
        <v>29.226434017471977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18</v>
      </c>
      <c r="B135" s="5">
        <v>0.6805555555555555</v>
      </c>
      <c r="C135" s="1" t="s">
        <v>151</v>
      </c>
      <c r="D135" s="1">
        <v>7</v>
      </c>
      <c r="E135" s="1">
        <v>11</v>
      </c>
      <c r="F135" s="1" t="s">
        <v>198</v>
      </c>
      <c r="G135" s="2">
        <v>43.6427</v>
      </c>
      <c r="H135" s="6">
        <f>1+_xlfn.COUNTIFS(A:A,A135,O:O,"&lt;"&amp;O135)</f>
        <v>5</v>
      </c>
      <c r="I135" s="2">
        <f>_xlfn.AVERAGEIF(A:A,A135,G:G)</f>
        <v>44.01902380952382</v>
      </c>
      <c r="J135" s="2">
        <f t="shared" si="16"/>
        <v>-0.37632380952382505</v>
      </c>
      <c r="K135" s="2">
        <f t="shared" si="17"/>
        <v>89.62367619047617</v>
      </c>
      <c r="L135" s="2">
        <f t="shared" si="18"/>
        <v>216.4632033203396</v>
      </c>
      <c r="M135" s="2">
        <f>SUMIF(A:A,A135,L:L)</f>
        <v>1830.4884920480001</v>
      </c>
      <c r="N135" s="3">
        <f t="shared" si="19"/>
        <v>0.11825433716775499</v>
      </c>
      <c r="O135" s="7">
        <f t="shared" si="20"/>
        <v>8.45634945787574</v>
      </c>
      <c r="P135" s="3">
        <f t="shared" si="21"/>
        <v>0.11825433716775499</v>
      </c>
      <c r="Q135" s="3">
        <f>IF(ISNUMBER(P135),SUMIF(A:A,A135,P:P),"")</f>
        <v>0.965784399170895</v>
      </c>
      <c r="R135" s="3">
        <f t="shared" si="22"/>
        <v>0.12244382625073856</v>
      </c>
      <c r="S135" s="8">
        <f t="shared" si="23"/>
        <v>8.167010380353645</v>
      </c>
    </row>
    <row r="136" spans="1:19" ht="15">
      <c r="A136" s="1">
        <v>18</v>
      </c>
      <c r="B136" s="5">
        <v>0.6805555555555555</v>
      </c>
      <c r="C136" s="1" t="s">
        <v>151</v>
      </c>
      <c r="D136" s="1">
        <v>7</v>
      </c>
      <c r="E136" s="1">
        <v>12</v>
      </c>
      <c r="F136" s="1" t="s">
        <v>199</v>
      </c>
      <c r="G136" s="2">
        <v>34.2197666666667</v>
      </c>
      <c r="H136" s="6">
        <f>1+_xlfn.COUNTIFS(A:A,A136,O:O,"&lt;"&amp;O136)</f>
        <v>6</v>
      </c>
      <c r="I136" s="2">
        <f>_xlfn.AVERAGEIF(A:A,A136,G:G)</f>
        <v>44.01902380952382</v>
      </c>
      <c r="J136" s="2">
        <f t="shared" si="16"/>
        <v>-9.799257142857122</v>
      </c>
      <c r="K136" s="2">
        <f t="shared" si="17"/>
        <v>80.20074285714287</v>
      </c>
      <c r="L136" s="2">
        <f t="shared" si="18"/>
        <v>122.98280777653342</v>
      </c>
      <c r="M136" s="2">
        <f>SUMIF(A:A,A136,L:L)</f>
        <v>1830.4884920480001</v>
      </c>
      <c r="N136" s="3">
        <f t="shared" si="19"/>
        <v>0.06718578582208781</v>
      </c>
      <c r="O136" s="7">
        <f t="shared" si="20"/>
        <v>14.884100673438024</v>
      </c>
      <c r="P136" s="3">
        <f t="shared" si="21"/>
        <v>0.06718578582208781</v>
      </c>
      <c r="Q136" s="3">
        <f>IF(ISNUMBER(P136),SUMIF(A:A,A136,P:P),"")</f>
        <v>0.965784399170895</v>
      </c>
      <c r="R136" s="3">
        <f t="shared" si="22"/>
        <v>0.0695660293123034</v>
      </c>
      <c r="S136" s="8">
        <f t="shared" si="23"/>
        <v>14.374832226095455</v>
      </c>
    </row>
    <row r="137" spans="1:19" ht="15">
      <c r="A137" s="1">
        <v>5</v>
      </c>
      <c r="B137" s="5">
        <v>0.6875</v>
      </c>
      <c r="C137" s="1" t="s">
        <v>19</v>
      </c>
      <c r="D137" s="1">
        <v>7</v>
      </c>
      <c r="E137" s="1">
        <v>11</v>
      </c>
      <c r="F137" s="1" t="s">
        <v>60</v>
      </c>
      <c r="G137" s="2">
        <v>68.1551666666667</v>
      </c>
      <c r="H137" s="6">
        <f>1+_xlfn.COUNTIFS(A:A,A137,O:O,"&lt;"&amp;O137)</f>
        <v>1</v>
      </c>
      <c r="I137" s="2">
        <f>_xlfn.AVERAGEIF(A:A,A137,G:G)</f>
        <v>48.39463333333333</v>
      </c>
      <c r="J137" s="2">
        <f t="shared" si="16"/>
        <v>19.76053333333337</v>
      </c>
      <c r="K137" s="2">
        <f t="shared" si="17"/>
        <v>109.76053333333337</v>
      </c>
      <c r="L137" s="2">
        <f t="shared" si="18"/>
        <v>724.6088557812933</v>
      </c>
      <c r="M137" s="2">
        <f>SUMIF(A:A,A137,L:L)</f>
        <v>2470.7886128324208</v>
      </c>
      <c r="N137" s="3">
        <f t="shared" si="19"/>
        <v>0.2932702749308159</v>
      </c>
      <c r="O137" s="7">
        <f t="shared" si="20"/>
        <v>3.409823925169046</v>
      </c>
      <c r="P137" s="3">
        <f t="shared" si="21"/>
        <v>0.2932702749308159</v>
      </c>
      <c r="Q137" s="3">
        <f>IF(ISNUMBER(P137),SUMIF(A:A,A137,P:P),"")</f>
        <v>0.9426341721881313</v>
      </c>
      <c r="R137" s="3">
        <f t="shared" si="22"/>
        <v>0.3111178053836615</v>
      </c>
      <c r="S137" s="8">
        <f t="shared" si="23"/>
        <v>3.2142165530090083</v>
      </c>
    </row>
    <row r="138" spans="1:19" ht="15">
      <c r="A138" s="1">
        <v>5</v>
      </c>
      <c r="B138" s="5">
        <v>0.6875</v>
      </c>
      <c r="C138" s="1" t="s">
        <v>19</v>
      </c>
      <c r="D138" s="1">
        <v>7</v>
      </c>
      <c r="E138" s="1">
        <v>1</v>
      </c>
      <c r="F138" s="1" t="s">
        <v>53</v>
      </c>
      <c r="G138" s="2">
        <v>63.6484666666666</v>
      </c>
      <c r="H138" s="6">
        <f>1+_xlfn.COUNTIFS(A:A,A138,O:O,"&lt;"&amp;O138)</f>
        <v>2</v>
      </c>
      <c r="I138" s="2">
        <f>_xlfn.AVERAGEIF(A:A,A138,G:G)</f>
        <v>48.39463333333333</v>
      </c>
      <c r="J138" s="2">
        <f t="shared" si="16"/>
        <v>15.253833333333269</v>
      </c>
      <c r="K138" s="2">
        <f t="shared" si="17"/>
        <v>105.25383333333326</v>
      </c>
      <c r="L138" s="2">
        <f t="shared" si="18"/>
        <v>552.9292196882367</v>
      </c>
      <c r="M138" s="2">
        <f>SUMIF(A:A,A138,L:L)</f>
        <v>2470.7886128324208</v>
      </c>
      <c r="N138" s="3">
        <f t="shared" si="19"/>
        <v>0.2237865339092603</v>
      </c>
      <c r="O138" s="7">
        <f t="shared" si="20"/>
        <v>4.4685441189480795</v>
      </c>
      <c r="P138" s="3">
        <f t="shared" si="21"/>
        <v>0.2237865339092603</v>
      </c>
      <c r="Q138" s="3">
        <f>IF(ISNUMBER(P138),SUMIF(A:A,A138,P:P),"")</f>
        <v>0.9426341721881313</v>
      </c>
      <c r="R138" s="3">
        <f t="shared" si="22"/>
        <v>0.237405496757863</v>
      </c>
      <c r="S138" s="8">
        <f t="shared" si="23"/>
        <v>4.212202386450766</v>
      </c>
    </row>
    <row r="139" spans="1:19" ht="15">
      <c r="A139" s="1">
        <v>5</v>
      </c>
      <c r="B139" s="5">
        <v>0.6875</v>
      </c>
      <c r="C139" s="1" t="s">
        <v>19</v>
      </c>
      <c r="D139" s="1">
        <v>7</v>
      </c>
      <c r="E139" s="1">
        <v>8</v>
      </c>
      <c r="F139" s="1" t="s">
        <v>58</v>
      </c>
      <c r="G139" s="2">
        <v>57.8821666666667</v>
      </c>
      <c r="H139" s="6">
        <f>1+_xlfn.COUNTIFS(A:A,A139,O:O,"&lt;"&amp;O139)</f>
        <v>3</v>
      </c>
      <c r="I139" s="2">
        <f>_xlfn.AVERAGEIF(A:A,A139,G:G)</f>
        <v>48.39463333333333</v>
      </c>
      <c r="J139" s="2">
        <f t="shared" si="16"/>
        <v>9.487533333333367</v>
      </c>
      <c r="K139" s="2">
        <f t="shared" si="17"/>
        <v>99.48753333333337</v>
      </c>
      <c r="L139" s="2">
        <f t="shared" si="18"/>
        <v>391.2129340053598</v>
      </c>
      <c r="M139" s="2">
        <f>SUMIF(A:A,A139,L:L)</f>
        <v>2470.7886128324208</v>
      </c>
      <c r="N139" s="3">
        <f t="shared" si="19"/>
        <v>0.15833525052428007</v>
      </c>
      <c r="O139" s="7">
        <f t="shared" si="20"/>
        <v>6.315712999403465</v>
      </c>
      <c r="P139" s="3">
        <f t="shared" si="21"/>
        <v>0.15833525052428007</v>
      </c>
      <c r="Q139" s="3">
        <f>IF(ISNUMBER(P139),SUMIF(A:A,A139,P:P),"")</f>
        <v>0.9426341721881313</v>
      </c>
      <c r="R139" s="3">
        <f t="shared" si="22"/>
        <v>0.167971048786336</v>
      </c>
      <c r="S139" s="8">
        <f t="shared" si="23"/>
        <v>5.953406894970506</v>
      </c>
    </row>
    <row r="140" spans="1:19" ht="15">
      <c r="A140" s="1">
        <v>5</v>
      </c>
      <c r="B140" s="5">
        <v>0.6875</v>
      </c>
      <c r="C140" s="1" t="s">
        <v>19</v>
      </c>
      <c r="D140" s="1">
        <v>7</v>
      </c>
      <c r="E140" s="1">
        <v>7</v>
      </c>
      <c r="F140" s="1" t="s">
        <v>57</v>
      </c>
      <c r="G140" s="2">
        <v>57.4513</v>
      </c>
      <c r="H140" s="6">
        <f>1+_xlfn.COUNTIFS(A:A,A140,O:O,"&lt;"&amp;O140)</f>
        <v>4</v>
      </c>
      <c r="I140" s="2">
        <f>_xlfn.AVERAGEIF(A:A,A140,G:G)</f>
        <v>48.39463333333333</v>
      </c>
      <c r="J140" s="2">
        <f t="shared" si="16"/>
        <v>9.056666666666672</v>
      </c>
      <c r="K140" s="2">
        <f t="shared" si="17"/>
        <v>99.05666666666667</v>
      </c>
      <c r="L140" s="2">
        <f t="shared" si="18"/>
        <v>381.2289068134085</v>
      </c>
      <c r="M140" s="2">
        <f>SUMIF(A:A,A140,L:L)</f>
        <v>2470.7886128324208</v>
      </c>
      <c r="N140" s="3">
        <f t="shared" si="19"/>
        <v>0.15429442439285884</v>
      </c>
      <c r="O140" s="7">
        <f t="shared" si="20"/>
        <v>6.481115594001222</v>
      </c>
      <c r="P140" s="3">
        <f t="shared" si="21"/>
        <v>0.15429442439285884</v>
      </c>
      <c r="Q140" s="3">
        <f>IF(ISNUMBER(P140),SUMIF(A:A,A140,P:P),"")</f>
        <v>0.9426341721881313</v>
      </c>
      <c r="R140" s="3">
        <f t="shared" si="22"/>
        <v>0.16368431035626055</v>
      </c>
      <c r="S140" s="8">
        <f t="shared" si="23"/>
        <v>6.109321032806932</v>
      </c>
    </row>
    <row r="141" spans="1:19" ht="15">
      <c r="A141" s="1">
        <v>5</v>
      </c>
      <c r="B141" s="5">
        <v>0.6875</v>
      </c>
      <c r="C141" s="1" t="s">
        <v>19</v>
      </c>
      <c r="D141" s="1">
        <v>7</v>
      </c>
      <c r="E141" s="1">
        <v>3</v>
      </c>
      <c r="F141" s="1" t="s">
        <v>54</v>
      </c>
      <c r="G141" s="2">
        <v>27.526533333333298</v>
      </c>
      <c r="H141" s="6">
        <f>1+_xlfn.COUNTIFS(A:A,A141,O:O,"&lt;"&amp;O141)</f>
        <v>8</v>
      </c>
      <c r="I141" s="2">
        <f>_xlfn.AVERAGEIF(A:A,A141,G:G)</f>
        <v>48.39463333333333</v>
      </c>
      <c r="J141" s="2">
        <f t="shared" si="16"/>
        <v>-20.868100000000034</v>
      </c>
      <c r="K141" s="2">
        <f t="shared" si="17"/>
        <v>69.13189999999997</v>
      </c>
      <c r="L141" s="2">
        <f t="shared" si="18"/>
        <v>63.30181489081374</v>
      </c>
      <c r="M141" s="2">
        <f>SUMIF(A:A,A141,L:L)</f>
        <v>2470.7886128324208</v>
      </c>
      <c r="N141" s="3">
        <f t="shared" si="19"/>
        <v>0.025620085248105006</v>
      </c>
      <c r="O141" s="7">
        <f t="shared" si="20"/>
        <v>39.03187637027731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5</v>
      </c>
      <c r="B142" s="5">
        <v>0.6875</v>
      </c>
      <c r="C142" s="1" t="s">
        <v>19</v>
      </c>
      <c r="D142" s="1">
        <v>7</v>
      </c>
      <c r="E142" s="1">
        <v>4</v>
      </c>
      <c r="F142" s="1" t="s">
        <v>55</v>
      </c>
      <c r="G142" s="2">
        <v>40.383366666666696</v>
      </c>
      <c r="H142" s="6">
        <f>1+_xlfn.COUNTIFS(A:A,A142,O:O,"&lt;"&amp;O142)</f>
        <v>6</v>
      </c>
      <c r="I142" s="2">
        <f>_xlfn.AVERAGEIF(A:A,A142,G:G)</f>
        <v>48.39463333333333</v>
      </c>
      <c r="J142" s="2">
        <f t="shared" si="16"/>
        <v>-8.011266666666636</v>
      </c>
      <c r="K142" s="2">
        <f t="shared" si="17"/>
        <v>81.98873333333336</v>
      </c>
      <c r="L142" s="2">
        <f t="shared" si="18"/>
        <v>136.9100307163557</v>
      </c>
      <c r="M142" s="2">
        <f>SUMIF(A:A,A142,L:L)</f>
        <v>2470.7886128324208</v>
      </c>
      <c r="N142" s="3">
        <f t="shared" si="19"/>
        <v>0.055411470655681506</v>
      </c>
      <c r="O142" s="7">
        <f t="shared" si="20"/>
        <v>18.04680489738034</v>
      </c>
      <c r="P142" s="3">
        <f t="shared" si="21"/>
        <v>0.055411470655681506</v>
      </c>
      <c r="Q142" s="3">
        <f>IF(ISNUMBER(P142),SUMIF(A:A,A142,P:P),"")</f>
        <v>0.9426341721881313</v>
      </c>
      <c r="R142" s="3">
        <f t="shared" si="22"/>
        <v>0.058783642998062734</v>
      </c>
      <c r="S142" s="8">
        <f t="shared" si="23"/>
        <v>17.01153499508283</v>
      </c>
    </row>
    <row r="143" spans="1:19" ht="15">
      <c r="A143" s="1">
        <v>5</v>
      </c>
      <c r="B143" s="5">
        <v>0.6875</v>
      </c>
      <c r="C143" s="1" t="s">
        <v>19</v>
      </c>
      <c r="D143" s="1">
        <v>7</v>
      </c>
      <c r="E143" s="1">
        <v>6</v>
      </c>
      <c r="F143" s="1" t="s">
        <v>56</v>
      </c>
      <c r="G143" s="2">
        <v>41.0105</v>
      </c>
      <c r="H143" s="6">
        <f>1+_xlfn.COUNTIFS(A:A,A143,O:O,"&lt;"&amp;O143)</f>
        <v>5</v>
      </c>
      <c r="I143" s="2">
        <f>_xlfn.AVERAGEIF(A:A,A143,G:G)</f>
        <v>48.39463333333333</v>
      </c>
      <c r="J143" s="2">
        <f t="shared" si="16"/>
        <v>-7.384133333333331</v>
      </c>
      <c r="K143" s="2">
        <f t="shared" si="17"/>
        <v>82.61586666666668</v>
      </c>
      <c r="L143" s="2">
        <f t="shared" si="18"/>
        <v>142.159831704496</v>
      </c>
      <c r="M143" s="2">
        <f>SUMIF(A:A,A143,L:L)</f>
        <v>2470.7886128324208</v>
      </c>
      <c r="N143" s="3">
        <f t="shared" si="19"/>
        <v>0.05753621777523462</v>
      </c>
      <c r="O143" s="7">
        <f t="shared" si="20"/>
        <v>17.380356906783526</v>
      </c>
      <c r="P143" s="3">
        <f t="shared" si="21"/>
        <v>0.05753621777523462</v>
      </c>
      <c r="Q143" s="3">
        <f>IF(ISNUMBER(P143),SUMIF(A:A,A143,P:P),"")</f>
        <v>0.9426341721881313</v>
      </c>
      <c r="R143" s="3">
        <f t="shared" si="22"/>
        <v>0.061037695717816094</v>
      </c>
      <c r="S143" s="8">
        <f t="shared" si="23"/>
        <v>16.38331834516016</v>
      </c>
    </row>
    <row r="144" spans="1:19" ht="15">
      <c r="A144" s="1">
        <v>5</v>
      </c>
      <c r="B144" s="5">
        <v>0.6875</v>
      </c>
      <c r="C144" s="1" t="s">
        <v>19</v>
      </c>
      <c r="D144" s="1">
        <v>7</v>
      </c>
      <c r="E144" s="1">
        <v>10</v>
      </c>
      <c r="F144" s="1" t="s">
        <v>59</v>
      </c>
      <c r="G144" s="2">
        <v>31.0995666666667</v>
      </c>
      <c r="H144" s="6">
        <f>1+_xlfn.COUNTIFS(A:A,A144,O:O,"&lt;"&amp;O144)</f>
        <v>7</v>
      </c>
      <c r="I144" s="2">
        <f>_xlfn.AVERAGEIF(A:A,A144,G:G)</f>
        <v>48.39463333333333</v>
      </c>
      <c r="J144" s="2">
        <f t="shared" si="16"/>
        <v>-17.29506666666663</v>
      </c>
      <c r="K144" s="2">
        <f t="shared" si="17"/>
        <v>72.70493333333337</v>
      </c>
      <c r="L144" s="2">
        <f t="shared" si="18"/>
        <v>78.43701923245737</v>
      </c>
      <c r="M144" s="2">
        <f>SUMIF(A:A,A144,L:L)</f>
        <v>2470.7886128324208</v>
      </c>
      <c r="N144" s="3">
        <f t="shared" si="19"/>
        <v>0.03174574256376391</v>
      </c>
      <c r="O144" s="7">
        <f t="shared" si="20"/>
        <v>31.5002869437191</v>
      </c>
      <c r="P144" s="3">
        <f t="shared" si="21"/>
      </c>
      <c r="Q144" s="3">
        <f>IF(ISNUMBER(P144),SUMIF(A:A,A144,P:P),"")</f>
      </c>
      <c r="R144" s="3">
        <f t="shared" si="22"/>
      </c>
      <c r="S144" s="8">
        <f t="shared" si="23"/>
      </c>
    </row>
    <row r="145" spans="1:19" ht="15">
      <c r="A145" s="1">
        <v>12</v>
      </c>
      <c r="B145" s="5">
        <v>0.6909722222222222</v>
      </c>
      <c r="C145" s="1" t="s">
        <v>71</v>
      </c>
      <c r="D145" s="1">
        <v>9</v>
      </c>
      <c r="E145" s="1">
        <v>6</v>
      </c>
      <c r="F145" s="1" t="s">
        <v>131</v>
      </c>
      <c r="G145" s="2">
        <v>83.0171333333332</v>
      </c>
      <c r="H145" s="6">
        <f>1+_xlfn.COUNTIFS(A:A,A145,O:O,"&lt;"&amp;O145)</f>
        <v>1</v>
      </c>
      <c r="I145" s="2">
        <f>_xlfn.AVERAGEIF(A:A,A145,G:G)</f>
        <v>50.92331388888886</v>
      </c>
      <c r="J145" s="2">
        <f t="shared" si="16"/>
        <v>32.09381944444434</v>
      </c>
      <c r="K145" s="2">
        <f t="shared" si="17"/>
        <v>122.09381944444434</v>
      </c>
      <c r="L145" s="2">
        <f t="shared" si="18"/>
        <v>1518.729131877155</v>
      </c>
      <c r="M145" s="2">
        <f>SUMIF(A:A,A145,L:L)</f>
        <v>3930.6262251663384</v>
      </c>
      <c r="N145" s="3">
        <f t="shared" si="19"/>
        <v>0.3863835035123149</v>
      </c>
      <c r="O145" s="7">
        <f t="shared" si="20"/>
        <v>2.588102211688051</v>
      </c>
      <c r="P145" s="3">
        <f t="shared" si="21"/>
        <v>0.3863835035123149</v>
      </c>
      <c r="Q145" s="3">
        <f>IF(ISNUMBER(P145),SUMIF(A:A,A145,P:P),"")</f>
        <v>0.8083212914346473</v>
      </c>
      <c r="R145" s="3">
        <f t="shared" si="22"/>
        <v>0.47800733149876945</v>
      </c>
      <c r="S145" s="8">
        <f t="shared" si="23"/>
        <v>2.0920181221165524</v>
      </c>
    </row>
    <row r="146" spans="1:19" ht="15">
      <c r="A146" s="1">
        <v>12</v>
      </c>
      <c r="B146" s="5">
        <v>0.6909722222222222</v>
      </c>
      <c r="C146" s="1" t="s">
        <v>71</v>
      </c>
      <c r="D146" s="1">
        <v>9</v>
      </c>
      <c r="E146" s="1">
        <v>2</v>
      </c>
      <c r="F146" s="1" t="s">
        <v>127</v>
      </c>
      <c r="G146" s="2">
        <v>63.5433666666667</v>
      </c>
      <c r="H146" s="6">
        <f>1+_xlfn.COUNTIFS(A:A,A146,O:O,"&lt;"&amp;O146)</f>
        <v>2</v>
      </c>
      <c r="I146" s="2">
        <f>_xlfn.AVERAGEIF(A:A,A146,G:G)</f>
        <v>50.92331388888886</v>
      </c>
      <c r="J146" s="2">
        <f t="shared" si="16"/>
        <v>12.620052777777836</v>
      </c>
      <c r="K146" s="2">
        <f t="shared" si="17"/>
        <v>102.62005277777783</v>
      </c>
      <c r="L146" s="2">
        <f t="shared" si="18"/>
        <v>472.10582533186147</v>
      </c>
      <c r="M146" s="2">
        <f>SUMIF(A:A,A146,L:L)</f>
        <v>3930.6262251663384</v>
      </c>
      <c r="N146" s="3">
        <f t="shared" si="19"/>
        <v>0.12010956989732155</v>
      </c>
      <c r="O146" s="7">
        <f t="shared" si="20"/>
        <v>8.325731254011426</v>
      </c>
      <c r="P146" s="3">
        <f t="shared" si="21"/>
        <v>0.12010956989732155</v>
      </c>
      <c r="Q146" s="3">
        <f>IF(ISNUMBER(P146),SUMIF(A:A,A146,P:P),"")</f>
        <v>0.8083212914346473</v>
      </c>
      <c r="R146" s="3">
        <f t="shared" si="22"/>
        <v>0.1485913722303978</v>
      </c>
      <c r="S146" s="8">
        <f t="shared" si="23"/>
        <v>6.729865839380322</v>
      </c>
    </row>
    <row r="147" spans="1:19" ht="15">
      <c r="A147" s="1">
        <v>12</v>
      </c>
      <c r="B147" s="5">
        <v>0.6909722222222222</v>
      </c>
      <c r="C147" s="1" t="s">
        <v>71</v>
      </c>
      <c r="D147" s="1">
        <v>9</v>
      </c>
      <c r="E147" s="1">
        <v>5</v>
      </c>
      <c r="F147" s="1" t="s">
        <v>130</v>
      </c>
      <c r="G147" s="2">
        <v>59.15223333333331</v>
      </c>
      <c r="H147" s="6">
        <f>1+_xlfn.COUNTIFS(A:A,A147,O:O,"&lt;"&amp;O147)</f>
        <v>3</v>
      </c>
      <c r="I147" s="2">
        <f>_xlfn.AVERAGEIF(A:A,A147,G:G)</f>
        <v>50.92331388888886</v>
      </c>
      <c r="J147" s="2">
        <f t="shared" si="16"/>
        <v>8.228919444444443</v>
      </c>
      <c r="K147" s="2">
        <f t="shared" si="17"/>
        <v>98.22891944444444</v>
      </c>
      <c r="L147" s="2">
        <f t="shared" si="18"/>
        <v>362.7577175529293</v>
      </c>
      <c r="M147" s="2">
        <f>SUMIF(A:A,A147,L:L)</f>
        <v>3930.6262251663384</v>
      </c>
      <c r="N147" s="3">
        <f t="shared" si="19"/>
        <v>0.09229005679306938</v>
      </c>
      <c r="O147" s="7">
        <f t="shared" si="20"/>
        <v>10.835403452423664</v>
      </c>
      <c r="P147" s="3">
        <f t="shared" si="21"/>
        <v>0.09229005679306938</v>
      </c>
      <c r="Q147" s="3">
        <f>IF(ISNUMBER(P147),SUMIF(A:A,A147,P:P),"")</f>
        <v>0.8083212914346473</v>
      </c>
      <c r="R147" s="3">
        <f t="shared" si="22"/>
        <v>0.11417496702241824</v>
      </c>
      <c r="S147" s="8">
        <f t="shared" si="23"/>
        <v>8.758487311878532</v>
      </c>
    </row>
    <row r="148" spans="1:19" ht="15">
      <c r="A148" s="1">
        <v>12</v>
      </c>
      <c r="B148" s="5">
        <v>0.6909722222222222</v>
      </c>
      <c r="C148" s="1" t="s">
        <v>71</v>
      </c>
      <c r="D148" s="1">
        <v>9</v>
      </c>
      <c r="E148" s="1">
        <v>3</v>
      </c>
      <c r="F148" s="1" t="s">
        <v>128</v>
      </c>
      <c r="G148" s="2">
        <v>56.7660666666666</v>
      </c>
      <c r="H148" s="6">
        <f>1+_xlfn.COUNTIFS(A:A,A148,O:O,"&lt;"&amp;O148)</f>
        <v>4</v>
      </c>
      <c r="I148" s="2">
        <f>_xlfn.AVERAGEIF(A:A,A148,G:G)</f>
        <v>50.92331388888886</v>
      </c>
      <c r="J148" s="2">
        <f t="shared" si="16"/>
        <v>5.84275277777774</v>
      </c>
      <c r="K148" s="2">
        <f t="shared" si="17"/>
        <v>95.84275277777775</v>
      </c>
      <c r="L148" s="2">
        <f t="shared" si="18"/>
        <v>314.3682805616667</v>
      </c>
      <c r="M148" s="2">
        <f>SUMIF(A:A,A148,L:L)</f>
        <v>3930.6262251663384</v>
      </c>
      <c r="N148" s="3">
        <f t="shared" si="19"/>
        <v>0.07997918462683719</v>
      </c>
      <c r="O148" s="7">
        <f t="shared" si="20"/>
        <v>12.503253248526466</v>
      </c>
      <c r="P148" s="3">
        <f t="shared" si="21"/>
        <v>0.07997918462683719</v>
      </c>
      <c r="Q148" s="3">
        <f>IF(ISNUMBER(P148),SUMIF(A:A,A148,P:P),"")</f>
        <v>0.8083212914346473</v>
      </c>
      <c r="R148" s="3">
        <f t="shared" si="22"/>
        <v>0.09894479518767384</v>
      </c>
      <c r="S148" s="8">
        <f t="shared" si="23"/>
        <v>10.106645812983361</v>
      </c>
    </row>
    <row r="149" spans="1:19" ht="15">
      <c r="A149" s="1">
        <v>12</v>
      </c>
      <c r="B149" s="5">
        <v>0.6909722222222222</v>
      </c>
      <c r="C149" s="1" t="s">
        <v>71</v>
      </c>
      <c r="D149" s="1">
        <v>9</v>
      </c>
      <c r="E149" s="1">
        <v>4</v>
      </c>
      <c r="F149" s="1" t="s">
        <v>129</v>
      </c>
      <c r="G149" s="2">
        <v>56.0043333333333</v>
      </c>
      <c r="H149" s="6">
        <f>1+_xlfn.COUNTIFS(A:A,A149,O:O,"&lt;"&amp;O149)</f>
        <v>5</v>
      </c>
      <c r="I149" s="2">
        <f>_xlfn.AVERAGEIF(A:A,A149,G:G)</f>
        <v>50.92331388888886</v>
      </c>
      <c r="J149" s="2">
        <f t="shared" si="16"/>
        <v>5.081019444444436</v>
      </c>
      <c r="K149" s="2">
        <f t="shared" si="17"/>
        <v>95.08101944444444</v>
      </c>
      <c r="L149" s="2">
        <f t="shared" si="18"/>
        <v>300.3237822023813</v>
      </c>
      <c r="M149" s="2">
        <f>SUMIF(A:A,A149,L:L)</f>
        <v>3930.6262251663384</v>
      </c>
      <c r="N149" s="3">
        <f t="shared" si="19"/>
        <v>0.07640609027628213</v>
      </c>
      <c r="O149" s="7">
        <f t="shared" si="20"/>
        <v>13.087961920103881</v>
      </c>
      <c r="P149" s="3">
        <f t="shared" si="21"/>
        <v>0.07640609027628213</v>
      </c>
      <c r="Q149" s="3">
        <f>IF(ISNUMBER(P149),SUMIF(A:A,A149,P:P),"")</f>
        <v>0.8083212914346473</v>
      </c>
      <c r="R149" s="3">
        <f t="shared" si="22"/>
        <v>0.09452440642838066</v>
      </c>
      <c r="S149" s="8">
        <f t="shared" si="23"/>
        <v>10.579278281505855</v>
      </c>
    </row>
    <row r="150" spans="1:19" ht="15">
      <c r="A150" s="1">
        <v>12</v>
      </c>
      <c r="B150" s="5">
        <v>0.6909722222222222</v>
      </c>
      <c r="C150" s="1" t="s">
        <v>71</v>
      </c>
      <c r="D150" s="1">
        <v>9</v>
      </c>
      <c r="E150" s="1">
        <v>1</v>
      </c>
      <c r="F150" s="1" t="s">
        <v>126</v>
      </c>
      <c r="G150" s="2">
        <v>49.956166666666704</v>
      </c>
      <c r="H150" s="6">
        <f>1+_xlfn.COUNTIFS(A:A,A150,O:O,"&lt;"&amp;O150)</f>
        <v>6</v>
      </c>
      <c r="I150" s="2">
        <f>_xlfn.AVERAGEIF(A:A,A150,G:G)</f>
        <v>50.92331388888886</v>
      </c>
      <c r="J150" s="2">
        <f t="shared" si="16"/>
        <v>-0.9671472222221595</v>
      </c>
      <c r="K150" s="2">
        <f t="shared" si="17"/>
        <v>89.03285277777783</v>
      </c>
      <c r="L150" s="2">
        <f t="shared" si="18"/>
        <v>208.9241289473539</v>
      </c>
      <c r="M150" s="2">
        <f>SUMIF(A:A,A150,L:L)</f>
        <v>3930.6262251663384</v>
      </c>
      <c r="N150" s="3">
        <f t="shared" si="19"/>
        <v>0.0531528863288222</v>
      </c>
      <c r="O150" s="7">
        <f t="shared" si="20"/>
        <v>18.813653764983766</v>
      </c>
      <c r="P150" s="3">
        <f t="shared" si="21"/>
        <v>0.0531528863288222</v>
      </c>
      <c r="Q150" s="3">
        <f>IF(ISNUMBER(P150),SUMIF(A:A,A150,P:P),"")</f>
        <v>0.8083212914346473</v>
      </c>
      <c r="R150" s="3">
        <f t="shared" si="22"/>
        <v>0.06575712763236004</v>
      </c>
      <c r="S150" s="8">
        <f t="shared" si="23"/>
        <v>15.207476907915995</v>
      </c>
    </row>
    <row r="151" spans="1:19" ht="15">
      <c r="A151" s="1">
        <v>12</v>
      </c>
      <c r="B151" s="5">
        <v>0.6909722222222222</v>
      </c>
      <c r="C151" s="1" t="s">
        <v>71</v>
      </c>
      <c r="D151" s="1">
        <v>9</v>
      </c>
      <c r="E151" s="1">
        <v>8</v>
      </c>
      <c r="F151" s="1" t="s">
        <v>132</v>
      </c>
      <c r="G151" s="2">
        <v>46.2296333333333</v>
      </c>
      <c r="H151" s="6">
        <f>1+_xlfn.COUNTIFS(A:A,A151,O:O,"&lt;"&amp;O151)</f>
        <v>7</v>
      </c>
      <c r="I151" s="2">
        <f>_xlfn.AVERAGEIF(A:A,A151,G:G)</f>
        <v>50.92331388888886</v>
      </c>
      <c r="J151" s="2">
        <f t="shared" si="16"/>
        <v>-4.6936805555555665</v>
      </c>
      <c r="K151" s="2">
        <f t="shared" si="17"/>
        <v>85.30631944444443</v>
      </c>
      <c r="L151" s="2">
        <f t="shared" si="18"/>
        <v>167.06436656090239</v>
      </c>
      <c r="M151" s="2">
        <f>SUMIF(A:A,A151,L:L)</f>
        <v>3930.6262251663384</v>
      </c>
      <c r="N151" s="3">
        <f t="shared" si="19"/>
        <v>0.0425032442645529</v>
      </c>
      <c r="O151" s="7">
        <f t="shared" si="20"/>
        <v>23.5276157691799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12</v>
      </c>
      <c r="B152" s="5">
        <v>0.6909722222222222</v>
      </c>
      <c r="C152" s="1" t="s">
        <v>71</v>
      </c>
      <c r="D152" s="1">
        <v>9</v>
      </c>
      <c r="E152" s="1">
        <v>9</v>
      </c>
      <c r="F152" s="1" t="s">
        <v>133</v>
      </c>
      <c r="G152" s="2">
        <v>36.8500333333333</v>
      </c>
      <c r="H152" s="6">
        <f>1+_xlfn.COUNTIFS(A:A,A152,O:O,"&lt;"&amp;O152)</f>
        <v>11</v>
      </c>
      <c r="I152" s="2">
        <f>_xlfn.AVERAGEIF(A:A,A152,G:G)</f>
        <v>50.92331388888886</v>
      </c>
      <c r="J152" s="2">
        <f t="shared" si="16"/>
        <v>-14.073280555555563</v>
      </c>
      <c r="K152" s="2">
        <f t="shared" si="17"/>
        <v>75.92671944444444</v>
      </c>
      <c r="L152" s="2">
        <f t="shared" si="18"/>
        <v>95.16413776398542</v>
      </c>
      <c r="M152" s="2">
        <f>SUMIF(A:A,A152,L:L)</f>
        <v>3930.6262251663384</v>
      </c>
      <c r="N152" s="3">
        <f t="shared" si="19"/>
        <v>0.024210935436873856</v>
      </c>
      <c r="O152" s="7">
        <f t="shared" si="20"/>
        <v>41.30364985720358</v>
      </c>
      <c r="P152" s="3">
        <f t="shared" si="21"/>
      </c>
      <c r="Q152" s="3">
        <f>IF(ISNUMBER(P152),SUMIF(A:A,A152,P:P),"")</f>
      </c>
      <c r="R152" s="3">
        <f t="shared" si="22"/>
      </c>
      <c r="S152" s="8">
        <f t="shared" si="23"/>
      </c>
    </row>
    <row r="153" spans="1:19" ht="15">
      <c r="A153" s="1">
        <v>12</v>
      </c>
      <c r="B153" s="5">
        <v>0.6909722222222222</v>
      </c>
      <c r="C153" s="1" t="s">
        <v>71</v>
      </c>
      <c r="D153" s="1">
        <v>9</v>
      </c>
      <c r="E153" s="1">
        <v>10</v>
      </c>
      <c r="F153" s="1" t="s">
        <v>134</v>
      </c>
      <c r="G153" s="2">
        <v>43.5469333333333</v>
      </c>
      <c r="H153" s="6">
        <f>1+_xlfn.COUNTIFS(A:A,A153,O:O,"&lt;"&amp;O153)</f>
        <v>9</v>
      </c>
      <c r="I153" s="2">
        <f>_xlfn.AVERAGEIF(A:A,A153,G:G)</f>
        <v>50.92331388888886</v>
      </c>
      <c r="J153" s="2">
        <f t="shared" si="16"/>
        <v>-7.3763805555555635</v>
      </c>
      <c r="K153" s="2">
        <f t="shared" si="17"/>
        <v>82.62361944444444</v>
      </c>
      <c r="L153" s="2">
        <f t="shared" si="18"/>
        <v>142.22597510220308</v>
      </c>
      <c r="M153" s="2">
        <f>SUMIF(A:A,A153,L:L)</f>
        <v>3930.6262251663384</v>
      </c>
      <c r="N153" s="3">
        <f t="shared" si="19"/>
        <v>0.03618404980651252</v>
      </c>
      <c r="O153" s="7">
        <f t="shared" si="20"/>
        <v>27.63648638964721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12</v>
      </c>
      <c r="B154" s="5">
        <v>0.6909722222222222</v>
      </c>
      <c r="C154" s="1" t="s">
        <v>71</v>
      </c>
      <c r="D154" s="1">
        <v>9</v>
      </c>
      <c r="E154" s="1">
        <v>11</v>
      </c>
      <c r="F154" s="1" t="s">
        <v>135</v>
      </c>
      <c r="G154" s="2">
        <v>28.342666666666698</v>
      </c>
      <c r="H154" s="6">
        <f>1+_xlfn.COUNTIFS(A:A,A154,O:O,"&lt;"&amp;O154)</f>
        <v>12</v>
      </c>
      <c r="I154" s="2">
        <f>_xlfn.AVERAGEIF(A:A,A154,G:G)</f>
        <v>50.92331388888886</v>
      </c>
      <c r="J154" s="2">
        <f t="shared" si="16"/>
        <v>-22.580647222222165</v>
      </c>
      <c r="K154" s="2">
        <f t="shared" si="17"/>
        <v>67.41935277777783</v>
      </c>
      <c r="L154" s="2">
        <f t="shared" si="18"/>
        <v>57.120391195390255</v>
      </c>
      <c r="M154" s="2">
        <f>SUMIF(A:A,A154,L:L)</f>
        <v>3930.6262251663384</v>
      </c>
      <c r="N154" s="3">
        <f t="shared" si="19"/>
        <v>0.01453213506531596</v>
      </c>
      <c r="O154" s="7">
        <f t="shared" si="20"/>
        <v>68.81301305729764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12</v>
      </c>
      <c r="B155" s="5">
        <v>0.6909722222222222</v>
      </c>
      <c r="C155" s="1" t="s">
        <v>71</v>
      </c>
      <c r="D155" s="1">
        <v>9</v>
      </c>
      <c r="E155" s="1">
        <v>13</v>
      </c>
      <c r="F155" s="1" t="s">
        <v>136</v>
      </c>
      <c r="G155" s="2">
        <v>41.681400000000004</v>
      </c>
      <c r="H155" s="6">
        <f>1+_xlfn.COUNTIFS(A:A,A155,O:O,"&lt;"&amp;O155)</f>
        <v>10</v>
      </c>
      <c r="I155" s="2">
        <f>_xlfn.AVERAGEIF(A:A,A155,G:G)</f>
        <v>50.92331388888886</v>
      </c>
      <c r="J155" s="2">
        <f aca="true" t="shared" si="24" ref="J155:J190">G155-I155</f>
        <v>-9.24191388888886</v>
      </c>
      <c r="K155" s="2">
        <f aca="true" t="shared" si="25" ref="K155:K190">90+J155</f>
        <v>80.75808611111114</v>
      </c>
      <c r="L155" s="2">
        <f aca="true" t="shared" si="26" ref="L155:L190">EXP(0.06*K155)</f>
        <v>127.16496323101462</v>
      </c>
      <c r="M155" s="2">
        <f>SUMIF(A:A,A155,L:L)</f>
        <v>3930.6262251663384</v>
      </c>
      <c r="N155" s="3">
        <f aca="true" t="shared" si="27" ref="N155:N190">L155/M155</f>
        <v>0.032352341827066804</v>
      </c>
      <c r="O155" s="7">
        <f aca="true" t="shared" si="28" ref="O155:O190">1/N155</f>
        <v>30.9096635212779</v>
      </c>
      <c r="P155" s="3">
        <f aca="true" t="shared" si="29" ref="P155:P190">IF(O155&gt;21,"",N155)</f>
      </c>
      <c r="Q155" s="3">
        <f>IF(ISNUMBER(P155),SUMIF(A:A,A155,P:P),"")</f>
      </c>
      <c r="R155" s="3">
        <f aca="true" t="shared" si="30" ref="R155:R190">_xlfn.IFERROR(P155*(1/Q155),"")</f>
      </c>
      <c r="S155" s="8">
        <f aca="true" t="shared" si="31" ref="S155:S190">_xlfn.IFERROR(1/R155,"")</f>
      </c>
    </row>
    <row r="156" spans="1:19" ht="15">
      <c r="A156" s="1">
        <v>12</v>
      </c>
      <c r="B156" s="5">
        <v>0.6909722222222222</v>
      </c>
      <c r="C156" s="1" t="s">
        <v>71</v>
      </c>
      <c r="D156" s="1">
        <v>9</v>
      </c>
      <c r="E156" s="1">
        <v>14</v>
      </c>
      <c r="F156" s="1" t="s">
        <v>137</v>
      </c>
      <c r="G156" s="2">
        <v>45.989799999999995</v>
      </c>
      <c r="H156" s="6">
        <f>1+_xlfn.COUNTIFS(A:A,A156,O:O,"&lt;"&amp;O156)</f>
        <v>8</v>
      </c>
      <c r="I156" s="2">
        <f>_xlfn.AVERAGEIF(A:A,A156,G:G)</f>
        <v>50.92331388888886</v>
      </c>
      <c r="J156" s="2">
        <f t="shared" si="24"/>
        <v>-4.933513888888868</v>
      </c>
      <c r="K156" s="2">
        <f t="shared" si="25"/>
        <v>85.06648611111113</v>
      </c>
      <c r="L156" s="2">
        <f t="shared" si="26"/>
        <v>164.67752483949536</v>
      </c>
      <c r="M156" s="2">
        <f>SUMIF(A:A,A156,L:L)</f>
        <v>3930.6262251663384</v>
      </c>
      <c r="N156" s="3">
        <f t="shared" si="27"/>
        <v>0.0418960021650307</v>
      </c>
      <c r="O156" s="7">
        <f t="shared" si="28"/>
        <v>23.86862584312804</v>
      </c>
      <c r="P156" s="3">
        <f t="shared" si="29"/>
      </c>
      <c r="Q156" s="3">
        <f>IF(ISNUMBER(P156),SUMIF(A:A,A156,P:P),"")</f>
      </c>
      <c r="R156" s="3">
        <f t="shared" si="30"/>
      </c>
      <c r="S156" s="8">
        <f t="shared" si="31"/>
      </c>
    </row>
    <row r="157" spans="1:19" ht="15">
      <c r="A157" s="1">
        <v>19</v>
      </c>
      <c r="B157" s="5">
        <v>0.7048611111111112</v>
      </c>
      <c r="C157" s="1" t="s">
        <v>151</v>
      </c>
      <c r="D157" s="1">
        <v>8</v>
      </c>
      <c r="E157" s="1">
        <v>5</v>
      </c>
      <c r="F157" s="1" t="s">
        <v>201</v>
      </c>
      <c r="G157" s="2">
        <v>77.5444999999999</v>
      </c>
      <c r="H157" s="6">
        <f>1+_xlfn.COUNTIFS(A:A,A157,O:O,"&lt;"&amp;O157)</f>
        <v>1</v>
      </c>
      <c r="I157" s="2">
        <f>_xlfn.AVERAGEIF(A:A,A157,G:G)</f>
        <v>47.045151515151495</v>
      </c>
      <c r="J157" s="2">
        <f t="shared" si="24"/>
        <v>30.499348484848404</v>
      </c>
      <c r="K157" s="2">
        <f t="shared" si="25"/>
        <v>120.49934848484841</v>
      </c>
      <c r="L157" s="2">
        <f t="shared" si="26"/>
        <v>1380.168550989158</v>
      </c>
      <c r="M157" s="2">
        <f>SUMIF(A:A,A157,L:L)</f>
        <v>3775.6591904334123</v>
      </c>
      <c r="N157" s="3">
        <f t="shared" si="27"/>
        <v>0.3655437319359131</v>
      </c>
      <c r="O157" s="7">
        <f t="shared" si="28"/>
        <v>2.735650792598789</v>
      </c>
      <c r="P157" s="3">
        <f t="shared" si="29"/>
        <v>0.3655437319359131</v>
      </c>
      <c r="Q157" s="3">
        <f>IF(ISNUMBER(P157),SUMIF(A:A,A157,P:P),"")</f>
        <v>0.8192080147348719</v>
      </c>
      <c r="R157" s="3">
        <f t="shared" si="30"/>
        <v>0.4462160102940612</v>
      </c>
      <c r="S157" s="8">
        <f t="shared" si="31"/>
        <v>2.241067054812733</v>
      </c>
    </row>
    <row r="158" spans="1:19" ht="15">
      <c r="A158" s="1">
        <v>19</v>
      </c>
      <c r="B158" s="5">
        <v>0.7048611111111112</v>
      </c>
      <c r="C158" s="1" t="s">
        <v>151</v>
      </c>
      <c r="D158" s="1">
        <v>8</v>
      </c>
      <c r="E158" s="1">
        <v>9</v>
      </c>
      <c r="F158" s="1" t="s">
        <v>205</v>
      </c>
      <c r="G158" s="2">
        <v>63.6294666666667</v>
      </c>
      <c r="H158" s="6">
        <f>1+_xlfn.COUNTIFS(A:A,A158,O:O,"&lt;"&amp;O158)</f>
        <v>2</v>
      </c>
      <c r="I158" s="2">
        <f>_xlfn.AVERAGEIF(A:A,A158,G:G)</f>
        <v>47.045151515151495</v>
      </c>
      <c r="J158" s="2">
        <f t="shared" si="24"/>
        <v>16.584315151515206</v>
      </c>
      <c r="K158" s="2">
        <f t="shared" si="25"/>
        <v>106.5843151515152</v>
      </c>
      <c r="L158" s="2">
        <f t="shared" si="26"/>
        <v>598.8786015777814</v>
      </c>
      <c r="M158" s="2">
        <f>SUMIF(A:A,A158,L:L)</f>
        <v>3775.6591904334123</v>
      </c>
      <c r="N158" s="3">
        <f t="shared" si="27"/>
        <v>0.1586156407059175</v>
      </c>
      <c r="O158" s="7">
        <f t="shared" si="28"/>
        <v>6.304548501960519</v>
      </c>
      <c r="P158" s="3">
        <f t="shared" si="29"/>
        <v>0.1586156407059175</v>
      </c>
      <c r="Q158" s="3">
        <f>IF(ISNUMBER(P158),SUMIF(A:A,A158,P:P),"")</f>
        <v>0.8192080147348719</v>
      </c>
      <c r="R158" s="3">
        <f t="shared" si="30"/>
        <v>0.19362071397366853</v>
      </c>
      <c r="S158" s="8">
        <f t="shared" si="31"/>
        <v>5.164736662090788</v>
      </c>
    </row>
    <row r="159" spans="1:19" ht="15">
      <c r="A159" s="1">
        <v>19</v>
      </c>
      <c r="B159" s="5">
        <v>0.7048611111111112</v>
      </c>
      <c r="C159" s="1" t="s">
        <v>151</v>
      </c>
      <c r="D159" s="1">
        <v>8</v>
      </c>
      <c r="E159" s="1">
        <v>10</v>
      </c>
      <c r="F159" s="1" t="s">
        <v>206</v>
      </c>
      <c r="G159" s="2">
        <v>55.8180333333333</v>
      </c>
      <c r="H159" s="6">
        <f>1+_xlfn.COUNTIFS(A:A,A159,O:O,"&lt;"&amp;O159)</f>
        <v>3</v>
      </c>
      <c r="I159" s="2">
        <f>_xlfn.AVERAGEIF(A:A,A159,G:G)</f>
        <v>47.045151515151495</v>
      </c>
      <c r="J159" s="2">
        <f t="shared" si="24"/>
        <v>8.772881818181801</v>
      </c>
      <c r="K159" s="2">
        <f t="shared" si="25"/>
        <v>98.7728818181818</v>
      </c>
      <c r="L159" s="2">
        <f t="shared" si="26"/>
        <v>374.79263852303967</v>
      </c>
      <c r="M159" s="2">
        <f>SUMIF(A:A,A159,L:L)</f>
        <v>3775.6591904334123</v>
      </c>
      <c r="N159" s="3">
        <f t="shared" si="27"/>
        <v>0.09926548441466106</v>
      </c>
      <c r="O159" s="7">
        <f t="shared" si="28"/>
        <v>10.07399506380996</v>
      </c>
      <c r="P159" s="3">
        <f t="shared" si="29"/>
        <v>0.09926548441466106</v>
      </c>
      <c r="Q159" s="3">
        <f>IF(ISNUMBER(P159),SUMIF(A:A,A159,P:P),"")</f>
        <v>0.8192080147348719</v>
      </c>
      <c r="R159" s="3">
        <f t="shared" si="30"/>
        <v>0.12117250152488716</v>
      </c>
      <c r="S159" s="8">
        <f t="shared" si="31"/>
        <v>8.252697496672656</v>
      </c>
    </row>
    <row r="160" spans="1:19" ht="15">
      <c r="A160" s="1">
        <v>19</v>
      </c>
      <c r="B160" s="5">
        <v>0.7048611111111112</v>
      </c>
      <c r="C160" s="1" t="s">
        <v>151</v>
      </c>
      <c r="D160" s="1">
        <v>8</v>
      </c>
      <c r="E160" s="1">
        <v>3</v>
      </c>
      <c r="F160" s="1" t="s">
        <v>200</v>
      </c>
      <c r="G160" s="2">
        <v>55.78943333333331</v>
      </c>
      <c r="H160" s="6">
        <f>1+_xlfn.COUNTIFS(A:A,A160,O:O,"&lt;"&amp;O160)</f>
        <v>4</v>
      </c>
      <c r="I160" s="2">
        <f>_xlfn.AVERAGEIF(A:A,A160,G:G)</f>
        <v>47.045151515151495</v>
      </c>
      <c r="J160" s="2">
        <f t="shared" si="24"/>
        <v>8.744281818181811</v>
      </c>
      <c r="K160" s="2">
        <f t="shared" si="25"/>
        <v>98.7442818181818</v>
      </c>
      <c r="L160" s="2">
        <f t="shared" si="26"/>
        <v>374.15004585752564</v>
      </c>
      <c r="M160" s="2">
        <f>SUMIF(A:A,A160,L:L)</f>
        <v>3775.6591904334123</v>
      </c>
      <c r="N160" s="3">
        <f t="shared" si="27"/>
        <v>0.09909529091119491</v>
      </c>
      <c r="O160" s="7">
        <f t="shared" si="28"/>
        <v>10.091296880052136</v>
      </c>
      <c r="P160" s="3">
        <f t="shared" si="29"/>
        <v>0.09909529091119491</v>
      </c>
      <c r="Q160" s="3">
        <f>IF(ISNUMBER(P160),SUMIF(A:A,A160,P:P),"")</f>
        <v>0.8192080147348719</v>
      </c>
      <c r="R160" s="3">
        <f t="shared" si="30"/>
        <v>0.120964747815933</v>
      </c>
      <c r="S160" s="8">
        <f t="shared" si="31"/>
        <v>8.266871283207717</v>
      </c>
    </row>
    <row r="161" spans="1:19" ht="15">
      <c r="A161" s="1">
        <v>19</v>
      </c>
      <c r="B161" s="5">
        <v>0.7048611111111112</v>
      </c>
      <c r="C161" s="1" t="s">
        <v>151</v>
      </c>
      <c r="D161" s="1">
        <v>8</v>
      </c>
      <c r="E161" s="1">
        <v>6</v>
      </c>
      <c r="F161" s="1" t="s">
        <v>202</v>
      </c>
      <c r="G161" s="2">
        <v>55.3795333333334</v>
      </c>
      <c r="H161" s="6">
        <f>1+_xlfn.COUNTIFS(A:A,A161,O:O,"&lt;"&amp;O161)</f>
        <v>5</v>
      </c>
      <c r="I161" s="2">
        <f>_xlfn.AVERAGEIF(A:A,A161,G:G)</f>
        <v>47.045151515151495</v>
      </c>
      <c r="J161" s="2">
        <f t="shared" si="24"/>
        <v>8.334381818181903</v>
      </c>
      <c r="K161" s="2">
        <f t="shared" si="25"/>
        <v>98.3343818181819</v>
      </c>
      <c r="L161" s="2">
        <f t="shared" si="26"/>
        <v>365.0604327629245</v>
      </c>
      <c r="M161" s="2">
        <f>SUMIF(A:A,A161,L:L)</f>
        <v>3775.6591904334123</v>
      </c>
      <c r="N161" s="3">
        <f t="shared" si="27"/>
        <v>0.09668786676718531</v>
      </c>
      <c r="O161" s="7">
        <f t="shared" si="28"/>
        <v>10.342559345195811</v>
      </c>
      <c r="P161" s="3">
        <f t="shared" si="29"/>
        <v>0.09668786676718531</v>
      </c>
      <c r="Q161" s="3">
        <f>IF(ISNUMBER(P161),SUMIF(A:A,A161,P:P),"")</f>
        <v>0.8192080147348719</v>
      </c>
      <c r="R161" s="3">
        <f t="shared" si="30"/>
        <v>0.11802602639144995</v>
      </c>
      <c r="S161" s="8">
        <f t="shared" si="31"/>
        <v>8.472707508455457</v>
      </c>
    </row>
    <row r="162" spans="1:19" ht="15">
      <c r="A162" s="1">
        <v>19</v>
      </c>
      <c r="B162" s="5">
        <v>0.7048611111111112</v>
      </c>
      <c r="C162" s="1" t="s">
        <v>151</v>
      </c>
      <c r="D162" s="1">
        <v>8</v>
      </c>
      <c r="E162" s="1">
        <v>7</v>
      </c>
      <c r="F162" s="1" t="s">
        <v>203</v>
      </c>
      <c r="G162" s="2">
        <v>38.1700666666667</v>
      </c>
      <c r="H162" s="6">
        <f>1+_xlfn.COUNTIFS(A:A,A162,O:O,"&lt;"&amp;O162)</f>
        <v>7</v>
      </c>
      <c r="I162" s="2">
        <f>_xlfn.AVERAGEIF(A:A,A162,G:G)</f>
        <v>47.045151515151495</v>
      </c>
      <c r="J162" s="2">
        <f t="shared" si="24"/>
        <v>-8.875084848484796</v>
      </c>
      <c r="K162" s="2">
        <f t="shared" si="25"/>
        <v>81.12491515151521</v>
      </c>
      <c r="L162" s="2">
        <f t="shared" si="26"/>
        <v>129.99485972422033</v>
      </c>
      <c r="M162" s="2">
        <f>SUMIF(A:A,A162,L:L)</f>
        <v>3775.6591904334123</v>
      </c>
      <c r="N162" s="3">
        <f t="shared" si="27"/>
        <v>0.0344297123145</v>
      </c>
      <c r="O162" s="7">
        <f t="shared" si="28"/>
        <v>29.044680677707905</v>
      </c>
      <c r="P162" s="3">
        <f t="shared" si="29"/>
      </c>
      <c r="Q162" s="3">
        <f>IF(ISNUMBER(P162),SUMIF(A:A,A162,P:P),"")</f>
      </c>
      <c r="R162" s="3">
        <f t="shared" si="30"/>
      </c>
      <c r="S162" s="8">
        <f t="shared" si="31"/>
      </c>
    </row>
    <row r="163" spans="1:19" ht="15">
      <c r="A163" s="1">
        <v>19</v>
      </c>
      <c r="B163" s="5">
        <v>0.7048611111111112</v>
      </c>
      <c r="C163" s="1" t="s">
        <v>151</v>
      </c>
      <c r="D163" s="1">
        <v>8</v>
      </c>
      <c r="E163" s="1">
        <v>8</v>
      </c>
      <c r="F163" s="1" t="s">
        <v>204</v>
      </c>
      <c r="G163" s="2">
        <v>36.5950333333333</v>
      </c>
      <c r="H163" s="6">
        <f>1+_xlfn.COUNTIFS(A:A,A163,O:O,"&lt;"&amp;O163)</f>
        <v>9</v>
      </c>
      <c r="I163" s="2">
        <f>_xlfn.AVERAGEIF(A:A,A163,G:G)</f>
        <v>47.045151515151495</v>
      </c>
      <c r="J163" s="2">
        <f t="shared" si="24"/>
        <v>-10.450118181818198</v>
      </c>
      <c r="K163" s="2">
        <f t="shared" si="25"/>
        <v>79.5498818181818</v>
      </c>
      <c r="L163" s="2">
        <f t="shared" si="26"/>
        <v>118.27269219029445</v>
      </c>
      <c r="M163" s="2">
        <f>SUMIF(A:A,A163,L:L)</f>
        <v>3775.6591904334123</v>
      </c>
      <c r="N163" s="3">
        <f t="shared" si="27"/>
        <v>0.03132504450877564</v>
      </c>
      <c r="O163" s="7">
        <f t="shared" si="28"/>
        <v>31.92333851975381</v>
      </c>
      <c r="P163" s="3">
        <f t="shared" si="29"/>
      </c>
      <c r="Q163" s="3">
        <f>IF(ISNUMBER(P163),SUMIF(A:A,A163,P:P),"")</f>
      </c>
      <c r="R163" s="3">
        <f t="shared" si="30"/>
      </c>
      <c r="S163" s="8">
        <f t="shared" si="31"/>
      </c>
    </row>
    <row r="164" spans="1:19" ht="15">
      <c r="A164" s="1">
        <v>19</v>
      </c>
      <c r="B164" s="5">
        <v>0.7048611111111112</v>
      </c>
      <c r="C164" s="1" t="s">
        <v>151</v>
      </c>
      <c r="D164" s="1">
        <v>8</v>
      </c>
      <c r="E164" s="1">
        <v>12</v>
      </c>
      <c r="F164" s="1" t="s">
        <v>207</v>
      </c>
      <c r="G164" s="2">
        <v>37.297966666666696</v>
      </c>
      <c r="H164" s="6">
        <f>1+_xlfn.COUNTIFS(A:A,A164,O:O,"&lt;"&amp;O164)</f>
        <v>8</v>
      </c>
      <c r="I164" s="2">
        <f>_xlfn.AVERAGEIF(A:A,A164,G:G)</f>
        <v>47.045151515151495</v>
      </c>
      <c r="J164" s="2">
        <f t="shared" si="24"/>
        <v>-9.7471848484848</v>
      </c>
      <c r="K164" s="2">
        <f t="shared" si="25"/>
        <v>80.2528151515152</v>
      </c>
      <c r="L164" s="2">
        <f t="shared" si="26"/>
        <v>123.36764846777137</v>
      </c>
      <c r="M164" s="2">
        <f>SUMIF(A:A,A164,L:L)</f>
        <v>3775.6591904334123</v>
      </c>
      <c r="N164" s="3">
        <f t="shared" si="27"/>
        <v>0.032674466164836734</v>
      </c>
      <c r="O164" s="7">
        <f t="shared" si="28"/>
        <v>30.60493765851237</v>
      </c>
      <c r="P164" s="3">
        <f t="shared" si="29"/>
      </c>
      <c r="Q164" s="3">
        <f>IF(ISNUMBER(P164),SUMIF(A:A,A164,P:P),"")</f>
      </c>
      <c r="R164" s="3">
        <f t="shared" si="30"/>
      </c>
      <c r="S164" s="8">
        <f t="shared" si="31"/>
      </c>
    </row>
    <row r="165" spans="1:19" ht="15">
      <c r="A165" s="1">
        <v>19</v>
      </c>
      <c r="B165" s="5">
        <v>0.7048611111111112</v>
      </c>
      <c r="C165" s="1" t="s">
        <v>151</v>
      </c>
      <c r="D165" s="1">
        <v>8</v>
      </c>
      <c r="E165" s="1">
        <v>14</v>
      </c>
      <c r="F165" s="1" t="s">
        <v>208</v>
      </c>
      <c r="G165" s="2">
        <v>23.2689333333333</v>
      </c>
      <c r="H165" s="6">
        <f>1+_xlfn.COUNTIFS(A:A,A165,O:O,"&lt;"&amp;O165)</f>
        <v>11</v>
      </c>
      <c r="I165" s="2">
        <f>_xlfn.AVERAGEIF(A:A,A165,G:G)</f>
        <v>47.045151515151495</v>
      </c>
      <c r="J165" s="2">
        <f t="shared" si="24"/>
        <v>-23.776218181818194</v>
      </c>
      <c r="K165" s="2">
        <f t="shared" si="25"/>
        <v>66.2237818181818</v>
      </c>
      <c r="L165" s="2">
        <f t="shared" si="26"/>
        <v>53.16641548315733</v>
      </c>
      <c r="M165" s="2">
        <f>SUMIF(A:A,A165,L:L)</f>
        <v>3775.6591904334123</v>
      </c>
      <c r="N165" s="3">
        <f t="shared" si="27"/>
        <v>0.014081359784237914</v>
      </c>
      <c r="O165" s="7">
        <f t="shared" si="28"/>
        <v>71.0158688736409</v>
      </c>
      <c r="P165" s="3">
        <f t="shared" si="29"/>
      </c>
      <c r="Q165" s="3">
        <f>IF(ISNUMBER(P165),SUMIF(A:A,A165,P:P),"")</f>
      </c>
      <c r="R165" s="3">
        <f t="shared" si="30"/>
      </c>
      <c r="S165" s="8">
        <f t="shared" si="31"/>
      </c>
    </row>
    <row r="166" spans="1:19" ht="15">
      <c r="A166" s="1">
        <v>19</v>
      </c>
      <c r="B166" s="5">
        <v>0.7048611111111112</v>
      </c>
      <c r="C166" s="1" t="s">
        <v>151</v>
      </c>
      <c r="D166" s="1">
        <v>8</v>
      </c>
      <c r="E166" s="1">
        <v>15</v>
      </c>
      <c r="F166" s="1" t="s">
        <v>209</v>
      </c>
      <c r="G166" s="2">
        <v>42.9151666666666</v>
      </c>
      <c r="H166" s="6">
        <f>1+_xlfn.COUNTIFS(A:A,A166,O:O,"&lt;"&amp;O166)</f>
        <v>6</v>
      </c>
      <c r="I166" s="2">
        <f>_xlfn.AVERAGEIF(A:A,A166,G:G)</f>
        <v>47.045151515151495</v>
      </c>
      <c r="J166" s="2">
        <f t="shared" si="24"/>
        <v>-4.129984848484895</v>
      </c>
      <c r="K166" s="2">
        <f t="shared" si="25"/>
        <v>85.8700151515151</v>
      </c>
      <c r="L166" s="2">
        <f t="shared" si="26"/>
        <v>172.81141428714855</v>
      </c>
      <c r="M166" s="2">
        <f>SUMIF(A:A,A166,L:L)</f>
        <v>3775.6591904334123</v>
      </c>
      <c r="N166" s="3">
        <f t="shared" si="27"/>
        <v>0.04576986575615988</v>
      </c>
      <c r="O166" s="7">
        <f t="shared" si="28"/>
        <v>21.848436377933144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19</v>
      </c>
      <c r="B167" s="5">
        <v>0.7048611111111112</v>
      </c>
      <c r="C167" s="1" t="s">
        <v>151</v>
      </c>
      <c r="D167" s="1">
        <v>8</v>
      </c>
      <c r="E167" s="1">
        <v>16</v>
      </c>
      <c r="F167" s="1" t="s">
        <v>210</v>
      </c>
      <c r="G167" s="2">
        <v>31.088533333333302</v>
      </c>
      <c r="H167" s="6">
        <f>1+_xlfn.COUNTIFS(A:A,A167,O:O,"&lt;"&amp;O167)</f>
        <v>10</v>
      </c>
      <c r="I167" s="2">
        <f>_xlfn.AVERAGEIF(A:A,A167,G:G)</f>
        <v>47.045151515151495</v>
      </c>
      <c r="J167" s="2">
        <f t="shared" si="24"/>
        <v>-15.956618181818193</v>
      </c>
      <c r="K167" s="2">
        <f t="shared" si="25"/>
        <v>74.04338181818181</v>
      </c>
      <c r="L167" s="2">
        <f t="shared" si="26"/>
        <v>84.99589057039123</v>
      </c>
      <c r="M167" s="2">
        <f>SUMIF(A:A,A167,L:L)</f>
        <v>3775.6591904334123</v>
      </c>
      <c r="N167" s="3">
        <f t="shared" si="27"/>
        <v>0.022511536736618022</v>
      </c>
      <c r="O167" s="7">
        <f t="shared" si="28"/>
        <v>44.42166750763693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6</v>
      </c>
      <c r="B168" s="5">
        <v>0.7083333333333334</v>
      </c>
      <c r="C168" s="1" t="s">
        <v>19</v>
      </c>
      <c r="D168" s="1">
        <v>8</v>
      </c>
      <c r="E168" s="1">
        <v>3</v>
      </c>
      <c r="F168" s="1" t="s">
        <v>63</v>
      </c>
      <c r="G168" s="2">
        <v>72.53823333333341</v>
      </c>
      <c r="H168" s="6">
        <f>1+_xlfn.COUNTIFS(A:A,A168,O:O,"&lt;"&amp;O168)</f>
        <v>1</v>
      </c>
      <c r="I168" s="2">
        <f>_xlfn.AVERAGEIF(A:A,A168,G:G)</f>
        <v>51.76417999999999</v>
      </c>
      <c r="J168" s="2">
        <f t="shared" si="24"/>
        <v>20.77405333333342</v>
      </c>
      <c r="K168" s="2">
        <f t="shared" si="25"/>
        <v>110.77405333333343</v>
      </c>
      <c r="L168" s="2">
        <f t="shared" si="26"/>
        <v>770.0405686359255</v>
      </c>
      <c r="M168" s="2">
        <f>SUMIF(A:A,A168,L:L)</f>
        <v>2753.839916657281</v>
      </c>
      <c r="N168" s="3">
        <f t="shared" si="27"/>
        <v>0.27962430349641787</v>
      </c>
      <c r="O168" s="7">
        <f t="shared" si="28"/>
        <v>3.576227057147808</v>
      </c>
      <c r="P168" s="3">
        <f t="shared" si="29"/>
        <v>0.27962430349641787</v>
      </c>
      <c r="Q168" s="3">
        <f>IF(ISNUMBER(P168),SUMIF(A:A,A168,P:P),"")</f>
        <v>0.9290814669571287</v>
      </c>
      <c r="R168" s="3">
        <f t="shared" si="30"/>
        <v>0.30096855167311265</v>
      </c>
      <c r="S168" s="8">
        <f t="shared" si="31"/>
        <v>3.3226062804266605</v>
      </c>
    </row>
    <row r="169" spans="1:19" ht="15">
      <c r="A169" s="1">
        <v>6</v>
      </c>
      <c r="B169" s="5">
        <v>0.7083333333333334</v>
      </c>
      <c r="C169" s="1" t="s">
        <v>19</v>
      </c>
      <c r="D169" s="1">
        <v>8</v>
      </c>
      <c r="E169" s="1">
        <v>10</v>
      </c>
      <c r="F169" s="1" t="s">
        <v>68</v>
      </c>
      <c r="G169" s="2">
        <v>63.9622666666666</v>
      </c>
      <c r="H169" s="6">
        <f>1+_xlfn.COUNTIFS(A:A,A169,O:O,"&lt;"&amp;O169)</f>
        <v>2</v>
      </c>
      <c r="I169" s="2">
        <f>_xlfn.AVERAGEIF(A:A,A169,G:G)</f>
        <v>51.76417999999999</v>
      </c>
      <c r="J169" s="2">
        <f t="shared" si="24"/>
        <v>12.198086666666612</v>
      </c>
      <c r="K169" s="2">
        <f t="shared" si="25"/>
        <v>102.19808666666661</v>
      </c>
      <c r="L169" s="2">
        <f t="shared" si="26"/>
        <v>460.3031066565651</v>
      </c>
      <c r="M169" s="2">
        <f>SUMIF(A:A,A169,L:L)</f>
        <v>2753.839916657281</v>
      </c>
      <c r="N169" s="3">
        <f t="shared" si="27"/>
        <v>0.16714955138543386</v>
      </c>
      <c r="O169" s="7">
        <f t="shared" si="28"/>
        <v>5.982666370991794</v>
      </c>
      <c r="P169" s="3">
        <f t="shared" si="29"/>
        <v>0.16714955138543386</v>
      </c>
      <c r="Q169" s="3">
        <f>IF(ISNUMBER(P169),SUMIF(A:A,A169,P:P),"")</f>
        <v>0.9290814669571287</v>
      </c>
      <c r="R169" s="3">
        <f t="shared" si="30"/>
        <v>0.1799083905234618</v>
      </c>
      <c r="S169" s="8">
        <f t="shared" si="31"/>
        <v>5.558384448276136</v>
      </c>
    </row>
    <row r="170" spans="1:19" ht="15">
      <c r="A170" s="1">
        <v>6</v>
      </c>
      <c r="B170" s="5">
        <v>0.7083333333333334</v>
      </c>
      <c r="C170" s="1" t="s">
        <v>19</v>
      </c>
      <c r="D170" s="1">
        <v>8</v>
      </c>
      <c r="E170" s="1">
        <v>2</v>
      </c>
      <c r="F170" s="1" t="s">
        <v>62</v>
      </c>
      <c r="G170" s="2">
        <v>58.3542666666666</v>
      </c>
      <c r="H170" s="6">
        <f>1+_xlfn.COUNTIFS(A:A,A170,O:O,"&lt;"&amp;O170)</f>
        <v>3</v>
      </c>
      <c r="I170" s="2">
        <f>_xlfn.AVERAGEIF(A:A,A170,G:G)</f>
        <v>51.76417999999999</v>
      </c>
      <c r="J170" s="2">
        <f t="shared" si="24"/>
        <v>6.590086666666608</v>
      </c>
      <c r="K170" s="2">
        <f t="shared" si="25"/>
        <v>96.59008666666661</v>
      </c>
      <c r="L170" s="2">
        <f t="shared" si="26"/>
        <v>328.78538083075864</v>
      </c>
      <c r="M170" s="2">
        <f>SUMIF(A:A,A170,L:L)</f>
        <v>2753.839916657281</v>
      </c>
      <c r="N170" s="3">
        <f t="shared" si="27"/>
        <v>0.11939160981799235</v>
      </c>
      <c r="O170" s="7">
        <f t="shared" si="28"/>
        <v>8.375797943628195</v>
      </c>
      <c r="P170" s="3">
        <f t="shared" si="29"/>
        <v>0.11939160981799235</v>
      </c>
      <c r="Q170" s="3">
        <f>IF(ISNUMBER(P170),SUMIF(A:A,A170,P:P),"")</f>
        <v>0.9290814669571287</v>
      </c>
      <c r="R170" s="3">
        <f t="shared" si="30"/>
        <v>0.12850499559421472</v>
      </c>
      <c r="S170" s="8">
        <f t="shared" si="31"/>
        <v>7.781798640402583</v>
      </c>
    </row>
    <row r="171" spans="1:19" ht="15">
      <c r="A171" s="1">
        <v>6</v>
      </c>
      <c r="B171" s="5">
        <v>0.7083333333333334</v>
      </c>
      <c r="C171" s="1" t="s">
        <v>19</v>
      </c>
      <c r="D171" s="1">
        <v>8</v>
      </c>
      <c r="E171" s="1">
        <v>1</v>
      </c>
      <c r="F171" s="1" t="s">
        <v>61</v>
      </c>
      <c r="G171" s="2">
        <v>55.1153</v>
      </c>
      <c r="H171" s="6">
        <f>1+_xlfn.COUNTIFS(A:A,A171,O:O,"&lt;"&amp;O171)</f>
        <v>4</v>
      </c>
      <c r="I171" s="2">
        <f>_xlfn.AVERAGEIF(A:A,A171,G:G)</f>
        <v>51.76417999999999</v>
      </c>
      <c r="J171" s="2">
        <f t="shared" si="24"/>
        <v>3.3511200000000088</v>
      </c>
      <c r="K171" s="2">
        <f t="shared" si="25"/>
        <v>93.35112000000001</v>
      </c>
      <c r="L171" s="2">
        <f t="shared" si="26"/>
        <v>270.71516053941366</v>
      </c>
      <c r="M171" s="2">
        <f>SUMIF(A:A,A171,L:L)</f>
        <v>2753.839916657281</v>
      </c>
      <c r="N171" s="3">
        <f t="shared" si="27"/>
        <v>0.09830461055558319</v>
      </c>
      <c r="O171" s="7">
        <f t="shared" si="28"/>
        <v>10.172462861592662</v>
      </c>
      <c r="P171" s="3">
        <f t="shared" si="29"/>
        <v>0.09830461055558319</v>
      </c>
      <c r="Q171" s="3">
        <f>IF(ISNUMBER(P171),SUMIF(A:A,A171,P:P),"")</f>
        <v>0.9290814669571287</v>
      </c>
      <c r="R171" s="3">
        <f t="shared" si="30"/>
        <v>0.10580838608001138</v>
      </c>
      <c r="S171" s="8">
        <f t="shared" si="31"/>
        <v>9.45104671801542</v>
      </c>
    </row>
    <row r="172" spans="1:19" ht="15">
      <c r="A172" s="1">
        <v>6</v>
      </c>
      <c r="B172" s="5">
        <v>0.7083333333333334</v>
      </c>
      <c r="C172" s="1" t="s">
        <v>19</v>
      </c>
      <c r="D172" s="1">
        <v>8</v>
      </c>
      <c r="E172" s="1">
        <v>9</v>
      </c>
      <c r="F172" s="1" t="s">
        <v>67</v>
      </c>
      <c r="G172" s="2">
        <v>52.608233333333295</v>
      </c>
      <c r="H172" s="6">
        <f>1+_xlfn.COUNTIFS(A:A,A172,O:O,"&lt;"&amp;O172)</f>
        <v>5</v>
      </c>
      <c r="I172" s="2">
        <f>_xlfn.AVERAGEIF(A:A,A172,G:G)</f>
        <v>51.76417999999999</v>
      </c>
      <c r="J172" s="2">
        <f t="shared" si="24"/>
        <v>0.8440533333333065</v>
      </c>
      <c r="K172" s="2">
        <f t="shared" si="25"/>
        <v>90.8440533333333</v>
      </c>
      <c r="L172" s="2">
        <f t="shared" si="26"/>
        <v>232.9079241170506</v>
      </c>
      <c r="M172" s="2">
        <f>SUMIF(A:A,A172,L:L)</f>
        <v>2753.839916657281</v>
      </c>
      <c r="N172" s="3">
        <f t="shared" si="27"/>
        <v>0.08457569472657053</v>
      </c>
      <c r="O172" s="7">
        <f t="shared" si="28"/>
        <v>11.82372788344164</v>
      </c>
      <c r="P172" s="3">
        <f t="shared" si="29"/>
        <v>0.08457569472657053</v>
      </c>
      <c r="Q172" s="3">
        <f>IF(ISNUMBER(P172),SUMIF(A:A,A172,P:P),"")</f>
        <v>0.9290814669571287</v>
      </c>
      <c r="R172" s="3">
        <f t="shared" si="30"/>
        <v>0.09103151632500832</v>
      </c>
      <c r="S172" s="8">
        <f t="shared" si="31"/>
        <v>10.985206446849864</v>
      </c>
    </row>
    <row r="173" spans="1:19" ht="15">
      <c r="A173" s="1">
        <v>6</v>
      </c>
      <c r="B173" s="5">
        <v>0.7083333333333334</v>
      </c>
      <c r="C173" s="1" t="s">
        <v>19</v>
      </c>
      <c r="D173" s="1">
        <v>8</v>
      </c>
      <c r="E173" s="1">
        <v>4</v>
      </c>
      <c r="F173" s="1" t="s">
        <v>64</v>
      </c>
      <c r="G173" s="2">
        <v>50.3871333333333</v>
      </c>
      <c r="H173" s="6">
        <f>1+_xlfn.COUNTIFS(A:A,A173,O:O,"&lt;"&amp;O173)</f>
        <v>6</v>
      </c>
      <c r="I173" s="2">
        <f>_xlfn.AVERAGEIF(A:A,A173,G:G)</f>
        <v>51.76417999999999</v>
      </c>
      <c r="J173" s="2">
        <f t="shared" si="24"/>
        <v>-1.3770466666666863</v>
      </c>
      <c r="K173" s="2">
        <f t="shared" si="25"/>
        <v>88.62295333333331</v>
      </c>
      <c r="L173" s="2">
        <f t="shared" si="26"/>
        <v>203.84852631960274</v>
      </c>
      <c r="M173" s="2">
        <f>SUMIF(A:A,A173,L:L)</f>
        <v>2753.839916657281</v>
      </c>
      <c r="N173" s="3">
        <f t="shared" si="27"/>
        <v>0.07402337553703633</v>
      </c>
      <c r="O173" s="7">
        <f t="shared" si="28"/>
        <v>13.50924613671079</v>
      </c>
      <c r="P173" s="3">
        <f t="shared" si="29"/>
        <v>0.07402337553703633</v>
      </c>
      <c r="Q173" s="3">
        <f>IF(ISNUMBER(P173),SUMIF(A:A,A173,P:P),"")</f>
        <v>0.9290814669571287</v>
      </c>
      <c r="R173" s="3">
        <f t="shared" si="30"/>
        <v>0.07967371879612797</v>
      </c>
      <c r="S173" s="8">
        <f t="shared" si="31"/>
        <v>12.551190218180183</v>
      </c>
    </row>
    <row r="174" spans="1:19" ht="15">
      <c r="A174" s="1">
        <v>6</v>
      </c>
      <c r="B174" s="5">
        <v>0.7083333333333334</v>
      </c>
      <c r="C174" s="1" t="s">
        <v>19</v>
      </c>
      <c r="D174" s="1">
        <v>8</v>
      </c>
      <c r="E174" s="1">
        <v>7</v>
      </c>
      <c r="F174" s="1" t="s">
        <v>66</v>
      </c>
      <c r="G174" s="2">
        <v>45.3178666666667</v>
      </c>
      <c r="H174" s="6">
        <f>1+_xlfn.COUNTIFS(A:A,A174,O:O,"&lt;"&amp;O174)</f>
        <v>7</v>
      </c>
      <c r="I174" s="2">
        <f>_xlfn.AVERAGEIF(A:A,A174,G:G)</f>
        <v>51.76417999999999</v>
      </c>
      <c r="J174" s="2">
        <f t="shared" si="24"/>
        <v>-6.446313333333286</v>
      </c>
      <c r="K174" s="2">
        <f t="shared" si="25"/>
        <v>83.55368666666672</v>
      </c>
      <c r="L174" s="2">
        <f t="shared" si="26"/>
        <v>150.38838783633537</v>
      </c>
      <c r="M174" s="2">
        <f>SUMIF(A:A,A174,L:L)</f>
        <v>2753.839916657281</v>
      </c>
      <c r="N174" s="3">
        <f t="shared" si="27"/>
        <v>0.054610432119410454</v>
      </c>
      <c r="O174" s="7">
        <f t="shared" si="28"/>
        <v>18.311519634442977</v>
      </c>
      <c r="P174" s="3">
        <f t="shared" si="29"/>
        <v>0.054610432119410454</v>
      </c>
      <c r="Q174" s="3">
        <f>IF(ISNUMBER(P174),SUMIF(A:A,A174,P:P),"")</f>
        <v>0.9290814669571287</v>
      </c>
      <c r="R174" s="3">
        <f t="shared" si="30"/>
        <v>0.058778948952955906</v>
      </c>
      <c r="S174" s="8">
        <f t="shared" si="31"/>
        <v>17.012893524182548</v>
      </c>
    </row>
    <row r="175" spans="1:19" ht="15">
      <c r="A175" s="1">
        <v>6</v>
      </c>
      <c r="B175" s="5">
        <v>0.7083333333333334</v>
      </c>
      <c r="C175" s="1" t="s">
        <v>19</v>
      </c>
      <c r="D175" s="1">
        <v>8</v>
      </c>
      <c r="E175" s="1">
        <v>5</v>
      </c>
      <c r="F175" s="1" t="s">
        <v>65</v>
      </c>
      <c r="G175" s="2">
        <v>44.3087</v>
      </c>
      <c r="H175" s="6">
        <f>1+_xlfn.COUNTIFS(A:A,A175,O:O,"&lt;"&amp;O175)</f>
        <v>8</v>
      </c>
      <c r="I175" s="2">
        <f>_xlfn.AVERAGEIF(A:A,A175,G:G)</f>
        <v>51.76417999999999</v>
      </c>
      <c r="J175" s="2">
        <f t="shared" si="24"/>
        <v>-7.455479999999987</v>
      </c>
      <c r="K175" s="2">
        <f t="shared" si="25"/>
        <v>82.54452</v>
      </c>
      <c r="L175" s="2">
        <f t="shared" si="26"/>
        <v>141.55257459739195</v>
      </c>
      <c r="M175" s="2">
        <f>SUMIF(A:A,A175,L:L)</f>
        <v>2753.839916657281</v>
      </c>
      <c r="N175" s="3">
        <f t="shared" si="27"/>
        <v>0.051401889318684155</v>
      </c>
      <c r="O175" s="7">
        <f t="shared" si="28"/>
        <v>19.454537824478532</v>
      </c>
      <c r="P175" s="3">
        <f t="shared" si="29"/>
        <v>0.051401889318684155</v>
      </c>
      <c r="Q175" s="3">
        <f>IF(ISNUMBER(P175),SUMIF(A:A,A175,P:P),"")</f>
        <v>0.9290814669571287</v>
      </c>
      <c r="R175" s="3">
        <f t="shared" si="30"/>
        <v>0.05532549205510741</v>
      </c>
      <c r="S175" s="8">
        <f t="shared" si="31"/>
        <v>18.07485054093946</v>
      </c>
    </row>
    <row r="176" spans="1:19" ht="15">
      <c r="A176" s="1">
        <v>6</v>
      </c>
      <c r="B176" s="5">
        <v>0.7083333333333334</v>
      </c>
      <c r="C176" s="1" t="s">
        <v>19</v>
      </c>
      <c r="D176" s="1">
        <v>8</v>
      </c>
      <c r="E176" s="1">
        <v>11</v>
      </c>
      <c r="F176" s="1" t="s">
        <v>69</v>
      </c>
      <c r="G176" s="2">
        <v>33.042500000000004</v>
      </c>
      <c r="H176" s="6">
        <f>1+_xlfn.COUNTIFS(A:A,A176,O:O,"&lt;"&amp;O176)</f>
        <v>10</v>
      </c>
      <c r="I176" s="2">
        <f>_xlfn.AVERAGEIF(A:A,A176,G:G)</f>
        <v>51.76417999999999</v>
      </c>
      <c r="J176" s="2">
        <f t="shared" si="24"/>
        <v>-18.721679999999985</v>
      </c>
      <c r="K176" s="2">
        <f t="shared" si="25"/>
        <v>71.27832000000001</v>
      </c>
      <c r="L176" s="2">
        <f t="shared" si="26"/>
        <v>72.00238187024114</v>
      </c>
      <c r="M176" s="2">
        <f>SUMIF(A:A,A176,L:L)</f>
        <v>2753.839916657281</v>
      </c>
      <c r="N176" s="3">
        <f t="shared" si="27"/>
        <v>0.02614617554009474</v>
      </c>
      <c r="O176" s="7">
        <f t="shared" si="28"/>
        <v>38.24651136708373</v>
      </c>
      <c r="P176" s="3">
        <f t="shared" si="29"/>
      </c>
      <c r="Q176" s="3">
        <f>IF(ISNUMBER(P176),SUMIF(A:A,A176,P:P),"")</f>
      </c>
      <c r="R176" s="3">
        <f t="shared" si="30"/>
      </c>
      <c r="S176" s="8">
        <f t="shared" si="31"/>
      </c>
    </row>
    <row r="177" spans="1:19" ht="15">
      <c r="A177" s="1">
        <v>6</v>
      </c>
      <c r="B177" s="5">
        <v>0.7083333333333334</v>
      </c>
      <c r="C177" s="1" t="s">
        <v>19</v>
      </c>
      <c r="D177" s="1">
        <v>8</v>
      </c>
      <c r="E177" s="1">
        <v>12</v>
      </c>
      <c r="F177" s="1" t="s">
        <v>70</v>
      </c>
      <c r="G177" s="2">
        <v>42.0073</v>
      </c>
      <c r="H177" s="6">
        <f>1+_xlfn.COUNTIFS(A:A,A177,O:O,"&lt;"&amp;O177)</f>
        <v>9</v>
      </c>
      <c r="I177" s="2">
        <f>_xlfn.AVERAGEIF(A:A,A177,G:G)</f>
        <v>51.76417999999999</v>
      </c>
      <c r="J177" s="2">
        <f t="shared" si="24"/>
        <v>-9.756879999999988</v>
      </c>
      <c r="K177" s="2">
        <f t="shared" si="25"/>
        <v>80.24312</v>
      </c>
      <c r="L177" s="2">
        <f t="shared" si="26"/>
        <v>123.29590525399617</v>
      </c>
      <c r="M177" s="2">
        <f>SUMIF(A:A,A177,L:L)</f>
        <v>2753.839916657281</v>
      </c>
      <c r="N177" s="3">
        <f t="shared" si="27"/>
        <v>0.044772357502776555</v>
      </c>
      <c r="O177" s="7">
        <f t="shared" si="28"/>
        <v>22.335209843215985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13</v>
      </c>
      <c r="B178" s="5">
        <v>0.7152777777777778</v>
      </c>
      <c r="C178" s="1" t="s">
        <v>71</v>
      </c>
      <c r="D178" s="1">
        <v>10</v>
      </c>
      <c r="E178" s="1">
        <v>5</v>
      </c>
      <c r="F178" s="1" t="s">
        <v>142</v>
      </c>
      <c r="G178" s="2">
        <v>73.0365666666666</v>
      </c>
      <c r="H178" s="6">
        <f>1+_xlfn.COUNTIFS(A:A,A178,O:O,"&lt;"&amp;O178)</f>
        <v>1</v>
      </c>
      <c r="I178" s="2">
        <f>_xlfn.AVERAGEIF(A:A,A178,G:G)</f>
        <v>45.39397435897434</v>
      </c>
      <c r="J178" s="2">
        <f t="shared" si="24"/>
        <v>27.64259230769226</v>
      </c>
      <c r="K178" s="2">
        <f t="shared" si="25"/>
        <v>117.64259230769227</v>
      </c>
      <c r="L178" s="2">
        <f t="shared" si="26"/>
        <v>1162.7643837219507</v>
      </c>
      <c r="M178" s="2">
        <f>SUMIF(A:A,A178,L:L)</f>
        <v>3966.1271108688343</v>
      </c>
      <c r="N178" s="3">
        <f t="shared" si="27"/>
        <v>0.2931737564677374</v>
      </c>
      <c r="O178" s="7">
        <f t="shared" si="28"/>
        <v>3.410946505063614</v>
      </c>
      <c r="P178" s="3">
        <f t="shared" si="29"/>
        <v>0.2931737564677374</v>
      </c>
      <c r="Q178" s="3">
        <f>IF(ISNUMBER(P178),SUMIF(A:A,A178,P:P),"")</f>
        <v>0.8209479004513554</v>
      </c>
      <c r="R178" s="3">
        <f t="shared" si="30"/>
        <v>0.35711615354220544</v>
      </c>
      <c r="S178" s="8">
        <f t="shared" si="31"/>
        <v>2.800209371883862</v>
      </c>
    </row>
    <row r="179" spans="1:19" ht="15">
      <c r="A179" s="1">
        <v>13</v>
      </c>
      <c r="B179" s="5">
        <v>0.7152777777777778</v>
      </c>
      <c r="C179" s="1" t="s">
        <v>71</v>
      </c>
      <c r="D179" s="1">
        <v>10</v>
      </c>
      <c r="E179" s="1">
        <v>9</v>
      </c>
      <c r="F179" s="1" t="s">
        <v>145</v>
      </c>
      <c r="G179" s="2">
        <v>57.6655</v>
      </c>
      <c r="H179" s="6">
        <f>1+_xlfn.COUNTIFS(A:A,A179,O:O,"&lt;"&amp;O179)</f>
        <v>2</v>
      </c>
      <c r="I179" s="2">
        <f>_xlfn.AVERAGEIF(A:A,A179,G:G)</f>
        <v>45.39397435897434</v>
      </c>
      <c r="J179" s="2">
        <f t="shared" si="24"/>
        <v>12.271525641025661</v>
      </c>
      <c r="K179" s="2">
        <f t="shared" si="25"/>
        <v>102.27152564102566</v>
      </c>
      <c r="L179" s="2">
        <f t="shared" si="26"/>
        <v>462.3358330908084</v>
      </c>
      <c r="M179" s="2">
        <f>SUMIF(A:A,A179,L:L)</f>
        <v>3966.1271108688343</v>
      </c>
      <c r="N179" s="3">
        <f t="shared" si="27"/>
        <v>0.11657110832979013</v>
      </c>
      <c r="O179" s="7">
        <f t="shared" si="28"/>
        <v>8.57845493903095</v>
      </c>
      <c r="P179" s="3">
        <f t="shared" si="29"/>
        <v>0.11657110832979013</v>
      </c>
      <c r="Q179" s="3">
        <f>IF(ISNUMBER(P179),SUMIF(A:A,A179,P:P),"")</f>
        <v>0.8209479004513554</v>
      </c>
      <c r="R179" s="3">
        <f t="shared" si="30"/>
        <v>0.14199574451155741</v>
      </c>
      <c r="S179" s="8">
        <f t="shared" si="31"/>
        <v>7.042464571314018</v>
      </c>
    </row>
    <row r="180" spans="1:19" ht="15">
      <c r="A180" s="1">
        <v>13</v>
      </c>
      <c r="B180" s="5">
        <v>0.7152777777777778</v>
      </c>
      <c r="C180" s="1" t="s">
        <v>71</v>
      </c>
      <c r="D180" s="1">
        <v>10</v>
      </c>
      <c r="E180" s="1">
        <v>4</v>
      </c>
      <c r="F180" s="1" t="s">
        <v>141</v>
      </c>
      <c r="G180" s="2">
        <v>56.972500000000004</v>
      </c>
      <c r="H180" s="6">
        <f>1+_xlfn.COUNTIFS(A:A,A180,O:O,"&lt;"&amp;O180)</f>
        <v>3</v>
      </c>
      <c r="I180" s="2">
        <f>_xlfn.AVERAGEIF(A:A,A180,G:G)</f>
        <v>45.39397435897434</v>
      </c>
      <c r="J180" s="2">
        <f t="shared" si="24"/>
        <v>11.578525641025664</v>
      </c>
      <c r="K180" s="2">
        <f t="shared" si="25"/>
        <v>101.57852564102566</v>
      </c>
      <c r="L180" s="2">
        <f t="shared" si="26"/>
        <v>443.50609227357387</v>
      </c>
      <c r="M180" s="2">
        <f>SUMIF(A:A,A180,L:L)</f>
        <v>3966.1271108688343</v>
      </c>
      <c r="N180" s="3">
        <f t="shared" si="27"/>
        <v>0.11182346906083346</v>
      </c>
      <c r="O180" s="7">
        <f t="shared" si="28"/>
        <v>8.942666583308972</v>
      </c>
      <c r="P180" s="3">
        <f t="shared" si="29"/>
        <v>0.11182346906083346</v>
      </c>
      <c r="Q180" s="3">
        <f>IF(ISNUMBER(P180),SUMIF(A:A,A180,P:P),"")</f>
        <v>0.8209479004513554</v>
      </c>
      <c r="R180" s="3">
        <f t="shared" si="30"/>
        <v>0.13621262567253434</v>
      </c>
      <c r="S180" s="8">
        <f t="shared" si="31"/>
        <v>7.341463356003996</v>
      </c>
    </row>
    <row r="181" spans="1:19" ht="15">
      <c r="A181" s="1">
        <v>13</v>
      </c>
      <c r="B181" s="5">
        <v>0.7152777777777778</v>
      </c>
      <c r="C181" s="1" t="s">
        <v>71</v>
      </c>
      <c r="D181" s="1">
        <v>10</v>
      </c>
      <c r="E181" s="1">
        <v>3</v>
      </c>
      <c r="F181" s="1" t="s">
        <v>140</v>
      </c>
      <c r="G181" s="2">
        <v>53.8317666666667</v>
      </c>
      <c r="H181" s="6">
        <f>1+_xlfn.COUNTIFS(A:A,A181,O:O,"&lt;"&amp;O181)</f>
        <v>4</v>
      </c>
      <c r="I181" s="2">
        <f>_xlfn.AVERAGEIF(A:A,A181,G:G)</f>
        <v>45.39397435897434</v>
      </c>
      <c r="J181" s="2">
        <f t="shared" si="24"/>
        <v>8.437792307692362</v>
      </c>
      <c r="K181" s="2">
        <f t="shared" si="25"/>
        <v>98.43779230769236</v>
      </c>
      <c r="L181" s="2">
        <f t="shared" si="26"/>
        <v>367.3325389452938</v>
      </c>
      <c r="M181" s="2">
        <f>SUMIF(A:A,A181,L:L)</f>
        <v>3966.1271108688343</v>
      </c>
      <c r="N181" s="3">
        <f t="shared" si="27"/>
        <v>0.09261743980384546</v>
      </c>
      <c r="O181" s="7">
        <f t="shared" si="28"/>
        <v>10.797102598796736</v>
      </c>
      <c r="P181" s="3">
        <f t="shared" si="29"/>
        <v>0.09261743980384546</v>
      </c>
      <c r="Q181" s="3">
        <f>IF(ISNUMBER(P181),SUMIF(A:A,A181,P:P),"")</f>
        <v>0.8209479004513554</v>
      </c>
      <c r="R181" s="3">
        <f t="shared" si="30"/>
        <v>0.11281768277003278</v>
      </c>
      <c r="S181" s="8">
        <f t="shared" si="31"/>
        <v>8.863858709440052</v>
      </c>
    </row>
    <row r="182" spans="1:19" ht="15">
      <c r="A182" s="1">
        <v>13</v>
      </c>
      <c r="B182" s="5">
        <v>0.7152777777777778</v>
      </c>
      <c r="C182" s="1" t="s">
        <v>71</v>
      </c>
      <c r="D182" s="1">
        <v>10</v>
      </c>
      <c r="E182" s="1">
        <v>6</v>
      </c>
      <c r="F182" s="1" t="s">
        <v>143</v>
      </c>
      <c r="G182" s="2">
        <v>52.6038</v>
      </c>
      <c r="H182" s="6">
        <f>1+_xlfn.COUNTIFS(A:A,A182,O:O,"&lt;"&amp;O182)</f>
        <v>5</v>
      </c>
      <c r="I182" s="2">
        <f>_xlfn.AVERAGEIF(A:A,A182,G:G)</f>
        <v>45.39397435897434</v>
      </c>
      <c r="J182" s="2">
        <f t="shared" si="24"/>
        <v>7.20982564102566</v>
      </c>
      <c r="K182" s="2">
        <f t="shared" si="25"/>
        <v>97.20982564102566</v>
      </c>
      <c r="L182" s="2">
        <f t="shared" si="26"/>
        <v>341.2411931208032</v>
      </c>
      <c r="M182" s="2">
        <f>SUMIF(A:A,A182,L:L)</f>
        <v>3966.1271108688343</v>
      </c>
      <c r="N182" s="3">
        <f t="shared" si="27"/>
        <v>0.08603889476604537</v>
      </c>
      <c r="O182" s="7">
        <f t="shared" si="28"/>
        <v>11.622650461970402</v>
      </c>
      <c r="P182" s="3">
        <f t="shared" si="29"/>
        <v>0.08603889476604537</v>
      </c>
      <c r="Q182" s="3">
        <f>IF(ISNUMBER(P182),SUMIF(A:A,A182,P:P),"")</f>
        <v>0.8209479004513554</v>
      </c>
      <c r="R182" s="3">
        <f t="shared" si="30"/>
        <v>0.10480433011490908</v>
      </c>
      <c r="S182" s="8">
        <f t="shared" si="31"/>
        <v>9.541590494434578</v>
      </c>
    </row>
    <row r="183" spans="1:19" ht="15">
      <c r="A183" s="1">
        <v>13</v>
      </c>
      <c r="B183" s="5">
        <v>0.7152777777777778</v>
      </c>
      <c r="C183" s="1" t="s">
        <v>71</v>
      </c>
      <c r="D183" s="1">
        <v>10</v>
      </c>
      <c r="E183" s="1">
        <v>1</v>
      </c>
      <c r="F183" s="1" t="s">
        <v>138</v>
      </c>
      <c r="G183" s="2">
        <v>42.4218999999999</v>
      </c>
      <c r="H183" s="6">
        <f>1+_xlfn.COUNTIFS(A:A,A183,O:O,"&lt;"&amp;O183)</f>
        <v>8</v>
      </c>
      <c r="I183" s="2">
        <f>_xlfn.AVERAGEIF(A:A,A183,G:G)</f>
        <v>45.39397435897434</v>
      </c>
      <c r="J183" s="2">
        <f t="shared" si="24"/>
        <v>-2.9720743589744387</v>
      </c>
      <c r="K183" s="2">
        <f t="shared" si="25"/>
        <v>87.02792564102556</v>
      </c>
      <c r="L183" s="2">
        <f t="shared" si="26"/>
        <v>185.24430814880225</v>
      </c>
      <c r="M183" s="2">
        <f>SUMIF(A:A,A183,L:L)</f>
        <v>3966.1271108688343</v>
      </c>
      <c r="N183" s="3">
        <f t="shared" si="27"/>
        <v>0.04670659889874834</v>
      </c>
      <c r="O183" s="7">
        <f t="shared" si="28"/>
        <v>21.41025087628032</v>
      </c>
      <c r="P183" s="3">
        <f t="shared" si="29"/>
      </c>
      <c r="Q183" s="3">
        <f>IF(ISNUMBER(P183),SUMIF(A:A,A183,P:P),"")</f>
      </c>
      <c r="R183" s="3">
        <f t="shared" si="30"/>
      </c>
      <c r="S183" s="8">
        <f t="shared" si="31"/>
      </c>
    </row>
    <row r="184" spans="1:19" ht="15">
      <c r="A184" s="1">
        <v>13</v>
      </c>
      <c r="B184" s="5">
        <v>0.7152777777777778</v>
      </c>
      <c r="C184" s="1" t="s">
        <v>71</v>
      </c>
      <c r="D184" s="1">
        <v>10</v>
      </c>
      <c r="E184" s="1">
        <v>2</v>
      </c>
      <c r="F184" s="1" t="s">
        <v>139</v>
      </c>
      <c r="G184" s="2">
        <v>30.8933666666667</v>
      </c>
      <c r="H184" s="6">
        <f>1+_xlfn.COUNTIFS(A:A,A184,O:O,"&lt;"&amp;O184)</f>
        <v>11</v>
      </c>
      <c r="I184" s="2">
        <f>_xlfn.AVERAGEIF(A:A,A184,G:G)</f>
        <v>45.39397435897434</v>
      </c>
      <c r="J184" s="2">
        <f t="shared" si="24"/>
        <v>-14.50060769230764</v>
      </c>
      <c r="K184" s="2">
        <f t="shared" si="25"/>
        <v>75.49939230769236</v>
      </c>
      <c r="L184" s="2">
        <f t="shared" si="26"/>
        <v>92.7551790239274</v>
      </c>
      <c r="M184" s="2">
        <f>SUMIF(A:A,A184,L:L)</f>
        <v>3966.1271108688343</v>
      </c>
      <c r="N184" s="3">
        <f t="shared" si="27"/>
        <v>0.023386839713164943</v>
      </c>
      <c r="O184" s="7">
        <f t="shared" si="28"/>
        <v>42.759090679408</v>
      </c>
      <c r="P184" s="3">
        <f t="shared" si="29"/>
      </c>
      <c r="Q184" s="3">
        <f>IF(ISNUMBER(P184),SUMIF(A:A,A184,P:P),"")</f>
      </c>
      <c r="R184" s="3">
        <f t="shared" si="30"/>
      </c>
      <c r="S184" s="8">
        <f t="shared" si="31"/>
      </c>
    </row>
    <row r="185" spans="1:19" ht="15">
      <c r="A185" s="1">
        <v>13</v>
      </c>
      <c r="B185" s="5">
        <v>0.7152777777777778</v>
      </c>
      <c r="C185" s="1" t="s">
        <v>71</v>
      </c>
      <c r="D185" s="1">
        <v>10</v>
      </c>
      <c r="E185" s="1">
        <v>7</v>
      </c>
      <c r="F185" s="1" t="s">
        <v>144</v>
      </c>
      <c r="G185" s="2">
        <v>47.8251</v>
      </c>
      <c r="H185" s="6">
        <f>1+_xlfn.COUNTIFS(A:A,A185,O:O,"&lt;"&amp;O185)</f>
        <v>6</v>
      </c>
      <c r="I185" s="2">
        <f>_xlfn.AVERAGEIF(A:A,A185,G:G)</f>
        <v>45.39397435897434</v>
      </c>
      <c r="J185" s="2">
        <f t="shared" si="24"/>
        <v>2.431125641025659</v>
      </c>
      <c r="K185" s="2">
        <f t="shared" si="25"/>
        <v>92.43112564102566</v>
      </c>
      <c r="L185" s="2">
        <f t="shared" si="26"/>
        <v>256.1767250308128</v>
      </c>
      <c r="M185" s="2">
        <f>SUMIF(A:A,A185,L:L)</f>
        <v>3966.1271108688343</v>
      </c>
      <c r="N185" s="3">
        <f t="shared" si="27"/>
        <v>0.0645911535030691</v>
      </c>
      <c r="O185" s="7">
        <f t="shared" si="28"/>
        <v>15.481996307009508</v>
      </c>
      <c r="P185" s="3">
        <f t="shared" si="29"/>
        <v>0.0645911535030691</v>
      </c>
      <c r="Q185" s="3">
        <f>IF(ISNUMBER(P185),SUMIF(A:A,A185,P:P),"")</f>
        <v>0.8209479004513554</v>
      </c>
      <c r="R185" s="3">
        <f t="shared" si="30"/>
        <v>0.07867874863624966</v>
      </c>
      <c r="S185" s="8">
        <f t="shared" si="31"/>
        <v>12.709912363035093</v>
      </c>
    </row>
    <row r="186" spans="1:19" ht="15">
      <c r="A186" s="1">
        <v>13</v>
      </c>
      <c r="B186" s="5">
        <v>0.7152777777777778</v>
      </c>
      <c r="C186" s="1" t="s">
        <v>71</v>
      </c>
      <c r="D186" s="1">
        <v>10</v>
      </c>
      <c r="E186" s="1">
        <v>13</v>
      </c>
      <c r="F186" s="1" t="s">
        <v>146</v>
      </c>
      <c r="G186" s="2">
        <v>45.4856</v>
      </c>
      <c r="H186" s="6">
        <f>1+_xlfn.COUNTIFS(A:A,A186,O:O,"&lt;"&amp;O186)</f>
        <v>7</v>
      </c>
      <c r="I186" s="2">
        <f>_xlfn.AVERAGEIF(A:A,A186,G:G)</f>
        <v>45.39397435897434</v>
      </c>
      <c r="J186" s="2">
        <f t="shared" si="24"/>
        <v>0.09162564102565796</v>
      </c>
      <c r="K186" s="2">
        <f t="shared" si="25"/>
        <v>90.09162564102566</v>
      </c>
      <c r="L186" s="2">
        <f t="shared" si="26"/>
        <v>222.62695840772653</v>
      </c>
      <c r="M186" s="2">
        <f>SUMIF(A:A,A186,L:L)</f>
        <v>3966.1271108688343</v>
      </c>
      <c r="N186" s="3">
        <f t="shared" si="27"/>
        <v>0.056132078520034386</v>
      </c>
      <c r="O186" s="7">
        <f t="shared" si="28"/>
        <v>17.81512508294317</v>
      </c>
      <c r="P186" s="3">
        <f t="shared" si="29"/>
        <v>0.056132078520034386</v>
      </c>
      <c r="Q186" s="3">
        <f>IF(ISNUMBER(P186),SUMIF(A:A,A186,P:P),"")</f>
        <v>0.8209479004513554</v>
      </c>
      <c r="R186" s="3">
        <f t="shared" si="30"/>
        <v>0.0683747147525112</v>
      </c>
      <c r="S186" s="8">
        <f t="shared" si="31"/>
        <v>14.625289533120473</v>
      </c>
    </row>
    <row r="187" spans="1:19" ht="15">
      <c r="A187" s="1">
        <v>13</v>
      </c>
      <c r="B187" s="5">
        <v>0.7152777777777778</v>
      </c>
      <c r="C187" s="1" t="s">
        <v>71</v>
      </c>
      <c r="D187" s="1">
        <v>10</v>
      </c>
      <c r="E187" s="1">
        <v>15</v>
      </c>
      <c r="F187" s="1" t="s">
        <v>147</v>
      </c>
      <c r="G187" s="2">
        <v>23.4018</v>
      </c>
      <c r="H187" s="6">
        <f>1+_xlfn.COUNTIFS(A:A,A187,O:O,"&lt;"&amp;O187)</f>
        <v>13</v>
      </c>
      <c r="I187" s="2">
        <f>_xlfn.AVERAGEIF(A:A,A187,G:G)</f>
        <v>45.39397435897434</v>
      </c>
      <c r="J187" s="2">
        <f t="shared" si="24"/>
        <v>-21.99217435897434</v>
      </c>
      <c r="K187" s="2">
        <f t="shared" si="25"/>
        <v>68.00782564102566</v>
      </c>
      <c r="L187" s="2">
        <f t="shared" si="26"/>
        <v>59.173247443616575</v>
      </c>
      <c r="M187" s="2">
        <f>SUMIF(A:A,A187,L:L)</f>
        <v>3966.1271108688343</v>
      </c>
      <c r="N187" s="3">
        <f t="shared" si="27"/>
        <v>0.014919654814253764</v>
      </c>
      <c r="O187" s="7">
        <f t="shared" si="28"/>
        <v>67.02567937728907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13</v>
      </c>
      <c r="B188" s="5">
        <v>0.7152777777777778</v>
      </c>
      <c r="C188" s="1" t="s">
        <v>71</v>
      </c>
      <c r="D188" s="1">
        <v>10</v>
      </c>
      <c r="E188" s="1">
        <v>16</v>
      </c>
      <c r="F188" s="1" t="s">
        <v>148</v>
      </c>
      <c r="G188" s="2">
        <v>36.7746666666667</v>
      </c>
      <c r="H188" s="6">
        <f>1+_xlfn.COUNTIFS(A:A,A188,O:O,"&lt;"&amp;O188)</f>
        <v>10</v>
      </c>
      <c r="I188" s="2">
        <f>_xlfn.AVERAGEIF(A:A,A188,G:G)</f>
        <v>45.39397435897434</v>
      </c>
      <c r="J188" s="2">
        <f t="shared" si="24"/>
        <v>-8.619307692307643</v>
      </c>
      <c r="K188" s="2">
        <f t="shared" si="25"/>
        <v>81.38069230769236</v>
      </c>
      <c r="L188" s="2">
        <f t="shared" si="26"/>
        <v>132.0052293991054</v>
      </c>
      <c r="M188" s="2">
        <f>SUMIF(A:A,A188,L:L)</f>
        <v>3966.1271108688343</v>
      </c>
      <c r="N188" s="3">
        <f t="shared" si="27"/>
        <v>0.03328315651743896</v>
      </c>
      <c r="O188" s="7">
        <f t="shared" si="28"/>
        <v>30.0452272150342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13</v>
      </c>
      <c r="B189" s="5">
        <v>0.7152777777777778</v>
      </c>
      <c r="C189" s="1" t="s">
        <v>71</v>
      </c>
      <c r="D189" s="1">
        <v>10</v>
      </c>
      <c r="E189" s="1">
        <v>17</v>
      </c>
      <c r="F189" s="1" t="s">
        <v>149</v>
      </c>
      <c r="G189" s="2">
        <v>29.927300000000002</v>
      </c>
      <c r="H189" s="6">
        <f>1+_xlfn.COUNTIFS(A:A,A189,O:O,"&lt;"&amp;O189)</f>
        <v>12</v>
      </c>
      <c r="I189" s="2">
        <f>_xlfn.AVERAGEIF(A:A,A189,G:G)</f>
        <v>45.39397435897434</v>
      </c>
      <c r="J189" s="2">
        <f t="shared" si="24"/>
        <v>-15.466674358974338</v>
      </c>
      <c r="K189" s="2">
        <f t="shared" si="25"/>
        <v>74.53332564102567</v>
      </c>
      <c r="L189" s="2">
        <f t="shared" si="26"/>
        <v>87.53157089025203</v>
      </c>
      <c r="M189" s="2">
        <f>SUMIF(A:A,A189,L:L)</f>
        <v>3966.1271108688343</v>
      </c>
      <c r="N189" s="3">
        <f t="shared" si="27"/>
        <v>0.022069784563984143</v>
      </c>
      <c r="O189" s="7">
        <f t="shared" si="28"/>
        <v>45.3108183770814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13</v>
      </c>
      <c r="B190" s="5">
        <v>0.7152777777777778</v>
      </c>
      <c r="C190" s="1" t="s">
        <v>71</v>
      </c>
      <c r="D190" s="1">
        <v>10</v>
      </c>
      <c r="E190" s="1">
        <v>18</v>
      </c>
      <c r="F190" s="1" t="s">
        <v>150</v>
      </c>
      <c r="G190" s="2">
        <v>39.2818</v>
      </c>
      <c r="H190" s="6">
        <f>1+_xlfn.COUNTIFS(A:A,A190,O:O,"&lt;"&amp;O190)</f>
        <v>9</v>
      </c>
      <c r="I190" s="2">
        <f>_xlfn.AVERAGEIF(A:A,A190,G:G)</f>
        <v>45.39397435897434</v>
      </c>
      <c r="J190" s="2">
        <f t="shared" si="24"/>
        <v>-6.112174358974343</v>
      </c>
      <c r="K190" s="2">
        <f t="shared" si="25"/>
        <v>83.88782564102566</v>
      </c>
      <c r="L190" s="2">
        <f t="shared" si="26"/>
        <v>153.4338513721613</v>
      </c>
      <c r="M190" s="2">
        <f>SUMIF(A:A,A190,L:L)</f>
        <v>3966.1271108688343</v>
      </c>
      <c r="N190" s="3">
        <f t="shared" si="27"/>
        <v>0.038686065041054506</v>
      </c>
      <c r="O190" s="7">
        <f t="shared" si="28"/>
        <v>25.849100934374636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</sheetData>
  <sheetProtection/>
  <autoFilter ref="A1:S84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2017-04-03T22:36:20Z</dcterms:modified>
  <cp:category/>
  <cp:version/>
  <cp:contentType/>
  <cp:contentStatus/>
</cp:coreProperties>
</file>