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'PRICES'!$A$1:$S$87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<sst xmlns="http://schemas.openxmlformats.org/spreadsheetml/2006/main" count="613" uniqueCount="321">
  <si>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</si>
  <si>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</si>
  <si>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</si>
  <si>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</si>
  <si>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</si>
  <si>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</si>
  <si>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</si>
  <si>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</si>
  <si>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</si>
  <si>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</si>
  <si>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</si>
  <si>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</si>
  <si>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</si>
  <si>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</si>
  <si>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</si>
  <si>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</si>
  <si>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</si>
  <si>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</si>
  <si>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</si>
  <si>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Tribal Wisdom       </t>
  </si>
  <si>
    <t xml:space="preserve">Nahema              </t>
  </si>
  <si>
    <t xml:space="preserve">Itchy Nee           </t>
  </si>
  <si>
    <t xml:space="preserve">Fast Stryke         </t>
  </si>
  <si>
    <t xml:space="preserve">Missile Boom        </t>
  </si>
  <si>
    <t xml:space="preserve">Zolani              </t>
  </si>
  <si>
    <t>Gosford</t>
  </si>
  <si>
    <t xml:space="preserve">Annes Gift          </t>
  </si>
  <si>
    <t xml:space="preserve">School Fee          </t>
  </si>
  <si>
    <t xml:space="preserve">Star Bolt           </t>
  </si>
  <si>
    <t xml:space="preserve">Engaging            </t>
  </si>
  <si>
    <t xml:space="preserve">Lady Moochi         </t>
  </si>
  <si>
    <t xml:space="preserve">Latitude            </t>
  </si>
  <si>
    <t xml:space="preserve">She Clangs          </t>
  </si>
  <si>
    <t xml:space="preserve">Paris For Me        </t>
  </si>
  <si>
    <t xml:space="preserve">Crystal Pearl       </t>
  </si>
  <si>
    <t xml:space="preserve">Fly Till Dawn       </t>
  </si>
  <si>
    <t xml:space="preserve">Segenhoe            </t>
  </si>
  <si>
    <t xml:space="preserve">Long Juan Feng      </t>
  </si>
  <si>
    <t xml:space="preserve">Quartermaster       </t>
  </si>
  <si>
    <t xml:space="preserve">Cilla               </t>
  </si>
  <si>
    <t xml:space="preserve">Nissile             </t>
  </si>
  <si>
    <t xml:space="preserve">Destination Tucson  </t>
  </si>
  <si>
    <t xml:space="preserve">Red Viking          </t>
  </si>
  <si>
    <t xml:space="preserve">Zaveena             </t>
  </si>
  <si>
    <t xml:space="preserve">Salerno             </t>
  </si>
  <si>
    <t xml:space="preserve">Roguish             </t>
  </si>
  <si>
    <t xml:space="preserve">Caupolican          </t>
  </si>
  <si>
    <t xml:space="preserve">Sprite Zah          </t>
  </si>
  <si>
    <t xml:space="preserve">Diplomacia          </t>
  </si>
  <si>
    <t xml:space="preserve">Stradance           </t>
  </si>
  <si>
    <t xml:space="preserve">Vaniloquio          </t>
  </si>
  <si>
    <t xml:space="preserve">Love Me Baby        </t>
  </si>
  <si>
    <t xml:space="preserve">Ready And Flying    </t>
  </si>
  <si>
    <t xml:space="preserve">Mortar Platoon      </t>
  </si>
  <si>
    <t xml:space="preserve">Recife Beach        </t>
  </si>
  <si>
    <t xml:space="preserve">Explosive Scene     </t>
  </si>
  <si>
    <t xml:space="preserve">Eva Luna            </t>
  </si>
  <si>
    <t xml:space="preserve">Shoepeg             </t>
  </si>
  <si>
    <t xml:space="preserve">Montignac           </t>
  </si>
  <si>
    <t xml:space="preserve">New Divide          </t>
  </si>
  <si>
    <t xml:space="preserve">Courtly             </t>
  </si>
  <si>
    <t xml:space="preserve">Flash Fibian        </t>
  </si>
  <si>
    <t xml:space="preserve">Ebenos              </t>
  </si>
  <si>
    <t xml:space="preserve">I Thought So        </t>
  </si>
  <si>
    <t xml:space="preserve">Spirit And Fire     </t>
  </si>
  <si>
    <t xml:space="preserve">Aviator             </t>
  </si>
  <si>
    <t xml:space="preserve">Dortmund            </t>
  </si>
  <si>
    <t xml:space="preserve">On The Spot         </t>
  </si>
  <si>
    <t xml:space="preserve">Ozark               </t>
  </si>
  <si>
    <t xml:space="preserve">War Hero            </t>
  </si>
  <si>
    <t xml:space="preserve">Sahara Eagle        </t>
  </si>
  <si>
    <t xml:space="preserve">Improvement         </t>
  </si>
  <si>
    <t xml:space="preserve">Quick Feet          </t>
  </si>
  <si>
    <t xml:space="preserve">Neretva             </t>
  </si>
  <si>
    <t xml:space="preserve">Dissolute           </t>
  </si>
  <si>
    <t xml:space="preserve">So Spirited         </t>
  </si>
  <si>
    <t xml:space="preserve">Back To Jacko       </t>
  </si>
  <si>
    <t xml:space="preserve">Blowing Kisses      </t>
  </si>
  <si>
    <t xml:space="preserve">Kitteau             </t>
  </si>
  <si>
    <t xml:space="preserve">Bit Dusty           </t>
  </si>
  <si>
    <t xml:space="preserve">Rather Sweet        </t>
  </si>
  <si>
    <t xml:space="preserve">Credible Witness    </t>
  </si>
  <si>
    <t xml:space="preserve">De Kurnell          </t>
  </si>
  <si>
    <t xml:space="preserve">Exotherm            </t>
  </si>
  <si>
    <t xml:space="preserve">Monsieur Affaire    </t>
  </si>
  <si>
    <t xml:space="preserve">Trust Me            </t>
  </si>
  <si>
    <t xml:space="preserve">Invicta             </t>
  </si>
  <si>
    <t xml:space="preserve">Tapavino            </t>
  </si>
  <si>
    <t>Pakenham</t>
  </si>
  <si>
    <t xml:space="preserve">No Song No Supper   </t>
  </si>
  <si>
    <t xml:space="preserve">Justiceforall       </t>
  </si>
  <si>
    <t xml:space="preserve">Hot Power           </t>
  </si>
  <si>
    <t xml:space="preserve">The Dominator       </t>
  </si>
  <si>
    <t xml:space="preserve">Charlie Road        </t>
  </si>
  <si>
    <t xml:space="preserve">Havana Haymaker     </t>
  </si>
  <si>
    <t xml:space="preserve">Panda Eyes          </t>
  </si>
  <si>
    <t xml:space="preserve">Felix Bay           </t>
  </si>
  <si>
    <t xml:space="preserve">Forever True        </t>
  </si>
  <si>
    <t xml:space="preserve">Hoagy               </t>
  </si>
  <si>
    <t xml:space="preserve">Slowpoke Rodriguez  </t>
  </si>
  <si>
    <t xml:space="preserve">Napoleons War       </t>
  </si>
  <si>
    <t xml:space="preserve">First Star          </t>
  </si>
  <si>
    <t xml:space="preserve">Shampion            </t>
  </si>
  <si>
    <t xml:space="preserve">Urban Explorer      </t>
  </si>
  <si>
    <t xml:space="preserve">Black Tie           </t>
  </si>
  <si>
    <t xml:space="preserve">Time For Dancing    </t>
  </si>
  <si>
    <t xml:space="preserve">Oregons Girl        </t>
  </si>
  <si>
    <t xml:space="preserve">Erawan              </t>
  </si>
  <si>
    <t xml:space="preserve">Nathan Road         </t>
  </si>
  <si>
    <t xml:space="preserve">Rapid Asset         </t>
  </si>
  <si>
    <t xml:space="preserve">Rufinson            </t>
  </si>
  <si>
    <t xml:space="preserve">Run For Raffin      </t>
  </si>
  <si>
    <t xml:space="preserve">Smilys Shout        </t>
  </si>
  <si>
    <t xml:space="preserve">Tantric             </t>
  </si>
  <si>
    <t xml:space="preserve">Budzone             </t>
  </si>
  <si>
    <t xml:space="preserve">Golden Fusaichi     </t>
  </si>
  <si>
    <t xml:space="preserve">Plus Effronte       </t>
  </si>
  <si>
    <t xml:space="preserve">Pharrell            </t>
  </si>
  <si>
    <t xml:space="preserve">Ragazzo Del Corsa   </t>
  </si>
  <si>
    <t xml:space="preserve">Ben Bader           </t>
  </si>
  <si>
    <t xml:space="preserve">All Out Of Love     </t>
  </si>
  <si>
    <t xml:space="preserve">Flying Geepee       </t>
  </si>
  <si>
    <t xml:space="preserve">Robbo The Bold      </t>
  </si>
  <si>
    <t xml:space="preserve">Ticketing           </t>
  </si>
  <si>
    <t xml:space="preserve">Call It A Day       </t>
  </si>
  <si>
    <t xml:space="preserve">Presumptuous        </t>
  </si>
  <si>
    <t xml:space="preserve">Hard To Kiss        </t>
  </si>
  <si>
    <t xml:space="preserve">Internship          </t>
  </si>
  <si>
    <t xml:space="preserve">Mandee              </t>
  </si>
  <si>
    <t xml:space="preserve">Just Hifalutin      </t>
  </si>
  <si>
    <t xml:space="preserve">My Aim Is True      </t>
  </si>
  <si>
    <t xml:space="preserve">Wazamba             </t>
  </si>
  <si>
    <t xml:space="preserve">Geante Rouge        </t>
  </si>
  <si>
    <t xml:space="preserve">Kapscero            </t>
  </si>
  <si>
    <t xml:space="preserve">Lord Ore            </t>
  </si>
  <si>
    <t xml:space="preserve">Tossilini           </t>
  </si>
  <si>
    <t xml:space="preserve">Western Kingdom     </t>
  </si>
  <si>
    <t xml:space="preserve">No Commitment       </t>
  </si>
  <si>
    <t xml:space="preserve">Stormy Shore        </t>
  </si>
  <si>
    <t xml:space="preserve">Ceylon              </t>
  </si>
  <si>
    <t xml:space="preserve">Tre Dieci           </t>
  </si>
  <si>
    <t xml:space="preserve">Miss Clooney        </t>
  </si>
  <si>
    <t xml:space="preserve">Game Up Hardy       </t>
  </si>
  <si>
    <t xml:space="preserve">Berning Desire      </t>
  </si>
  <si>
    <t>Pinjarra</t>
  </si>
  <si>
    <t xml:space="preserve">Speeding Comet      </t>
  </si>
  <si>
    <t xml:space="preserve">Incredible Hulk     </t>
  </si>
  <si>
    <t xml:space="preserve">Prize Catch         </t>
  </si>
  <si>
    <t xml:space="preserve">I Dont Like It      </t>
  </si>
  <si>
    <t xml:space="preserve">Val Torio           </t>
  </si>
  <si>
    <t xml:space="preserve">Our Mate Charlie    </t>
  </si>
  <si>
    <t xml:space="preserve">Stirling Estate     </t>
  </si>
  <si>
    <t xml:space="preserve">Vandemonian         </t>
  </si>
  <si>
    <t xml:space="preserve">Hab Look            </t>
  </si>
  <si>
    <t xml:space="preserve">Curious Miss        </t>
  </si>
  <si>
    <t xml:space="preserve">Carnelian           </t>
  </si>
  <si>
    <t xml:space="preserve">Fashion Forward     </t>
  </si>
  <si>
    <t xml:space="preserve">Recapitulate        </t>
  </si>
  <si>
    <t xml:space="preserve">Kwikon The Trigger  </t>
  </si>
  <si>
    <t xml:space="preserve">Midnight Banquet    </t>
  </si>
  <si>
    <t xml:space="preserve">Harpoon             </t>
  </si>
  <si>
    <t xml:space="preserve">Our Maori Boy       </t>
  </si>
  <si>
    <t xml:space="preserve">In Da Hood          </t>
  </si>
  <si>
    <t xml:space="preserve">Outspoken Duke      </t>
  </si>
  <si>
    <t xml:space="preserve">Captain Jack        </t>
  </si>
  <si>
    <t xml:space="preserve">Crinklecut          </t>
  </si>
  <si>
    <t xml:space="preserve">My Naughty Blonde   </t>
  </si>
  <si>
    <t xml:space="preserve">Thieves Like Us     </t>
  </si>
  <si>
    <t xml:space="preserve">Triple Express      </t>
  </si>
  <si>
    <t xml:space="preserve">Fledermaus          </t>
  </si>
  <si>
    <t xml:space="preserve">Starry Universe     </t>
  </si>
  <si>
    <t xml:space="preserve">Salvaged            </t>
  </si>
  <si>
    <t xml:space="preserve">Mr Alby             </t>
  </si>
  <si>
    <t xml:space="preserve">Cyberpunk           </t>
  </si>
  <si>
    <t xml:space="preserve">Lord Ludlow         </t>
  </si>
  <si>
    <t xml:space="preserve">Scottish Trader     </t>
  </si>
  <si>
    <t xml:space="preserve">Wicked Hunter       </t>
  </si>
  <si>
    <t xml:space="preserve">Friars Gift         </t>
  </si>
  <si>
    <t xml:space="preserve">Bourbon Dynasty     </t>
  </si>
  <si>
    <t xml:space="preserve">Dusha Zachistki     </t>
  </si>
  <si>
    <t xml:space="preserve">Say It Sing It      </t>
  </si>
  <si>
    <t xml:space="preserve">Macrawfys Hope      </t>
  </si>
  <si>
    <t xml:space="preserve">Herecomesbonkers    </t>
  </si>
  <si>
    <t xml:space="preserve">Flying Force        </t>
  </si>
  <si>
    <t xml:space="preserve">Dust Me Off         </t>
  </si>
  <si>
    <t xml:space="preserve">Assurance           </t>
  </si>
  <si>
    <t xml:space="preserve">Dr Sykes            </t>
  </si>
  <si>
    <t xml:space="preserve">Red Glow            </t>
  </si>
  <si>
    <t xml:space="preserve">Barrys Rabbit       </t>
  </si>
  <si>
    <t xml:space="preserve">Beaucount           </t>
  </si>
  <si>
    <t xml:space="preserve">Bevel               </t>
  </si>
  <si>
    <t xml:space="preserve">Blackvice           </t>
  </si>
  <si>
    <t xml:space="preserve">Diamond Tonique     </t>
  </si>
  <si>
    <t xml:space="preserve">Scoreline           </t>
  </si>
  <si>
    <t xml:space="preserve">Tuckys Lad          </t>
  </si>
  <si>
    <t xml:space="preserve">Myake Mak           </t>
  </si>
  <si>
    <t xml:space="preserve">Captain Bonehead    </t>
  </si>
  <si>
    <t xml:space="preserve">Belvedere Boy       </t>
  </si>
  <si>
    <t xml:space="preserve">Emerald And Gold    </t>
  </si>
  <si>
    <t xml:space="preserve">Black At Heart      </t>
  </si>
  <si>
    <t>Townsville</t>
  </si>
  <si>
    <t xml:space="preserve">Robabank            </t>
  </si>
  <si>
    <t xml:space="preserve">Irish Heart         </t>
  </si>
  <si>
    <t xml:space="preserve">Nurocity            </t>
  </si>
  <si>
    <t xml:space="preserve">Master Avatar       </t>
  </si>
  <si>
    <t xml:space="preserve">Jordan              </t>
  </si>
  <si>
    <t xml:space="preserve">Try Me Dol          </t>
  </si>
  <si>
    <t xml:space="preserve">Capitanear          </t>
  </si>
  <si>
    <t xml:space="preserve">Johantee            </t>
  </si>
  <si>
    <t xml:space="preserve">Lady Sioux          </t>
  </si>
  <si>
    <t xml:space="preserve">Tuscan Falls        </t>
  </si>
  <si>
    <t xml:space="preserve">Concluder           </t>
  </si>
  <si>
    <t xml:space="preserve">Shadowofyoursmile   </t>
  </si>
  <si>
    <t xml:space="preserve">Checkout Me Travla  </t>
  </si>
  <si>
    <t xml:space="preserve">Windmill Lane       </t>
  </si>
  <si>
    <t xml:space="preserve">Effigy Belle        </t>
  </si>
  <si>
    <t xml:space="preserve">Coutainville        </t>
  </si>
  <si>
    <t xml:space="preserve">Im Not Sure         </t>
  </si>
  <si>
    <t xml:space="preserve">Ramsden Street      </t>
  </si>
  <si>
    <t xml:space="preserve">Harvest Pride       </t>
  </si>
  <si>
    <t xml:space="preserve">Magnitude Lad       </t>
  </si>
  <si>
    <t xml:space="preserve">My Friend Rob       </t>
  </si>
  <si>
    <t xml:space="preserve">Craiglea Jazz       </t>
  </si>
  <si>
    <t xml:space="preserve">Molongle Magic      </t>
  </si>
  <si>
    <t xml:space="preserve">Superliner          </t>
  </si>
  <si>
    <t xml:space="preserve">Libero              </t>
  </si>
  <si>
    <t xml:space="preserve">Reverberating       </t>
  </si>
  <si>
    <t xml:space="preserve">Need Finance        </t>
  </si>
  <si>
    <t xml:space="preserve">Rothesay Special    </t>
  </si>
  <si>
    <t xml:space="preserve">Delta Magic         </t>
  </si>
  <si>
    <t xml:space="preserve">French Amour        </t>
  </si>
  <si>
    <t xml:space="preserve">All Bar Lily        </t>
  </si>
  <si>
    <t xml:space="preserve">In Her Hand         </t>
  </si>
  <si>
    <t xml:space="preserve">New Caledonia       </t>
  </si>
  <si>
    <t xml:space="preserve">Izzys Keeper        </t>
  </si>
  <si>
    <t xml:space="preserve">Snappy Legend       </t>
  </si>
  <si>
    <t xml:space="preserve">Wonderful Tale      </t>
  </si>
  <si>
    <t xml:space="preserve">Dancetime           </t>
  </si>
  <si>
    <t xml:space="preserve">I Wanna Break Free  </t>
  </si>
  <si>
    <t xml:space="preserve">San Vittorio        </t>
  </si>
  <si>
    <t xml:space="preserve">Seriously Happy     </t>
  </si>
  <si>
    <t xml:space="preserve">Raining Dollars     </t>
  </si>
  <si>
    <t xml:space="preserve">Dunnys Star         </t>
  </si>
  <si>
    <t xml:space="preserve">Super Silent        </t>
  </si>
  <si>
    <t>Warrnambool</t>
  </si>
  <si>
    <t xml:space="preserve">Abebe               </t>
  </si>
  <si>
    <t xml:space="preserve">Al Shahn            </t>
  </si>
  <si>
    <t xml:space="preserve">Durnford            </t>
  </si>
  <si>
    <t xml:space="preserve">Hes A Genius        </t>
  </si>
  <si>
    <t xml:space="preserve">Huffanpuff          </t>
  </si>
  <si>
    <t xml:space="preserve">Oceirins Secret     </t>
  </si>
  <si>
    <t xml:space="preserve">Saddle The Stars    </t>
  </si>
  <si>
    <t xml:space="preserve">Sir Walter Scott    </t>
  </si>
  <si>
    <t xml:space="preserve">Space Invader       </t>
  </si>
  <si>
    <t xml:space="preserve">Jilly Blu           </t>
  </si>
  <si>
    <t xml:space="preserve">Saint Blackwires    </t>
  </si>
  <si>
    <t xml:space="preserve">The Mighty Jungle   </t>
  </si>
  <si>
    <t xml:space="preserve">Transcript          </t>
  </si>
  <si>
    <t xml:space="preserve">Wee Frankie         </t>
  </si>
  <si>
    <t xml:space="preserve">Monte Carlo         </t>
  </si>
  <si>
    <t xml:space="preserve">Renew               </t>
  </si>
  <si>
    <t xml:space="preserve">Compelled           </t>
  </si>
  <si>
    <t xml:space="preserve">Roycey              </t>
  </si>
  <si>
    <t xml:space="preserve">Bullywolfe          </t>
  </si>
  <si>
    <t xml:space="preserve">Hes The Sheriff     </t>
  </si>
  <si>
    <t xml:space="preserve">Crystal Pistol      </t>
  </si>
  <si>
    <t xml:space="preserve">Dexterous           </t>
  </si>
  <si>
    <t xml:space="preserve">Deconi              </t>
  </si>
  <si>
    <t xml:space="preserve">Aeecee Glory        </t>
  </si>
  <si>
    <t xml:space="preserve">Blacktein           </t>
  </si>
  <si>
    <t xml:space="preserve">Heres To Saturday   </t>
  </si>
  <si>
    <t xml:space="preserve">Dormello Mo         </t>
  </si>
  <si>
    <t xml:space="preserve">Zuhayr              </t>
  </si>
  <si>
    <t xml:space="preserve">Mannertone          </t>
  </si>
  <si>
    <t xml:space="preserve">Zed Em              </t>
  </si>
  <si>
    <t xml:space="preserve">Undergroundfighter  </t>
  </si>
  <si>
    <t xml:space="preserve">Tara Brave          </t>
  </si>
  <si>
    <t xml:space="preserve">Deliberate          </t>
  </si>
  <si>
    <t xml:space="preserve">Free Willy          </t>
  </si>
  <si>
    <t xml:space="preserve">Consiello           </t>
  </si>
  <si>
    <t xml:space="preserve">Brigadier           </t>
  </si>
  <si>
    <t xml:space="preserve">Whincup             </t>
  </si>
  <si>
    <t xml:space="preserve">Royal Butterfly     </t>
  </si>
  <si>
    <t xml:space="preserve">Flo Fo              </t>
  </si>
  <si>
    <t xml:space="preserve">Himeji Jo           </t>
  </si>
  <si>
    <t xml:space="preserve">Grey Silk           </t>
  </si>
  <si>
    <t xml:space="preserve">Youve No Idea       </t>
  </si>
  <si>
    <t xml:space="preserve">Streak Of Light     </t>
  </si>
  <si>
    <t xml:space="preserve">Stars In The Sky    </t>
  </si>
  <si>
    <t xml:space="preserve">Queen Invader       </t>
  </si>
  <si>
    <t xml:space="preserve">Siddles Birthday    </t>
  </si>
  <si>
    <t xml:space="preserve">Pentomatic          </t>
  </si>
  <si>
    <t xml:space="preserve">Lord Of The Song    </t>
  </si>
  <si>
    <t xml:space="preserve">Choysa              </t>
  </si>
  <si>
    <t xml:space="preserve">Darcionic           </t>
  </si>
  <si>
    <t xml:space="preserve">Red Dragon          </t>
  </si>
  <si>
    <t xml:space="preserve">Salvarotti          </t>
  </si>
  <si>
    <t xml:space="preserve">Latin Moves         </t>
  </si>
  <si>
    <t xml:space="preserve">Martong             </t>
  </si>
  <si>
    <t xml:space="preserve">King Of The Forest  </t>
  </si>
  <si>
    <t xml:space="preserve">Arties Gold         </t>
  </si>
  <si>
    <t xml:space="preserve">Linka               </t>
  </si>
  <si>
    <t xml:space="preserve">Starsi              </t>
  </si>
  <si>
    <t xml:space="preserve">Holbein Prince      </t>
  </si>
  <si>
    <t xml:space="preserve">Lots Of Smacks      </t>
  </si>
  <si>
    <t xml:space="preserve">Mai Thai            </t>
  </si>
  <si>
    <t xml:space="preserve">Rothstein           </t>
  </si>
  <si>
    <t xml:space="preserve">Sense In The City   </t>
  </si>
  <si>
    <t xml:space="preserve">Break Time          </t>
  </si>
  <si>
    <t xml:space="preserve">Miss Shrimpton      </t>
  </si>
  <si>
    <t xml:space="preserve">Ejaytee             </t>
  </si>
  <si>
    <t xml:space="preserve">Mister Will         </t>
  </si>
  <si>
    <t xml:space="preserve">Free Drop           </t>
  </si>
  <si>
    <t xml:space="preserve">Our Dexter          </t>
  </si>
  <si>
    <t xml:space="preserve">Lady Provocateur    </t>
  </si>
  <si>
    <t xml:space="preserve">Orange River        </t>
  </si>
  <si>
    <t xml:space="preserve">Ingenious           </t>
  </si>
  <si>
    <t xml:space="preserve">Junior Burger       </t>
  </si>
  <si>
    <t xml:space="preserve">Makas Blu Girl      </t>
  </si>
  <si>
    <t xml:space="preserve">Lady Annabel        </t>
  </si>
  <si>
    <t xml:space="preserve">Nahanni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</si>
</sst>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8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Y11" sqref="Y11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3.57421875" style="10" bestFit="1" customWidth="1"/>
    <col min="4" max="4" width="5.8515625" style="10" bestFit="1" customWidth="1"/>
    <col min="5" max="5" width="5.7109375" style="10" bestFit="1" customWidth="1"/>
    <col min="6" max="6" width="21.421875" style="10" bestFit="1" customWidth="1"/>
    <col min="7" max="7" width="9.00390625" style="11" bestFit="1" customWidth="1"/>
    <col min="8" max="8" width="8.281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42187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24</v>
      </c>
      <c r="B2" s="5">
        <v>0.548611111111111</v>
      </c>
      <c r="C2" s="1" t="s">
        <v>244</v>
      </c>
      <c r="D2" s="1">
        <v>1</v>
      </c>
      <c r="E2" s="1">
        <v>3</v>
      </c>
      <c r="F2" s="1" t="s">
        <v>247</v>
      </c>
      <c r="G2" s="2">
        <v>55.056400000000004</v>
      </c>
      <c r="H2" s="6">
        <f>1+_xlfn.COUNTIFS(A:A,A2,O:O,"&lt;"&amp;O2)</f>
        <v>1</v>
      </c>
      <c r="I2" s="2">
        <f>_xlfn.AVERAGEIF(A:A,A2,G:G)</f>
        <v>46.2116303030303</v>
      </c>
      <c r="J2" s="2">
        <f aca="true" t="shared" si="0" ref="J2:J59">G2-I2</f>
        <v>8.844769696969706</v>
      </c>
      <c r="K2" s="2">
        <f aca="true" t="shared" si="1" ref="K2:K59">90+J2</f>
        <v>98.8447696969697</v>
      </c>
      <c r="L2" s="2">
        <f aca="true" t="shared" si="2" ref="L2:L59">EXP(0.06*K2)</f>
        <v>376.41271278853924</v>
      </c>
      <c r="M2" s="2">
        <f>SUMIF(A:A,A2,L:L)</f>
        <v>2603.748134645625</v>
      </c>
      <c r="N2" s="3">
        <f aca="true" t="shared" si="3" ref="N2:N59">L2/M2</f>
        <v>0.14456571577717892</v>
      </c>
      <c r="O2" s="7">
        <f aca="true" t="shared" si="4" ref="O2:O59">1/N2</f>
        <v>6.917269385926283</v>
      </c>
      <c r="P2" s="3">
        <f aca="true" t="shared" si="5" ref="P2:P59">IF(O2&gt;21,"",N2)</f>
        <v>0.14456571577717892</v>
      </c>
      <c r="Q2" s="3">
        <f>IF(ISNUMBER(P2),SUMIF(A:A,A2,P:P),"")</f>
        <v>0.9607843389090764</v>
      </c>
      <c r="R2" s="3">
        <f aca="true" t="shared" si="6" ref="R2:R59">_xlfn.IFERROR(P2*(1/Q2),"")</f>
        <v>0.15046635329352498</v>
      </c>
      <c r="S2" s="8">
        <f aca="true" t="shared" si="7" ref="S2:S59">_xlfn.IFERROR(1/R2,"")</f>
        <v>6.646004094013176</v>
      </c>
    </row>
    <row r="3" spans="1:19" ht="15">
      <c r="A3" s="1">
        <v>24</v>
      </c>
      <c r="B3" s="5">
        <v>0.548611111111111</v>
      </c>
      <c r="C3" s="1" t="s">
        <v>244</v>
      </c>
      <c r="D3" s="1">
        <v>1</v>
      </c>
      <c r="E3" s="1">
        <v>7</v>
      </c>
      <c r="F3" s="1" t="s">
        <v>251</v>
      </c>
      <c r="G3" s="2">
        <v>52.3250333333333</v>
      </c>
      <c r="H3" s="6">
        <f>1+_xlfn.COUNTIFS(A:A,A3,O:O,"&lt;"&amp;O3)</f>
        <v>2</v>
      </c>
      <c r="I3" s="2">
        <f>_xlfn.AVERAGEIF(A:A,A3,G:G)</f>
        <v>46.2116303030303</v>
      </c>
      <c r="J3" s="2">
        <f t="shared" si="0"/>
        <v>6.1134030303030045</v>
      </c>
      <c r="K3" s="2">
        <f t="shared" si="1"/>
        <v>96.113403030303</v>
      </c>
      <c r="L3" s="2">
        <f t="shared" si="2"/>
        <v>319.51498745770164</v>
      </c>
      <c r="M3" s="2">
        <f>SUMIF(A:A,A3,L:L)</f>
        <v>2603.748134645625</v>
      </c>
      <c r="N3" s="3">
        <f t="shared" si="3"/>
        <v>0.12271347723929842</v>
      </c>
      <c r="O3" s="7">
        <f t="shared" si="4"/>
        <v>8.149064165543463</v>
      </c>
      <c r="P3" s="3">
        <f t="shared" si="5"/>
        <v>0.12271347723929842</v>
      </c>
      <c r="Q3" s="3">
        <f>IF(ISNUMBER(P3),SUMIF(A:A,A3,P:P),"")</f>
        <v>0.9607843389090764</v>
      </c>
      <c r="R3" s="3">
        <f t="shared" si="6"/>
        <v>0.12772218724821593</v>
      </c>
      <c r="S3" s="8">
        <f t="shared" si="7"/>
        <v>7.82949322701932</v>
      </c>
    </row>
    <row r="4" spans="1:19" ht="15">
      <c r="A4" s="1">
        <v>24</v>
      </c>
      <c r="B4" s="5">
        <v>0.548611111111111</v>
      </c>
      <c r="C4" s="1" t="s">
        <v>244</v>
      </c>
      <c r="D4" s="1">
        <v>1</v>
      </c>
      <c r="E4" s="1">
        <v>4</v>
      </c>
      <c r="F4" s="1" t="s">
        <v>248</v>
      </c>
      <c r="G4" s="2">
        <v>51.3215</v>
      </c>
      <c r="H4" s="6">
        <f>1+_xlfn.COUNTIFS(A:A,A4,O:O,"&lt;"&amp;O4)</f>
        <v>3</v>
      </c>
      <c r="I4" s="2">
        <f>_xlfn.AVERAGEIF(A:A,A4,G:G)</f>
        <v>46.2116303030303</v>
      </c>
      <c r="J4" s="2">
        <f t="shared" si="0"/>
        <v>5.109869696969703</v>
      </c>
      <c r="K4" s="2">
        <f t="shared" si="1"/>
        <v>95.1098696969697</v>
      </c>
      <c r="L4" s="2">
        <f t="shared" si="2"/>
        <v>300.84409742657925</v>
      </c>
      <c r="M4" s="2">
        <f>SUMIF(A:A,A4,L:L)</f>
        <v>2603.748134645625</v>
      </c>
      <c r="N4" s="3">
        <f t="shared" si="3"/>
        <v>0.1155427030070728</v>
      </c>
      <c r="O4" s="7">
        <f t="shared" si="4"/>
        <v>8.65480877610061</v>
      </c>
      <c r="P4" s="3">
        <f t="shared" si="5"/>
        <v>0.1155427030070728</v>
      </c>
      <c r="Q4" s="3">
        <f>IF(ISNUMBER(P4),SUMIF(A:A,A4,P:P),"")</f>
        <v>0.9607843389090764</v>
      </c>
      <c r="R4" s="3">
        <f t="shared" si="6"/>
        <v>0.12025872854907886</v>
      </c>
      <c r="S4" s="8">
        <f t="shared" si="7"/>
        <v>8.315404728330297</v>
      </c>
    </row>
    <row r="5" spans="1:19" ht="15">
      <c r="A5" s="1">
        <v>24</v>
      </c>
      <c r="B5" s="5">
        <v>0.548611111111111</v>
      </c>
      <c r="C5" s="1" t="s">
        <v>244</v>
      </c>
      <c r="D5" s="1">
        <v>1</v>
      </c>
      <c r="E5" s="1">
        <v>6</v>
      </c>
      <c r="F5" s="1" t="s">
        <v>250</v>
      </c>
      <c r="G5" s="2">
        <v>51.1900666666667</v>
      </c>
      <c r="H5" s="6">
        <f>1+_xlfn.COUNTIFS(A:A,A5,O:O,"&lt;"&amp;O5)</f>
        <v>4</v>
      </c>
      <c r="I5" s="2">
        <f>_xlfn.AVERAGEIF(A:A,A5,G:G)</f>
        <v>46.2116303030303</v>
      </c>
      <c r="J5" s="2">
        <f t="shared" si="0"/>
        <v>4.978436363636405</v>
      </c>
      <c r="K5" s="2">
        <f t="shared" si="1"/>
        <v>94.9784363636364</v>
      </c>
      <c r="L5" s="2">
        <f t="shared" si="2"/>
        <v>298.48097092874764</v>
      </c>
      <c r="M5" s="2">
        <f>SUMIF(A:A,A5,L:L)</f>
        <v>2603.748134645625</v>
      </c>
      <c r="N5" s="3">
        <f t="shared" si="3"/>
        <v>0.1146351165679746</v>
      </c>
      <c r="O5" s="7">
        <f t="shared" si="4"/>
        <v>8.72333042385869</v>
      </c>
      <c r="P5" s="3">
        <f t="shared" si="5"/>
        <v>0.1146351165679746</v>
      </c>
      <c r="Q5" s="3">
        <f>IF(ISNUMBER(P5),SUMIF(A:A,A5,P:P),"")</f>
        <v>0.9607843389090764</v>
      </c>
      <c r="R5" s="3">
        <f t="shared" si="6"/>
        <v>0.11931409779028784</v>
      </c>
      <c r="S5" s="8">
        <f t="shared" si="7"/>
        <v>8.381239254372503</v>
      </c>
    </row>
    <row r="6" spans="1:19" ht="15">
      <c r="A6" s="1">
        <v>24</v>
      </c>
      <c r="B6" s="5">
        <v>0.548611111111111</v>
      </c>
      <c r="C6" s="1" t="s">
        <v>244</v>
      </c>
      <c r="D6" s="1">
        <v>1</v>
      </c>
      <c r="E6" s="1">
        <v>5</v>
      </c>
      <c r="F6" s="1" t="s">
        <v>249</v>
      </c>
      <c r="G6" s="2">
        <v>50.380333333333304</v>
      </c>
      <c r="H6" s="6">
        <f>1+_xlfn.COUNTIFS(A:A,A6,O:O,"&lt;"&amp;O6)</f>
        <v>5</v>
      </c>
      <c r="I6" s="2">
        <f>_xlfn.AVERAGEIF(A:A,A6,G:G)</f>
        <v>46.2116303030303</v>
      </c>
      <c r="J6" s="2">
        <f t="shared" si="0"/>
        <v>4.168703030303007</v>
      </c>
      <c r="K6" s="2">
        <f t="shared" si="1"/>
        <v>94.168703030303</v>
      </c>
      <c r="L6" s="2">
        <f t="shared" si="2"/>
        <v>284.3262031942028</v>
      </c>
      <c r="M6" s="2">
        <f>SUMIF(A:A,A6,L:L)</f>
        <v>2603.748134645625</v>
      </c>
      <c r="N6" s="3">
        <f t="shared" si="3"/>
        <v>0.1091988120551837</v>
      </c>
      <c r="O6" s="7">
        <f t="shared" si="4"/>
        <v>9.15760877961428</v>
      </c>
      <c r="P6" s="3">
        <f t="shared" si="5"/>
        <v>0.1091988120551837</v>
      </c>
      <c r="Q6" s="3">
        <f>IF(ISNUMBER(P6),SUMIF(A:A,A6,P:P),"")</f>
        <v>0.9607843389090764</v>
      </c>
      <c r="R6" s="3">
        <f t="shared" si="6"/>
        <v>0.11365590344569272</v>
      </c>
      <c r="S6" s="8">
        <f t="shared" si="7"/>
        <v>8.79848709730966</v>
      </c>
    </row>
    <row r="7" spans="1:19" ht="15">
      <c r="A7" s="1">
        <v>24</v>
      </c>
      <c r="B7" s="5">
        <v>0.548611111111111</v>
      </c>
      <c r="C7" s="1" t="s">
        <v>244</v>
      </c>
      <c r="D7" s="1">
        <v>1</v>
      </c>
      <c r="E7" s="1">
        <v>1</v>
      </c>
      <c r="F7" s="1" t="s">
        <v>245</v>
      </c>
      <c r="G7" s="2">
        <v>46.573100000000004</v>
      </c>
      <c r="H7" s="6">
        <f>1+_xlfn.COUNTIFS(A:A,A7,O:O,"&lt;"&amp;O7)</f>
        <v>6</v>
      </c>
      <c r="I7" s="2">
        <f>_xlfn.AVERAGEIF(A:A,A7,G:G)</f>
        <v>46.2116303030303</v>
      </c>
      <c r="J7" s="2">
        <f t="shared" si="0"/>
        <v>0.36146969696970643</v>
      </c>
      <c r="K7" s="2">
        <f t="shared" si="1"/>
        <v>90.3614696969697</v>
      </c>
      <c r="L7" s="2">
        <f t="shared" si="2"/>
        <v>226.2607695839407</v>
      </c>
      <c r="M7" s="2">
        <f>SUMIF(A:A,A7,L:L)</f>
        <v>2603.748134645625</v>
      </c>
      <c r="N7" s="3">
        <f t="shared" si="3"/>
        <v>0.08689810146123644</v>
      </c>
      <c r="O7" s="7">
        <f t="shared" si="4"/>
        <v>11.507731275879262</v>
      </c>
      <c r="P7" s="3">
        <f t="shared" si="5"/>
        <v>0.08689810146123644</v>
      </c>
      <c r="Q7" s="3">
        <f>IF(ISNUMBER(P7),SUMIF(A:A,A7,P:P),"")</f>
        <v>0.9607843389090764</v>
      </c>
      <c r="R7" s="3">
        <f t="shared" si="6"/>
        <v>0.09044496037467158</v>
      </c>
      <c r="S7" s="8">
        <f t="shared" si="7"/>
        <v>11.05644798623896</v>
      </c>
    </row>
    <row r="8" spans="1:19" ht="15">
      <c r="A8" s="1">
        <v>24</v>
      </c>
      <c r="B8" s="5">
        <v>0.548611111111111</v>
      </c>
      <c r="C8" s="1" t="s">
        <v>244</v>
      </c>
      <c r="D8" s="1">
        <v>1</v>
      </c>
      <c r="E8" s="1">
        <v>8</v>
      </c>
      <c r="F8" s="1" t="s">
        <v>252</v>
      </c>
      <c r="G8" s="2">
        <v>44.4547333333333</v>
      </c>
      <c r="H8" s="6">
        <f>1+_xlfn.COUNTIFS(A:A,A8,O:O,"&lt;"&amp;O8)</f>
        <v>7</v>
      </c>
      <c r="I8" s="2">
        <f>_xlfn.AVERAGEIF(A:A,A8,G:G)</f>
        <v>46.2116303030303</v>
      </c>
      <c r="J8" s="2">
        <f t="shared" si="0"/>
        <v>-1.7568969696969958</v>
      </c>
      <c r="K8" s="2">
        <f t="shared" si="1"/>
        <v>88.243103030303</v>
      </c>
      <c r="L8" s="2">
        <f t="shared" si="2"/>
        <v>199.25515349810533</v>
      </c>
      <c r="M8" s="2">
        <f>SUMIF(A:A,A8,L:L)</f>
        <v>2603.748134645625</v>
      </c>
      <c r="N8" s="3">
        <f t="shared" si="3"/>
        <v>0.07652627796321948</v>
      </c>
      <c r="O8" s="7">
        <f t="shared" si="4"/>
        <v>13.067406734202152</v>
      </c>
      <c r="P8" s="3">
        <f t="shared" si="5"/>
        <v>0.07652627796321948</v>
      </c>
      <c r="Q8" s="3">
        <f>IF(ISNUMBER(P8),SUMIF(A:A,A8,P:P),"")</f>
        <v>0.9607843389090764</v>
      </c>
      <c r="R8" s="3">
        <f t="shared" si="6"/>
        <v>0.07964979742499896</v>
      </c>
      <c r="S8" s="8">
        <f t="shared" si="7"/>
        <v>12.554959740376427</v>
      </c>
    </row>
    <row r="9" spans="1:19" ht="15">
      <c r="A9" s="1">
        <v>24</v>
      </c>
      <c r="B9" s="5">
        <v>0.548611111111111</v>
      </c>
      <c r="C9" s="1" t="s">
        <v>244</v>
      </c>
      <c r="D9" s="1">
        <v>1</v>
      </c>
      <c r="E9" s="1">
        <v>10</v>
      </c>
      <c r="F9" s="1" t="s">
        <v>254</v>
      </c>
      <c r="G9" s="2">
        <v>43.8268666666666</v>
      </c>
      <c r="H9" s="6">
        <f>1+_xlfn.COUNTIFS(A:A,A9,O:O,"&lt;"&amp;O9)</f>
        <v>8</v>
      </c>
      <c r="I9" s="2">
        <f>_xlfn.AVERAGEIF(A:A,A9,G:G)</f>
        <v>46.2116303030303</v>
      </c>
      <c r="J9" s="2">
        <f t="shared" si="0"/>
        <v>-2.384763636363701</v>
      </c>
      <c r="K9" s="2">
        <f t="shared" si="1"/>
        <v>87.6152363636363</v>
      </c>
      <c r="L9" s="2">
        <f t="shared" si="2"/>
        <v>191.88844390055257</v>
      </c>
      <c r="M9" s="2">
        <f>SUMIF(A:A,A9,L:L)</f>
        <v>2603.748134645625</v>
      </c>
      <c r="N9" s="3">
        <f t="shared" si="3"/>
        <v>0.07369700676777208</v>
      </c>
      <c r="O9" s="7">
        <f t="shared" si="4"/>
        <v>13.569072121899298</v>
      </c>
      <c r="P9" s="3">
        <f t="shared" si="5"/>
        <v>0.07369700676777208</v>
      </c>
      <c r="Q9" s="3">
        <f>IF(ISNUMBER(P9),SUMIF(A:A,A9,P:P),"")</f>
        <v>0.9607843389090764</v>
      </c>
      <c r="R9" s="3">
        <f t="shared" si="6"/>
        <v>0.07670504584978084</v>
      </c>
      <c r="S9" s="8">
        <f t="shared" si="7"/>
        <v>13.036951988248594</v>
      </c>
    </row>
    <row r="10" spans="1:19" ht="15">
      <c r="A10" s="1">
        <v>24</v>
      </c>
      <c r="B10" s="5">
        <v>0.548611111111111</v>
      </c>
      <c r="C10" s="1" t="s">
        <v>244</v>
      </c>
      <c r="D10" s="1">
        <v>1</v>
      </c>
      <c r="E10" s="1">
        <v>9</v>
      </c>
      <c r="F10" s="1" t="s">
        <v>253</v>
      </c>
      <c r="G10" s="2">
        <v>41.0253</v>
      </c>
      <c r="H10" s="6">
        <f>1+_xlfn.COUNTIFS(A:A,A10,O:O,"&lt;"&amp;O10)</f>
        <v>9</v>
      </c>
      <c r="I10" s="2">
        <f>_xlfn.AVERAGEIF(A:A,A10,G:G)</f>
        <v>46.2116303030303</v>
      </c>
      <c r="J10" s="2">
        <f t="shared" si="0"/>
        <v>-5.186330303030296</v>
      </c>
      <c r="K10" s="2">
        <f t="shared" si="1"/>
        <v>84.8136696969697</v>
      </c>
      <c r="L10" s="2">
        <f t="shared" si="2"/>
        <v>162.19838451824523</v>
      </c>
      <c r="M10" s="2">
        <f>SUMIF(A:A,A10,L:L)</f>
        <v>2603.748134645625</v>
      </c>
      <c r="N10" s="3">
        <f t="shared" si="3"/>
        <v>0.062294191346706704</v>
      </c>
      <c r="O10" s="7">
        <f t="shared" si="4"/>
        <v>16.052861083537717</v>
      </c>
      <c r="P10" s="3">
        <f t="shared" si="5"/>
        <v>0.062294191346706704</v>
      </c>
      <c r="Q10" s="3">
        <f>IF(ISNUMBER(P10),SUMIF(A:A,A10,P:P),"")</f>
        <v>0.9607843389090764</v>
      </c>
      <c r="R10" s="3">
        <f t="shared" si="6"/>
        <v>0.06483680970220508</v>
      </c>
      <c r="S10" s="8">
        <f t="shared" si="7"/>
        <v>15.423337523746026</v>
      </c>
    </row>
    <row r="11" spans="1:19" ht="15">
      <c r="A11" s="1">
        <v>24</v>
      </c>
      <c r="B11" s="5">
        <v>0.548611111111111</v>
      </c>
      <c r="C11" s="1" t="s">
        <v>244</v>
      </c>
      <c r="D11" s="1">
        <v>1</v>
      </c>
      <c r="E11" s="1">
        <v>11</v>
      </c>
      <c r="F11" s="1" t="s">
        <v>255</v>
      </c>
      <c r="G11" s="2">
        <v>38.8625</v>
      </c>
      <c r="H11" s="6">
        <f>1+_xlfn.COUNTIFS(A:A,A11,O:O,"&lt;"&amp;O11)</f>
        <v>10</v>
      </c>
      <c r="I11" s="2">
        <f>_xlfn.AVERAGEIF(A:A,A11,G:G)</f>
        <v>46.2116303030303</v>
      </c>
      <c r="J11" s="2">
        <f t="shared" si="0"/>
        <v>-7.3491303030303</v>
      </c>
      <c r="K11" s="2">
        <f t="shared" si="1"/>
        <v>82.65086969696969</v>
      </c>
      <c r="L11" s="2">
        <f t="shared" si="2"/>
        <v>142.45870693462396</v>
      </c>
      <c r="M11" s="2">
        <f>SUMIF(A:A,A11,L:L)</f>
        <v>2603.748134645625</v>
      </c>
      <c r="N11" s="3">
        <f t="shared" si="3"/>
        <v>0.05471293672343345</v>
      </c>
      <c r="O11" s="7">
        <f t="shared" si="4"/>
        <v>18.277213030162606</v>
      </c>
      <c r="P11" s="3">
        <f t="shared" si="5"/>
        <v>0.05471293672343345</v>
      </c>
      <c r="Q11" s="3">
        <f>IF(ISNUMBER(P11),SUMIF(A:A,A11,P:P),"")</f>
        <v>0.9607843389090764</v>
      </c>
      <c r="R11" s="3">
        <f t="shared" si="6"/>
        <v>0.05694611632154341</v>
      </c>
      <c r="S11" s="8">
        <f t="shared" si="7"/>
        <v>17.560460038285136</v>
      </c>
    </row>
    <row r="12" spans="1:19" ht="15">
      <c r="A12" s="1">
        <v>24</v>
      </c>
      <c r="B12" s="5">
        <v>0.548611111111111</v>
      </c>
      <c r="C12" s="1" t="s">
        <v>244</v>
      </c>
      <c r="D12" s="1">
        <v>1</v>
      </c>
      <c r="E12" s="1">
        <v>2</v>
      </c>
      <c r="F12" s="1" t="s">
        <v>246</v>
      </c>
      <c r="G12" s="2">
        <v>33.3121</v>
      </c>
      <c r="H12" s="6">
        <f>1+_xlfn.COUNTIFS(A:A,A12,O:O,"&lt;"&amp;O12)</f>
        <v>11</v>
      </c>
      <c r="I12" s="2">
        <f>_xlfn.AVERAGEIF(A:A,A12,G:G)</f>
        <v>46.2116303030303</v>
      </c>
      <c r="J12" s="2">
        <f t="shared" si="0"/>
        <v>-12.899530303030296</v>
      </c>
      <c r="K12" s="2">
        <f t="shared" si="1"/>
        <v>77.1004696969697</v>
      </c>
      <c r="L12" s="2">
        <f t="shared" si="2"/>
        <v>102.10770441438704</v>
      </c>
      <c r="M12" s="2">
        <f>SUMIF(A:A,A12,L:L)</f>
        <v>2603.748134645625</v>
      </c>
      <c r="N12" s="3">
        <f t="shared" si="3"/>
        <v>0.03921566109092348</v>
      </c>
      <c r="O12" s="7">
        <f t="shared" si="4"/>
        <v>25.50001637563752</v>
      </c>
      <c r="P12" s="3">
        <f t="shared" si="5"/>
      </c>
      <c r="Q12" s="3">
        <f>IF(ISNUMBER(P12),SUMIF(A:A,A12,P:P),"")</f>
      </c>
      <c r="R12" s="3">
        <f t="shared" si="6"/>
      </c>
      <c r="S12" s="8">
        <f t="shared" si="7"/>
      </c>
    </row>
    <row r="13" spans="1:19" ht="15">
      <c r="A13" s="1">
        <v>1</v>
      </c>
      <c r="B13" s="5">
        <v>0.5590277777777778</v>
      </c>
      <c r="C13" s="1" t="s">
        <v>25</v>
      </c>
      <c r="D13" s="1">
        <v>1</v>
      </c>
      <c r="E13" s="1">
        <v>6</v>
      </c>
      <c r="F13" s="1" t="s">
        <v>31</v>
      </c>
      <c r="G13" s="2">
        <v>73.20783333333331</v>
      </c>
      <c r="H13" s="6">
        <f>1+_xlfn.COUNTIFS(A:A,A13,O:O,"&lt;"&amp;O13)</f>
        <v>1</v>
      </c>
      <c r="I13" s="2">
        <f>_xlfn.AVERAGEIF(A:A,A13,G:G)</f>
        <v>50.67500370370371</v>
      </c>
      <c r="J13" s="2">
        <f t="shared" si="0"/>
        <v>22.532829629629603</v>
      </c>
      <c r="K13" s="2">
        <f t="shared" si="1"/>
        <v>112.5328296296296</v>
      </c>
      <c r="L13" s="2">
        <f t="shared" si="2"/>
        <v>855.7427264703836</v>
      </c>
      <c r="M13" s="2">
        <f>SUMIF(A:A,A13,L:L)</f>
        <v>2709.2527127331155</v>
      </c>
      <c r="N13" s="3">
        <f t="shared" si="3"/>
        <v>0.3158593225535995</v>
      </c>
      <c r="O13" s="7">
        <f t="shared" si="4"/>
        <v>3.1659663926186816</v>
      </c>
      <c r="P13" s="3">
        <f t="shared" si="5"/>
        <v>0.3158593225535995</v>
      </c>
      <c r="Q13" s="3">
        <f>IF(ISNUMBER(P13),SUMIF(A:A,A13,P:P),"")</f>
        <v>0.9360365406939833</v>
      </c>
      <c r="R13" s="3">
        <f t="shared" si="6"/>
        <v>0.3374433676696205</v>
      </c>
      <c r="S13" s="8">
        <f t="shared" si="7"/>
        <v>2.9634602301001998</v>
      </c>
    </row>
    <row r="14" spans="1:19" ht="15">
      <c r="A14" s="1">
        <v>1</v>
      </c>
      <c r="B14" s="5">
        <v>0.5590277777777778</v>
      </c>
      <c r="C14" s="1" t="s">
        <v>25</v>
      </c>
      <c r="D14" s="1">
        <v>1</v>
      </c>
      <c r="E14" s="1">
        <v>8</v>
      </c>
      <c r="F14" s="1" t="s">
        <v>33</v>
      </c>
      <c r="G14" s="2">
        <v>64.2776333333334</v>
      </c>
      <c r="H14" s="6">
        <f>1+_xlfn.COUNTIFS(A:A,A14,O:O,"&lt;"&amp;O14)</f>
        <v>2</v>
      </c>
      <c r="I14" s="2">
        <f>_xlfn.AVERAGEIF(A:A,A14,G:G)</f>
        <v>50.67500370370371</v>
      </c>
      <c r="J14" s="2">
        <f t="shared" si="0"/>
        <v>13.60262962962969</v>
      </c>
      <c r="K14" s="2">
        <f t="shared" si="1"/>
        <v>103.60262962962969</v>
      </c>
      <c r="L14" s="2">
        <f t="shared" si="2"/>
        <v>500.77544036457135</v>
      </c>
      <c r="M14" s="2">
        <f>SUMIF(A:A,A14,L:L)</f>
        <v>2709.2527127331155</v>
      </c>
      <c r="N14" s="3">
        <f t="shared" si="3"/>
        <v>0.18483895504136458</v>
      </c>
      <c r="O14" s="7">
        <f t="shared" si="4"/>
        <v>5.410114982397585</v>
      </c>
      <c r="P14" s="3">
        <f t="shared" si="5"/>
        <v>0.18483895504136458</v>
      </c>
      <c r="Q14" s="3">
        <f>IF(ISNUMBER(P14),SUMIF(A:A,A14,P:P),"")</f>
        <v>0.9360365406939833</v>
      </c>
      <c r="R14" s="3">
        <f t="shared" si="6"/>
        <v>0.1974698070059571</v>
      </c>
      <c r="S14" s="8">
        <f t="shared" si="7"/>
        <v>5.064065312880125</v>
      </c>
    </row>
    <row r="15" spans="1:19" ht="15">
      <c r="A15" s="1">
        <v>1</v>
      </c>
      <c r="B15" s="5">
        <v>0.5590277777777778</v>
      </c>
      <c r="C15" s="1" t="s">
        <v>25</v>
      </c>
      <c r="D15" s="1">
        <v>1</v>
      </c>
      <c r="E15" s="1">
        <v>5</v>
      </c>
      <c r="F15" s="1" t="s">
        <v>30</v>
      </c>
      <c r="G15" s="2">
        <v>61.3198</v>
      </c>
      <c r="H15" s="6">
        <f>1+_xlfn.COUNTIFS(A:A,A15,O:O,"&lt;"&amp;O15)</f>
        <v>3</v>
      </c>
      <c r="I15" s="2">
        <f>_xlfn.AVERAGEIF(A:A,A15,G:G)</f>
        <v>50.67500370370371</v>
      </c>
      <c r="J15" s="2">
        <f t="shared" si="0"/>
        <v>10.644796296296292</v>
      </c>
      <c r="K15" s="2">
        <f t="shared" si="1"/>
        <v>100.64479629629629</v>
      </c>
      <c r="L15" s="2">
        <f t="shared" si="2"/>
        <v>419.3424032698743</v>
      </c>
      <c r="M15" s="2">
        <f>SUMIF(A:A,A15,L:L)</f>
        <v>2709.2527127331155</v>
      </c>
      <c r="N15" s="3">
        <f t="shared" si="3"/>
        <v>0.15478157548722665</v>
      </c>
      <c r="O15" s="7">
        <f t="shared" si="4"/>
        <v>6.460717284031813</v>
      </c>
      <c r="P15" s="3">
        <f t="shared" si="5"/>
        <v>0.15478157548722665</v>
      </c>
      <c r="Q15" s="3">
        <f>IF(ISNUMBER(P15),SUMIF(A:A,A15,P:P),"")</f>
        <v>0.9360365406939833</v>
      </c>
      <c r="R15" s="3">
        <f t="shared" si="6"/>
        <v>0.16535847561300399</v>
      </c>
      <c r="S15" s="8">
        <f t="shared" si="7"/>
        <v>6.047467456946966</v>
      </c>
    </row>
    <row r="16" spans="1:19" ht="15">
      <c r="A16" s="1">
        <v>1</v>
      </c>
      <c r="B16" s="5">
        <v>0.5590277777777778</v>
      </c>
      <c r="C16" s="1" t="s">
        <v>25</v>
      </c>
      <c r="D16" s="1">
        <v>1</v>
      </c>
      <c r="E16" s="1">
        <v>1</v>
      </c>
      <c r="F16" s="1" t="s">
        <v>26</v>
      </c>
      <c r="G16" s="2">
        <v>55.7148</v>
      </c>
      <c r="H16" s="6">
        <f>1+_xlfn.COUNTIFS(A:A,A16,O:O,"&lt;"&amp;O16)</f>
        <v>4</v>
      </c>
      <c r="I16" s="2">
        <f>_xlfn.AVERAGEIF(A:A,A16,G:G)</f>
        <v>50.67500370370371</v>
      </c>
      <c r="J16" s="2">
        <f t="shared" si="0"/>
        <v>5.039796296296288</v>
      </c>
      <c r="K16" s="2">
        <f t="shared" si="1"/>
        <v>95.03979629629629</v>
      </c>
      <c r="L16" s="2">
        <f t="shared" si="2"/>
        <v>299.58188257778073</v>
      </c>
      <c r="M16" s="2">
        <f>SUMIF(A:A,A16,L:L)</f>
        <v>2709.2527127331155</v>
      </c>
      <c r="N16" s="3">
        <f t="shared" si="3"/>
        <v>0.1105773120276994</v>
      </c>
      <c r="O16" s="7">
        <f t="shared" si="4"/>
        <v>9.043446450837058</v>
      </c>
      <c r="P16" s="3">
        <f t="shared" si="5"/>
        <v>0.1105773120276994</v>
      </c>
      <c r="Q16" s="3">
        <f>IF(ISNUMBER(P16),SUMIF(A:A,A16,P:P),"")</f>
        <v>0.9360365406939833</v>
      </c>
      <c r="R16" s="3">
        <f t="shared" si="6"/>
        <v>0.11813354203642167</v>
      </c>
      <c r="S16" s="8">
        <f t="shared" si="7"/>
        <v>8.4649963317928</v>
      </c>
    </row>
    <row r="17" spans="1:19" ht="15">
      <c r="A17" s="1">
        <v>1</v>
      </c>
      <c r="B17" s="5">
        <v>0.5590277777777778</v>
      </c>
      <c r="C17" s="1" t="s">
        <v>25</v>
      </c>
      <c r="D17" s="1">
        <v>1</v>
      </c>
      <c r="E17" s="1">
        <v>3</v>
      </c>
      <c r="F17" s="1" t="s">
        <v>28</v>
      </c>
      <c r="G17" s="2">
        <v>46.3096666666667</v>
      </c>
      <c r="H17" s="6">
        <f>1+_xlfn.COUNTIFS(A:A,A17,O:O,"&lt;"&amp;O17)</f>
        <v>5</v>
      </c>
      <c r="I17" s="2">
        <f>_xlfn.AVERAGEIF(A:A,A17,G:G)</f>
        <v>50.67500370370371</v>
      </c>
      <c r="J17" s="2">
        <f t="shared" si="0"/>
        <v>-4.365337037037008</v>
      </c>
      <c r="K17" s="2">
        <f t="shared" si="1"/>
        <v>85.63466296296299</v>
      </c>
      <c r="L17" s="2">
        <f t="shared" si="2"/>
        <v>170.38827064409813</v>
      </c>
      <c r="M17" s="2">
        <f>SUMIF(A:A,A17,L:L)</f>
        <v>2709.2527127331155</v>
      </c>
      <c r="N17" s="3">
        <f t="shared" si="3"/>
        <v>0.06289124297755491</v>
      </c>
      <c r="O17" s="7">
        <f t="shared" si="4"/>
        <v>15.900464876435775</v>
      </c>
      <c r="P17" s="3">
        <f t="shared" si="5"/>
        <v>0.06289124297755491</v>
      </c>
      <c r="Q17" s="3">
        <f>IF(ISNUMBER(P17),SUMIF(A:A,A17,P:P),"")</f>
        <v>0.9360365406939833</v>
      </c>
      <c r="R17" s="3">
        <f t="shared" si="6"/>
        <v>0.06718887590748002</v>
      </c>
      <c r="S17" s="8">
        <f t="shared" si="7"/>
        <v>14.883416138365128</v>
      </c>
    </row>
    <row r="18" spans="1:19" ht="15">
      <c r="A18" s="1">
        <v>1</v>
      </c>
      <c r="B18" s="5">
        <v>0.5590277777777778</v>
      </c>
      <c r="C18" s="1" t="s">
        <v>25</v>
      </c>
      <c r="D18" s="1">
        <v>1</v>
      </c>
      <c r="E18" s="1">
        <v>4</v>
      </c>
      <c r="F18" s="1" t="s">
        <v>29</v>
      </c>
      <c r="G18" s="2">
        <v>43.9084666666667</v>
      </c>
      <c r="H18" s="6">
        <f>1+_xlfn.COUNTIFS(A:A,A18,O:O,"&lt;"&amp;O18)</f>
        <v>6</v>
      </c>
      <c r="I18" s="2">
        <f>_xlfn.AVERAGEIF(A:A,A18,G:G)</f>
        <v>50.67500370370371</v>
      </c>
      <c r="J18" s="2">
        <f t="shared" si="0"/>
        <v>-6.766537037037011</v>
      </c>
      <c r="K18" s="2">
        <f t="shared" si="1"/>
        <v>83.23346296296299</v>
      </c>
      <c r="L18" s="2">
        <f t="shared" si="2"/>
        <v>147.52649367377805</v>
      </c>
      <c r="M18" s="2">
        <f>SUMIF(A:A,A18,L:L)</f>
        <v>2709.2527127331155</v>
      </c>
      <c r="N18" s="3">
        <f t="shared" si="3"/>
        <v>0.05445283600914149</v>
      </c>
      <c r="O18" s="7">
        <f t="shared" si="4"/>
        <v>18.364516401535468</v>
      </c>
      <c r="P18" s="3">
        <f t="shared" si="5"/>
        <v>0.05445283600914149</v>
      </c>
      <c r="Q18" s="3">
        <f>IF(ISNUMBER(P18),SUMIF(A:A,A18,P:P),"")</f>
        <v>0.9360365406939833</v>
      </c>
      <c r="R18" s="3">
        <f t="shared" si="6"/>
        <v>0.05817383578719034</v>
      </c>
      <c r="S18" s="8">
        <f t="shared" si="7"/>
        <v>17.189858404011176</v>
      </c>
    </row>
    <row r="19" spans="1:19" ht="15">
      <c r="A19" s="1">
        <v>1</v>
      </c>
      <c r="B19" s="5">
        <v>0.5590277777777778</v>
      </c>
      <c r="C19" s="1" t="s">
        <v>25</v>
      </c>
      <c r="D19" s="1">
        <v>1</v>
      </c>
      <c r="E19" s="1">
        <v>9</v>
      </c>
      <c r="F19" s="1" t="s">
        <v>34</v>
      </c>
      <c r="G19" s="2">
        <v>43.3426666666667</v>
      </c>
      <c r="H19" s="6">
        <f>1+_xlfn.COUNTIFS(A:A,A19,O:O,"&lt;"&amp;O19)</f>
        <v>7</v>
      </c>
      <c r="I19" s="2">
        <f>_xlfn.AVERAGEIF(A:A,A19,G:G)</f>
        <v>50.67500370370371</v>
      </c>
      <c r="J19" s="2">
        <f t="shared" si="0"/>
        <v>-7.332337037037007</v>
      </c>
      <c r="K19" s="2">
        <f t="shared" si="1"/>
        <v>82.66766296296299</v>
      </c>
      <c r="L19" s="2">
        <f t="shared" si="2"/>
        <v>142.6023200920091</v>
      </c>
      <c r="M19" s="2">
        <f>SUMIF(A:A,A19,L:L)</f>
        <v>2709.2527127331155</v>
      </c>
      <c r="N19" s="3">
        <f t="shared" si="3"/>
        <v>0.05263529659739669</v>
      </c>
      <c r="O19" s="7">
        <f t="shared" si="4"/>
        <v>18.9986580231308</v>
      </c>
      <c r="P19" s="3">
        <f t="shared" si="5"/>
        <v>0.05263529659739669</v>
      </c>
      <c r="Q19" s="3">
        <f>IF(ISNUMBER(P19),SUMIF(A:A,A19,P:P),"")</f>
        <v>0.9360365406939833</v>
      </c>
      <c r="R19" s="3">
        <f t="shared" si="6"/>
        <v>0.05623209598032632</v>
      </c>
      <c r="S19" s="8">
        <f t="shared" si="7"/>
        <v>17.783438133799343</v>
      </c>
    </row>
    <row r="20" spans="1:19" ht="15">
      <c r="A20" s="1">
        <v>1</v>
      </c>
      <c r="B20" s="5">
        <v>0.5590277777777778</v>
      </c>
      <c r="C20" s="1" t="s">
        <v>25</v>
      </c>
      <c r="D20" s="1">
        <v>1</v>
      </c>
      <c r="E20" s="1">
        <v>2</v>
      </c>
      <c r="F20" s="1" t="s">
        <v>27</v>
      </c>
      <c r="G20" s="2">
        <v>39.9518333333333</v>
      </c>
      <c r="H20" s="6">
        <f>1+_xlfn.COUNTIFS(A:A,A20,O:O,"&lt;"&amp;O20)</f>
        <v>8</v>
      </c>
      <c r="I20" s="2">
        <f>_xlfn.AVERAGEIF(A:A,A20,G:G)</f>
        <v>50.67500370370371</v>
      </c>
      <c r="J20" s="2">
        <f t="shared" si="0"/>
        <v>-10.723170370370411</v>
      </c>
      <c r="K20" s="2">
        <f t="shared" si="1"/>
        <v>79.27682962962959</v>
      </c>
      <c r="L20" s="2">
        <f t="shared" si="2"/>
        <v>116.35080142498941</v>
      </c>
      <c r="M20" s="2">
        <f>SUMIF(A:A,A20,L:L)</f>
        <v>2709.2527127331155</v>
      </c>
      <c r="N20" s="3">
        <f t="shared" si="3"/>
        <v>0.0429457174216922</v>
      </c>
      <c r="O20" s="7">
        <f t="shared" si="4"/>
        <v>23.285208864502344</v>
      </c>
      <c r="P20" s="3">
        <f t="shared" si="5"/>
      </c>
      <c r="Q20" s="3">
        <f>IF(ISNUMBER(P20),SUMIF(A:A,A20,P:P),"")</f>
      </c>
      <c r="R20" s="3">
        <f t="shared" si="6"/>
      </c>
      <c r="S20" s="8">
        <f t="shared" si="7"/>
      </c>
    </row>
    <row r="21" spans="1:19" ht="15">
      <c r="A21" s="1">
        <v>1</v>
      </c>
      <c r="B21" s="5">
        <v>0.5590277777777778</v>
      </c>
      <c r="C21" s="1" t="s">
        <v>25</v>
      </c>
      <c r="D21" s="1">
        <v>1</v>
      </c>
      <c r="E21" s="1">
        <v>7</v>
      </c>
      <c r="F21" s="1" t="s">
        <v>32</v>
      </c>
      <c r="G21" s="2">
        <v>28.042333333333303</v>
      </c>
      <c r="H21" s="6">
        <f>1+_xlfn.COUNTIFS(A:A,A21,O:O,"&lt;"&amp;O21)</f>
        <v>9</v>
      </c>
      <c r="I21" s="2">
        <f>_xlfn.AVERAGEIF(A:A,A21,G:G)</f>
        <v>50.67500370370371</v>
      </c>
      <c r="J21" s="2">
        <f t="shared" si="0"/>
        <v>-22.632670370370406</v>
      </c>
      <c r="K21" s="2">
        <f t="shared" si="1"/>
        <v>67.3673296296296</v>
      </c>
      <c r="L21" s="2">
        <f t="shared" si="2"/>
        <v>56.94237421563093</v>
      </c>
      <c r="M21" s="2">
        <f>SUMIF(A:A,A21,L:L)</f>
        <v>2709.2527127331155</v>
      </c>
      <c r="N21" s="3">
        <f t="shared" si="3"/>
        <v>0.02101774188432463</v>
      </c>
      <c r="O21" s="7">
        <f t="shared" si="4"/>
        <v>47.57885054939304</v>
      </c>
      <c r="P21" s="3">
        <f t="shared" si="5"/>
      </c>
      <c r="Q21" s="3">
        <f>IF(ISNUMBER(P21),SUMIF(A:A,A21,P:P),"")</f>
      </c>
      <c r="R21" s="3">
        <f t="shared" si="6"/>
      </c>
      <c r="S21" s="8">
        <f t="shared" si="7"/>
      </c>
    </row>
    <row r="22" spans="1:19" ht="15">
      <c r="A22" s="1">
        <v>25</v>
      </c>
      <c r="B22" s="5">
        <v>0.576388888888889</v>
      </c>
      <c r="C22" s="1" t="s">
        <v>244</v>
      </c>
      <c r="D22" s="1">
        <v>2</v>
      </c>
      <c r="E22" s="1">
        <v>6</v>
      </c>
      <c r="F22" s="1" t="s">
        <v>260</v>
      </c>
      <c r="G22" s="2">
        <v>54.3288</v>
      </c>
      <c r="H22" s="6">
        <f>1+_xlfn.COUNTIFS(A:A,A22,O:O,"&lt;"&amp;O22)</f>
        <v>1</v>
      </c>
      <c r="I22" s="2">
        <f>_xlfn.AVERAGEIF(A:A,A22,G:G)</f>
        <v>43.514561111111085</v>
      </c>
      <c r="J22" s="2">
        <f t="shared" si="0"/>
        <v>10.814238888888916</v>
      </c>
      <c r="K22" s="2">
        <f t="shared" si="1"/>
        <v>100.81423888888892</v>
      </c>
      <c r="L22" s="2">
        <f t="shared" si="2"/>
        <v>423.6274161123077</v>
      </c>
      <c r="M22" s="2">
        <f>SUMIF(A:A,A22,L:L)</f>
        <v>1422.7656427673444</v>
      </c>
      <c r="N22" s="3">
        <f t="shared" si="3"/>
        <v>0.297749259174078</v>
      </c>
      <c r="O22" s="7">
        <f t="shared" si="4"/>
        <v>3.3585306065038893</v>
      </c>
      <c r="P22" s="3">
        <f t="shared" si="5"/>
        <v>0.297749259174078</v>
      </c>
      <c r="Q22" s="3">
        <f>IF(ISNUMBER(P22),SUMIF(A:A,A22,P:P),"")</f>
        <v>1</v>
      </c>
      <c r="R22" s="3">
        <f t="shared" si="6"/>
        <v>0.297749259174078</v>
      </c>
      <c r="S22" s="8">
        <f t="shared" si="7"/>
        <v>3.3585306065038893</v>
      </c>
    </row>
    <row r="23" spans="1:19" ht="15">
      <c r="A23" s="1">
        <v>25</v>
      </c>
      <c r="B23" s="5">
        <v>0.576388888888889</v>
      </c>
      <c r="C23" s="1" t="s">
        <v>244</v>
      </c>
      <c r="D23" s="1">
        <v>2</v>
      </c>
      <c r="E23" s="1">
        <v>4</v>
      </c>
      <c r="F23" s="1" t="s">
        <v>258</v>
      </c>
      <c r="G23" s="2">
        <v>46.373833333333295</v>
      </c>
      <c r="H23" s="6">
        <f>1+_xlfn.COUNTIFS(A:A,A23,O:O,"&lt;"&amp;O23)</f>
        <v>2</v>
      </c>
      <c r="I23" s="2">
        <f>_xlfn.AVERAGEIF(A:A,A23,G:G)</f>
        <v>43.514561111111085</v>
      </c>
      <c r="J23" s="2">
        <f t="shared" si="0"/>
        <v>2.8592722222222093</v>
      </c>
      <c r="K23" s="2">
        <f t="shared" si="1"/>
        <v>92.85927222222222</v>
      </c>
      <c r="L23" s="2">
        <f t="shared" si="2"/>
        <v>262.84285217213034</v>
      </c>
      <c r="M23" s="2">
        <f>SUMIF(A:A,A23,L:L)</f>
        <v>1422.7656427673444</v>
      </c>
      <c r="N23" s="3">
        <f t="shared" si="3"/>
        <v>0.1847407923492508</v>
      </c>
      <c r="O23" s="7">
        <f t="shared" si="4"/>
        <v>5.412989666675831</v>
      </c>
      <c r="P23" s="3">
        <f t="shared" si="5"/>
        <v>0.1847407923492508</v>
      </c>
      <c r="Q23" s="3">
        <f>IF(ISNUMBER(P23),SUMIF(A:A,A23,P:P),"")</f>
        <v>1</v>
      </c>
      <c r="R23" s="3">
        <f t="shared" si="6"/>
        <v>0.1847407923492508</v>
      </c>
      <c r="S23" s="8">
        <f t="shared" si="7"/>
        <v>5.412989666675831</v>
      </c>
    </row>
    <row r="24" spans="1:19" ht="15">
      <c r="A24" s="1">
        <v>25</v>
      </c>
      <c r="B24" s="5">
        <v>0.576388888888889</v>
      </c>
      <c r="C24" s="1" t="s">
        <v>244</v>
      </c>
      <c r="D24" s="1">
        <v>2</v>
      </c>
      <c r="E24" s="1">
        <v>5</v>
      </c>
      <c r="F24" s="1" t="s">
        <v>259</v>
      </c>
      <c r="G24" s="2">
        <v>44.958833333333295</v>
      </c>
      <c r="H24" s="6">
        <f>1+_xlfn.COUNTIFS(A:A,A24,O:O,"&lt;"&amp;O24)</f>
        <v>3</v>
      </c>
      <c r="I24" s="2">
        <f>_xlfn.AVERAGEIF(A:A,A24,G:G)</f>
        <v>43.514561111111085</v>
      </c>
      <c r="J24" s="2">
        <f t="shared" si="0"/>
        <v>1.4442722222222102</v>
      </c>
      <c r="K24" s="2">
        <f t="shared" si="1"/>
        <v>91.44427222222221</v>
      </c>
      <c r="L24" s="2">
        <f t="shared" si="2"/>
        <v>241.44853223323884</v>
      </c>
      <c r="M24" s="2">
        <f>SUMIF(A:A,A24,L:L)</f>
        <v>1422.7656427673444</v>
      </c>
      <c r="N24" s="3">
        <f t="shared" si="3"/>
        <v>0.1697036567200276</v>
      </c>
      <c r="O24" s="7">
        <f t="shared" si="4"/>
        <v>5.892624940013946</v>
      </c>
      <c r="P24" s="3">
        <f t="shared" si="5"/>
        <v>0.1697036567200276</v>
      </c>
      <c r="Q24" s="3">
        <f>IF(ISNUMBER(P24),SUMIF(A:A,A24,P:P),"")</f>
        <v>1</v>
      </c>
      <c r="R24" s="3">
        <f t="shared" si="6"/>
        <v>0.1697036567200276</v>
      </c>
      <c r="S24" s="8">
        <f t="shared" si="7"/>
        <v>5.892624940013946</v>
      </c>
    </row>
    <row r="25" spans="1:19" ht="15">
      <c r="A25" s="1">
        <v>25</v>
      </c>
      <c r="B25" s="5">
        <v>0.576388888888889</v>
      </c>
      <c r="C25" s="1" t="s">
        <v>244</v>
      </c>
      <c r="D25" s="1">
        <v>2</v>
      </c>
      <c r="E25" s="1">
        <v>2</v>
      </c>
      <c r="F25" s="1" t="s">
        <v>256</v>
      </c>
      <c r="G25" s="2">
        <v>40.4027333333333</v>
      </c>
      <c r="H25" s="6">
        <f>1+_xlfn.COUNTIFS(A:A,A25,O:O,"&lt;"&amp;O25)</f>
        <v>4</v>
      </c>
      <c r="I25" s="2">
        <f>_xlfn.AVERAGEIF(A:A,A25,G:G)</f>
        <v>43.514561111111085</v>
      </c>
      <c r="J25" s="2">
        <f t="shared" si="0"/>
        <v>-3.1118277777777834</v>
      </c>
      <c r="K25" s="2">
        <f t="shared" si="1"/>
        <v>86.88817222222221</v>
      </c>
      <c r="L25" s="2">
        <f t="shared" si="2"/>
        <v>183.6974908794567</v>
      </c>
      <c r="M25" s="2">
        <f>SUMIF(A:A,A25,L:L)</f>
        <v>1422.7656427673444</v>
      </c>
      <c r="N25" s="3">
        <f t="shared" si="3"/>
        <v>0.12911296516983406</v>
      </c>
      <c r="O25" s="7">
        <f t="shared" si="4"/>
        <v>7.745155559587752</v>
      </c>
      <c r="P25" s="3">
        <f t="shared" si="5"/>
        <v>0.12911296516983406</v>
      </c>
      <c r="Q25" s="3">
        <f>IF(ISNUMBER(P25),SUMIF(A:A,A25,P:P),"")</f>
        <v>1</v>
      </c>
      <c r="R25" s="3">
        <f t="shared" si="6"/>
        <v>0.12911296516983406</v>
      </c>
      <c r="S25" s="8">
        <f t="shared" si="7"/>
        <v>7.745155559587752</v>
      </c>
    </row>
    <row r="26" spans="1:19" ht="15">
      <c r="A26" s="1">
        <v>25</v>
      </c>
      <c r="B26" s="5">
        <v>0.576388888888889</v>
      </c>
      <c r="C26" s="1" t="s">
        <v>244</v>
      </c>
      <c r="D26" s="1">
        <v>2</v>
      </c>
      <c r="E26" s="1">
        <v>3</v>
      </c>
      <c r="F26" s="1" t="s">
        <v>257</v>
      </c>
      <c r="G26" s="2">
        <v>39.5285</v>
      </c>
      <c r="H26" s="6">
        <f>1+_xlfn.COUNTIFS(A:A,A26,O:O,"&lt;"&amp;O26)</f>
        <v>5</v>
      </c>
      <c r="I26" s="2">
        <f>_xlfn.AVERAGEIF(A:A,A26,G:G)</f>
        <v>43.514561111111085</v>
      </c>
      <c r="J26" s="2">
        <f t="shared" si="0"/>
        <v>-3.986061111111084</v>
      </c>
      <c r="K26" s="2">
        <f t="shared" si="1"/>
        <v>86.01393888888892</v>
      </c>
      <c r="L26" s="2">
        <f t="shared" si="2"/>
        <v>174.31017607176355</v>
      </c>
      <c r="M26" s="2">
        <f>SUMIF(A:A,A26,L:L)</f>
        <v>1422.7656427673444</v>
      </c>
      <c r="N26" s="3">
        <f t="shared" si="3"/>
        <v>0.12251503046750713</v>
      </c>
      <c r="O26" s="7">
        <f t="shared" si="4"/>
        <v>8.162263815175033</v>
      </c>
      <c r="P26" s="3">
        <f t="shared" si="5"/>
        <v>0.12251503046750713</v>
      </c>
      <c r="Q26" s="3">
        <f>IF(ISNUMBER(P26),SUMIF(A:A,A26,P:P),"")</f>
        <v>1</v>
      </c>
      <c r="R26" s="3">
        <f t="shared" si="6"/>
        <v>0.12251503046750713</v>
      </c>
      <c r="S26" s="8">
        <f t="shared" si="7"/>
        <v>8.162263815175033</v>
      </c>
    </row>
    <row r="27" spans="1:19" ht="15">
      <c r="A27" s="1">
        <v>25</v>
      </c>
      <c r="B27" s="5">
        <v>0.576388888888889</v>
      </c>
      <c r="C27" s="1" t="s">
        <v>244</v>
      </c>
      <c r="D27" s="1">
        <v>2</v>
      </c>
      <c r="E27" s="1">
        <v>8</v>
      </c>
      <c r="F27" s="1" t="s">
        <v>261</v>
      </c>
      <c r="G27" s="2">
        <v>35.4946666666666</v>
      </c>
      <c r="H27" s="6">
        <f>1+_xlfn.COUNTIFS(A:A,A27,O:O,"&lt;"&amp;O27)</f>
        <v>6</v>
      </c>
      <c r="I27" s="2">
        <f>_xlfn.AVERAGEIF(A:A,A27,G:G)</f>
        <v>43.514561111111085</v>
      </c>
      <c r="J27" s="2">
        <f t="shared" si="0"/>
        <v>-8.019894444444482</v>
      </c>
      <c r="K27" s="2">
        <f t="shared" si="1"/>
        <v>81.98010555555553</v>
      </c>
      <c r="L27" s="2">
        <f t="shared" si="2"/>
        <v>136.8391752984474</v>
      </c>
      <c r="M27" s="2">
        <f>SUMIF(A:A,A27,L:L)</f>
        <v>1422.7656427673444</v>
      </c>
      <c r="N27" s="3">
        <f t="shared" si="3"/>
        <v>0.0961782961193025</v>
      </c>
      <c r="O27" s="7">
        <f t="shared" si="4"/>
        <v>10.397356164009908</v>
      </c>
      <c r="P27" s="3">
        <f t="shared" si="5"/>
        <v>0.0961782961193025</v>
      </c>
      <c r="Q27" s="3">
        <f>IF(ISNUMBER(P27),SUMIF(A:A,A27,P:P),"")</f>
        <v>1</v>
      </c>
      <c r="R27" s="3">
        <f t="shared" si="6"/>
        <v>0.0961782961193025</v>
      </c>
      <c r="S27" s="8">
        <f t="shared" si="7"/>
        <v>10.397356164009908</v>
      </c>
    </row>
    <row r="28" spans="1:19" ht="15">
      <c r="A28" s="1">
        <v>2</v>
      </c>
      <c r="B28" s="5">
        <v>0.5833333333333334</v>
      </c>
      <c r="C28" s="1" t="s">
        <v>25</v>
      </c>
      <c r="D28" s="1">
        <v>2</v>
      </c>
      <c r="E28" s="1">
        <v>2</v>
      </c>
      <c r="F28" s="1" t="s">
        <v>36</v>
      </c>
      <c r="G28" s="2">
        <v>61.1749</v>
      </c>
      <c r="H28" s="6">
        <f>1+_xlfn.COUNTIFS(A:A,A28,O:O,"&lt;"&amp;O28)</f>
        <v>1</v>
      </c>
      <c r="I28" s="2">
        <f>_xlfn.AVERAGEIF(A:A,A28,G:G)</f>
        <v>48.94157037037035</v>
      </c>
      <c r="J28" s="2">
        <f t="shared" si="0"/>
        <v>12.233329629629651</v>
      </c>
      <c r="K28" s="2">
        <f t="shared" si="1"/>
        <v>102.23332962962965</v>
      </c>
      <c r="L28" s="2">
        <f t="shared" si="2"/>
        <v>461.2774832113783</v>
      </c>
      <c r="M28" s="2">
        <f>SUMIF(A:A,A28,L:L)</f>
        <v>2253.6146648636436</v>
      </c>
      <c r="N28" s="3">
        <f t="shared" si="3"/>
        <v>0.20468338727254784</v>
      </c>
      <c r="O28" s="7">
        <f t="shared" si="4"/>
        <v>4.885594348057382</v>
      </c>
      <c r="P28" s="3">
        <f t="shared" si="5"/>
        <v>0.20468338727254784</v>
      </c>
      <c r="Q28" s="3">
        <f>IF(ISNUMBER(P28),SUMIF(A:A,A28,P:P),"")</f>
        <v>0.9134184014064975</v>
      </c>
      <c r="R28" s="3">
        <f t="shared" si="6"/>
        <v>0.2240850271435005</v>
      </c>
      <c r="S28" s="8">
        <f t="shared" si="7"/>
        <v>4.462591779323193</v>
      </c>
    </row>
    <row r="29" spans="1:19" ht="15">
      <c r="A29" s="1">
        <v>2</v>
      </c>
      <c r="B29" s="5">
        <v>0.5833333333333334</v>
      </c>
      <c r="C29" s="1" t="s">
        <v>25</v>
      </c>
      <c r="D29" s="1">
        <v>2</v>
      </c>
      <c r="E29" s="1">
        <v>1</v>
      </c>
      <c r="F29" s="1" t="s">
        <v>35</v>
      </c>
      <c r="G29" s="2">
        <v>59.1813333333333</v>
      </c>
      <c r="H29" s="6">
        <f>1+_xlfn.COUNTIFS(A:A,A29,O:O,"&lt;"&amp;O29)</f>
        <v>2</v>
      </c>
      <c r="I29" s="2">
        <f>_xlfn.AVERAGEIF(A:A,A29,G:G)</f>
        <v>48.94157037037035</v>
      </c>
      <c r="J29" s="2">
        <f t="shared" si="0"/>
        <v>10.23976296296295</v>
      </c>
      <c r="K29" s="2">
        <f t="shared" si="1"/>
        <v>100.23976296296294</v>
      </c>
      <c r="L29" s="2">
        <f t="shared" si="2"/>
        <v>409.27437628067025</v>
      </c>
      <c r="M29" s="2">
        <f>SUMIF(A:A,A29,L:L)</f>
        <v>2253.6146648636436</v>
      </c>
      <c r="N29" s="3">
        <f t="shared" si="3"/>
        <v>0.18160796637584609</v>
      </c>
      <c r="O29" s="7">
        <f t="shared" si="4"/>
        <v>5.506366377840792</v>
      </c>
      <c r="P29" s="3">
        <f t="shared" si="5"/>
        <v>0.18160796637584609</v>
      </c>
      <c r="Q29" s="3">
        <f>IF(ISNUMBER(P29),SUMIF(A:A,A29,P:P),"")</f>
        <v>0.9134184014064975</v>
      </c>
      <c r="R29" s="3">
        <f t="shared" si="6"/>
        <v>0.19882232074173564</v>
      </c>
      <c r="S29" s="8">
        <f t="shared" si="7"/>
        <v>5.029616374405823</v>
      </c>
    </row>
    <row r="30" spans="1:19" ht="15">
      <c r="A30" s="1">
        <v>2</v>
      </c>
      <c r="B30" s="5">
        <v>0.5833333333333334</v>
      </c>
      <c r="C30" s="1" t="s">
        <v>25</v>
      </c>
      <c r="D30" s="1">
        <v>2</v>
      </c>
      <c r="E30" s="1">
        <v>7</v>
      </c>
      <c r="F30" s="1" t="s">
        <v>41</v>
      </c>
      <c r="G30" s="2">
        <v>52.933266666666704</v>
      </c>
      <c r="H30" s="6">
        <f>1+_xlfn.COUNTIFS(A:A,A30,O:O,"&lt;"&amp;O30)</f>
        <v>3</v>
      </c>
      <c r="I30" s="2">
        <f>_xlfn.AVERAGEIF(A:A,A30,G:G)</f>
        <v>48.94157037037035</v>
      </c>
      <c r="J30" s="2">
        <f t="shared" si="0"/>
        <v>3.991696296296354</v>
      </c>
      <c r="K30" s="2">
        <f t="shared" si="1"/>
        <v>93.99169629629635</v>
      </c>
      <c r="L30" s="2">
        <f t="shared" si="2"/>
        <v>281.3225224215043</v>
      </c>
      <c r="M30" s="2">
        <f>SUMIF(A:A,A30,L:L)</f>
        <v>2253.6146648636436</v>
      </c>
      <c r="N30" s="3">
        <f t="shared" si="3"/>
        <v>0.12483168786910867</v>
      </c>
      <c r="O30" s="7">
        <f t="shared" si="4"/>
        <v>8.010786500367939</v>
      </c>
      <c r="P30" s="3">
        <f t="shared" si="5"/>
        <v>0.12483168786910867</v>
      </c>
      <c r="Q30" s="3">
        <f>IF(ISNUMBER(P30),SUMIF(A:A,A30,P:P),"")</f>
        <v>0.9134184014064975</v>
      </c>
      <c r="R30" s="3">
        <f t="shared" si="6"/>
        <v>0.13666430156967568</v>
      </c>
      <c r="S30" s="8">
        <f t="shared" si="7"/>
        <v>7.317199799174835</v>
      </c>
    </row>
    <row r="31" spans="1:19" ht="15">
      <c r="A31" s="1">
        <v>2</v>
      </c>
      <c r="B31" s="5">
        <v>0.5833333333333334</v>
      </c>
      <c r="C31" s="1" t="s">
        <v>25</v>
      </c>
      <c r="D31" s="1">
        <v>2</v>
      </c>
      <c r="E31" s="1">
        <v>5</v>
      </c>
      <c r="F31" s="1" t="s">
        <v>39</v>
      </c>
      <c r="G31" s="2">
        <v>52.5893333333333</v>
      </c>
      <c r="H31" s="6">
        <f>1+_xlfn.COUNTIFS(A:A,A31,O:O,"&lt;"&amp;O31)</f>
        <v>4</v>
      </c>
      <c r="I31" s="2">
        <f>_xlfn.AVERAGEIF(A:A,A31,G:G)</f>
        <v>48.94157037037035</v>
      </c>
      <c r="J31" s="2">
        <f t="shared" si="0"/>
        <v>3.6477629629629504</v>
      </c>
      <c r="K31" s="2">
        <f t="shared" si="1"/>
        <v>93.64776296296296</v>
      </c>
      <c r="L31" s="2">
        <f t="shared" si="2"/>
        <v>275.5766407587027</v>
      </c>
      <c r="M31" s="2">
        <f>SUMIF(A:A,A31,L:L)</f>
        <v>2253.6146648636436</v>
      </c>
      <c r="N31" s="3">
        <f t="shared" si="3"/>
        <v>0.12228205871005753</v>
      </c>
      <c r="O31" s="7">
        <f t="shared" si="4"/>
        <v>8.177814558806993</v>
      </c>
      <c r="P31" s="3">
        <f t="shared" si="5"/>
        <v>0.12228205871005753</v>
      </c>
      <c r="Q31" s="3">
        <f>IF(ISNUMBER(P31),SUMIF(A:A,A31,P:P),"")</f>
        <v>0.9134184014064975</v>
      </c>
      <c r="R31" s="3">
        <f t="shared" si="6"/>
        <v>0.13387299677975117</v>
      </c>
      <c r="S31" s="8">
        <f t="shared" si="7"/>
        <v>7.469766301304267</v>
      </c>
    </row>
    <row r="32" spans="1:19" ht="15">
      <c r="A32" s="1">
        <v>2</v>
      </c>
      <c r="B32" s="5">
        <v>0.5833333333333334</v>
      </c>
      <c r="C32" s="1" t="s">
        <v>25</v>
      </c>
      <c r="D32" s="1">
        <v>2</v>
      </c>
      <c r="E32" s="1">
        <v>4</v>
      </c>
      <c r="F32" s="1" t="s">
        <v>38</v>
      </c>
      <c r="G32" s="2">
        <v>49.6272666666667</v>
      </c>
      <c r="H32" s="6">
        <f>1+_xlfn.COUNTIFS(A:A,A32,O:O,"&lt;"&amp;O32)</f>
        <v>5</v>
      </c>
      <c r="I32" s="2">
        <f>_xlfn.AVERAGEIF(A:A,A32,G:G)</f>
        <v>48.94157037037035</v>
      </c>
      <c r="J32" s="2">
        <f t="shared" si="0"/>
        <v>0.6856962962963493</v>
      </c>
      <c r="K32" s="2">
        <f t="shared" si="1"/>
        <v>90.68569629629636</v>
      </c>
      <c r="L32" s="2">
        <f t="shared" si="2"/>
        <v>230.70544749068986</v>
      </c>
      <c r="M32" s="2">
        <f>SUMIF(A:A,A32,L:L)</f>
        <v>2253.6146648636436</v>
      </c>
      <c r="N32" s="3">
        <f t="shared" si="3"/>
        <v>0.10237129314414044</v>
      </c>
      <c r="O32" s="7">
        <f t="shared" si="4"/>
        <v>9.768363466816657</v>
      </c>
      <c r="P32" s="3">
        <f t="shared" si="5"/>
        <v>0.10237129314414044</v>
      </c>
      <c r="Q32" s="3">
        <f>IF(ISNUMBER(P32),SUMIF(A:A,A32,P:P),"")</f>
        <v>0.9134184014064975</v>
      </c>
      <c r="R32" s="3">
        <f t="shared" si="6"/>
        <v>0.11207491877381422</v>
      </c>
      <c r="S32" s="8">
        <f t="shared" si="7"/>
        <v>8.922602942217303</v>
      </c>
    </row>
    <row r="33" spans="1:19" ht="15">
      <c r="A33" s="1">
        <v>2</v>
      </c>
      <c r="B33" s="5">
        <v>0.5833333333333334</v>
      </c>
      <c r="C33" s="1" t="s">
        <v>25</v>
      </c>
      <c r="D33" s="1">
        <v>2</v>
      </c>
      <c r="E33" s="1">
        <v>8</v>
      </c>
      <c r="F33" s="1" t="s">
        <v>42</v>
      </c>
      <c r="G33" s="2">
        <v>47.3953666666666</v>
      </c>
      <c r="H33" s="6">
        <f>1+_xlfn.COUNTIFS(A:A,A33,O:O,"&lt;"&amp;O33)</f>
        <v>6</v>
      </c>
      <c r="I33" s="2">
        <f>_xlfn.AVERAGEIF(A:A,A33,G:G)</f>
        <v>48.94157037037035</v>
      </c>
      <c r="J33" s="2">
        <f t="shared" si="0"/>
        <v>-1.5462037037037533</v>
      </c>
      <c r="K33" s="2">
        <f t="shared" si="1"/>
        <v>88.45379629629625</v>
      </c>
      <c r="L33" s="2">
        <f t="shared" si="2"/>
        <v>201.7900454229305</v>
      </c>
      <c r="M33" s="2">
        <f>SUMIF(A:A,A33,L:L)</f>
        <v>2253.6146648636436</v>
      </c>
      <c r="N33" s="3">
        <f t="shared" si="3"/>
        <v>0.08954061604632836</v>
      </c>
      <c r="O33" s="7">
        <f t="shared" si="4"/>
        <v>11.16811614834769</v>
      </c>
      <c r="P33" s="3">
        <f t="shared" si="5"/>
        <v>0.08954061604632836</v>
      </c>
      <c r="Q33" s="3">
        <f>IF(ISNUMBER(P33),SUMIF(A:A,A33,P:P),"")</f>
        <v>0.9134184014064975</v>
      </c>
      <c r="R33" s="3">
        <f t="shared" si="6"/>
        <v>0.09802804049978867</v>
      </c>
      <c r="S33" s="8">
        <f t="shared" si="7"/>
        <v>10.201162798945838</v>
      </c>
    </row>
    <row r="34" spans="1:19" ht="15">
      <c r="A34" s="1">
        <v>2</v>
      </c>
      <c r="B34" s="5">
        <v>0.5833333333333334</v>
      </c>
      <c r="C34" s="1" t="s">
        <v>25</v>
      </c>
      <c r="D34" s="1">
        <v>2</v>
      </c>
      <c r="E34" s="1">
        <v>3</v>
      </c>
      <c r="F34" s="1" t="s">
        <v>37</v>
      </c>
      <c r="G34" s="2">
        <v>47.125299999999996</v>
      </c>
      <c r="H34" s="6">
        <f>1+_xlfn.COUNTIFS(A:A,A34,O:O,"&lt;"&amp;O34)</f>
        <v>7</v>
      </c>
      <c r="I34" s="2">
        <f>_xlfn.AVERAGEIF(A:A,A34,G:G)</f>
        <v>48.94157037037035</v>
      </c>
      <c r="J34" s="2">
        <f t="shared" si="0"/>
        <v>-1.8162703703703542</v>
      </c>
      <c r="K34" s="2">
        <f t="shared" si="1"/>
        <v>88.18372962962965</v>
      </c>
      <c r="L34" s="2">
        <f t="shared" si="2"/>
        <v>198.54658898011337</v>
      </c>
      <c r="M34" s="2">
        <f>SUMIF(A:A,A34,L:L)</f>
        <v>2253.6146648636436</v>
      </c>
      <c r="N34" s="3">
        <f t="shared" si="3"/>
        <v>0.0881013919884687</v>
      </c>
      <c r="O34" s="7">
        <f t="shared" si="4"/>
        <v>11.350558458042148</v>
      </c>
      <c r="P34" s="3">
        <f t="shared" si="5"/>
        <v>0.0881013919884687</v>
      </c>
      <c r="Q34" s="3">
        <f>IF(ISNUMBER(P34),SUMIF(A:A,A34,P:P),"")</f>
        <v>0.9134184014064975</v>
      </c>
      <c r="R34" s="3">
        <f t="shared" si="6"/>
        <v>0.09645239449173416</v>
      </c>
      <c r="S34" s="8">
        <f t="shared" si="7"/>
        <v>10.367808961815859</v>
      </c>
    </row>
    <row r="35" spans="1:19" ht="15">
      <c r="A35" s="1">
        <v>2</v>
      </c>
      <c r="B35" s="5">
        <v>0.5833333333333334</v>
      </c>
      <c r="C35" s="1" t="s">
        <v>25</v>
      </c>
      <c r="D35" s="1">
        <v>2</v>
      </c>
      <c r="E35" s="1">
        <v>6</v>
      </c>
      <c r="F35" s="1" t="s">
        <v>40</v>
      </c>
      <c r="G35" s="2">
        <v>33.8187333333333</v>
      </c>
      <c r="H35" s="6">
        <f>1+_xlfn.COUNTIFS(A:A,A35,O:O,"&lt;"&amp;O35)</f>
        <v>9</v>
      </c>
      <c r="I35" s="2">
        <f>_xlfn.AVERAGEIF(A:A,A35,G:G)</f>
        <v>48.94157037037035</v>
      </c>
      <c r="J35" s="2">
        <f t="shared" si="0"/>
        <v>-15.122837037037051</v>
      </c>
      <c r="K35" s="2">
        <f t="shared" si="1"/>
        <v>74.87716296296296</v>
      </c>
      <c r="L35" s="2">
        <f t="shared" si="2"/>
        <v>89.35612391685112</v>
      </c>
      <c r="M35" s="2">
        <f>SUMIF(A:A,A35,L:L)</f>
        <v>2253.6146648636436</v>
      </c>
      <c r="N35" s="3">
        <f t="shared" si="3"/>
        <v>0.039650134208838964</v>
      </c>
      <c r="O35" s="7">
        <f t="shared" si="4"/>
        <v>25.220595590747738</v>
      </c>
      <c r="P35" s="3">
        <f t="shared" si="5"/>
      </c>
      <c r="Q35" s="3">
        <f>IF(ISNUMBER(P35),SUMIF(A:A,A35,P:P),"")</f>
      </c>
      <c r="R35" s="3">
        <f t="shared" si="6"/>
      </c>
      <c r="S35" s="8">
        <f t="shared" si="7"/>
      </c>
    </row>
    <row r="36" spans="1:19" ht="15">
      <c r="A36" s="1">
        <v>2</v>
      </c>
      <c r="B36" s="5">
        <v>0.5833333333333334</v>
      </c>
      <c r="C36" s="1" t="s">
        <v>25</v>
      </c>
      <c r="D36" s="1">
        <v>2</v>
      </c>
      <c r="E36" s="1">
        <v>9</v>
      </c>
      <c r="F36" s="1" t="s">
        <v>43</v>
      </c>
      <c r="G36" s="2">
        <v>36.6286333333333</v>
      </c>
      <c r="H36" s="6">
        <f>1+_xlfn.COUNTIFS(A:A,A36,O:O,"&lt;"&amp;O36)</f>
        <v>8</v>
      </c>
      <c r="I36" s="2">
        <f>_xlfn.AVERAGEIF(A:A,A36,G:G)</f>
        <v>48.94157037037035</v>
      </c>
      <c r="J36" s="2">
        <f t="shared" si="0"/>
        <v>-12.312937037037052</v>
      </c>
      <c r="K36" s="2">
        <f t="shared" si="1"/>
        <v>77.68706296296295</v>
      </c>
      <c r="L36" s="2">
        <f t="shared" si="2"/>
        <v>105.76543638080297</v>
      </c>
      <c r="M36" s="2">
        <f>SUMIF(A:A,A36,L:L)</f>
        <v>2253.6146648636436</v>
      </c>
      <c r="N36" s="3">
        <f t="shared" si="3"/>
        <v>0.04693146438466328</v>
      </c>
      <c r="O36" s="7">
        <f t="shared" si="4"/>
        <v>21.307666681860233</v>
      </c>
      <c r="P36" s="3">
        <f t="shared" si="5"/>
      </c>
      <c r="Q36" s="3">
        <f>IF(ISNUMBER(P36),SUMIF(A:A,A36,P:P),"")</f>
      </c>
      <c r="R36" s="3">
        <f t="shared" si="6"/>
      </c>
      <c r="S36" s="8">
        <f t="shared" si="7"/>
      </c>
    </row>
    <row r="37" spans="1:19" ht="15">
      <c r="A37" s="1">
        <v>17</v>
      </c>
      <c r="B37" s="5">
        <v>0.59375</v>
      </c>
      <c r="C37" s="1" t="s">
        <v>200</v>
      </c>
      <c r="D37" s="1">
        <v>1</v>
      </c>
      <c r="E37" s="1">
        <v>3</v>
      </c>
      <c r="F37" s="1" t="s">
        <v>202</v>
      </c>
      <c r="G37" s="2">
        <v>60.241033333333306</v>
      </c>
      <c r="H37" s="6">
        <f>1+_xlfn.COUNTIFS(A:A,A37,O:O,"&lt;"&amp;O37)</f>
        <v>1</v>
      </c>
      <c r="I37" s="2">
        <f>_xlfn.AVERAGEIF(A:A,A37,G:G)</f>
        <v>48.86797777777773</v>
      </c>
      <c r="J37" s="2">
        <f t="shared" si="0"/>
        <v>11.373055555555574</v>
      </c>
      <c r="K37" s="2">
        <f t="shared" si="1"/>
        <v>101.37305555555557</v>
      </c>
      <c r="L37" s="2">
        <f t="shared" si="2"/>
        <v>438.0720231760862</v>
      </c>
      <c r="M37" s="2">
        <f>SUMIF(A:A,A37,L:L)</f>
        <v>799.6018254610603</v>
      </c>
      <c r="N37" s="3">
        <f t="shared" si="3"/>
        <v>0.5478627101976518</v>
      </c>
      <c r="O37" s="7">
        <f t="shared" si="4"/>
        <v>1.8252748022204892</v>
      </c>
      <c r="P37" s="3">
        <f t="shared" si="5"/>
        <v>0.5478627101976518</v>
      </c>
      <c r="Q37" s="3">
        <f>IF(ISNUMBER(P37),SUMIF(A:A,A37,P:P),"")</f>
        <v>1</v>
      </c>
      <c r="R37" s="3">
        <f t="shared" si="6"/>
        <v>0.5478627101976518</v>
      </c>
      <c r="S37" s="8">
        <f t="shared" si="7"/>
        <v>1.8252748022204892</v>
      </c>
    </row>
    <row r="38" spans="1:19" ht="15">
      <c r="A38" s="1">
        <v>17</v>
      </c>
      <c r="B38" s="5">
        <v>0.59375</v>
      </c>
      <c r="C38" s="1" t="s">
        <v>200</v>
      </c>
      <c r="D38" s="1">
        <v>1</v>
      </c>
      <c r="E38" s="1">
        <v>2</v>
      </c>
      <c r="F38" s="1" t="s">
        <v>201</v>
      </c>
      <c r="G38" s="2">
        <v>52.1532999999999</v>
      </c>
      <c r="H38" s="6">
        <f>1+_xlfn.COUNTIFS(A:A,A38,O:O,"&lt;"&amp;O38)</f>
        <v>2</v>
      </c>
      <c r="I38" s="2">
        <f>_xlfn.AVERAGEIF(A:A,A38,G:G)</f>
        <v>48.86797777777773</v>
      </c>
      <c r="J38" s="2">
        <f t="shared" si="0"/>
        <v>3.2853222222221703</v>
      </c>
      <c r="K38" s="2">
        <f t="shared" si="1"/>
        <v>93.28532222222216</v>
      </c>
      <c r="L38" s="2">
        <f t="shared" si="2"/>
        <v>269.6485200435442</v>
      </c>
      <c r="M38" s="2">
        <f>SUMIF(A:A,A38,L:L)</f>
        <v>799.6018254610603</v>
      </c>
      <c r="N38" s="3">
        <f t="shared" si="3"/>
        <v>0.3372284948049756</v>
      </c>
      <c r="O38" s="7">
        <f t="shared" si="4"/>
        <v>2.965348466707463</v>
      </c>
      <c r="P38" s="3">
        <f t="shared" si="5"/>
        <v>0.3372284948049756</v>
      </c>
      <c r="Q38" s="3">
        <f>IF(ISNUMBER(P38),SUMIF(A:A,A38,P:P),"")</f>
        <v>1</v>
      </c>
      <c r="R38" s="3">
        <f t="shared" si="6"/>
        <v>0.3372284948049756</v>
      </c>
      <c r="S38" s="8">
        <f t="shared" si="7"/>
        <v>2.965348466707463</v>
      </c>
    </row>
    <row r="39" spans="1:19" ht="15">
      <c r="A39" s="1">
        <v>17</v>
      </c>
      <c r="B39" s="5">
        <v>0.59375</v>
      </c>
      <c r="C39" s="1" t="s">
        <v>200</v>
      </c>
      <c r="D39" s="1">
        <v>1</v>
      </c>
      <c r="E39" s="1">
        <v>4</v>
      </c>
      <c r="F39" s="1" t="s">
        <v>203</v>
      </c>
      <c r="G39" s="2">
        <v>34.2096</v>
      </c>
      <c r="H39" s="6">
        <f>1+_xlfn.COUNTIFS(A:A,A39,O:O,"&lt;"&amp;O39)</f>
        <v>3</v>
      </c>
      <c r="I39" s="2">
        <f>_xlfn.AVERAGEIF(A:A,A39,G:G)</f>
        <v>48.86797777777773</v>
      </c>
      <c r="J39" s="2">
        <f t="shared" si="0"/>
        <v>-14.65837777777773</v>
      </c>
      <c r="K39" s="2">
        <f t="shared" si="1"/>
        <v>75.34162222222227</v>
      </c>
      <c r="L39" s="2">
        <f t="shared" si="2"/>
        <v>91.88128224142999</v>
      </c>
      <c r="M39" s="2">
        <f>SUMIF(A:A,A39,L:L)</f>
        <v>799.6018254610603</v>
      </c>
      <c r="N39" s="3">
        <f t="shared" si="3"/>
        <v>0.11490879499737272</v>
      </c>
      <c r="O39" s="7">
        <f t="shared" si="4"/>
        <v>8.702554056222276</v>
      </c>
      <c r="P39" s="3">
        <f t="shared" si="5"/>
        <v>0.11490879499737272</v>
      </c>
      <c r="Q39" s="3">
        <f>IF(ISNUMBER(P39),SUMIF(A:A,A39,P:P),"")</f>
        <v>1</v>
      </c>
      <c r="R39" s="3">
        <f t="shared" si="6"/>
        <v>0.11490879499737272</v>
      </c>
      <c r="S39" s="8">
        <f t="shared" si="7"/>
        <v>8.702554056222276</v>
      </c>
    </row>
    <row r="40" spans="1:19" ht="15">
      <c r="A40" s="1">
        <v>26</v>
      </c>
      <c r="B40" s="5">
        <v>0.6041666666666666</v>
      </c>
      <c r="C40" s="1" t="s">
        <v>244</v>
      </c>
      <c r="D40" s="1">
        <v>3</v>
      </c>
      <c r="E40" s="1">
        <v>7</v>
      </c>
      <c r="F40" s="1" t="s">
        <v>268</v>
      </c>
      <c r="G40" s="2">
        <v>68.4310666666667</v>
      </c>
      <c r="H40" s="6">
        <f>1+_xlfn.COUNTIFS(A:A,A40,O:O,"&lt;"&amp;O40)</f>
        <v>1</v>
      </c>
      <c r="I40" s="2">
        <f>_xlfn.AVERAGEIF(A:A,A40,G:G)</f>
        <v>53.237633333333314</v>
      </c>
      <c r="J40" s="2">
        <f t="shared" si="0"/>
        <v>15.193433333333381</v>
      </c>
      <c r="K40" s="2">
        <f t="shared" si="1"/>
        <v>105.19343333333339</v>
      </c>
      <c r="L40" s="2">
        <f t="shared" si="2"/>
        <v>550.9290307275897</v>
      </c>
      <c r="M40" s="2">
        <f>SUMIF(A:A,A40,L:L)</f>
        <v>2461.244713562228</v>
      </c>
      <c r="N40" s="3">
        <f t="shared" si="3"/>
        <v>0.2238416308999258</v>
      </c>
      <c r="O40" s="7">
        <f t="shared" si="4"/>
        <v>4.4674442192885735</v>
      </c>
      <c r="P40" s="3">
        <f t="shared" si="5"/>
        <v>0.2238416308999258</v>
      </c>
      <c r="Q40" s="3">
        <f>IF(ISNUMBER(P40),SUMIF(A:A,A40,P:P),"")</f>
        <v>0.9443856976576767</v>
      </c>
      <c r="R40" s="3">
        <f t="shared" si="6"/>
        <v>0.23702352911009936</v>
      </c>
      <c r="S40" s="8">
        <f t="shared" si="7"/>
        <v>4.218990425779594</v>
      </c>
    </row>
    <row r="41" spans="1:19" ht="15">
      <c r="A41" s="1">
        <v>26</v>
      </c>
      <c r="B41" s="5">
        <v>0.6041666666666666</v>
      </c>
      <c r="C41" s="1" t="s">
        <v>244</v>
      </c>
      <c r="D41" s="1">
        <v>3</v>
      </c>
      <c r="E41" s="1">
        <v>4</v>
      </c>
      <c r="F41" s="1" t="s">
        <v>265</v>
      </c>
      <c r="G41" s="2">
        <v>65.1895999999999</v>
      </c>
      <c r="H41" s="6">
        <f>1+_xlfn.COUNTIFS(A:A,A41,O:O,"&lt;"&amp;O41)</f>
        <v>2</v>
      </c>
      <c r="I41" s="2">
        <f>_xlfn.AVERAGEIF(A:A,A41,G:G)</f>
        <v>53.237633333333314</v>
      </c>
      <c r="J41" s="2">
        <f t="shared" si="0"/>
        <v>11.951966666666586</v>
      </c>
      <c r="K41" s="2">
        <f t="shared" si="1"/>
        <v>101.95196666666658</v>
      </c>
      <c r="L41" s="2">
        <f t="shared" si="2"/>
        <v>453.55566167233917</v>
      </c>
      <c r="M41" s="2">
        <f>SUMIF(A:A,A41,L:L)</f>
        <v>2461.244713562228</v>
      </c>
      <c r="N41" s="3">
        <f t="shared" si="3"/>
        <v>0.18427897850754363</v>
      </c>
      <c r="O41" s="7">
        <f t="shared" si="4"/>
        <v>5.426554933714613</v>
      </c>
      <c r="P41" s="3">
        <f t="shared" si="5"/>
        <v>0.18427897850754363</v>
      </c>
      <c r="Q41" s="3">
        <f>IF(ISNUMBER(P41),SUMIF(A:A,A41,P:P),"")</f>
        <v>0.9443856976576767</v>
      </c>
      <c r="R41" s="3">
        <f t="shared" si="6"/>
        <v>0.19513105605538464</v>
      </c>
      <c r="S41" s="8">
        <f t="shared" si="7"/>
        <v>5.124760866953782</v>
      </c>
    </row>
    <row r="42" spans="1:19" ht="15">
      <c r="A42" s="1">
        <v>26</v>
      </c>
      <c r="B42" s="5">
        <v>0.6041666666666666</v>
      </c>
      <c r="C42" s="1" t="s">
        <v>244</v>
      </c>
      <c r="D42" s="1">
        <v>3</v>
      </c>
      <c r="E42" s="1">
        <v>3</v>
      </c>
      <c r="F42" s="1" t="s">
        <v>264</v>
      </c>
      <c r="G42" s="2">
        <v>59.110600000000005</v>
      </c>
      <c r="H42" s="6">
        <f>1+_xlfn.COUNTIFS(A:A,A42,O:O,"&lt;"&amp;O42)</f>
        <v>3</v>
      </c>
      <c r="I42" s="2">
        <f>_xlfn.AVERAGEIF(A:A,A42,G:G)</f>
        <v>53.237633333333314</v>
      </c>
      <c r="J42" s="2">
        <f t="shared" si="0"/>
        <v>5.8729666666666915</v>
      </c>
      <c r="K42" s="2">
        <f t="shared" si="1"/>
        <v>95.87296666666668</v>
      </c>
      <c r="L42" s="2">
        <f t="shared" si="2"/>
        <v>314.93869473631173</v>
      </c>
      <c r="M42" s="2">
        <f>SUMIF(A:A,A42,L:L)</f>
        <v>2461.244713562228</v>
      </c>
      <c r="N42" s="3">
        <f t="shared" si="3"/>
        <v>0.12795911475234506</v>
      </c>
      <c r="O42" s="7">
        <f t="shared" si="4"/>
        <v>7.814996234816273</v>
      </c>
      <c r="P42" s="3">
        <f t="shared" si="5"/>
        <v>0.12795911475234506</v>
      </c>
      <c r="Q42" s="3">
        <f>IF(ISNUMBER(P42),SUMIF(A:A,A42,P:P),"")</f>
        <v>0.9443856976576767</v>
      </c>
      <c r="R42" s="3">
        <f t="shared" si="6"/>
        <v>0.1354945495995091</v>
      </c>
      <c r="S42" s="8">
        <f t="shared" si="7"/>
        <v>7.380370671409081</v>
      </c>
    </row>
    <row r="43" spans="1:19" ht="15">
      <c r="A43" s="1">
        <v>26</v>
      </c>
      <c r="B43" s="5">
        <v>0.6041666666666666</v>
      </c>
      <c r="C43" s="1" t="s">
        <v>244</v>
      </c>
      <c r="D43" s="1">
        <v>3</v>
      </c>
      <c r="E43" s="1">
        <v>1</v>
      </c>
      <c r="F43" s="1" t="s">
        <v>262</v>
      </c>
      <c r="G43" s="2">
        <v>58.7387333333333</v>
      </c>
      <c r="H43" s="6">
        <f>1+_xlfn.COUNTIFS(A:A,A43,O:O,"&lt;"&amp;O43)</f>
        <v>4</v>
      </c>
      <c r="I43" s="2">
        <f>_xlfn.AVERAGEIF(A:A,A43,G:G)</f>
        <v>53.237633333333314</v>
      </c>
      <c r="J43" s="2">
        <f t="shared" si="0"/>
        <v>5.501099999999987</v>
      </c>
      <c r="K43" s="2">
        <f t="shared" si="1"/>
        <v>95.50109999999998</v>
      </c>
      <c r="L43" s="2">
        <f t="shared" si="2"/>
        <v>307.9895950198953</v>
      </c>
      <c r="M43" s="2">
        <f>SUMIF(A:A,A43,L:L)</f>
        <v>2461.244713562228</v>
      </c>
      <c r="N43" s="3">
        <f t="shared" si="3"/>
        <v>0.125135706060749</v>
      </c>
      <c r="O43" s="7">
        <f t="shared" si="4"/>
        <v>7.9913242309476</v>
      </c>
      <c r="P43" s="3">
        <f t="shared" si="5"/>
        <v>0.125135706060749</v>
      </c>
      <c r="Q43" s="3">
        <f>IF(ISNUMBER(P43),SUMIF(A:A,A43,P:P),"")</f>
        <v>0.9443856976576767</v>
      </c>
      <c r="R43" s="3">
        <f t="shared" si="6"/>
        <v>0.13250487207834497</v>
      </c>
      <c r="S43" s="8">
        <f t="shared" si="7"/>
        <v>7.546892309052145</v>
      </c>
    </row>
    <row r="44" spans="1:19" ht="15">
      <c r="A44" s="1">
        <v>26</v>
      </c>
      <c r="B44" s="5">
        <v>0.6041666666666666</v>
      </c>
      <c r="C44" s="1" t="s">
        <v>244</v>
      </c>
      <c r="D44" s="1">
        <v>3</v>
      </c>
      <c r="E44" s="1">
        <v>6</v>
      </c>
      <c r="F44" s="1" t="s">
        <v>267</v>
      </c>
      <c r="G44" s="2">
        <v>58.235400000000006</v>
      </c>
      <c r="H44" s="6">
        <f>1+_xlfn.COUNTIFS(A:A,A44,O:O,"&lt;"&amp;O44)</f>
        <v>5</v>
      </c>
      <c r="I44" s="2">
        <f>_xlfn.AVERAGEIF(A:A,A44,G:G)</f>
        <v>53.237633333333314</v>
      </c>
      <c r="J44" s="2">
        <f t="shared" si="0"/>
        <v>4.997766666666692</v>
      </c>
      <c r="K44" s="2">
        <f t="shared" si="1"/>
        <v>94.99776666666669</v>
      </c>
      <c r="L44" s="2">
        <f t="shared" si="2"/>
        <v>298.8273554184426</v>
      </c>
      <c r="M44" s="2">
        <f>SUMIF(A:A,A44,L:L)</f>
        <v>2461.244713562228</v>
      </c>
      <c r="N44" s="3">
        <f t="shared" si="3"/>
        <v>0.12141310198527211</v>
      </c>
      <c r="O44" s="7">
        <f t="shared" si="4"/>
        <v>8.23634339003466</v>
      </c>
      <c r="P44" s="3">
        <f t="shared" si="5"/>
        <v>0.12141310198527211</v>
      </c>
      <c r="Q44" s="3">
        <f>IF(ISNUMBER(P44),SUMIF(A:A,A44,P:P),"")</f>
        <v>0.9443856976576767</v>
      </c>
      <c r="R44" s="3">
        <f t="shared" si="6"/>
        <v>0.12856304610119398</v>
      </c>
      <c r="S44" s="8">
        <f t="shared" si="7"/>
        <v>7.778284898546075</v>
      </c>
    </row>
    <row r="45" spans="1:19" ht="15">
      <c r="A45" s="1">
        <v>26</v>
      </c>
      <c r="B45" s="5">
        <v>0.6041666666666666</v>
      </c>
      <c r="C45" s="1" t="s">
        <v>244</v>
      </c>
      <c r="D45" s="1">
        <v>3</v>
      </c>
      <c r="E45" s="1">
        <v>9</v>
      </c>
      <c r="F45" s="1" t="s">
        <v>269</v>
      </c>
      <c r="G45" s="2">
        <v>53.7815</v>
      </c>
      <c r="H45" s="6">
        <f>1+_xlfn.COUNTIFS(A:A,A45,O:O,"&lt;"&amp;O45)</f>
        <v>6</v>
      </c>
      <c r="I45" s="2">
        <f>_xlfn.AVERAGEIF(A:A,A45,G:G)</f>
        <v>53.237633333333314</v>
      </c>
      <c r="J45" s="2">
        <f t="shared" si="0"/>
        <v>0.5438666666666876</v>
      </c>
      <c r="K45" s="2">
        <f t="shared" si="1"/>
        <v>90.54386666666669</v>
      </c>
      <c r="L45" s="2">
        <f t="shared" si="2"/>
        <v>228.7505251750025</v>
      </c>
      <c r="M45" s="2">
        <f>SUMIF(A:A,A45,L:L)</f>
        <v>2461.244713562228</v>
      </c>
      <c r="N45" s="3">
        <f t="shared" si="3"/>
        <v>0.09294099197634254</v>
      </c>
      <c r="O45" s="7">
        <f t="shared" si="4"/>
        <v>10.759515029219216</v>
      </c>
      <c r="P45" s="3">
        <f t="shared" si="5"/>
        <v>0.09294099197634254</v>
      </c>
      <c r="Q45" s="3">
        <f>IF(ISNUMBER(P45),SUMIF(A:A,A45,P:P),"")</f>
        <v>0.9443856976576767</v>
      </c>
      <c r="R45" s="3">
        <f t="shared" si="6"/>
        <v>0.09841423076065266</v>
      </c>
      <c r="S45" s="8">
        <f t="shared" si="7"/>
        <v>10.161132107327445</v>
      </c>
    </row>
    <row r="46" spans="1:19" ht="15">
      <c r="A46" s="1">
        <v>26</v>
      </c>
      <c r="B46" s="5">
        <v>0.6041666666666666</v>
      </c>
      <c r="C46" s="1" t="s">
        <v>244</v>
      </c>
      <c r="D46" s="1">
        <v>3</v>
      </c>
      <c r="E46" s="1">
        <v>5</v>
      </c>
      <c r="F46" s="1" t="s">
        <v>266</v>
      </c>
      <c r="G46" s="2">
        <v>48.7727333333333</v>
      </c>
      <c r="H46" s="6">
        <f>1+_xlfn.COUNTIFS(A:A,A46,O:O,"&lt;"&amp;O46)</f>
        <v>7</v>
      </c>
      <c r="I46" s="2">
        <f>_xlfn.AVERAGEIF(A:A,A46,G:G)</f>
        <v>53.237633333333314</v>
      </c>
      <c r="J46" s="2">
        <f t="shared" si="0"/>
        <v>-4.464900000000014</v>
      </c>
      <c r="K46" s="2">
        <f t="shared" si="1"/>
        <v>85.53509999999999</v>
      </c>
      <c r="L46" s="2">
        <f t="shared" si="2"/>
        <v>169.3734431741519</v>
      </c>
      <c r="M46" s="2">
        <f>SUMIF(A:A,A46,L:L)</f>
        <v>2461.244713562228</v>
      </c>
      <c r="N46" s="3">
        <f t="shared" si="3"/>
        <v>0.06881617347549851</v>
      </c>
      <c r="O46" s="7">
        <f t="shared" si="4"/>
        <v>14.53146766953037</v>
      </c>
      <c r="P46" s="3">
        <f t="shared" si="5"/>
        <v>0.06881617347549851</v>
      </c>
      <c r="Q46" s="3">
        <f>IF(ISNUMBER(P46),SUMIF(A:A,A46,P:P),"")</f>
        <v>0.9443856976576767</v>
      </c>
      <c r="R46" s="3">
        <f t="shared" si="6"/>
        <v>0.07286871629481537</v>
      </c>
      <c r="S46" s="8">
        <f t="shared" si="7"/>
        <v>13.72331023307941</v>
      </c>
    </row>
    <row r="47" spans="1:19" ht="15">
      <c r="A47" s="1">
        <v>26</v>
      </c>
      <c r="B47" s="5">
        <v>0.6041666666666666</v>
      </c>
      <c r="C47" s="1" t="s">
        <v>244</v>
      </c>
      <c r="D47" s="1">
        <v>3</v>
      </c>
      <c r="E47" s="1">
        <v>2</v>
      </c>
      <c r="F47" s="1" t="s">
        <v>263</v>
      </c>
      <c r="G47" s="2">
        <v>36.2194666666666</v>
      </c>
      <c r="H47" s="6">
        <f>1+_xlfn.COUNTIFS(A:A,A47,O:O,"&lt;"&amp;O47)</f>
        <v>8</v>
      </c>
      <c r="I47" s="2">
        <f>_xlfn.AVERAGEIF(A:A,A47,G:G)</f>
        <v>53.237633333333314</v>
      </c>
      <c r="J47" s="2">
        <f t="shared" si="0"/>
        <v>-17.018166666666716</v>
      </c>
      <c r="K47" s="2">
        <f t="shared" si="1"/>
        <v>72.98183333333328</v>
      </c>
      <c r="L47" s="2">
        <f t="shared" si="2"/>
        <v>79.75105735922907</v>
      </c>
      <c r="M47" s="2">
        <f>SUMIF(A:A,A47,L:L)</f>
        <v>2461.244713562228</v>
      </c>
      <c r="N47" s="3">
        <f t="shared" si="3"/>
        <v>0.03240273383616664</v>
      </c>
      <c r="O47" s="7">
        <f t="shared" si="4"/>
        <v>30.861593501837177</v>
      </c>
      <c r="P47" s="3">
        <f t="shared" si="5"/>
      </c>
      <c r="Q47" s="3">
        <f>IF(ISNUMBER(P47),SUMIF(A:A,A47,P:P),"")</f>
      </c>
      <c r="R47" s="3">
        <f t="shared" si="6"/>
      </c>
      <c r="S47" s="8">
        <f t="shared" si="7"/>
      </c>
    </row>
    <row r="48" spans="1:19" ht="15">
      <c r="A48" s="1">
        <v>26</v>
      </c>
      <c r="B48" s="5">
        <v>0.6041666666666666</v>
      </c>
      <c r="C48" s="1" t="s">
        <v>244</v>
      </c>
      <c r="D48" s="1">
        <v>3</v>
      </c>
      <c r="E48" s="1">
        <v>10</v>
      </c>
      <c r="F48" s="1" t="s">
        <v>270</v>
      </c>
      <c r="G48" s="2">
        <v>30.659599999999998</v>
      </c>
      <c r="H48" s="6">
        <f>1+_xlfn.COUNTIFS(A:A,A48,O:O,"&lt;"&amp;O48)</f>
        <v>9</v>
      </c>
      <c r="I48" s="2">
        <f>_xlfn.AVERAGEIF(A:A,A48,G:G)</f>
        <v>53.237633333333314</v>
      </c>
      <c r="J48" s="2">
        <f t="shared" si="0"/>
        <v>-22.578033333333316</v>
      </c>
      <c r="K48" s="2">
        <f t="shared" si="1"/>
        <v>67.42196666666669</v>
      </c>
      <c r="L48" s="2">
        <f t="shared" si="2"/>
        <v>57.12935027926577</v>
      </c>
      <c r="M48" s="2">
        <f>SUMIF(A:A,A48,L:L)</f>
        <v>2461.244713562228</v>
      </c>
      <c r="N48" s="3">
        <f t="shared" si="3"/>
        <v>0.02321156850615674</v>
      </c>
      <c r="O48" s="7">
        <f t="shared" si="4"/>
        <v>43.08196577645132</v>
      </c>
      <c r="P48" s="3">
        <f t="shared" si="5"/>
      </c>
      <c r="Q48" s="3">
        <f>IF(ISNUMBER(P48),SUMIF(A:A,A48,P:P),"")</f>
      </c>
      <c r="R48" s="3">
        <f t="shared" si="6"/>
      </c>
      <c r="S48" s="8">
        <f t="shared" si="7"/>
      </c>
    </row>
    <row r="49" spans="1:19" ht="15">
      <c r="A49" s="1">
        <v>3</v>
      </c>
      <c r="B49" s="5">
        <v>0.607638888888889</v>
      </c>
      <c r="C49" s="1" t="s">
        <v>25</v>
      </c>
      <c r="D49" s="1">
        <v>3</v>
      </c>
      <c r="E49" s="1">
        <v>6</v>
      </c>
      <c r="F49" s="1" t="s">
        <v>48</v>
      </c>
      <c r="G49" s="2">
        <v>63.6226666666667</v>
      </c>
      <c r="H49" s="6">
        <f>1+_xlfn.COUNTIFS(A:A,A49,O:O,"&lt;"&amp;O49)</f>
        <v>1</v>
      </c>
      <c r="I49" s="2">
        <f>_xlfn.AVERAGEIF(A:A,A49,G:G)</f>
        <v>51.33868148148151</v>
      </c>
      <c r="J49" s="2">
        <f t="shared" si="0"/>
        <v>12.283985185185195</v>
      </c>
      <c r="K49" s="2">
        <f t="shared" si="1"/>
        <v>102.2839851851852</v>
      </c>
      <c r="L49" s="2">
        <f t="shared" si="2"/>
        <v>462.68159193837073</v>
      </c>
      <c r="M49" s="2">
        <f>SUMIF(A:A,A49,L:L)</f>
        <v>2330.6029668530837</v>
      </c>
      <c r="N49" s="3">
        <f t="shared" si="3"/>
        <v>0.1985244155777895</v>
      </c>
      <c r="O49" s="7">
        <f t="shared" si="4"/>
        <v>5.037163802193195</v>
      </c>
      <c r="P49" s="3">
        <f t="shared" si="5"/>
        <v>0.1985244155777895</v>
      </c>
      <c r="Q49" s="3">
        <f>IF(ISNUMBER(P49),SUMIF(A:A,A49,P:P),"")</f>
        <v>0.9212266312089292</v>
      </c>
      <c r="R49" s="3">
        <f t="shared" si="6"/>
        <v>0.21550008309818958</v>
      </c>
      <c r="S49" s="8">
        <f t="shared" si="7"/>
        <v>4.640369440341998</v>
      </c>
    </row>
    <row r="50" spans="1:19" ht="15">
      <c r="A50" s="1">
        <v>3</v>
      </c>
      <c r="B50" s="5">
        <v>0.607638888888889</v>
      </c>
      <c r="C50" s="1" t="s">
        <v>25</v>
      </c>
      <c r="D50" s="1">
        <v>3</v>
      </c>
      <c r="E50" s="1">
        <v>1</v>
      </c>
      <c r="F50" s="1" t="s">
        <v>44</v>
      </c>
      <c r="G50" s="2">
        <v>62.1726</v>
      </c>
      <c r="H50" s="6">
        <f>1+_xlfn.COUNTIFS(A:A,A50,O:O,"&lt;"&amp;O50)</f>
        <v>2</v>
      </c>
      <c r="I50" s="2">
        <f>_xlfn.AVERAGEIF(A:A,A50,G:G)</f>
        <v>51.33868148148151</v>
      </c>
      <c r="J50" s="2">
        <f t="shared" si="0"/>
        <v>10.833918518518495</v>
      </c>
      <c r="K50" s="2">
        <f t="shared" si="1"/>
        <v>100.83391851851849</v>
      </c>
      <c r="L50" s="2">
        <f t="shared" si="2"/>
        <v>424.1279213859092</v>
      </c>
      <c r="M50" s="2">
        <f>SUMIF(A:A,A50,L:L)</f>
        <v>2330.6029668530837</v>
      </c>
      <c r="N50" s="3">
        <f t="shared" si="3"/>
        <v>0.1819820567544336</v>
      </c>
      <c r="O50" s="7">
        <f t="shared" si="4"/>
        <v>5.495047247154696</v>
      </c>
      <c r="P50" s="3">
        <f t="shared" si="5"/>
        <v>0.1819820567544336</v>
      </c>
      <c r="Q50" s="3">
        <f>IF(ISNUMBER(P50),SUMIF(A:A,A50,P:P),"")</f>
        <v>0.9212266312089292</v>
      </c>
      <c r="R50" s="3">
        <f t="shared" si="6"/>
        <v>0.19754320010877002</v>
      </c>
      <c r="S50" s="8">
        <f t="shared" si="7"/>
        <v>5.062183863830221</v>
      </c>
    </row>
    <row r="51" spans="1:19" ht="15">
      <c r="A51" s="1">
        <v>3</v>
      </c>
      <c r="B51" s="5">
        <v>0.607638888888889</v>
      </c>
      <c r="C51" s="1" t="s">
        <v>25</v>
      </c>
      <c r="D51" s="1">
        <v>3</v>
      </c>
      <c r="E51" s="1">
        <v>2</v>
      </c>
      <c r="F51" s="1" t="s">
        <v>45</v>
      </c>
      <c r="G51" s="2">
        <v>58.9054</v>
      </c>
      <c r="H51" s="6">
        <f>1+_xlfn.COUNTIFS(A:A,A51,O:O,"&lt;"&amp;O51)</f>
        <v>3</v>
      </c>
      <c r="I51" s="2">
        <f>_xlfn.AVERAGEIF(A:A,A51,G:G)</f>
        <v>51.33868148148151</v>
      </c>
      <c r="J51" s="2">
        <f t="shared" si="0"/>
        <v>7.566718518518492</v>
      </c>
      <c r="K51" s="2">
        <f t="shared" si="1"/>
        <v>97.56671851851848</v>
      </c>
      <c r="L51" s="2">
        <f t="shared" si="2"/>
        <v>348.62718419945213</v>
      </c>
      <c r="M51" s="2">
        <f>SUMIF(A:A,A51,L:L)</f>
        <v>2330.6029668530837</v>
      </c>
      <c r="N51" s="3">
        <f t="shared" si="3"/>
        <v>0.149586690293366</v>
      </c>
      <c r="O51" s="7">
        <f t="shared" si="4"/>
        <v>6.6850867415999575</v>
      </c>
      <c r="P51" s="3">
        <f t="shared" si="5"/>
        <v>0.149586690293366</v>
      </c>
      <c r="Q51" s="3">
        <f>IF(ISNUMBER(P51),SUMIF(A:A,A51,P:P),"")</f>
        <v>0.9212266312089292</v>
      </c>
      <c r="R51" s="3">
        <f t="shared" si="6"/>
        <v>0.1623777311963537</v>
      </c>
      <c r="S51" s="8">
        <f t="shared" si="7"/>
        <v>6.158479938303606</v>
      </c>
    </row>
    <row r="52" spans="1:19" ht="15">
      <c r="A52" s="1">
        <v>3</v>
      </c>
      <c r="B52" s="5">
        <v>0.607638888888889</v>
      </c>
      <c r="C52" s="1" t="s">
        <v>25</v>
      </c>
      <c r="D52" s="1">
        <v>3</v>
      </c>
      <c r="E52" s="1">
        <v>8</v>
      </c>
      <c r="F52" s="1" t="s">
        <v>50</v>
      </c>
      <c r="G52" s="2">
        <v>58.1296666666667</v>
      </c>
      <c r="H52" s="6">
        <f>1+_xlfn.COUNTIFS(A:A,A52,O:O,"&lt;"&amp;O52)</f>
        <v>4</v>
      </c>
      <c r="I52" s="2">
        <f>_xlfn.AVERAGEIF(A:A,A52,G:G)</f>
        <v>51.33868148148151</v>
      </c>
      <c r="J52" s="2">
        <f t="shared" si="0"/>
        <v>6.790985185185193</v>
      </c>
      <c r="K52" s="2">
        <f t="shared" si="1"/>
        <v>96.79098518518519</v>
      </c>
      <c r="L52" s="2">
        <f t="shared" si="2"/>
        <v>332.7725125754149</v>
      </c>
      <c r="M52" s="2">
        <f>SUMIF(A:A,A52,L:L)</f>
        <v>2330.6029668530837</v>
      </c>
      <c r="N52" s="3">
        <f t="shared" si="3"/>
        <v>0.1427838706584776</v>
      </c>
      <c r="O52" s="7">
        <f t="shared" si="4"/>
        <v>7.003592180183177</v>
      </c>
      <c r="P52" s="3">
        <f t="shared" si="5"/>
        <v>0.1427838706584776</v>
      </c>
      <c r="Q52" s="3">
        <f>IF(ISNUMBER(P52),SUMIF(A:A,A52,P:P),"")</f>
        <v>0.9212266312089292</v>
      </c>
      <c r="R52" s="3">
        <f t="shared" si="6"/>
        <v>0.1549932077746187</v>
      </c>
      <c r="S52" s="8">
        <f t="shared" si="7"/>
        <v>6.451895630511349</v>
      </c>
    </row>
    <row r="53" spans="1:19" ht="15">
      <c r="A53" s="1">
        <v>3</v>
      </c>
      <c r="B53" s="5">
        <v>0.607638888888889</v>
      </c>
      <c r="C53" s="1" t="s">
        <v>25</v>
      </c>
      <c r="D53" s="1">
        <v>3</v>
      </c>
      <c r="E53" s="1">
        <v>9</v>
      </c>
      <c r="F53" s="1" t="s">
        <v>51</v>
      </c>
      <c r="G53" s="2">
        <v>53.2072666666667</v>
      </c>
      <c r="H53" s="6">
        <f>1+_xlfn.COUNTIFS(A:A,A53,O:O,"&lt;"&amp;O53)</f>
        <v>5</v>
      </c>
      <c r="I53" s="2">
        <f>_xlfn.AVERAGEIF(A:A,A53,G:G)</f>
        <v>51.33868148148151</v>
      </c>
      <c r="J53" s="2">
        <f t="shared" si="0"/>
        <v>1.8685851851851893</v>
      </c>
      <c r="K53" s="2">
        <f t="shared" si="1"/>
        <v>91.8685851851852</v>
      </c>
      <c r="L53" s="2">
        <f t="shared" si="2"/>
        <v>247.67443239196896</v>
      </c>
      <c r="M53" s="2">
        <f>SUMIF(A:A,A53,L:L)</f>
        <v>2330.6029668530837</v>
      </c>
      <c r="N53" s="3">
        <f t="shared" si="3"/>
        <v>0.10627053853209217</v>
      </c>
      <c r="O53" s="7">
        <f t="shared" si="4"/>
        <v>9.40994572731947</v>
      </c>
      <c r="P53" s="3">
        <f t="shared" si="5"/>
        <v>0.10627053853209217</v>
      </c>
      <c r="Q53" s="3">
        <f>IF(ISNUMBER(P53),SUMIF(A:A,A53,P:P),"")</f>
        <v>0.9212266312089292</v>
      </c>
      <c r="R53" s="3">
        <f t="shared" si="6"/>
        <v>0.11535764917329076</v>
      </c>
      <c r="S53" s="8">
        <f t="shared" si="7"/>
        <v>8.668692602237375</v>
      </c>
    </row>
    <row r="54" spans="1:19" ht="15">
      <c r="A54" s="1">
        <v>3</v>
      </c>
      <c r="B54" s="5">
        <v>0.607638888888889</v>
      </c>
      <c r="C54" s="1" t="s">
        <v>25</v>
      </c>
      <c r="D54" s="1">
        <v>3</v>
      </c>
      <c r="E54" s="1">
        <v>3</v>
      </c>
      <c r="F54" s="1" t="s">
        <v>46</v>
      </c>
      <c r="G54" s="2">
        <v>46.5093666666667</v>
      </c>
      <c r="H54" s="6">
        <f>1+_xlfn.COUNTIFS(A:A,A54,O:O,"&lt;"&amp;O54)</f>
        <v>6</v>
      </c>
      <c r="I54" s="2">
        <f>_xlfn.AVERAGEIF(A:A,A54,G:G)</f>
        <v>51.33868148148151</v>
      </c>
      <c r="J54" s="2">
        <f t="shared" si="0"/>
        <v>-4.829314814814808</v>
      </c>
      <c r="K54" s="2">
        <f t="shared" si="1"/>
        <v>85.17068518518519</v>
      </c>
      <c r="L54" s="2">
        <f t="shared" si="2"/>
        <v>165.71030465304585</v>
      </c>
      <c r="M54" s="2">
        <f>SUMIF(A:A,A54,L:L)</f>
        <v>2330.6029668530837</v>
      </c>
      <c r="N54" s="3">
        <f t="shared" si="3"/>
        <v>0.07110190238743135</v>
      </c>
      <c r="O54" s="7">
        <f t="shared" si="4"/>
        <v>14.064321296932972</v>
      </c>
      <c r="P54" s="3">
        <f t="shared" si="5"/>
        <v>0.07110190238743135</v>
      </c>
      <c r="Q54" s="3">
        <f>IF(ISNUMBER(P54),SUMIF(A:A,A54,P:P),"")</f>
        <v>0.9212266312089292</v>
      </c>
      <c r="R54" s="3">
        <f t="shared" si="6"/>
        <v>0.07718177045546767</v>
      </c>
      <c r="S54" s="8">
        <f t="shared" si="7"/>
        <v>12.95642732861356</v>
      </c>
    </row>
    <row r="55" spans="1:19" ht="15">
      <c r="A55" s="1">
        <v>3</v>
      </c>
      <c r="B55" s="5">
        <v>0.607638888888889</v>
      </c>
      <c r="C55" s="1" t="s">
        <v>25</v>
      </c>
      <c r="D55" s="1">
        <v>3</v>
      </c>
      <c r="E55" s="1">
        <v>5</v>
      </c>
      <c r="F55" s="1" t="s">
        <v>47</v>
      </c>
      <c r="G55" s="2">
        <v>46.4801</v>
      </c>
      <c r="H55" s="6">
        <f>1+_xlfn.COUNTIFS(A:A,A55,O:O,"&lt;"&amp;O55)</f>
        <v>7</v>
      </c>
      <c r="I55" s="2">
        <f>_xlfn.AVERAGEIF(A:A,A55,G:G)</f>
        <v>51.33868148148151</v>
      </c>
      <c r="J55" s="2">
        <f t="shared" si="0"/>
        <v>-4.858581481481508</v>
      </c>
      <c r="K55" s="2">
        <f t="shared" si="1"/>
        <v>85.14141851851849</v>
      </c>
      <c r="L55" s="2">
        <f t="shared" si="2"/>
        <v>165.4195726954404</v>
      </c>
      <c r="M55" s="2">
        <f>SUMIF(A:A,A55,L:L)</f>
        <v>2330.6029668530837</v>
      </c>
      <c r="N55" s="3">
        <f t="shared" si="3"/>
        <v>0.07097715700533908</v>
      </c>
      <c r="O55" s="7">
        <f t="shared" si="4"/>
        <v>14.08903994174883</v>
      </c>
      <c r="P55" s="3">
        <f t="shared" si="5"/>
        <v>0.07097715700533908</v>
      </c>
      <c r="Q55" s="3">
        <f>IF(ISNUMBER(P55),SUMIF(A:A,A55,P:P),"")</f>
        <v>0.9212266312089292</v>
      </c>
      <c r="R55" s="3">
        <f t="shared" si="6"/>
        <v>0.07704635819330959</v>
      </c>
      <c r="S55" s="8">
        <f t="shared" si="7"/>
        <v>12.979198802505323</v>
      </c>
    </row>
    <row r="56" spans="1:19" ht="15">
      <c r="A56" s="1">
        <v>3</v>
      </c>
      <c r="B56" s="5">
        <v>0.607638888888889</v>
      </c>
      <c r="C56" s="1" t="s">
        <v>25</v>
      </c>
      <c r="D56" s="1">
        <v>3</v>
      </c>
      <c r="E56" s="1">
        <v>7</v>
      </c>
      <c r="F56" s="1" t="s">
        <v>49</v>
      </c>
      <c r="G56" s="2">
        <v>34.2409</v>
      </c>
      <c r="H56" s="6">
        <f>1+_xlfn.COUNTIFS(A:A,A56,O:O,"&lt;"&amp;O56)</f>
        <v>9</v>
      </c>
      <c r="I56" s="2">
        <f>_xlfn.AVERAGEIF(A:A,A56,G:G)</f>
        <v>51.33868148148151</v>
      </c>
      <c r="J56" s="2">
        <f t="shared" si="0"/>
        <v>-17.097781481481505</v>
      </c>
      <c r="K56" s="2">
        <f t="shared" si="1"/>
        <v>72.9022185185185</v>
      </c>
      <c r="L56" s="2">
        <f t="shared" si="2"/>
        <v>79.37100387876929</v>
      </c>
      <c r="M56" s="2">
        <f>SUMIF(A:A,A56,L:L)</f>
        <v>2330.6029668530837</v>
      </c>
      <c r="N56" s="3">
        <f t="shared" si="3"/>
        <v>0.03405599538300625</v>
      </c>
      <c r="O56" s="7">
        <f t="shared" si="4"/>
        <v>29.36340543724041</v>
      </c>
      <c r="P56" s="3">
        <f t="shared" si="5"/>
      </c>
      <c r="Q56" s="3">
        <f>IF(ISNUMBER(P56),SUMIF(A:A,A56,P:P),"")</f>
      </c>
      <c r="R56" s="3">
        <f t="shared" si="6"/>
      </c>
      <c r="S56" s="8">
        <f t="shared" si="7"/>
      </c>
    </row>
    <row r="57" spans="1:19" ht="15">
      <c r="A57" s="1">
        <v>3</v>
      </c>
      <c r="B57" s="5">
        <v>0.607638888888889</v>
      </c>
      <c r="C57" s="1" t="s">
        <v>25</v>
      </c>
      <c r="D57" s="1">
        <v>3</v>
      </c>
      <c r="E57" s="1">
        <v>10</v>
      </c>
      <c r="F57" s="1" t="s">
        <v>52</v>
      </c>
      <c r="G57" s="2">
        <v>38.7801666666667</v>
      </c>
      <c r="H57" s="6">
        <f>1+_xlfn.COUNTIFS(A:A,A57,O:O,"&lt;"&amp;O57)</f>
        <v>8</v>
      </c>
      <c r="I57" s="2">
        <f>_xlfn.AVERAGEIF(A:A,A57,G:G)</f>
        <v>51.33868148148151</v>
      </c>
      <c r="J57" s="2">
        <f t="shared" si="0"/>
        <v>-12.558514814814806</v>
      </c>
      <c r="K57" s="2">
        <f t="shared" si="1"/>
        <v>77.4414851851852</v>
      </c>
      <c r="L57" s="2">
        <f t="shared" si="2"/>
        <v>104.21844313471169</v>
      </c>
      <c r="M57" s="2">
        <f>SUMIF(A:A,A57,L:L)</f>
        <v>2330.6029668530837</v>
      </c>
      <c r="N57" s="3">
        <f t="shared" si="3"/>
        <v>0.04471737340806423</v>
      </c>
      <c r="O57" s="7">
        <f t="shared" si="4"/>
        <v>22.362673023627597</v>
      </c>
      <c r="P57" s="3">
        <f t="shared" si="5"/>
      </c>
      <c r="Q57" s="3">
        <f>IF(ISNUMBER(P57),SUMIF(A:A,A57,P:P),"")</f>
      </c>
      <c r="R57" s="3">
        <f t="shared" si="6"/>
      </c>
      <c r="S57" s="8">
        <f t="shared" si="7"/>
      </c>
    </row>
    <row r="58" spans="1:19" ht="15">
      <c r="A58" s="1">
        <v>18</v>
      </c>
      <c r="B58" s="5">
        <v>0.6180555555555556</v>
      </c>
      <c r="C58" s="1" t="s">
        <v>200</v>
      </c>
      <c r="D58" s="1">
        <v>2</v>
      </c>
      <c r="E58" s="1">
        <v>1</v>
      </c>
      <c r="F58" s="1" t="s">
        <v>204</v>
      </c>
      <c r="G58" s="2">
        <v>59.589499999999994</v>
      </c>
      <c r="H58" s="6">
        <f>1+_xlfn.COUNTIFS(A:A,A58,O:O,"&lt;"&amp;O58)</f>
        <v>1</v>
      </c>
      <c r="I58" s="2">
        <f>_xlfn.AVERAGEIF(A:A,A58,G:G)</f>
        <v>47.26729999999998</v>
      </c>
      <c r="J58" s="2">
        <f t="shared" si="0"/>
        <v>12.322200000000016</v>
      </c>
      <c r="K58" s="2">
        <f t="shared" si="1"/>
        <v>102.32220000000001</v>
      </c>
      <c r="L58" s="2">
        <f t="shared" si="2"/>
        <v>463.74368658681266</v>
      </c>
      <c r="M58" s="2">
        <f>SUMIF(A:A,A58,L:L)</f>
        <v>1322.7755890666779</v>
      </c>
      <c r="N58" s="3">
        <f t="shared" si="3"/>
        <v>0.35058379548266405</v>
      </c>
      <c r="O58" s="7">
        <f t="shared" si="4"/>
        <v>2.852385115584867</v>
      </c>
      <c r="P58" s="3">
        <f t="shared" si="5"/>
        <v>0.35058379548266405</v>
      </c>
      <c r="Q58" s="3">
        <f>IF(ISNUMBER(P58),SUMIF(A:A,A58,P:P),"")</f>
        <v>1</v>
      </c>
      <c r="R58" s="3">
        <f t="shared" si="6"/>
        <v>0.35058379548266405</v>
      </c>
      <c r="S58" s="8">
        <f t="shared" si="7"/>
        <v>2.852385115584867</v>
      </c>
    </row>
    <row r="59" spans="1:19" ht="15">
      <c r="A59" s="1">
        <v>18</v>
      </c>
      <c r="B59" s="5">
        <v>0.6180555555555556</v>
      </c>
      <c r="C59" s="1" t="s">
        <v>200</v>
      </c>
      <c r="D59" s="1">
        <v>2</v>
      </c>
      <c r="E59" s="1">
        <v>4</v>
      </c>
      <c r="F59" s="1" t="s">
        <v>206</v>
      </c>
      <c r="G59" s="2">
        <v>54.233399999999996</v>
      </c>
      <c r="H59" s="6">
        <f>1+_xlfn.COUNTIFS(A:A,A59,O:O,"&lt;"&amp;O59)</f>
        <v>2</v>
      </c>
      <c r="I59" s="2">
        <f>_xlfn.AVERAGEIF(A:A,A59,G:G)</f>
        <v>47.26729999999998</v>
      </c>
      <c r="J59" s="2">
        <f t="shared" si="0"/>
        <v>6.966100000000019</v>
      </c>
      <c r="K59" s="2">
        <f t="shared" si="1"/>
        <v>96.96610000000001</v>
      </c>
      <c r="L59" s="2">
        <f t="shared" si="2"/>
        <v>336.28734905360284</v>
      </c>
      <c r="M59" s="2">
        <f>SUMIF(A:A,A59,L:L)</f>
        <v>1322.7755890666779</v>
      </c>
      <c r="N59" s="3">
        <f t="shared" si="3"/>
        <v>0.2542285719763547</v>
      </c>
      <c r="O59" s="7">
        <f t="shared" si="4"/>
        <v>3.933468186624626</v>
      </c>
      <c r="P59" s="3">
        <f t="shared" si="5"/>
        <v>0.2542285719763547</v>
      </c>
      <c r="Q59" s="3">
        <f>IF(ISNUMBER(P59),SUMIF(A:A,A59,P:P),"")</f>
        <v>1</v>
      </c>
      <c r="R59" s="3">
        <f t="shared" si="6"/>
        <v>0.2542285719763547</v>
      </c>
      <c r="S59" s="8">
        <f t="shared" si="7"/>
        <v>3.933468186624626</v>
      </c>
    </row>
    <row r="60" spans="1:19" ht="15">
      <c r="A60" s="1">
        <v>18</v>
      </c>
      <c r="B60" s="5">
        <v>0.6180555555555556</v>
      </c>
      <c r="C60" s="1" t="s">
        <v>200</v>
      </c>
      <c r="D60" s="1">
        <v>2</v>
      </c>
      <c r="E60" s="1">
        <v>3</v>
      </c>
      <c r="F60" s="1" t="s">
        <v>205</v>
      </c>
      <c r="G60" s="2">
        <v>53.085566666666594</v>
      </c>
      <c r="H60" s="6">
        <f>1+_xlfn.COUNTIFS(A:A,A60,O:O,"&lt;"&amp;O60)</f>
        <v>3</v>
      </c>
      <c r="I60" s="2">
        <f>_xlfn.AVERAGEIF(A:A,A60,G:G)</f>
        <v>47.26729999999998</v>
      </c>
      <c r="J60" s="2">
        <f aca="true" t="shared" si="8" ref="J60:J112">G60-I60</f>
        <v>5.8182666666666165</v>
      </c>
      <c r="K60" s="2">
        <f aca="true" t="shared" si="9" ref="K60:K112">90+J60</f>
        <v>95.81826666666662</v>
      </c>
      <c r="L60" s="2">
        <f aca="true" t="shared" si="10" ref="L60:L112">EXP(0.06*K60)</f>
        <v>313.90676027093565</v>
      </c>
      <c r="M60" s="2">
        <f>SUMIF(A:A,A60,L:L)</f>
        <v>1322.7755890666779</v>
      </c>
      <c r="N60" s="3">
        <f aca="true" t="shared" si="11" ref="N60:N112">L60/M60</f>
        <v>0.2373091572489794</v>
      </c>
      <c r="O60" s="7">
        <f aca="true" t="shared" si="12" ref="O60:O112">1/N60</f>
        <v>4.21391239846182</v>
      </c>
      <c r="P60" s="3">
        <f aca="true" t="shared" si="13" ref="P60:P112">IF(O60&gt;21,"",N60)</f>
        <v>0.2373091572489794</v>
      </c>
      <c r="Q60" s="3">
        <f>IF(ISNUMBER(P60),SUMIF(A:A,A60,P:P),"")</f>
        <v>1</v>
      </c>
      <c r="R60" s="3">
        <f aca="true" t="shared" si="14" ref="R60:R112">_xlfn.IFERROR(P60*(1/Q60),"")</f>
        <v>0.2373091572489794</v>
      </c>
      <c r="S60" s="8">
        <f aca="true" t="shared" si="15" ref="S60:S112">_xlfn.IFERROR(1/R60,"")</f>
        <v>4.21391239846182</v>
      </c>
    </row>
    <row r="61" spans="1:19" ht="15">
      <c r="A61" s="1">
        <v>18</v>
      </c>
      <c r="B61" s="5">
        <v>0.6180555555555556</v>
      </c>
      <c r="C61" s="1" t="s">
        <v>200</v>
      </c>
      <c r="D61" s="1">
        <v>2</v>
      </c>
      <c r="E61" s="1">
        <v>5</v>
      </c>
      <c r="F61" s="1" t="s">
        <v>207</v>
      </c>
      <c r="G61" s="2">
        <v>35.6593333333333</v>
      </c>
      <c r="H61" s="6">
        <f>1+_xlfn.COUNTIFS(A:A,A61,O:O,"&lt;"&amp;O61)</f>
        <v>4</v>
      </c>
      <c r="I61" s="2">
        <f>_xlfn.AVERAGEIF(A:A,A61,G:G)</f>
        <v>47.26729999999998</v>
      </c>
      <c r="J61" s="2">
        <f t="shared" si="8"/>
        <v>-11.607966666666677</v>
      </c>
      <c r="K61" s="2">
        <f t="shared" si="9"/>
        <v>78.39203333333333</v>
      </c>
      <c r="L61" s="2">
        <f t="shared" si="10"/>
        <v>110.33508911374886</v>
      </c>
      <c r="M61" s="2">
        <f>SUMIF(A:A,A61,L:L)</f>
        <v>1322.7755890666779</v>
      </c>
      <c r="N61" s="3">
        <f t="shared" si="11"/>
        <v>0.08341179715268177</v>
      </c>
      <c r="O61" s="7">
        <f t="shared" si="12"/>
        <v>11.988711838560945</v>
      </c>
      <c r="P61" s="3">
        <f t="shared" si="13"/>
        <v>0.08341179715268177</v>
      </c>
      <c r="Q61" s="3">
        <f>IF(ISNUMBER(P61),SUMIF(A:A,A61,P:P),"")</f>
        <v>1</v>
      </c>
      <c r="R61" s="3">
        <f t="shared" si="14"/>
        <v>0.08341179715268177</v>
      </c>
      <c r="S61" s="8">
        <f t="shared" si="15"/>
        <v>11.988711838560945</v>
      </c>
    </row>
    <row r="62" spans="1:19" ht="15">
      <c r="A62" s="1">
        <v>18</v>
      </c>
      <c r="B62" s="5">
        <v>0.6180555555555556</v>
      </c>
      <c r="C62" s="1" t="s">
        <v>200</v>
      </c>
      <c r="D62" s="1">
        <v>2</v>
      </c>
      <c r="E62" s="1">
        <v>6</v>
      </c>
      <c r="F62" s="1" t="s">
        <v>208</v>
      </c>
      <c r="G62" s="2">
        <v>33.7687</v>
      </c>
      <c r="H62" s="6">
        <f>1+_xlfn.COUNTIFS(A:A,A62,O:O,"&lt;"&amp;O62)</f>
        <v>5</v>
      </c>
      <c r="I62" s="2">
        <f>_xlfn.AVERAGEIF(A:A,A62,G:G)</f>
        <v>47.26729999999998</v>
      </c>
      <c r="J62" s="2">
        <f t="shared" si="8"/>
        <v>-13.498599999999975</v>
      </c>
      <c r="K62" s="2">
        <f t="shared" si="9"/>
        <v>76.50140000000002</v>
      </c>
      <c r="L62" s="2">
        <f t="shared" si="10"/>
        <v>98.5027040415781</v>
      </c>
      <c r="M62" s="2">
        <f>SUMIF(A:A,A62,L:L)</f>
        <v>1322.7755890666779</v>
      </c>
      <c r="N62" s="3">
        <f t="shared" si="11"/>
        <v>0.07446667813932029</v>
      </c>
      <c r="O62" s="7">
        <f t="shared" si="12"/>
        <v>13.428825146854171</v>
      </c>
      <c r="P62" s="3">
        <f t="shared" si="13"/>
        <v>0.07446667813932029</v>
      </c>
      <c r="Q62" s="3">
        <f>IF(ISNUMBER(P62),SUMIF(A:A,A62,P:P),"")</f>
        <v>1</v>
      </c>
      <c r="R62" s="3">
        <f t="shared" si="14"/>
        <v>0.07446667813932029</v>
      </c>
      <c r="S62" s="8">
        <f t="shared" si="15"/>
        <v>13.428825146854171</v>
      </c>
    </row>
    <row r="63" spans="1:19" ht="15">
      <c r="A63" s="1">
        <v>27</v>
      </c>
      <c r="B63" s="5">
        <v>0.625</v>
      </c>
      <c r="C63" s="1" t="s">
        <v>244</v>
      </c>
      <c r="D63" s="1">
        <v>4</v>
      </c>
      <c r="E63" s="1">
        <v>4</v>
      </c>
      <c r="F63" s="1" t="s">
        <v>274</v>
      </c>
      <c r="G63" s="2">
        <v>60.256833333333404</v>
      </c>
      <c r="H63" s="6">
        <f>1+_xlfn.COUNTIFS(A:A,A63,O:O,"&lt;"&amp;O63)</f>
        <v>1</v>
      </c>
      <c r="I63" s="2">
        <f>_xlfn.AVERAGEIF(A:A,A63,G:G)</f>
        <v>49.15190476190475</v>
      </c>
      <c r="J63" s="2">
        <f t="shared" si="8"/>
        <v>11.104928571428651</v>
      </c>
      <c r="K63" s="2">
        <f t="shared" si="9"/>
        <v>101.10492857142864</v>
      </c>
      <c r="L63" s="2">
        <f t="shared" si="10"/>
        <v>431.08087360911463</v>
      </c>
      <c r="M63" s="2">
        <f>SUMIF(A:A,A63,L:L)</f>
        <v>1704.280454293553</v>
      </c>
      <c r="N63" s="3">
        <f t="shared" si="11"/>
        <v>0.25294010297607</v>
      </c>
      <c r="O63" s="7">
        <f t="shared" si="12"/>
        <v>3.953505150959029</v>
      </c>
      <c r="P63" s="3">
        <f t="shared" si="13"/>
        <v>0.25294010297607</v>
      </c>
      <c r="Q63" s="3">
        <f>IF(ISNUMBER(P63),SUMIF(A:A,A63,P:P),"")</f>
        <v>1</v>
      </c>
      <c r="R63" s="3">
        <f t="shared" si="14"/>
        <v>0.25294010297607</v>
      </c>
      <c r="S63" s="8">
        <f t="shared" si="15"/>
        <v>3.953505150959029</v>
      </c>
    </row>
    <row r="64" spans="1:19" ht="15">
      <c r="A64" s="1">
        <v>27</v>
      </c>
      <c r="B64" s="5">
        <v>0.625</v>
      </c>
      <c r="C64" s="1" t="s">
        <v>244</v>
      </c>
      <c r="D64" s="1">
        <v>4</v>
      </c>
      <c r="E64" s="1">
        <v>3</v>
      </c>
      <c r="F64" s="1" t="s">
        <v>273</v>
      </c>
      <c r="G64" s="2">
        <v>56.2143333333333</v>
      </c>
      <c r="H64" s="6">
        <f>1+_xlfn.COUNTIFS(A:A,A64,O:O,"&lt;"&amp;O64)</f>
        <v>2</v>
      </c>
      <c r="I64" s="2">
        <f>_xlfn.AVERAGEIF(A:A,A64,G:G)</f>
        <v>49.15190476190475</v>
      </c>
      <c r="J64" s="2">
        <f t="shared" si="8"/>
        <v>7.062428571428548</v>
      </c>
      <c r="K64" s="2">
        <f t="shared" si="9"/>
        <v>97.06242857142854</v>
      </c>
      <c r="L64" s="2">
        <f t="shared" si="10"/>
        <v>338.2366215417553</v>
      </c>
      <c r="M64" s="2">
        <f>SUMIF(A:A,A64,L:L)</f>
        <v>1704.280454293553</v>
      </c>
      <c r="N64" s="3">
        <f t="shared" si="11"/>
        <v>0.19846300571578104</v>
      </c>
      <c r="O64" s="7">
        <f t="shared" si="12"/>
        <v>5.0387224379343545</v>
      </c>
      <c r="P64" s="3">
        <f t="shared" si="13"/>
        <v>0.19846300571578104</v>
      </c>
      <c r="Q64" s="3">
        <f>IF(ISNUMBER(P64),SUMIF(A:A,A64,P:P),"")</f>
        <v>1</v>
      </c>
      <c r="R64" s="3">
        <f t="shared" si="14"/>
        <v>0.19846300571578104</v>
      </c>
      <c r="S64" s="8">
        <f t="shared" si="15"/>
        <v>5.0387224379343545</v>
      </c>
    </row>
    <row r="65" spans="1:19" ht="15">
      <c r="A65" s="1">
        <v>27</v>
      </c>
      <c r="B65" s="5">
        <v>0.625</v>
      </c>
      <c r="C65" s="1" t="s">
        <v>244</v>
      </c>
      <c r="D65" s="1">
        <v>4</v>
      </c>
      <c r="E65" s="1">
        <v>1</v>
      </c>
      <c r="F65" s="1" t="s">
        <v>271</v>
      </c>
      <c r="G65" s="2">
        <v>51.890466666666704</v>
      </c>
      <c r="H65" s="6">
        <f>1+_xlfn.COUNTIFS(A:A,A65,O:O,"&lt;"&amp;O65)</f>
        <v>3</v>
      </c>
      <c r="I65" s="2">
        <f>_xlfn.AVERAGEIF(A:A,A65,G:G)</f>
        <v>49.15190476190475</v>
      </c>
      <c r="J65" s="2">
        <f t="shared" si="8"/>
        <v>2.7385619047619514</v>
      </c>
      <c r="K65" s="2">
        <f t="shared" si="9"/>
        <v>92.73856190476195</v>
      </c>
      <c r="L65" s="2">
        <f t="shared" si="10"/>
        <v>260.9460586921876</v>
      </c>
      <c r="M65" s="2">
        <f>SUMIF(A:A,A65,L:L)</f>
        <v>1704.280454293553</v>
      </c>
      <c r="N65" s="3">
        <f t="shared" si="11"/>
        <v>0.15311215829225314</v>
      </c>
      <c r="O65" s="7">
        <f t="shared" si="12"/>
        <v>6.531159975494878</v>
      </c>
      <c r="P65" s="3">
        <f t="shared" si="13"/>
        <v>0.15311215829225314</v>
      </c>
      <c r="Q65" s="3">
        <f>IF(ISNUMBER(P65),SUMIF(A:A,A65,P:P),"")</f>
        <v>1</v>
      </c>
      <c r="R65" s="3">
        <f t="shared" si="14"/>
        <v>0.15311215829225314</v>
      </c>
      <c r="S65" s="8">
        <f t="shared" si="15"/>
        <v>6.531159975494878</v>
      </c>
    </row>
    <row r="66" spans="1:19" ht="15">
      <c r="A66" s="1">
        <v>27</v>
      </c>
      <c r="B66" s="5">
        <v>0.625</v>
      </c>
      <c r="C66" s="1" t="s">
        <v>244</v>
      </c>
      <c r="D66" s="1">
        <v>4</v>
      </c>
      <c r="E66" s="1">
        <v>7</v>
      </c>
      <c r="F66" s="1" t="s">
        <v>277</v>
      </c>
      <c r="G66" s="2">
        <v>51.275566666666606</v>
      </c>
      <c r="H66" s="6">
        <f>1+_xlfn.COUNTIFS(A:A,A66,O:O,"&lt;"&amp;O66)</f>
        <v>4</v>
      </c>
      <c r="I66" s="2">
        <f>_xlfn.AVERAGEIF(A:A,A66,G:G)</f>
        <v>49.15190476190475</v>
      </c>
      <c r="J66" s="2">
        <f t="shared" si="8"/>
        <v>2.1236619047618532</v>
      </c>
      <c r="K66" s="2">
        <f t="shared" si="9"/>
        <v>92.12366190476186</v>
      </c>
      <c r="L66" s="2">
        <f t="shared" si="10"/>
        <v>251.49414634172123</v>
      </c>
      <c r="M66" s="2">
        <f>SUMIF(A:A,A66,L:L)</f>
        <v>1704.280454293553</v>
      </c>
      <c r="N66" s="3">
        <f t="shared" si="11"/>
        <v>0.14756617416349407</v>
      </c>
      <c r="O66" s="7">
        <f t="shared" si="12"/>
        <v>6.776620764675126</v>
      </c>
      <c r="P66" s="3">
        <f t="shared" si="13"/>
        <v>0.14756617416349407</v>
      </c>
      <c r="Q66" s="3">
        <f>IF(ISNUMBER(P66),SUMIF(A:A,A66,P:P),"")</f>
        <v>1</v>
      </c>
      <c r="R66" s="3">
        <f t="shared" si="14"/>
        <v>0.14756617416349407</v>
      </c>
      <c r="S66" s="8">
        <f t="shared" si="15"/>
        <v>6.776620764675126</v>
      </c>
    </row>
    <row r="67" spans="1:19" ht="15">
      <c r="A67" s="1">
        <v>27</v>
      </c>
      <c r="B67" s="5">
        <v>0.625</v>
      </c>
      <c r="C67" s="1" t="s">
        <v>244</v>
      </c>
      <c r="D67" s="1">
        <v>4</v>
      </c>
      <c r="E67" s="1">
        <v>6</v>
      </c>
      <c r="F67" s="1" t="s">
        <v>276</v>
      </c>
      <c r="G67" s="2">
        <v>43.4242</v>
      </c>
      <c r="H67" s="6">
        <f>1+_xlfn.COUNTIFS(A:A,A67,O:O,"&lt;"&amp;O67)</f>
        <v>5</v>
      </c>
      <c r="I67" s="2">
        <f>_xlfn.AVERAGEIF(A:A,A67,G:G)</f>
        <v>49.15190476190475</v>
      </c>
      <c r="J67" s="2">
        <f t="shared" si="8"/>
        <v>-5.727704761904754</v>
      </c>
      <c r="K67" s="2">
        <f t="shared" si="9"/>
        <v>84.27229523809524</v>
      </c>
      <c r="L67" s="2">
        <f t="shared" si="10"/>
        <v>157.01443036630243</v>
      </c>
      <c r="M67" s="2">
        <f>SUMIF(A:A,A67,L:L)</f>
        <v>1704.280454293553</v>
      </c>
      <c r="N67" s="3">
        <f t="shared" si="11"/>
        <v>0.09212945555453607</v>
      </c>
      <c r="O67" s="7">
        <f t="shared" si="12"/>
        <v>10.854291865515798</v>
      </c>
      <c r="P67" s="3">
        <f t="shared" si="13"/>
        <v>0.09212945555453607</v>
      </c>
      <c r="Q67" s="3">
        <f>IF(ISNUMBER(P67),SUMIF(A:A,A67,P:P),"")</f>
        <v>1</v>
      </c>
      <c r="R67" s="3">
        <f t="shared" si="14"/>
        <v>0.09212945555453607</v>
      </c>
      <c r="S67" s="8">
        <f t="shared" si="15"/>
        <v>10.854291865515798</v>
      </c>
    </row>
    <row r="68" spans="1:19" ht="15">
      <c r="A68" s="1">
        <v>27</v>
      </c>
      <c r="B68" s="5">
        <v>0.625</v>
      </c>
      <c r="C68" s="1" t="s">
        <v>244</v>
      </c>
      <c r="D68" s="1">
        <v>4</v>
      </c>
      <c r="E68" s="1">
        <v>5</v>
      </c>
      <c r="F68" s="1" t="s">
        <v>275</v>
      </c>
      <c r="G68" s="2">
        <v>42.552299999999995</v>
      </c>
      <c r="H68" s="6">
        <f>1+_xlfn.COUNTIFS(A:A,A68,O:O,"&lt;"&amp;O68)</f>
        <v>6</v>
      </c>
      <c r="I68" s="2">
        <f>_xlfn.AVERAGEIF(A:A,A68,G:G)</f>
        <v>49.15190476190475</v>
      </c>
      <c r="J68" s="2">
        <f t="shared" si="8"/>
        <v>-6.599604761904757</v>
      </c>
      <c r="K68" s="2">
        <f t="shared" si="9"/>
        <v>83.40039523809524</v>
      </c>
      <c r="L68" s="2">
        <f t="shared" si="10"/>
        <v>149.01153428911735</v>
      </c>
      <c r="M68" s="2">
        <f>SUMIF(A:A,A68,L:L)</f>
        <v>1704.280454293553</v>
      </c>
      <c r="N68" s="3">
        <f t="shared" si="11"/>
        <v>0.08743369315403234</v>
      </c>
      <c r="O68" s="7">
        <f t="shared" si="12"/>
        <v>11.437238482403979</v>
      </c>
      <c r="P68" s="3">
        <f t="shared" si="13"/>
        <v>0.08743369315403234</v>
      </c>
      <c r="Q68" s="3">
        <f>IF(ISNUMBER(P68),SUMIF(A:A,A68,P:P),"")</f>
        <v>1</v>
      </c>
      <c r="R68" s="3">
        <f t="shared" si="14"/>
        <v>0.08743369315403234</v>
      </c>
      <c r="S68" s="8">
        <f t="shared" si="15"/>
        <v>11.437238482403979</v>
      </c>
    </row>
    <row r="69" spans="1:19" ht="15">
      <c r="A69" s="1">
        <v>27</v>
      </c>
      <c r="B69" s="5">
        <v>0.625</v>
      </c>
      <c r="C69" s="1" t="s">
        <v>244</v>
      </c>
      <c r="D69" s="1">
        <v>4</v>
      </c>
      <c r="E69" s="1">
        <v>2</v>
      </c>
      <c r="F69" s="1" t="s">
        <v>272</v>
      </c>
      <c r="G69" s="2">
        <v>38.4496333333333</v>
      </c>
      <c r="H69" s="6">
        <f>1+_xlfn.COUNTIFS(A:A,A69,O:O,"&lt;"&amp;O69)</f>
        <v>7</v>
      </c>
      <c r="I69" s="2">
        <f>_xlfn.AVERAGEIF(A:A,A69,G:G)</f>
        <v>49.15190476190475</v>
      </c>
      <c r="J69" s="2">
        <f t="shared" si="8"/>
        <v>-10.70227142857145</v>
      </c>
      <c r="K69" s="2">
        <f t="shared" si="9"/>
        <v>79.29772857142855</v>
      </c>
      <c r="L69" s="2">
        <f t="shared" si="10"/>
        <v>116.49678945335452</v>
      </c>
      <c r="M69" s="2">
        <f>SUMIF(A:A,A69,L:L)</f>
        <v>1704.280454293553</v>
      </c>
      <c r="N69" s="3">
        <f t="shared" si="11"/>
        <v>0.0683554101438334</v>
      </c>
      <c r="O69" s="7">
        <f t="shared" si="12"/>
        <v>14.629419937585055</v>
      </c>
      <c r="P69" s="3">
        <f t="shared" si="13"/>
        <v>0.0683554101438334</v>
      </c>
      <c r="Q69" s="3">
        <f>IF(ISNUMBER(P69),SUMIF(A:A,A69,P:P),"")</f>
        <v>1</v>
      </c>
      <c r="R69" s="3">
        <f t="shared" si="14"/>
        <v>0.0683554101438334</v>
      </c>
      <c r="S69" s="8">
        <f t="shared" si="15"/>
        <v>14.629419937585055</v>
      </c>
    </row>
    <row r="70" spans="1:19" ht="15">
      <c r="A70" s="1">
        <v>19</v>
      </c>
      <c r="B70" s="5">
        <v>0.642361111111111</v>
      </c>
      <c r="C70" s="1" t="s">
        <v>200</v>
      </c>
      <c r="D70" s="1">
        <v>3</v>
      </c>
      <c r="E70" s="1">
        <v>1</v>
      </c>
      <c r="F70" s="1" t="s">
        <v>209</v>
      </c>
      <c r="G70" s="2">
        <v>68.5487999999999</v>
      </c>
      <c r="H70" s="6">
        <f>1+_xlfn.COUNTIFS(A:A,A70,O:O,"&lt;"&amp;O70)</f>
        <v>1</v>
      </c>
      <c r="I70" s="2">
        <f>_xlfn.AVERAGEIF(A:A,A70,G:G)</f>
        <v>50.442541666666656</v>
      </c>
      <c r="J70" s="2">
        <f t="shared" si="8"/>
        <v>18.106258333333244</v>
      </c>
      <c r="K70" s="2">
        <f t="shared" si="9"/>
        <v>108.10625833333324</v>
      </c>
      <c r="L70" s="2">
        <f t="shared" si="10"/>
        <v>656.1408655748307</v>
      </c>
      <c r="M70" s="2">
        <f>SUMIF(A:A,A70,L:L)</f>
        <v>1257.750523405368</v>
      </c>
      <c r="N70" s="3">
        <f t="shared" si="11"/>
        <v>0.5216780699866654</v>
      </c>
      <c r="O70" s="7">
        <f t="shared" si="12"/>
        <v>1.9168910052622317</v>
      </c>
      <c r="P70" s="3">
        <f t="shared" si="13"/>
        <v>0.5216780699866654</v>
      </c>
      <c r="Q70" s="3">
        <f>IF(ISNUMBER(P70),SUMIF(A:A,A70,P:P),"")</f>
        <v>0.960950086019991</v>
      </c>
      <c r="R70" s="3">
        <f t="shared" si="14"/>
        <v>0.5428773851796218</v>
      </c>
      <c r="S70" s="8">
        <f t="shared" si="15"/>
        <v>1.842036576397689</v>
      </c>
    </row>
    <row r="71" spans="1:19" ht="15">
      <c r="A71" s="1">
        <v>19</v>
      </c>
      <c r="B71" s="5">
        <v>0.642361111111111</v>
      </c>
      <c r="C71" s="1" t="s">
        <v>200</v>
      </c>
      <c r="D71" s="1">
        <v>3</v>
      </c>
      <c r="E71" s="1">
        <v>3</v>
      </c>
      <c r="F71" s="1" t="s">
        <v>211</v>
      </c>
      <c r="G71" s="2">
        <v>56.477900000000005</v>
      </c>
      <c r="H71" s="6">
        <f>1+_xlfn.COUNTIFS(A:A,A71,O:O,"&lt;"&amp;O71)</f>
        <v>2</v>
      </c>
      <c r="I71" s="2">
        <f>_xlfn.AVERAGEIF(A:A,A71,G:G)</f>
        <v>50.442541666666656</v>
      </c>
      <c r="J71" s="2">
        <f t="shared" si="8"/>
        <v>6.035358333333349</v>
      </c>
      <c r="K71" s="2">
        <f t="shared" si="9"/>
        <v>96.03535833333335</v>
      </c>
      <c r="L71" s="2">
        <f t="shared" si="10"/>
        <v>318.02229805763386</v>
      </c>
      <c r="M71" s="2">
        <f>SUMIF(A:A,A71,L:L)</f>
        <v>1257.750523405368</v>
      </c>
      <c r="N71" s="3">
        <f t="shared" si="11"/>
        <v>0.25285006218608946</v>
      </c>
      <c r="O71" s="7">
        <f t="shared" si="12"/>
        <v>3.9549130079471064</v>
      </c>
      <c r="P71" s="3">
        <f t="shared" si="13"/>
        <v>0.25285006218608946</v>
      </c>
      <c r="Q71" s="3">
        <f>IF(ISNUMBER(P71),SUMIF(A:A,A71,P:P),"")</f>
        <v>0.960950086019991</v>
      </c>
      <c r="R71" s="3">
        <f t="shared" si="14"/>
        <v>0.2631250736792476</v>
      </c>
      <c r="S71" s="8">
        <f t="shared" si="15"/>
        <v>3.8004739951883537</v>
      </c>
    </row>
    <row r="72" spans="1:19" ht="15">
      <c r="A72" s="1">
        <v>19</v>
      </c>
      <c r="B72" s="5">
        <v>0.642361111111111</v>
      </c>
      <c r="C72" s="1" t="s">
        <v>200</v>
      </c>
      <c r="D72" s="1">
        <v>3</v>
      </c>
      <c r="E72" s="1">
        <v>2</v>
      </c>
      <c r="F72" s="1" t="s">
        <v>210</v>
      </c>
      <c r="G72" s="2">
        <v>51.3981666666667</v>
      </c>
      <c r="H72" s="6">
        <f>1+_xlfn.COUNTIFS(A:A,A72,O:O,"&lt;"&amp;O72)</f>
        <v>3</v>
      </c>
      <c r="I72" s="2">
        <f>_xlfn.AVERAGEIF(A:A,A72,G:G)</f>
        <v>50.442541666666656</v>
      </c>
      <c r="J72" s="2">
        <f t="shared" si="8"/>
        <v>0.9556250000000404</v>
      </c>
      <c r="K72" s="2">
        <f t="shared" si="9"/>
        <v>90.95562500000004</v>
      </c>
      <c r="L72" s="2">
        <f t="shared" si="10"/>
        <v>234.47231002561261</v>
      </c>
      <c r="M72" s="2">
        <f>SUMIF(A:A,A72,L:L)</f>
        <v>1257.750523405368</v>
      </c>
      <c r="N72" s="3">
        <f t="shared" si="11"/>
        <v>0.18642195384723612</v>
      </c>
      <c r="O72" s="7">
        <f t="shared" si="12"/>
        <v>5.36417508433289</v>
      </c>
      <c r="P72" s="3">
        <f t="shared" si="13"/>
        <v>0.18642195384723612</v>
      </c>
      <c r="Q72" s="3">
        <f>IF(ISNUMBER(P72),SUMIF(A:A,A72,P:P),"")</f>
        <v>0.960950086019991</v>
      </c>
      <c r="R72" s="3">
        <f t="shared" si="14"/>
        <v>0.1939975411411305</v>
      </c>
      <c r="S72" s="8">
        <f t="shared" si="15"/>
        <v>5.154704508715985</v>
      </c>
    </row>
    <row r="73" spans="1:19" ht="15">
      <c r="A73" s="1">
        <v>19</v>
      </c>
      <c r="B73" s="5">
        <v>0.642361111111111</v>
      </c>
      <c r="C73" s="1" t="s">
        <v>200</v>
      </c>
      <c r="D73" s="1">
        <v>3</v>
      </c>
      <c r="E73" s="1">
        <v>4</v>
      </c>
      <c r="F73" s="1" t="s">
        <v>212</v>
      </c>
      <c r="G73" s="2">
        <v>25.345299999999998</v>
      </c>
      <c r="H73" s="6">
        <f>1+_xlfn.COUNTIFS(A:A,A73,O:O,"&lt;"&amp;O73)</f>
        <v>4</v>
      </c>
      <c r="I73" s="2">
        <f>_xlfn.AVERAGEIF(A:A,A73,G:G)</f>
        <v>50.442541666666656</v>
      </c>
      <c r="J73" s="2">
        <f t="shared" si="8"/>
        <v>-25.09724166666666</v>
      </c>
      <c r="K73" s="2">
        <f t="shared" si="9"/>
        <v>64.90275833333334</v>
      </c>
      <c r="L73" s="2">
        <f t="shared" si="10"/>
        <v>49.115049747290804</v>
      </c>
      <c r="M73" s="2">
        <f>SUMIF(A:A,A73,L:L)</f>
        <v>1257.750523405368</v>
      </c>
      <c r="N73" s="3">
        <f t="shared" si="11"/>
        <v>0.039049913980008906</v>
      </c>
      <c r="O73" s="7">
        <f t="shared" si="12"/>
        <v>25.60825103256148</v>
      </c>
      <c r="P73" s="3">
        <f t="shared" si="13"/>
      </c>
      <c r="Q73" s="3">
        <f>IF(ISNUMBER(P73),SUMIF(A:A,A73,P:P),"")</f>
      </c>
      <c r="R73" s="3">
        <f t="shared" si="14"/>
      </c>
      <c r="S73" s="8">
        <f t="shared" si="15"/>
      </c>
    </row>
    <row r="74" spans="1:19" ht="15">
      <c r="A74" s="1">
        <v>28</v>
      </c>
      <c r="B74" s="5">
        <v>0.6458333333333334</v>
      </c>
      <c r="C74" s="1" t="s">
        <v>244</v>
      </c>
      <c r="D74" s="1">
        <v>5</v>
      </c>
      <c r="E74" s="1">
        <v>3</v>
      </c>
      <c r="F74" s="1" t="s">
        <v>280</v>
      </c>
      <c r="G74" s="2">
        <v>68.27873333333329</v>
      </c>
      <c r="H74" s="6">
        <f>1+_xlfn.COUNTIFS(A:A,A74,O:O,"&lt;"&amp;O74)</f>
        <v>1</v>
      </c>
      <c r="I74" s="2">
        <f>_xlfn.AVERAGEIF(A:A,A74,G:G)</f>
        <v>44.547072222222205</v>
      </c>
      <c r="J74" s="2">
        <f t="shared" si="8"/>
        <v>23.731661111111087</v>
      </c>
      <c r="K74" s="2">
        <f t="shared" si="9"/>
        <v>113.7316611111111</v>
      </c>
      <c r="L74" s="2">
        <f t="shared" si="10"/>
        <v>919.564020229798</v>
      </c>
      <c r="M74" s="2">
        <f>SUMIF(A:A,A74,L:L)</f>
        <v>4102.447913705225</v>
      </c>
      <c r="N74" s="3">
        <f t="shared" si="11"/>
        <v>0.2241500780930748</v>
      </c>
      <c r="O74" s="7">
        <f t="shared" si="12"/>
        <v>4.46129668348706</v>
      </c>
      <c r="P74" s="3">
        <f t="shared" si="13"/>
        <v>0.2241500780930748</v>
      </c>
      <c r="Q74" s="3">
        <f>IF(ISNUMBER(P74),SUMIF(A:A,A74,P:P),"")</f>
        <v>0.8655491798835878</v>
      </c>
      <c r="R74" s="3">
        <f t="shared" si="14"/>
        <v>0.25896862165962875</v>
      </c>
      <c r="S74" s="8">
        <f t="shared" si="15"/>
        <v>3.8614716856095948</v>
      </c>
    </row>
    <row r="75" spans="1:19" ht="15">
      <c r="A75" s="1">
        <v>28</v>
      </c>
      <c r="B75" s="5">
        <v>0.6458333333333334</v>
      </c>
      <c r="C75" s="1" t="s">
        <v>244</v>
      </c>
      <c r="D75" s="1">
        <v>5</v>
      </c>
      <c r="E75" s="1">
        <v>1</v>
      </c>
      <c r="F75" s="1" t="s">
        <v>278</v>
      </c>
      <c r="G75" s="2">
        <v>62.7859</v>
      </c>
      <c r="H75" s="6">
        <f>1+_xlfn.COUNTIFS(A:A,A75,O:O,"&lt;"&amp;O75)</f>
        <v>2</v>
      </c>
      <c r="I75" s="2">
        <f>_xlfn.AVERAGEIF(A:A,A75,G:G)</f>
        <v>44.547072222222205</v>
      </c>
      <c r="J75" s="2">
        <f t="shared" si="8"/>
        <v>18.238827777777793</v>
      </c>
      <c r="K75" s="2">
        <f t="shared" si="9"/>
        <v>108.2388277777778</v>
      </c>
      <c r="L75" s="2">
        <f t="shared" si="10"/>
        <v>661.3807311317803</v>
      </c>
      <c r="M75" s="2">
        <f>SUMIF(A:A,A75,L:L)</f>
        <v>4102.447913705225</v>
      </c>
      <c r="N75" s="3">
        <f t="shared" si="11"/>
        <v>0.16121611902061622</v>
      </c>
      <c r="O75" s="7">
        <f t="shared" si="12"/>
        <v>6.202853697725601</v>
      </c>
      <c r="P75" s="3">
        <f t="shared" si="13"/>
        <v>0.16121611902061622</v>
      </c>
      <c r="Q75" s="3">
        <f>IF(ISNUMBER(P75),SUMIF(A:A,A75,P:P),"")</f>
        <v>0.8655491798835878</v>
      </c>
      <c r="R75" s="3">
        <f t="shared" si="14"/>
        <v>0.18625876237592762</v>
      </c>
      <c r="S75" s="8">
        <f t="shared" si="15"/>
        <v>5.3688749310042745</v>
      </c>
    </row>
    <row r="76" spans="1:19" ht="15">
      <c r="A76" s="1">
        <v>28</v>
      </c>
      <c r="B76" s="5">
        <v>0.6458333333333334</v>
      </c>
      <c r="C76" s="1" t="s">
        <v>244</v>
      </c>
      <c r="D76" s="1">
        <v>5</v>
      </c>
      <c r="E76" s="1">
        <v>7</v>
      </c>
      <c r="F76" s="1" t="s">
        <v>283</v>
      </c>
      <c r="G76" s="2">
        <v>62.3361333333334</v>
      </c>
      <c r="H76" s="6">
        <f>1+_xlfn.COUNTIFS(A:A,A76,O:O,"&lt;"&amp;O76)</f>
        <v>3</v>
      </c>
      <c r="I76" s="2">
        <f>_xlfn.AVERAGEIF(A:A,A76,G:G)</f>
        <v>44.547072222222205</v>
      </c>
      <c r="J76" s="2">
        <f t="shared" si="8"/>
        <v>17.789061111111195</v>
      </c>
      <c r="K76" s="2">
        <f t="shared" si="9"/>
        <v>107.7890611111112</v>
      </c>
      <c r="L76" s="2">
        <f t="shared" si="10"/>
        <v>643.7713823109686</v>
      </c>
      <c r="M76" s="2">
        <f>SUMIF(A:A,A76,L:L)</f>
        <v>4102.447913705225</v>
      </c>
      <c r="N76" s="3">
        <f t="shared" si="11"/>
        <v>0.1569237186803259</v>
      </c>
      <c r="O76" s="7">
        <f t="shared" si="12"/>
        <v>6.372522958349786</v>
      </c>
      <c r="P76" s="3">
        <f t="shared" si="13"/>
        <v>0.1569237186803259</v>
      </c>
      <c r="Q76" s="3">
        <f>IF(ISNUMBER(P76),SUMIF(A:A,A76,P:P),"")</f>
        <v>0.8655491798835878</v>
      </c>
      <c r="R76" s="3">
        <f t="shared" si="14"/>
        <v>0.18129959836762988</v>
      </c>
      <c r="S76" s="8">
        <f t="shared" si="15"/>
        <v>5.515732020388993</v>
      </c>
    </row>
    <row r="77" spans="1:19" ht="15">
      <c r="A77" s="1">
        <v>28</v>
      </c>
      <c r="B77" s="5">
        <v>0.6458333333333334</v>
      </c>
      <c r="C77" s="1" t="s">
        <v>244</v>
      </c>
      <c r="D77" s="1">
        <v>5</v>
      </c>
      <c r="E77" s="1">
        <v>6</v>
      </c>
      <c r="F77" s="1" t="s">
        <v>282</v>
      </c>
      <c r="G77" s="2">
        <v>58.7585999999999</v>
      </c>
      <c r="H77" s="6">
        <f>1+_xlfn.COUNTIFS(A:A,A77,O:O,"&lt;"&amp;O77)</f>
        <v>4</v>
      </c>
      <c r="I77" s="2">
        <f>_xlfn.AVERAGEIF(A:A,A77,G:G)</f>
        <v>44.547072222222205</v>
      </c>
      <c r="J77" s="2">
        <f t="shared" si="8"/>
        <v>14.211527777777697</v>
      </c>
      <c r="K77" s="2">
        <f t="shared" si="9"/>
        <v>104.21152777777769</v>
      </c>
      <c r="L77" s="2">
        <f t="shared" si="10"/>
        <v>519.4090207256371</v>
      </c>
      <c r="M77" s="2">
        <f>SUMIF(A:A,A77,L:L)</f>
        <v>4102.447913705225</v>
      </c>
      <c r="N77" s="3">
        <f t="shared" si="11"/>
        <v>0.12660953451485027</v>
      </c>
      <c r="O77" s="7">
        <f t="shared" si="12"/>
        <v>7.898299317123768</v>
      </c>
      <c r="P77" s="3">
        <f t="shared" si="13"/>
        <v>0.12660953451485027</v>
      </c>
      <c r="Q77" s="3">
        <f>IF(ISNUMBER(P77),SUMIF(A:A,A77,P:P),"")</f>
        <v>0.8655491798835878</v>
      </c>
      <c r="R77" s="3">
        <f t="shared" si="14"/>
        <v>0.14627653454871117</v>
      </c>
      <c r="S77" s="8">
        <f t="shared" si="15"/>
        <v>6.836366496411579</v>
      </c>
    </row>
    <row r="78" spans="1:19" ht="15">
      <c r="A78" s="1">
        <v>28</v>
      </c>
      <c r="B78" s="5">
        <v>0.6458333333333334</v>
      </c>
      <c r="C78" s="1" t="s">
        <v>244</v>
      </c>
      <c r="D78" s="1">
        <v>5</v>
      </c>
      <c r="E78" s="1">
        <v>2</v>
      </c>
      <c r="F78" s="1" t="s">
        <v>279</v>
      </c>
      <c r="G78" s="2">
        <v>58.2590999999999</v>
      </c>
      <c r="H78" s="6">
        <f>1+_xlfn.COUNTIFS(A:A,A78,O:O,"&lt;"&amp;O78)</f>
        <v>5</v>
      </c>
      <c r="I78" s="2">
        <f>_xlfn.AVERAGEIF(A:A,A78,G:G)</f>
        <v>44.547072222222205</v>
      </c>
      <c r="J78" s="2">
        <f t="shared" si="8"/>
        <v>13.712027777777692</v>
      </c>
      <c r="K78" s="2">
        <f t="shared" si="9"/>
        <v>103.71202777777769</v>
      </c>
      <c r="L78" s="2">
        <f t="shared" si="10"/>
        <v>504.0732862197551</v>
      </c>
      <c r="M78" s="2">
        <f>SUMIF(A:A,A78,L:L)</f>
        <v>4102.447913705225</v>
      </c>
      <c r="N78" s="3">
        <f t="shared" si="11"/>
        <v>0.1228713433596014</v>
      </c>
      <c r="O78" s="7">
        <f t="shared" si="12"/>
        <v>8.138594180364336</v>
      </c>
      <c r="P78" s="3">
        <f t="shared" si="13"/>
        <v>0.1228713433596014</v>
      </c>
      <c r="Q78" s="3">
        <f>IF(ISNUMBER(P78),SUMIF(A:A,A78,P:P),"")</f>
        <v>0.8655491798835878</v>
      </c>
      <c r="R78" s="3">
        <f t="shared" si="14"/>
        <v>0.141957668281919</v>
      </c>
      <c r="S78" s="8">
        <f t="shared" si="15"/>
        <v>7.044353518219691</v>
      </c>
    </row>
    <row r="79" spans="1:19" ht="15">
      <c r="A79" s="1">
        <v>28</v>
      </c>
      <c r="B79" s="5">
        <v>0.6458333333333334</v>
      </c>
      <c r="C79" s="1" t="s">
        <v>244</v>
      </c>
      <c r="D79" s="1">
        <v>5</v>
      </c>
      <c r="E79" s="1">
        <v>9</v>
      </c>
      <c r="F79" s="1" t="s">
        <v>284</v>
      </c>
      <c r="G79" s="2">
        <v>49.7579</v>
      </c>
      <c r="H79" s="6">
        <f>1+_xlfn.COUNTIFS(A:A,A79,O:O,"&lt;"&amp;O79)</f>
        <v>6</v>
      </c>
      <c r="I79" s="2">
        <f>_xlfn.AVERAGEIF(A:A,A79,G:G)</f>
        <v>44.547072222222205</v>
      </c>
      <c r="J79" s="2">
        <f t="shared" si="8"/>
        <v>5.210827777777794</v>
      </c>
      <c r="K79" s="2">
        <f t="shared" si="9"/>
        <v>95.2108277777778</v>
      </c>
      <c r="L79" s="2">
        <f t="shared" si="10"/>
        <v>302.6719866047546</v>
      </c>
      <c r="M79" s="2">
        <f>SUMIF(A:A,A79,L:L)</f>
        <v>4102.447913705225</v>
      </c>
      <c r="N79" s="3">
        <f t="shared" si="11"/>
        <v>0.07377838621511933</v>
      </c>
      <c r="O79" s="7">
        <f t="shared" si="12"/>
        <v>13.55410508823343</v>
      </c>
      <c r="P79" s="3">
        <f t="shared" si="13"/>
        <v>0.07377838621511933</v>
      </c>
      <c r="Q79" s="3">
        <f>IF(ISNUMBER(P79),SUMIF(A:A,A79,P:P),"")</f>
        <v>0.8655491798835878</v>
      </c>
      <c r="R79" s="3">
        <f t="shared" si="14"/>
        <v>0.08523881476618367</v>
      </c>
      <c r="S79" s="8">
        <f t="shared" si="15"/>
        <v>11.73174454317641</v>
      </c>
    </row>
    <row r="80" spans="1:19" ht="15">
      <c r="A80" s="1">
        <v>28</v>
      </c>
      <c r="B80" s="5">
        <v>0.6458333333333334</v>
      </c>
      <c r="C80" s="1" t="s">
        <v>244</v>
      </c>
      <c r="D80" s="1">
        <v>5</v>
      </c>
      <c r="E80" s="1">
        <v>5</v>
      </c>
      <c r="F80" s="1" t="s">
        <v>281</v>
      </c>
      <c r="G80" s="2">
        <v>36.0784333333333</v>
      </c>
      <c r="H80" s="6">
        <f>1+_xlfn.COUNTIFS(A:A,A80,O:O,"&lt;"&amp;O80)</f>
        <v>7</v>
      </c>
      <c r="I80" s="2">
        <f>_xlfn.AVERAGEIF(A:A,A80,G:G)</f>
        <v>44.547072222222205</v>
      </c>
      <c r="J80" s="2">
        <f t="shared" si="8"/>
        <v>-8.468638888888904</v>
      </c>
      <c r="K80" s="2">
        <f t="shared" si="9"/>
        <v>81.5313611111111</v>
      </c>
      <c r="L80" s="2">
        <f t="shared" si="10"/>
        <v>133.20398387981794</v>
      </c>
      <c r="M80" s="2">
        <f>SUMIF(A:A,A80,L:L)</f>
        <v>4102.447913705225</v>
      </c>
      <c r="N80" s="3">
        <f t="shared" si="11"/>
        <v>0.03246939063743324</v>
      </c>
      <c r="O80" s="7">
        <f t="shared" si="12"/>
        <v>30.79823736658372</v>
      </c>
      <c r="P80" s="3">
        <f t="shared" si="13"/>
      </c>
      <c r="Q80" s="3">
        <f>IF(ISNUMBER(P80),SUMIF(A:A,A80,P:P),"")</f>
      </c>
      <c r="R80" s="3">
        <f t="shared" si="14"/>
      </c>
      <c r="S80" s="8">
        <f t="shared" si="15"/>
      </c>
    </row>
    <row r="81" spans="1:19" ht="15">
      <c r="A81" s="1">
        <v>28</v>
      </c>
      <c r="B81" s="5">
        <v>0.6458333333333334</v>
      </c>
      <c r="C81" s="1" t="s">
        <v>244</v>
      </c>
      <c r="D81" s="1">
        <v>5</v>
      </c>
      <c r="E81" s="1">
        <v>11</v>
      </c>
      <c r="F81" s="1" t="s">
        <v>285</v>
      </c>
      <c r="G81" s="2">
        <v>30.3266333333333</v>
      </c>
      <c r="H81" s="6">
        <f>1+_xlfn.COUNTIFS(A:A,A81,O:O,"&lt;"&amp;O81)</f>
        <v>9</v>
      </c>
      <c r="I81" s="2">
        <f>_xlfn.AVERAGEIF(A:A,A81,G:G)</f>
        <v>44.547072222222205</v>
      </c>
      <c r="J81" s="2">
        <f t="shared" si="8"/>
        <v>-14.220438888888904</v>
      </c>
      <c r="K81" s="2">
        <f t="shared" si="9"/>
        <v>75.7795611111111</v>
      </c>
      <c r="L81" s="2">
        <f t="shared" si="10"/>
        <v>94.32758461740687</v>
      </c>
      <c r="M81" s="2">
        <f>SUMIF(A:A,A81,L:L)</f>
        <v>4102.447913705225</v>
      </c>
      <c r="N81" s="3">
        <f t="shared" si="11"/>
        <v>0.022992999936033955</v>
      </c>
      <c r="O81" s="7">
        <f t="shared" si="12"/>
        <v>43.49149753324834</v>
      </c>
      <c r="P81" s="3">
        <f t="shared" si="13"/>
      </c>
      <c r="Q81" s="3">
        <f>IF(ISNUMBER(P81),SUMIF(A:A,A81,P:P),"")</f>
      </c>
      <c r="R81" s="3">
        <f t="shared" si="14"/>
      </c>
      <c r="S81" s="8">
        <f t="shared" si="15"/>
      </c>
    </row>
    <row r="82" spans="1:19" ht="15">
      <c r="A82" s="1">
        <v>28</v>
      </c>
      <c r="B82" s="5">
        <v>0.6458333333333334</v>
      </c>
      <c r="C82" s="1" t="s">
        <v>244</v>
      </c>
      <c r="D82" s="1">
        <v>5</v>
      </c>
      <c r="E82" s="1">
        <v>12</v>
      </c>
      <c r="F82" s="1" t="s">
        <v>286</v>
      </c>
      <c r="G82" s="2">
        <v>22.0870666666667</v>
      </c>
      <c r="H82" s="6">
        <f>1+_xlfn.COUNTIFS(A:A,A82,O:O,"&lt;"&amp;O82)</f>
        <v>12</v>
      </c>
      <c r="I82" s="2">
        <f>_xlfn.AVERAGEIF(A:A,A82,G:G)</f>
        <v>44.547072222222205</v>
      </c>
      <c r="J82" s="2">
        <f t="shared" si="8"/>
        <v>-22.460005555555504</v>
      </c>
      <c r="K82" s="2">
        <f t="shared" si="9"/>
        <v>67.53999444444449</v>
      </c>
      <c r="L82" s="2">
        <f t="shared" si="10"/>
        <v>57.53535720089921</v>
      </c>
      <c r="M82" s="2">
        <f>SUMIF(A:A,A82,L:L)</f>
        <v>4102.447913705225</v>
      </c>
      <c r="N82" s="3">
        <f t="shared" si="11"/>
        <v>0.014024640510044834</v>
      </c>
      <c r="O82" s="7">
        <f t="shared" si="12"/>
        <v>71.30307541813798</v>
      </c>
      <c r="P82" s="3">
        <f t="shared" si="13"/>
      </c>
      <c r="Q82" s="3">
        <f>IF(ISNUMBER(P82),SUMIF(A:A,A82,P:P),"")</f>
      </c>
      <c r="R82" s="3">
        <f t="shared" si="14"/>
      </c>
      <c r="S82" s="8">
        <f t="shared" si="15"/>
      </c>
    </row>
    <row r="83" spans="1:19" ht="15">
      <c r="A83" s="1">
        <v>28</v>
      </c>
      <c r="B83" s="5">
        <v>0.6458333333333334</v>
      </c>
      <c r="C83" s="1" t="s">
        <v>244</v>
      </c>
      <c r="D83" s="1">
        <v>5</v>
      </c>
      <c r="E83" s="1">
        <v>14</v>
      </c>
      <c r="F83" s="1" t="s">
        <v>287</v>
      </c>
      <c r="G83" s="2">
        <v>35.2310666666667</v>
      </c>
      <c r="H83" s="6">
        <f>1+_xlfn.COUNTIFS(A:A,A83,O:O,"&lt;"&amp;O83)</f>
        <v>8</v>
      </c>
      <c r="I83" s="2">
        <f>_xlfn.AVERAGEIF(A:A,A83,G:G)</f>
        <v>44.547072222222205</v>
      </c>
      <c r="J83" s="2">
        <f t="shared" si="8"/>
        <v>-9.316005555555506</v>
      </c>
      <c r="K83" s="2">
        <f t="shared" si="9"/>
        <v>80.6839944444445</v>
      </c>
      <c r="L83" s="2">
        <f t="shared" si="10"/>
        <v>126.60090607394716</v>
      </c>
      <c r="M83" s="2">
        <f>SUMIF(A:A,A83,L:L)</f>
        <v>4102.447913705225</v>
      </c>
      <c r="N83" s="3">
        <f t="shared" si="11"/>
        <v>0.030859844838250362</v>
      </c>
      <c r="O83" s="7">
        <f t="shared" si="12"/>
        <v>32.404569927082505</v>
      </c>
      <c r="P83" s="3">
        <f t="shared" si="13"/>
      </c>
      <c r="Q83" s="3">
        <f>IF(ISNUMBER(P83),SUMIF(A:A,A83,P:P),"")</f>
      </c>
      <c r="R83" s="3">
        <f t="shared" si="14"/>
      </c>
      <c r="S83" s="8">
        <f t="shared" si="15"/>
      </c>
    </row>
    <row r="84" spans="1:19" ht="15">
      <c r="A84" s="1">
        <v>28</v>
      </c>
      <c r="B84" s="5">
        <v>0.6458333333333334</v>
      </c>
      <c r="C84" s="1" t="s">
        <v>244</v>
      </c>
      <c r="D84" s="1">
        <v>5</v>
      </c>
      <c r="E84" s="1">
        <v>15</v>
      </c>
      <c r="F84" s="1" t="s">
        <v>288</v>
      </c>
      <c r="G84" s="2">
        <v>24.7023</v>
      </c>
      <c r="H84" s="6">
        <f>1+_xlfn.COUNTIFS(A:A,A84,O:O,"&lt;"&amp;O84)</f>
        <v>11</v>
      </c>
      <c r="I84" s="2">
        <f>_xlfn.AVERAGEIF(A:A,A84,G:G)</f>
        <v>44.547072222222205</v>
      </c>
      <c r="J84" s="2">
        <f t="shared" si="8"/>
        <v>-19.844772222222204</v>
      </c>
      <c r="K84" s="2">
        <f t="shared" si="9"/>
        <v>70.1552277777778</v>
      </c>
      <c r="L84" s="2">
        <f t="shared" si="10"/>
        <v>67.31032663226324</v>
      </c>
      <c r="M84" s="2">
        <f>SUMIF(A:A,A84,L:L)</f>
        <v>4102.447913705225</v>
      </c>
      <c r="N84" s="3">
        <f t="shared" si="11"/>
        <v>0.01640735678992943</v>
      </c>
      <c r="O84" s="7">
        <f t="shared" si="12"/>
        <v>60.94826929184498</v>
      </c>
      <c r="P84" s="3">
        <f t="shared" si="13"/>
      </c>
      <c r="Q84" s="3">
        <f>IF(ISNUMBER(P84),SUMIF(A:A,A84,P:P),"")</f>
      </c>
      <c r="R84" s="3">
        <f t="shared" si="14"/>
      </c>
      <c r="S84" s="8">
        <f t="shared" si="15"/>
      </c>
    </row>
    <row r="85" spans="1:19" ht="15">
      <c r="A85" s="1">
        <v>28</v>
      </c>
      <c r="B85" s="5">
        <v>0.6458333333333334</v>
      </c>
      <c r="C85" s="1" t="s">
        <v>244</v>
      </c>
      <c r="D85" s="1">
        <v>5</v>
      </c>
      <c r="E85" s="1">
        <v>16</v>
      </c>
      <c r="F85" s="1" t="s">
        <v>289</v>
      </c>
      <c r="G85" s="2">
        <v>25.963</v>
      </c>
      <c r="H85" s="6">
        <f>1+_xlfn.COUNTIFS(A:A,A85,O:O,"&lt;"&amp;O85)</f>
        <v>10</v>
      </c>
      <c r="I85" s="2">
        <f>_xlfn.AVERAGEIF(A:A,A85,G:G)</f>
        <v>44.547072222222205</v>
      </c>
      <c r="J85" s="2">
        <f t="shared" si="8"/>
        <v>-18.584072222222204</v>
      </c>
      <c r="K85" s="2">
        <f t="shared" si="9"/>
        <v>71.4159277777778</v>
      </c>
      <c r="L85" s="2">
        <f t="shared" si="10"/>
        <v>72.59932807819698</v>
      </c>
      <c r="M85" s="2">
        <f>SUMIF(A:A,A85,L:L)</f>
        <v>4102.447913705225</v>
      </c>
      <c r="N85" s="3">
        <f t="shared" si="11"/>
        <v>0.017696587404720306</v>
      </c>
      <c r="O85" s="7">
        <f t="shared" si="12"/>
        <v>56.50807000977288</v>
      </c>
      <c r="P85" s="3">
        <f t="shared" si="13"/>
      </c>
      <c r="Q85" s="3">
        <f>IF(ISNUMBER(P85),SUMIF(A:A,A85,P:P),"")</f>
      </c>
      <c r="R85" s="3">
        <f t="shared" si="14"/>
      </c>
      <c r="S85" s="8">
        <f t="shared" si="15"/>
      </c>
    </row>
    <row r="86" spans="1:19" ht="15">
      <c r="A86" s="1">
        <v>29</v>
      </c>
      <c r="B86" s="5">
        <v>0.6666666666666666</v>
      </c>
      <c r="C86" s="1" t="s">
        <v>244</v>
      </c>
      <c r="D86" s="1">
        <v>6</v>
      </c>
      <c r="E86" s="1">
        <v>4</v>
      </c>
      <c r="F86" s="1" t="s">
        <v>293</v>
      </c>
      <c r="G86" s="2">
        <v>55.7835</v>
      </c>
      <c r="H86" s="6">
        <f>1+_xlfn.COUNTIFS(A:A,A86,O:O,"&lt;"&amp;O86)</f>
        <v>1</v>
      </c>
      <c r="I86" s="2">
        <f>_xlfn.AVERAGEIF(A:A,A86,G:G)</f>
        <v>43.131113888888876</v>
      </c>
      <c r="J86" s="2">
        <f t="shared" si="8"/>
        <v>12.65238611111112</v>
      </c>
      <c r="K86" s="2">
        <f t="shared" si="9"/>
        <v>102.65238611111113</v>
      </c>
      <c r="L86" s="2">
        <f t="shared" si="10"/>
        <v>473.0225996165293</v>
      </c>
      <c r="M86" s="2">
        <f>SUMIF(A:A,A86,L:L)</f>
        <v>3047.0449259310467</v>
      </c>
      <c r="N86" s="3">
        <f t="shared" si="11"/>
        <v>0.15523978514100636</v>
      </c>
      <c r="O86" s="7">
        <f t="shared" si="12"/>
        <v>6.441647668422671</v>
      </c>
      <c r="P86" s="3">
        <f t="shared" si="13"/>
        <v>0.15523978514100636</v>
      </c>
      <c r="Q86" s="3">
        <f>IF(ISNUMBER(P86),SUMIF(A:A,A86,P:P),"")</f>
        <v>0.9462999893310455</v>
      </c>
      <c r="R86" s="3">
        <f t="shared" si="14"/>
        <v>0.1640492305730108</v>
      </c>
      <c r="S86" s="8">
        <f t="shared" si="15"/>
        <v>6.095731119902728</v>
      </c>
    </row>
    <row r="87" spans="1:19" ht="15">
      <c r="A87" s="1">
        <v>29</v>
      </c>
      <c r="B87" s="5">
        <v>0.6666666666666666</v>
      </c>
      <c r="C87" s="1" t="s">
        <v>244</v>
      </c>
      <c r="D87" s="1">
        <v>6</v>
      </c>
      <c r="E87" s="1">
        <v>3</v>
      </c>
      <c r="F87" s="1" t="s">
        <v>292</v>
      </c>
      <c r="G87" s="2">
        <v>55.7138333333333</v>
      </c>
      <c r="H87" s="6">
        <f>1+_xlfn.COUNTIFS(A:A,A87,O:O,"&lt;"&amp;O87)</f>
        <v>2</v>
      </c>
      <c r="I87" s="2">
        <f>_xlfn.AVERAGEIF(A:A,A87,G:G)</f>
        <v>43.131113888888876</v>
      </c>
      <c r="J87" s="2">
        <f t="shared" si="8"/>
        <v>12.582719444444422</v>
      </c>
      <c r="K87" s="2">
        <f t="shared" si="9"/>
        <v>102.58271944444442</v>
      </c>
      <c r="L87" s="2">
        <f t="shared" si="10"/>
        <v>471.0494918183391</v>
      </c>
      <c r="M87" s="2">
        <f>SUMIF(A:A,A87,L:L)</f>
        <v>3047.0449259310467</v>
      </c>
      <c r="N87" s="3">
        <f t="shared" si="11"/>
        <v>0.15459223715725376</v>
      </c>
      <c r="O87" s="7">
        <f t="shared" si="12"/>
        <v>6.468630109691625</v>
      </c>
      <c r="P87" s="3">
        <f t="shared" si="13"/>
        <v>0.15459223715725376</v>
      </c>
      <c r="Q87" s="3">
        <f>IF(ISNUMBER(P87),SUMIF(A:A,A87,P:P),"")</f>
        <v>0.9462999893310455</v>
      </c>
      <c r="R87" s="3">
        <f t="shared" si="14"/>
        <v>0.1633649359613091</v>
      </c>
      <c r="S87" s="8">
        <f t="shared" si="15"/>
        <v>6.121264603787664</v>
      </c>
    </row>
    <row r="88" spans="1:19" ht="15">
      <c r="A88" s="1">
        <v>29</v>
      </c>
      <c r="B88" s="5">
        <v>0.6666666666666666</v>
      </c>
      <c r="C88" s="1" t="s">
        <v>244</v>
      </c>
      <c r="D88" s="1">
        <v>6</v>
      </c>
      <c r="E88" s="1">
        <v>1</v>
      </c>
      <c r="F88" s="1" t="s">
        <v>290</v>
      </c>
      <c r="G88" s="2">
        <v>51.153233333333304</v>
      </c>
      <c r="H88" s="6">
        <f>1+_xlfn.COUNTIFS(A:A,A88,O:O,"&lt;"&amp;O88)</f>
        <v>3</v>
      </c>
      <c r="I88" s="2">
        <f>_xlfn.AVERAGEIF(A:A,A88,G:G)</f>
        <v>43.131113888888876</v>
      </c>
      <c r="J88" s="2">
        <f t="shared" si="8"/>
        <v>8.022119444444428</v>
      </c>
      <c r="K88" s="2">
        <f t="shared" si="9"/>
        <v>98.02211944444443</v>
      </c>
      <c r="L88" s="2">
        <f t="shared" si="10"/>
        <v>358.2844294643996</v>
      </c>
      <c r="M88" s="2">
        <f>SUMIF(A:A,A88,L:L)</f>
        <v>3047.0449259310467</v>
      </c>
      <c r="N88" s="3">
        <f t="shared" si="11"/>
        <v>0.11758422936771212</v>
      </c>
      <c r="O88" s="7">
        <f t="shared" si="12"/>
        <v>8.5045418537615</v>
      </c>
      <c r="P88" s="3">
        <f t="shared" si="13"/>
        <v>0.11758422936771212</v>
      </c>
      <c r="Q88" s="3">
        <f>IF(ISNUMBER(P88),SUMIF(A:A,A88,P:P),"")</f>
        <v>0.9462999893310455</v>
      </c>
      <c r="R88" s="3">
        <f t="shared" si="14"/>
        <v>0.12425682203677745</v>
      </c>
      <c r="S88" s="8">
        <f t="shared" si="15"/>
        <v>8.04784786547994</v>
      </c>
    </row>
    <row r="89" spans="1:19" ht="15">
      <c r="A89" s="1">
        <v>29</v>
      </c>
      <c r="B89" s="5">
        <v>0.6666666666666666</v>
      </c>
      <c r="C89" s="1" t="s">
        <v>244</v>
      </c>
      <c r="D89" s="1">
        <v>6</v>
      </c>
      <c r="E89" s="1">
        <v>7</v>
      </c>
      <c r="F89" s="1" t="s">
        <v>295</v>
      </c>
      <c r="G89" s="2">
        <v>48.5182333333334</v>
      </c>
      <c r="H89" s="6">
        <f>1+_xlfn.COUNTIFS(A:A,A89,O:O,"&lt;"&amp;O89)</f>
        <v>4</v>
      </c>
      <c r="I89" s="2">
        <f>_xlfn.AVERAGEIF(A:A,A89,G:G)</f>
        <v>43.131113888888876</v>
      </c>
      <c r="J89" s="2">
        <f t="shared" si="8"/>
        <v>5.387119444444522</v>
      </c>
      <c r="K89" s="2">
        <f t="shared" si="9"/>
        <v>95.38711944444452</v>
      </c>
      <c r="L89" s="2">
        <f t="shared" si="10"/>
        <v>305.89049140223767</v>
      </c>
      <c r="M89" s="2">
        <f>SUMIF(A:A,A89,L:L)</f>
        <v>3047.0449259310467</v>
      </c>
      <c r="N89" s="3">
        <f t="shared" si="11"/>
        <v>0.10038922918367231</v>
      </c>
      <c r="O89" s="7">
        <f t="shared" si="12"/>
        <v>9.961227993596786</v>
      </c>
      <c r="P89" s="3">
        <f t="shared" si="13"/>
        <v>0.10038922918367231</v>
      </c>
      <c r="Q89" s="3">
        <f>IF(ISNUMBER(P89),SUMIF(A:A,A89,P:P),"")</f>
        <v>0.9462999893310455</v>
      </c>
      <c r="R89" s="3">
        <f t="shared" si="14"/>
        <v>0.1060860512686247</v>
      </c>
      <c r="S89" s="8">
        <f t="shared" si="15"/>
        <v>9.42630994406475</v>
      </c>
    </row>
    <row r="90" spans="1:19" ht="15">
      <c r="A90" s="1">
        <v>29</v>
      </c>
      <c r="B90" s="5">
        <v>0.6666666666666666</v>
      </c>
      <c r="C90" s="1" t="s">
        <v>244</v>
      </c>
      <c r="D90" s="1">
        <v>6</v>
      </c>
      <c r="E90" s="1">
        <v>13</v>
      </c>
      <c r="F90" s="1" t="s">
        <v>300</v>
      </c>
      <c r="G90" s="2">
        <v>45.3784666666666</v>
      </c>
      <c r="H90" s="6">
        <f>1+_xlfn.COUNTIFS(A:A,A90,O:O,"&lt;"&amp;O90)</f>
        <v>5</v>
      </c>
      <c r="I90" s="2">
        <f>_xlfn.AVERAGEIF(A:A,A90,G:G)</f>
        <v>43.131113888888876</v>
      </c>
      <c r="J90" s="2">
        <f t="shared" si="8"/>
        <v>2.2473527777777207</v>
      </c>
      <c r="K90" s="2">
        <f t="shared" si="9"/>
        <v>92.24735277777772</v>
      </c>
      <c r="L90" s="2">
        <f t="shared" si="10"/>
        <v>253.36754122980517</v>
      </c>
      <c r="M90" s="2">
        <f>SUMIF(A:A,A90,L:L)</f>
        <v>3047.0449259310467</v>
      </c>
      <c r="N90" s="3">
        <f t="shared" si="11"/>
        <v>0.0831518889247709</v>
      </c>
      <c r="O90" s="7">
        <f t="shared" si="12"/>
        <v>12.02618500831315</v>
      </c>
      <c r="P90" s="3">
        <f t="shared" si="13"/>
        <v>0.0831518889247709</v>
      </c>
      <c r="Q90" s="3">
        <f>IF(ISNUMBER(P90),SUMIF(A:A,A90,P:P),"")</f>
        <v>0.9462999893310455</v>
      </c>
      <c r="R90" s="3">
        <f t="shared" si="14"/>
        <v>0.087870537738833</v>
      </c>
      <c r="S90" s="8">
        <f t="shared" si="15"/>
        <v>11.380378745059913</v>
      </c>
    </row>
    <row r="91" spans="1:19" ht="15">
      <c r="A91" s="1">
        <v>29</v>
      </c>
      <c r="B91" s="5">
        <v>0.6666666666666666</v>
      </c>
      <c r="C91" s="1" t="s">
        <v>244</v>
      </c>
      <c r="D91" s="1">
        <v>6</v>
      </c>
      <c r="E91" s="1">
        <v>5</v>
      </c>
      <c r="F91" s="1" t="s">
        <v>294</v>
      </c>
      <c r="G91" s="2">
        <v>43.9653</v>
      </c>
      <c r="H91" s="6">
        <f>1+_xlfn.COUNTIFS(A:A,A91,O:O,"&lt;"&amp;O91)</f>
        <v>6</v>
      </c>
      <c r="I91" s="2">
        <f>_xlfn.AVERAGEIF(A:A,A91,G:G)</f>
        <v>43.131113888888876</v>
      </c>
      <c r="J91" s="2">
        <f t="shared" si="8"/>
        <v>0.8341861111111228</v>
      </c>
      <c r="K91" s="2">
        <f t="shared" si="9"/>
        <v>90.83418611111112</v>
      </c>
      <c r="L91" s="2">
        <f t="shared" si="10"/>
        <v>232.77007567184003</v>
      </c>
      <c r="M91" s="2">
        <f>SUMIF(A:A,A91,L:L)</f>
        <v>3047.0449259310467</v>
      </c>
      <c r="N91" s="3">
        <f t="shared" si="11"/>
        <v>0.0763920720994015</v>
      </c>
      <c r="O91" s="7">
        <f t="shared" si="12"/>
        <v>13.090363600803997</v>
      </c>
      <c r="P91" s="3">
        <f t="shared" si="13"/>
        <v>0.0763920720994015</v>
      </c>
      <c r="Q91" s="3">
        <f>IF(ISNUMBER(P91),SUMIF(A:A,A91,P:P),"")</f>
        <v>0.9462999893310455</v>
      </c>
      <c r="R91" s="3">
        <f t="shared" si="14"/>
        <v>0.08072711926521765</v>
      </c>
      <c r="S91" s="8">
        <f t="shared" si="15"/>
        <v>12.387410935780329</v>
      </c>
    </row>
    <row r="92" spans="1:19" ht="15">
      <c r="A92" s="1">
        <v>29</v>
      </c>
      <c r="B92" s="5">
        <v>0.6666666666666666</v>
      </c>
      <c r="C92" s="1" t="s">
        <v>244</v>
      </c>
      <c r="D92" s="1">
        <v>6</v>
      </c>
      <c r="E92" s="1">
        <v>2</v>
      </c>
      <c r="F92" s="1" t="s">
        <v>291</v>
      </c>
      <c r="G92" s="2">
        <v>29.374933333333296</v>
      </c>
      <c r="H92" s="6">
        <f>1+_xlfn.COUNTIFS(A:A,A92,O:O,"&lt;"&amp;O92)</f>
        <v>11</v>
      </c>
      <c r="I92" s="2">
        <f>_xlfn.AVERAGEIF(A:A,A92,G:G)</f>
        <v>43.131113888888876</v>
      </c>
      <c r="J92" s="2">
        <f t="shared" si="8"/>
        <v>-13.75618055555558</v>
      </c>
      <c r="K92" s="2">
        <f t="shared" si="9"/>
        <v>76.24381944444443</v>
      </c>
      <c r="L92" s="2">
        <f t="shared" si="10"/>
        <v>96.9920645764486</v>
      </c>
      <c r="M92" s="2">
        <f>SUMIF(A:A,A92,L:L)</f>
        <v>3047.0449259310467</v>
      </c>
      <c r="N92" s="3">
        <f t="shared" si="11"/>
        <v>0.0318315177275609</v>
      </c>
      <c r="O92" s="7">
        <f t="shared" si="12"/>
        <v>31.415404334747233</v>
      </c>
      <c r="P92" s="3">
        <f t="shared" si="13"/>
      </c>
      <c r="Q92" s="3">
        <f>IF(ISNUMBER(P92),SUMIF(A:A,A92,P:P),"")</f>
      </c>
      <c r="R92" s="3">
        <f t="shared" si="14"/>
      </c>
      <c r="S92" s="8">
        <f t="shared" si="15"/>
      </c>
    </row>
    <row r="93" spans="1:19" ht="15">
      <c r="A93" s="1">
        <v>29</v>
      </c>
      <c r="B93" s="5">
        <v>0.6666666666666666</v>
      </c>
      <c r="C93" s="1" t="s">
        <v>244</v>
      </c>
      <c r="D93" s="1">
        <v>6</v>
      </c>
      <c r="E93" s="1">
        <v>8</v>
      </c>
      <c r="F93" s="1" t="s">
        <v>296</v>
      </c>
      <c r="G93" s="2">
        <v>43.2188333333333</v>
      </c>
      <c r="H93" s="6">
        <f>1+_xlfn.COUNTIFS(A:A,A93,O:O,"&lt;"&amp;O93)</f>
        <v>7</v>
      </c>
      <c r="I93" s="2">
        <f>_xlfn.AVERAGEIF(A:A,A93,G:G)</f>
        <v>43.131113888888876</v>
      </c>
      <c r="J93" s="2">
        <f t="shared" si="8"/>
        <v>0.08771944444442425</v>
      </c>
      <c r="K93" s="2">
        <f t="shared" si="9"/>
        <v>90.08771944444442</v>
      </c>
      <c r="L93" s="2">
        <f t="shared" si="10"/>
        <v>222.57478704188438</v>
      </c>
      <c r="M93" s="2">
        <f>SUMIF(A:A,A93,L:L)</f>
        <v>3047.0449259310467</v>
      </c>
      <c r="N93" s="3">
        <f t="shared" si="11"/>
        <v>0.07304611269355506</v>
      </c>
      <c r="O93" s="7">
        <f t="shared" si="12"/>
        <v>13.689982438835942</v>
      </c>
      <c r="P93" s="3">
        <f t="shared" si="13"/>
        <v>0.07304611269355506</v>
      </c>
      <c r="Q93" s="3">
        <f>IF(ISNUMBER(P93),SUMIF(A:A,A93,P:P),"")</f>
        <v>0.9462999893310455</v>
      </c>
      <c r="R93" s="3">
        <f t="shared" si="14"/>
        <v>0.07719128555120508</v>
      </c>
      <c r="S93" s="8">
        <f t="shared" si="15"/>
        <v>12.954830235812654</v>
      </c>
    </row>
    <row r="94" spans="1:19" ht="15">
      <c r="A94" s="1">
        <v>29</v>
      </c>
      <c r="B94" s="5">
        <v>0.6666666666666666</v>
      </c>
      <c r="C94" s="1" t="s">
        <v>244</v>
      </c>
      <c r="D94" s="1">
        <v>6</v>
      </c>
      <c r="E94" s="1">
        <v>9</v>
      </c>
      <c r="F94" s="1" t="s">
        <v>297</v>
      </c>
      <c r="G94" s="2">
        <v>40.6994666666667</v>
      </c>
      <c r="H94" s="6">
        <f>1+_xlfn.COUNTIFS(A:A,A94,O:O,"&lt;"&amp;O94)</f>
        <v>9</v>
      </c>
      <c r="I94" s="2">
        <f>_xlfn.AVERAGEIF(A:A,A94,G:G)</f>
        <v>43.131113888888876</v>
      </c>
      <c r="J94" s="2">
        <f t="shared" si="8"/>
        <v>-2.4316472222221748</v>
      </c>
      <c r="K94" s="2">
        <f t="shared" si="9"/>
        <v>87.56835277777782</v>
      </c>
      <c r="L94" s="2">
        <f t="shared" si="10"/>
        <v>191.34941730090245</v>
      </c>
      <c r="M94" s="2">
        <f>SUMIF(A:A,A94,L:L)</f>
        <v>3047.0449259310467</v>
      </c>
      <c r="N94" s="3">
        <f t="shared" si="11"/>
        <v>0.06279835773751653</v>
      </c>
      <c r="O94" s="7">
        <f t="shared" si="12"/>
        <v>15.923983301916625</v>
      </c>
      <c r="P94" s="3">
        <f t="shared" si="13"/>
        <v>0.06279835773751653</v>
      </c>
      <c r="Q94" s="3">
        <f>IF(ISNUMBER(P94),SUMIF(A:A,A94,P:P),"")</f>
        <v>0.9462999893310455</v>
      </c>
      <c r="R94" s="3">
        <f t="shared" si="14"/>
        <v>0.06636199772326921</v>
      </c>
      <c r="S94" s="8">
        <f t="shared" si="15"/>
        <v>15.068865228711452</v>
      </c>
    </row>
    <row r="95" spans="1:19" ht="15">
      <c r="A95" s="1">
        <v>29</v>
      </c>
      <c r="B95" s="5">
        <v>0.6666666666666666</v>
      </c>
      <c r="C95" s="1" t="s">
        <v>244</v>
      </c>
      <c r="D95" s="1">
        <v>6</v>
      </c>
      <c r="E95" s="1">
        <v>10</v>
      </c>
      <c r="F95" s="1" t="s">
        <v>298</v>
      </c>
      <c r="G95" s="2">
        <v>39.1565666666667</v>
      </c>
      <c r="H95" s="6">
        <f>1+_xlfn.COUNTIFS(A:A,A95,O:O,"&lt;"&amp;O95)</f>
        <v>10</v>
      </c>
      <c r="I95" s="2">
        <f>_xlfn.AVERAGEIF(A:A,A95,G:G)</f>
        <v>43.131113888888876</v>
      </c>
      <c r="J95" s="2">
        <f t="shared" si="8"/>
        <v>-3.974547222222178</v>
      </c>
      <c r="K95" s="2">
        <f t="shared" si="9"/>
        <v>86.02545277777782</v>
      </c>
      <c r="L95" s="2">
        <f t="shared" si="10"/>
        <v>174.43063695613947</v>
      </c>
      <c r="M95" s="2">
        <f>SUMIF(A:A,A95,L:L)</f>
        <v>3047.0449259310467</v>
      </c>
      <c r="N95" s="3">
        <f t="shared" si="11"/>
        <v>0.05724583693259492</v>
      </c>
      <c r="O95" s="7">
        <f t="shared" si="12"/>
        <v>17.46851917245034</v>
      </c>
      <c r="P95" s="3">
        <f t="shared" si="13"/>
        <v>0.05724583693259492</v>
      </c>
      <c r="Q95" s="3">
        <f>IF(ISNUMBER(P95),SUMIF(A:A,A95,P:P),"")</f>
        <v>0.9462999893310455</v>
      </c>
      <c r="R95" s="3">
        <f t="shared" si="14"/>
        <v>0.06049438611223372</v>
      </c>
      <c r="S95" s="8">
        <f t="shared" si="15"/>
        <v>16.53045950651892</v>
      </c>
    </row>
    <row r="96" spans="1:19" ht="15">
      <c r="A96" s="1">
        <v>29</v>
      </c>
      <c r="B96" s="5">
        <v>0.6666666666666666</v>
      </c>
      <c r="C96" s="1" t="s">
        <v>244</v>
      </c>
      <c r="D96" s="1">
        <v>6</v>
      </c>
      <c r="E96" s="1">
        <v>11</v>
      </c>
      <c r="F96" s="1" t="s">
        <v>299</v>
      </c>
      <c r="G96" s="2">
        <v>23.1181</v>
      </c>
      <c r="H96" s="6">
        <f>1+_xlfn.COUNTIFS(A:A,A96,O:O,"&lt;"&amp;O96)</f>
        <v>12</v>
      </c>
      <c r="I96" s="2">
        <f>_xlfn.AVERAGEIF(A:A,A96,G:G)</f>
        <v>43.131113888888876</v>
      </c>
      <c r="J96" s="2">
        <f t="shared" si="8"/>
        <v>-20.013013888888878</v>
      </c>
      <c r="K96" s="2">
        <f t="shared" si="9"/>
        <v>69.98698611111112</v>
      </c>
      <c r="L96" s="2">
        <f t="shared" si="10"/>
        <v>66.63428045483167</v>
      </c>
      <c r="M96" s="2">
        <f>SUMIF(A:A,A96,L:L)</f>
        <v>3047.0449259310467</v>
      </c>
      <c r="N96" s="3">
        <f t="shared" si="11"/>
        <v>0.0218684929413934</v>
      </c>
      <c r="O96" s="7">
        <f t="shared" si="12"/>
        <v>45.72788818506863</v>
      </c>
      <c r="P96" s="3">
        <f t="shared" si="13"/>
      </c>
      <c r="Q96" s="3">
        <f>IF(ISNUMBER(P96),SUMIF(A:A,A96,P:P),"")</f>
      </c>
      <c r="R96" s="3">
        <f t="shared" si="14"/>
      </c>
      <c r="S96" s="8">
        <f t="shared" si="15"/>
      </c>
    </row>
    <row r="97" spans="1:19" ht="15">
      <c r="A97" s="1">
        <v>29</v>
      </c>
      <c r="B97" s="5">
        <v>0.6666666666666666</v>
      </c>
      <c r="C97" s="1" t="s">
        <v>244</v>
      </c>
      <c r="D97" s="1">
        <v>6</v>
      </c>
      <c r="E97" s="1">
        <v>14</v>
      </c>
      <c r="F97" s="1" t="s">
        <v>301</v>
      </c>
      <c r="G97" s="2">
        <v>41.4929</v>
      </c>
      <c r="H97" s="6">
        <f>1+_xlfn.COUNTIFS(A:A,A97,O:O,"&lt;"&amp;O97)</f>
        <v>8</v>
      </c>
      <c r="I97" s="2">
        <f>_xlfn.AVERAGEIF(A:A,A97,G:G)</f>
        <v>43.131113888888876</v>
      </c>
      <c r="J97" s="2">
        <f t="shared" si="8"/>
        <v>-1.6382138888888775</v>
      </c>
      <c r="K97" s="2">
        <f t="shared" si="9"/>
        <v>88.36178611111112</v>
      </c>
      <c r="L97" s="2">
        <f t="shared" si="10"/>
        <v>200.67911039768907</v>
      </c>
      <c r="M97" s="2">
        <f>SUMIF(A:A,A97,L:L)</f>
        <v>3047.0449259310467</v>
      </c>
      <c r="N97" s="3">
        <f t="shared" si="11"/>
        <v>0.06586024009356216</v>
      </c>
      <c r="O97" s="7">
        <f t="shared" si="12"/>
        <v>15.183667696616096</v>
      </c>
      <c r="P97" s="3">
        <f t="shared" si="13"/>
        <v>0.06586024009356216</v>
      </c>
      <c r="Q97" s="3">
        <f>IF(ISNUMBER(P97),SUMIF(A:A,A97,P:P),"")</f>
        <v>0.9462999893310455</v>
      </c>
      <c r="R97" s="3">
        <f t="shared" si="14"/>
        <v>0.06959763376951933</v>
      </c>
      <c r="S97" s="8">
        <f t="shared" si="15"/>
        <v>14.368304579313953</v>
      </c>
    </row>
    <row r="98" spans="1:19" ht="15">
      <c r="A98" s="1">
        <v>20</v>
      </c>
      <c r="B98" s="5">
        <v>0.6701388888888888</v>
      </c>
      <c r="C98" s="1" t="s">
        <v>200</v>
      </c>
      <c r="D98" s="1">
        <v>4</v>
      </c>
      <c r="E98" s="1">
        <v>2</v>
      </c>
      <c r="F98" s="1" t="s">
        <v>214</v>
      </c>
      <c r="G98" s="2">
        <v>65.2120333333333</v>
      </c>
      <c r="H98" s="6">
        <f>1+_xlfn.COUNTIFS(A:A,A98,O:O,"&lt;"&amp;O98)</f>
        <v>1</v>
      </c>
      <c r="I98" s="2">
        <f>_xlfn.AVERAGEIF(A:A,A98,G:G)</f>
        <v>49.25851666666665</v>
      </c>
      <c r="J98" s="2">
        <f t="shared" si="8"/>
        <v>15.953516666666644</v>
      </c>
      <c r="K98" s="2">
        <f t="shared" si="9"/>
        <v>105.95351666666664</v>
      </c>
      <c r="L98" s="2">
        <f t="shared" si="10"/>
        <v>576.6358741671391</v>
      </c>
      <c r="M98" s="2">
        <f>SUMIF(A:A,A98,L:L)</f>
        <v>1801.4271524780327</v>
      </c>
      <c r="N98" s="3">
        <f t="shared" si="11"/>
        <v>0.32009946856519966</v>
      </c>
      <c r="O98" s="7">
        <f t="shared" si="12"/>
        <v>3.1240289291399255</v>
      </c>
      <c r="P98" s="3">
        <f t="shared" si="13"/>
        <v>0.32009946856519966</v>
      </c>
      <c r="Q98" s="3">
        <f>IF(ISNUMBER(P98),SUMIF(A:A,A98,P:P),"")</f>
        <v>0.9774130165512187</v>
      </c>
      <c r="R98" s="3">
        <f t="shared" si="14"/>
        <v>0.3274966295156002</v>
      </c>
      <c r="S98" s="8">
        <f t="shared" si="15"/>
        <v>3.053466539423928</v>
      </c>
    </row>
    <row r="99" spans="1:19" ht="15">
      <c r="A99" s="1">
        <v>20</v>
      </c>
      <c r="B99" s="5">
        <v>0.6701388888888888</v>
      </c>
      <c r="C99" s="1" t="s">
        <v>200</v>
      </c>
      <c r="D99" s="1">
        <v>4</v>
      </c>
      <c r="E99" s="1">
        <v>4</v>
      </c>
      <c r="F99" s="1" t="s">
        <v>215</v>
      </c>
      <c r="G99" s="2">
        <v>61.4382666666666</v>
      </c>
      <c r="H99" s="6">
        <f>1+_xlfn.COUNTIFS(A:A,A99,O:O,"&lt;"&amp;O99)</f>
        <v>2</v>
      </c>
      <c r="I99" s="2">
        <f>_xlfn.AVERAGEIF(A:A,A99,G:G)</f>
        <v>49.25851666666665</v>
      </c>
      <c r="J99" s="2">
        <f t="shared" si="8"/>
        <v>12.179749999999949</v>
      </c>
      <c r="K99" s="2">
        <f t="shared" si="9"/>
        <v>102.17974999999996</v>
      </c>
      <c r="L99" s="2">
        <f t="shared" si="10"/>
        <v>459.7969596611389</v>
      </c>
      <c r="M99" s="2">
        <f>SUMIF(A:A,A99,L:L)</f>
        <v>1801.4271524780327</v>
      </c>
      <c r="N99" s="3">
        <f t="shared" si="11"/>
        <v>0.25524038484078854</v>
      </c>
      <c r="O99" s="7">
        <f t="shared" si="12"/>
        <v>3.917875302624115</v>
      </c>
      <c r="P99" s="3">
        <f t="shared" si="13"/>
        <v>0.25524038484078854</v>
      </c>
      <c r="Q99" s="3">
        <f>IF(ISNUMBER(P99),SUMIF(A:A,A99,P:P),"")</f>
        <v>0.9774130165512187</v>
      </c>
      <c r="R99" s="3">
        <f t="shared" si="14"/>
        <v>0.2611387208054573</v>
      </c>
      <c r="S99" s="8">
        <f t="shared" si="15"/>
        <v>3.8293823180093556</v>
      </c>
    </row>
    <row r="100" spans="1:19" ht="15">
      <c r="A100" s="1">
        <v>20</v>
      </c>
      <c r="B100" s="5">
        <v>0.6701388888888888</v>
      </c>
      <c r="C100" s="1" t="s">
        <v>200</v>
      </c>
      <c r="D100" s="1">
        <v>4</v>
      </c>
      <c r="E100" s="1">
        <v>6</v>
      </c>
      <c r="F100" s="1" t="s">
        <v>217</v>
      </c>
      <c r="G100" s="2">
        <v>58.3670666666667</v>
      </c>
      <c r="H100" s="6">
        <f>1+_xlfn.COUNTIFS(A:A,A100,O:O,"&lt;"&amp;O100)</f>
        <v>3</v>
      </c>
      <c r="I100" s="2">
        <f>_xlfn.AVERAGEIF(A:A,A100,G:G)</f>
        <v>49.25851666666665</v>
      </c>
      <c r="J100" s="2">
        <f t="shared" si="8"/>
        <v>9.10855000000005</v>
      </c>
      <c r="K100" s="2">
        <f t="shared" si="9"/>
        <v>99.10855000000005</v>
      </c>
      <c r="L100" s="2">
        <f t="shared" si="10"/>
        <v>382.41752151922685</v>
      </c>
      <c r="M100" s="2">
        <f>SUMIF(A:A,A100,L:L)</f>
        <v>1801.4271524780327</v>
      </c>
      <c r="N100" s="3">
        <f t="shared" si="11"/>
        <v>0.21228586512264763</v>
      </c>
      <c r="O100" s="7">
        <f t="shared" si="12"/>
        <v>4.710629223581384</v>
      </c>
      <c r="P100" s="3">
        <f t="shared" si="13"/>
        <v>0.21228586512264763</v>
      </c>
      <c r="Q100" s="3">
        <f>IF(ISNUMBER(P100),SUMIF(A:A,A100,P:P),"")</f>
        <v>0.9774130165512187</v>
      </c>
      <c r="R100" s="3">
        <f t="shared" si="14"/>
        <v>0.21719156746212961</v>
      </c>
      <c r="S100" s="8">
        <f t="shared" si="15"/>
        <v>4.604230319275006</v>
      </c>
    </row>
    <row r="101" spans="1:19" ht="15">
      <c r="A101" s="1">
        <v>20</v>
      </c>
      <c r="B101" s="5">
        <v>0.6701388888888888</v>
      </c>
      <c r="C101" s="1" t="s">
        <v>200</v>
      </c>
      <c r="D101" s="1">
        <v>4</v>
      </c>
      <c r="E101" s="1">
        <v>1</v>
      </c>
      <c r="F101" s="1" t="s">
        <v>213</v>
      </c>
      <c r="G101" s="2">
        <v>47.2945333333333</v>
      </c>
      <c r="H101" s="6">
        <f>1+_xlfn.COUNTIFS(A:A,A101,O:O,"&lt;"&amp;O101)</f>
        <v>4</v>
      </c>
      <c r="I101" s="2">
        <f>_xlfn.AVERAGEIF(A:A,A101,G:G)</f>
        <v>49.25851666666665</v>
      </c>
      <c r="J101" s="2">
        <f t="shared" si="8"/>
        <v>-1.9639833333333527</v>
      </c>
      <c r="K101" s="2">
        <f t="shared" si="9"/>
        <v>88.03601666666665</v>
      </c>
      <c r="L101" s="2">
        <f t="shared" si="10"/>
        <v>196.79468949879862</v>
      </c>
      <c r="M101" s="2">
        <f>SUMIF(A:A,A101,L:L)</f>
        <v>1801.4271524780327</v>
      </c>
      <c r="N101" s="3">
        <f t="shared" si="11"/>
        <v>0.10924376776939827</v>
      </c>
      <c r="O101" s="7">
        <f t="shared" si="12"/>
        <v>9.153840264012967</v>
      </c>
      <c r="P101" s="3">
        <f t="shared" si="13"/>
        <v>0.10924376776939827</v>
      </c>
      <c r="Q101" s="3">
        <f>IF(ISNUMBER(P101),SUMIF(A:A,A101,P:P),"")</f>
        <v>0.9774130165512187</v>
      </c>
      <c r="R101" s="3">
        <f t="shared" si="14"/>
        <v>0.11176827596880448</v>
      </c>
      <c r="S101" s="8">
        <f t="shared" si="15"/>
        <v>8.947082625476918</v>
      </c>
    </row>
    <row r="102" spans="1:19" ht="15">
      <c r="A102" s="1">
        <v>20</v>
      </c>
      <c r="B102" s="5">
        <v>0.6701388888888888</v>
      </c>
      <c r="C102" s="1" t="s">
        <v>200</v>
      </c>
      <c r="D102" s="1">
        <v>4</v>
      </c>
      <c r="E102" s="1">
        <v>7</v>
      </c>
      <c r="F102" s="1" t="s">
        <v>218</v>
      </c>
      <c r="G102" s="2">
        <v>42.214800000000004</v>
      </c>
      <c r="H102" s="6">
        <f>1+_xlfn.COUNTIFS(A:A,A102,O:O,"&lt;"&amp;O102)</f>
        <v>5</v>
      </c>
      <c r="I102" s="2">
        <f>_xlfn.AVERAGEIF(A:A,A102,G:G)</f>
        <v>49.25851666666665</v>
      </c>
      <c r="J102" s="2">
        <f t="shared" si="8"/>
        <v>-7.043716666666647</v>
      </c>
      <c r="K102" s="2">
        <f t="shared" si="9"/>
        <v>82.95628333333335</v>
      </c>
      <c r="L102" s="2">
        <f t="shared" si="10"/>
        <v>145.09330235452293</v>
      </c>
      <c r="M102" s="2">
        <f>SUMIF(A:A,A102,L:L)</f>
        <v>1801.4271524780327</v>
      </c>
      <c r="N102" s="3">
        <f t="shared" si="11"/>
        <v>0.08054353025318478</v>
      </c>
      <c r="O102" s="7">
        <f t="shared" si="12"/>
        <v>12.415646506386636</v>
      </c>
      <c r="P102" s="3">
        <f t="shared" si="13"/>
        <v>0.08054353025318478</v>
      </c>
      <c r="Q102" s="3">
        <f>IF(ISNUMBER(P102),SUMIF(A:A,A102,P:P),"")</f>
        <v>0.9774130165512187</v>
      </c>
      <c r="R102" s="3">
        <f t="shared" si="14"/>
        <v>0.08240480624800858</v>
      </c>
      <c r="S102" s="8">
        <f t="shared" si="15"/>
        <v>12.135214504240961</v>
      </c>
    </row>
    <row r="103" spans="1:19" ht="15">
      <c r="A103" s="1">
        <v>20</v>
      </c>
      <c r="B103" s="5">
        <v>0.6701388888888888</v>
      </c>
      <c r="C103" s="1" t="s">
        <v>200</v>
      </c>
      <c r="D103" s="1">
        <v>4</v>
      </c>
      <c r="E103" s="1">
        <v>5</v>
      </c>
      <c r="F103" s="1" t="s">
        <v>216</v>
      </c>
      <c r="G103" s="2">
        <v>21.0244</v>
      </c>
      <c r="H103" s="6">
        <f>1+_xlfn.COUNTIFS(A:A,A103,O:O,"&lt;"&amp;O103)</f>
        <v>6</v>
      </c>
      <c r="I103" s="2">
        <f>_xlfn.AVERAGEIF(A:A,A103,G:G)</f>
        <v>49.25851666666665</v>
      </c>
      <c r="J103" s="2">
        <f t="shared" si="8"/>
        <v>-28.23411666666665</v>
      </c>
      <c r="K103" s="2">
        <f t="shared" si="9"/>
        <v>61.76588333333335</v>
      </c>
      <c r="L103" s="2">
        <f t="shared" si="10"/>
        <v>40.688805277206534</v>
      </c>
      <c r="M103" s="2">
        <f>SUMIF(A:A,A103,L:L)</f>
        <v>1801.4271524780327</v>
      </c>
      <c r="N103" s="3">
        <f t="shared" si="11"/>
        <v>0.02258698344878129</v>
      </c>
      <c r="O103" s="7">
        <f t="shared" si="12"/>
        <v>44.27328696935651</v>
      </c>
      <c r="P103" s="3">
        <f t="shared" si="13"/>
      </c>
      <c r="Q103" s="3">
        <f>IF(ISNUMBER(P103),SUMIF(A:A,A103,P:P),"")</f>
      </c>
      <c r="R103" s="3">
        <f t="shared" si="14"/>
      </c>
      <c r="S103" s="8">
        <f t="shared" si="15"/>
      </c>
    </row>
    <row r="104" spans="1:19" ht="15">
      <c r="A104" s="1">
        <v>4</v>
      </c>
      <c r="B104" s="5">
        <v>0.6805555555555555</v>
      </c>
      <c r="C104" s="1" t="s">
        <v>25</v>
      </c>
      <c r="D104" s="1">
        <v>6</v>
      </c>
      <c r="E104" s="1">
        <v>7</v>
      </c>
      <c r="F104" s="1" t="s">
        <v>58</v>
      </c>
      <c r="G104" s="2">
        <v>72.25533333333331</v>
      </c>
      <c r="H104" s="6">
        <f>1+_xlfn.COUNTIFS(A:A,A104,O:O,"&lt;"&amp;O104)</f>
        <v>1</v>
      </c>
      <c r="I104" s="2">
        <f>_xlfn.AVERAGEIF(A:A,A104,G:G)</f>
        <v>51.49789259259259</v>
      </c>
      <c r="J104" s="2">
        <f t="shared" si="8"/>
        <v>20.75744074074072</v>
      </c>
      <c r="K104" s="2">
        <f t="shared" si="9"/>
        <v>110.75744074074072</v>
      </c>
      <c r="L104" s="2">
        <f t="shared" si="10"/>
        <v>769.273408820049</v>
      </c>
      <c r="M104" s="2">
        <f>SUMIF(A:A,A104,L:L)</f>
        <v>2501.8717457609737</v>
      </c>
      <c r="N104" s="3">
        <f t="shared" si="11"/>
        <v>0.3074791544064803</v>
      </c>
      <c r="O104" s="7">
        <f t="shared" si="12"/>
        <v>3.252252992337891</v>
      </c>
      <c r="P104" s="3">
        <f t="shared" si="13"/>
        <v>0.3074791544064803</v>
      </c>
      <c r="Q104" s="3">
        <f>IF(ISNUMBER(P104),SUMIF(A:A,A104,P:P),"")</f>
        <v>0.933372426444088</v>
      </c>
      <c r="R104" s="3">
        <f t="shared" si="14"/>
        <v>0.3294281528948716</v>
      </c>
      <c r="S104" s="8">
        <f t="shared" si="15"/>
        <v>3.035563266868463</v>
      </c>
    </row>
    <row r="105" spans="1:19" ht="15">
      <c r="A105" s="1">
        <v>4</v>
      </c>
      <c r="B105" s="5">
        <v>0.6805555555555555</v>
      </c>
      <c r="C105" s="1" t="s">
        <v>25</v>
      </c>
      <c r="D105" s="1">
        <v>6</v>
      </c>
      <c r="E105" s="1">
        <v>1</v>
      </c>
      <c r="F105" s="1" t="s">
        <v>53</v>
      </c>
      <c r="G105" s="2">
        <v>58.3655666666667</v>
      </c>
      <c r="H105" s="6">
        <f>1+_xlfn.COUNTIFS(A:A,A105,O:O,"&lt;"&amp;O105)</f>
        <v>2</v>
      </c>
      <c r="I105" s="2">
        <f>_xlfn.AVERAGEIF(A:A,A105,G:G)</f>
        <v>51.49789259259259</v>
      </c>
      <c r="J105" s="2">
        <f t="shared" si="8"/>
        <v>6.86767407407411</v>
      </c>
      <c r="K105" s="2">
        <f t="shared" si="9"/>
        <v>96.8676740740741</v>
      </c>
      <c r="L105" s="2">
        <f t="shared" si="10"/>
        <v>334.30723801380384</v>
      </c>
      <c r="M105" s="2">
        <f>SUMIF(A:A,A105,L:L)</f>
        <v>2501.8717457609737</v>
      </c>
      <c r="N105" s="3">
        <f t="shared" si="11"/>
        <v>0.13362285200279936</v>
      </c>
      <c r="O105" s="7">
        <f t="shared" si="12"/>
        <v>7.483749860233864</v>
      </c>
      <c r="P105" s="3">
        <f t="shared" si="13"/>
        <v>0.13362285200279936</v>
      </c>
      <c r="Q105" s="3">
        <f>IF(ISNUMBER(P105),SUMIF(A:A,A105,P:P),"")</f>
        <v>0.933372426444088</v>
      </c>
      <c r="R105" s="3">
        <f t="shared" si="14"/>
        <v>0.1431613450505159</v>
      </c>
      <c r="S105" s="8">
        <f t="shared" si="15"/>
        <v>6.985125765947087</v>
      </c>
    </row>
    <row r="106" spans="1:19" ht="15">
      <c r="A106" s="1">
        <v>4</v>
      </c>
      <c r="B106" s="5">
        <v>0.6805555555555555</v>
      </c>
      <c r="C106" s="1" t="s">
        <v>25</v>
      </c>
      <c r="D106" s="1">
        <v>6</v>
      </c>
      <c r="E106" s="1">
        <v>4</v>
      </c>
      <c r="F106" s="1" t="s">
        <v>56</v>
      </c>
      <c r="G106" s="2">
        <v>57.0068666666666</v>
      </c>
      <c r="H106" s="6">
        <f>1+_xlfn.COUNTIFS(A:A,A106,O:O,"&lt;"&amp;O106)</f>
        <v>3</v>
      </c>
      <c r="I106" s="2">
        <f>_xlfn.AVERAGEIF(A:A,A106,G:G)</f>
        <v>51.49789259259259</v>
      </c>
      <c r="J106" s="2">
        <f t="shared" si="8"/>
        <v>5.508974074074011</v>
      </c>
      <c r="K106" s="2">
        <f t="shared" si="9"/>
        <v>95.50897407407402</v>
      </c>
      <c r="L106" s="2">
        <f t="shared" si="10"/>
        <v>308.13513737063863</v>
      </c>
      <c r="M106" s="2">
        <f>SUMIF(A:A,A106,L:L)</f>
        <v>2501.8717457609737</v>
      </c>
      <c r="N106" s="3">
        <f t="shared" si="11"/>
        <v>0.12316184388457359</v>
      </c>
      <c r="O106" s="7">
        <f t="shared" si="12"/>
        <v>8.119397765246134</v>
      </c>
      <c r="P106" s="3">
        <f t="shared" si="13"/>
        <v>0.12316184388457359</v>
      </c>
      <c r="Q106" s="3">
        <f>IF(ISNUMBER(P106),SUMIF(A:A,A106,P:P),"")</f>
        <v>0.933372426444088</v>
      </c>
      <c r="R106" s="3">
        <f t="shared" si="14"/>
        <v>0.1319535915087924</v>
      </c>
      <c r="S106" s="8">
        <f t="shared" si="15"/>
        <v>7.578421993412491</v>
      </c>
    </row>
    <row r="107" spans="1:19" ht="15">
      <c r="A107" s="1">
        <v>4</v>
      </c>
      <c r="B107" s="5">
        <v>0.6805555555555555</v>
      </c>
      <c r="C107" s="1" t="s">
        <v>25</v>
      </c>
      <c r="D107" s="1">
        <v>6</v>
      </c>
      <c r="E107" s="1">
        <v>2</v>
      </c>
      <c r="F107" s="1" t="s">
        <v>54</v>
      </c>
      <c r="G107" s="2">
        <v>53.41556666666661</v>
      </c>
      <c r="H107" s="6">
        <f>1+_xlfn.COUNTIFS(A:A,A107,O:O,"&lt;"&amp;O107)</f>
        <v>4</v>
      </c>
      <c r="I107" s="2">
        <f>_xlfn.AVERAGEIF(A:A,A107,G:G)</f>
        <v>51.49789259259259</v>
      </c>
      <c r="J107" s="2">
        <f t="shared" si="8"/>
        <v>1.9176740740740144</v>
      </c>
      <c r="K107" s="2">
        <f t="shared" si="9"/>
        <v>91.91767407407401</v>
      </c>
      <c r="L107" s="2">
        <f t="shared" si="10"/>
        <v>248.40499149541336</v>
      </c>
      <c r="M107" s="2">
        <f>SUMIF(A:A,A107,L:L)</f>
        <v>2501.8717457609737</v>
      </c>
      <c r="N107" s="3">
        <f t="shared" si="11"/>
        <v>0.09928766009540511</v>
      </c>
      <c r="O107" s="7">
        <f t="shared" si="12"/>
        <v>10.071745059145357</v>
      </c>
      <c r="P107" s="3">
        <f t="shared" si="13"/>
        <v>0.09928766009540511</v>
      </c>
      <c r="Q107" s="3">
        <f>IF(ISNUMBER(P107),SUMIF(A:A,A107,P:P),"")</f>
        <v>0.933372426444088</v>
      </c>
      <c r="R107" s="3">
        <f t="shared" si="14"/>
        <v>0.10637518024146683</v>
      </c>
      <c r="S107" s="8">
        <f t="shared" si="15"/>
        <v>9.400689124380756</v>
      </c>
    </row>
    <row r="108" spans="1:19" ht="15">
      <c r="A108" s="1">
        <v>4</v>
      </c>
      <c r="B108" s="5">
        <v>0.6805555555555555</v>
      </c>
      <c r="C108" s="1" t="s">
        <v>25</v>
      </c>
      <c r="D108" s="1">
        <v>6</v>
      </c>
      <c r="E108" s="1">
        <v>9</v>
      </c>
      <c r="F108" s="1" t="s">
        <v>20</v>
      </c>
      <c r="G108" s="2">
        <v>53.091100000000004</v>
      </c>
      <c r="H108" s="6">
        <f>1+_xlfn.COUNTIFS(A:A,A108,O:O,"&lt;"&amp;O108)</f>
        <v>5</v>
      </c>
      <c r="I108" s="2">
        <f>_xlfn.AVERAGEIF(A:A,A108,G:G)</f>
        <v>51.49789259259259</v>
      </c>
      <c r="J108" s="2">
        <f t="shared" si="8"/>
        <v>1.5932074074074123</v>
      </c>
      <c r="K108" s="2">
        <f t="shared" si="9"/>
        <v>91.59320740740742</v>
      </c>
      <c r="L108" s="2">
        <f t="shared" si="10"/>
        <v>243.61581225025012</v>
      </c>
      <c r="M108" s="2">
        <f>SUMIF(A:A,A108,L:L)</f>
        <v>2501.8717457609737</v>
      </c>
      <c r="N108" s="3">
        <f t="shared" si="11"/>
        <v>0.09737342158446716</v>
      </c>
      <c r="O108" s="7">
        <f t="shared" si="12"/>
        <v>10.26974284900263</v>
      </c>
      <c r="P108" s="3">
        <f t="shared" si="13"/>
        <v>0.09737342158446716</v>
      </c>
      <c r="Q108" s="3">
        <f>IF(ISNUMBER(P108),SUMIF(A:A,A108,P:P),"")</f>
        <v>0.933372426444088</v>
      </c>
      <c r="R108" s="3">
        <f t="shared" si="14"/>
        <v>0.1043242963105683</v>
      </c>
      <c r="S108" s="8">
        <f t="shared" si="15"/>
        <v>9.585494801930407</v>
      </c>
    </row>
    <row r="109" spans="1:19" ht="15">
      <c r="A109" s="1">
        <v>4</v>
      </c>
      <c r="B109" s="5">
        <v>0.6805555555555555</v>
      </c>
      <c r="C109" s="1" t="s">
        <v>25</v>
      </c>
      <c r="D109" s="1">
        <v>6</v>
      </c>
      <c r="E109" s="1">
        <v>5</v>
      </c>
      <c r="F109" s="1" t="s">
        <v>57</v>
      </c>
      <c r="G109" s="2">
        <v>52.7459333333334</v>
      </c>
      <c r="H109" s="6">
        <f>1+_xlfn.COUNTIFS(A:A,A109,O:O,"&lt;"&amp;O109)</f>
        <v>6</v>
      </c>
      <c r="I109" s="2">
        <f>_xlfn.AVERAGEIF(A:A,A109,G:G)</f>
        <v>51.49789259259259</v>
      </c>
      <c r="J109" s="2">
        <f t="shared" si="8"/>
        <v>1.2480407407408052</v>
      </c>
      <c r="K109" s="2">
        <f t="shared" si="9"/>
        <v>91.2480407407408</v>
      </c>
      <c r="L109" s="2">
        <f t="shared" si="10"/>
        <v>238.62241389136446</v>
      </c>
      <c r="M109" s="2">
        <f>SUMIF(A:A,A109,L:L)</f>
        <v>2501.8717457609737</v>
      </c>
      <c r="N109" s="3">
        <f t="shared" si="11"/>
        <v>0.09537755654168621</v>
      </c>
      <c r="O109" s="7">
        <f t="shared" si="12"/>
        <v>10.484646873532924</v>
      </c>
      <c r="P109" s="3">
        <f t="shared" si="13"/>
        <v>0.09537755654168621</v>
      </c>
      <c r="Q109" s="3">
        <f>IF(ISNUMBER(P109),SUMIF(A:A,A109,P:P),"")</f>
        <v>0.933372426444088</v>
      </c>
      <c r="R109" s="3">
        <f t="shared" si="14"/>
        <v>0.10218595904429112</v>
      </c>
      <c r="S109" s="8">
        <f t="shared" si="15"/>
        <v>9.786080292758847</v>
      </c>
    </row>
    <row r="110" spans="1:19" ht="15">
      <c r="A110" s="1">
        <v>4</v>
      </c>
      <c r="B110" s="5">
        <v>0.6805555555555555</v>
      </c>
      <c r="C110" s="1" t="s">
        <v>25</v>
      </c>
      <c r="D110" s="1">
        <v>6</v>
      </c>
      <c r="E110" s="1">
        <v>3</v>
      </c>
      <c r="F110" s="1" t="s">
        <v>55</v>
      </c>
      <c r="G110" s="2">
        <v>49.1937666666667</v>
      </c>
      <c r="H110" s="6">
        <f>1+_xlfn.COUNTIFS(A:A,A110,O:O,"&lt;"&amp;O110)</f>
        <v>7</v>
      </c>
      <c r="I110" s="2">
        <f>_xlfn.AVERAGEIF(A:A,A110,G:G)</f>
        <v>51.49789259259259</v>
      </c>
      <c r="J110" s="2">
        <f t="shared" si="8"/>
        <v>-2.304125925925895</v>
      </c>
      <c r="K110" s="2">
        <f t="shared" si="9"/>
        <v>87.69587407407411</v>
      </c>
      <c r="L110" s="2">
        <f t="shared" si="10"/>
        <v>192.8191001513071</v>
      </c>
      <c r="M110" s="2">
        <f>SUMIF(A:A,A110,L:L)</f>
        <v>2501.8717457609737</v>
      </c>
      <c r="N110" s="3">
        <f t="shared" si="11"/>
        <v>0.07706993792867624</v>
      </c>
      <c r="O110" s="7">
        <f t="shared" si="12"/>
        <v>12.975227784995</v>
      </c>
      <c r="P110" s="3">
        <f t="shared" si="13"/>
        <v>0.07706993792867624</v>
      </c>
      <c r="Q110" s="3">
        <f>IF(ISNUMBER(P110),SUMIF(A:A,A110,P:P),"")</f>
        <v>0.933372426444088</v>
      </c>
      <c r="R110" s="3">
        <f t="shared" si="14"/>
        <v>0.08257147494949378</v>
      </c>
      <c r="S110" s="8">
        <f t="shared" si="15"/>
        <v>12.110719841345533</v>
      </c>
    </row>
    <row r="111" spans="1:19" ht="15">
      <c r="A111" s="1">
        <v>4</v>
      </c>
      <c r="B111" s="5">
        <v>0.6805555555555555</v>
      </c>
      <c r="C111" s="1" t="s">
        <v>25</v>
      </c>
      <c r="D111" s="1">
        <v>6</v>
      </c>
      <c r="E111" s="1">
        <v>8</v>
      </c>
      <c r="F111" s="1" t="s">
        <v>59</v>
      </c>
      <c r="G111" s="2">
        <v>40.9088</v>
      </c>
      <c r="H111" s="6">
        <f>1+_xlfn.COUNTIFS(A:A,A111,O:O,"&lt;"&amp;O111)</f>
        <v>8</v>
      </c>
      <c r="I111" s="2">
        <f>_xlfn.AVERAGEIF(A:A,A111,G:G)</f>
        <v>51.49789259259259</v>
      </c>
      <c r="J111" s="2">
        <f t="shared" si="8"/>
        <v>-10.589092592592593</v>
      </c>
      <c r="K111" s="2">
        <f t="shared" si="9"/>
        <v>79.41090740740741</v>
      </c>
      <c r="L111" s="2">
        <f t="shared" si="10"/>
        <v>117.29057987275817</v>
      </c>
      <c r="M111" s="2">
        <f>SUMIF(A:A,A111,L:L)</f>
        <v>2501.8717457609737</v>
      </c>
      <c r="N111" s="3">
        <f t="shared" si="11"/>
        <v>0.04688113212497344</v>
      </c>
      <c r="O111" s="7">
        <f t="shared" si="12"/>
        <v>21.330542900163945</v>
      </c>
      <c r="P111" s="3">
        <f t="shared" si="13"/>
      </c>
      <c r="Q111" s="3">
        <f>IF(ISNUMBER(P111),SUMIF(A:A,A111,P:P),"")</f>
      </c>
      <c r="R111" s="3">
        <f t="shared" si="14"/>
      </c>
      <c r="S111" s="8">
        <f t="shared" si="15"/>
      </c>
    </row>
    <row r="112" spans="1:19" ht="15">
      <c r="A112" s="1">
        <v>4</v>
      </c>
      <c r="B112" s="5">
        <v>0.6805555555555555</v>
      </c>
      <c r="C112" s="1" t="s">
        <v>25</v>
      </c>
      <c r="D112" s="1">
        <v>6</v>
      </c>
      <c r="E112" s="1">
        <v>10</v>
      </c>
      <c r="F112" s="1" t="s">
        <v>60</v>
      </c>
      <c r="G112" s="2">
        <v>26.4981</v>
      </c>
      <c r="H112" s="6">
        <f>1+_xlfn.COUNTIFS(A:A,A112,O:O,"&lt;"&amp;O112)</f>
        <v>9</v>
      </c>
      <c r="I112" s="2">
        <f>_xlfn.AVERAGEIF(A:A,A112,G:G)</f>
        <v>51.49789259259259</v>
      </c>
      <c r="J112" s="2">
        <f t="shared" si="8"/>
        <v>-24.99979259259259</v>
      </c>
      <c r="K112" s="2">
        <f t="shared" si="9"/>
        <v>65.0002074074074</v>
      </c>
      <c r="L112" s="2">
        <f t="shared" si="10"/>
        <v>49.403063895388826</v>
      </c>
      <c r="M112" s="2">
        <f>SUMIF(A:A,A112,L:L)</f>
        <v>2501.8717457609737</v>
      </c>
      <c r="N112" s="3">
        <f t="shared" si="11"/>
        <v>0.019746441430938462</v>
      </c>
      <c r="O112" s="7">
        <f t="shared" si="12"/>
        <v>50.6420361105274</v>
      </c>
      <c r="P112" s="3">
        <f t="shared" si="13"/>
      </c>
      <c r="Q112" s="3">
        <f>IF(ISNUMBER(P112),SUMIF(A:A,A112,P:P),"")</f>
      </c>
      <c r="R112" s="3">
        <f t="shared" si="14"/>
      </c>
      <c r="S112" s="8">
        <f t="shared" si="15"/>
      </c>
    </row>
    <row r="113" spans="1:19" ht="15">
      <c r="A113" s="1">
        <v>30</v>
      </c>
      <c r="B113" s="5">
        <v>0.6875</v>
      </c>
      <c r="C113" s="1" t="s">
        <v>244</v>
      </c>
      <c r="D113" s="1">
        <v>7</v>
      </c>
      <c r="E113" s="1">
        <v>13</v>
      </c>
      <c r="F113" s="1" t="s">
        <v>24</v>
      </c>
      <c r="G113" s="2">
        <v>60.4758333333333</v>
      </c>
      <c r="H113" s="6">
        <f>1+_xlfn.COUNTIFS(A:A,A113,O:O,"&lt;"&amp;O113)</f>
        <v>1</v>
      </c>
      <c r="I113" s="2">
        <f>_xlfn.AVERAGEIF(A:A,A113,G:G)</f>
        <v>47.74694166666665</v>
      </c>
      <c r="J113" s="2">
        <f aca="true" t="shared" si="16" ref="J113:J161">G113-I113</f>
        <v>12.728891666666648</v>
      </c>
      <c r="K113" s="2">
        <f aca="true" t="shared" si="17" ref="K113:K161">90+J113</f>
        <v>102.72889166666664</v>
      </c>
      <c r="L113" s="2">
        <f aca="true" t="shared" si="18" ref="L113:L161">EXP(0.06*K113)</f>
        <v>475.1989222246051</v>
      </c>
      <c r="M113" s="2">
        <f>SUMIF(A:A,A113,L:L)</f>
        <v>1905.5329630480926</v>
      </c>
      <c r="N113" s="3">
        <f aca="true" t="shared" si="19" ref="N113:N161">L113/M113</f>
        <v>0.24937848436086688</v>
      </c>
      <c r="O113" s="7">
        <f aca="true" t="shared" si="20" ref="O113:O161">1/N113</f>
        <v>4.009969033867954</v>
      </c>
      <c r="P113" s="3">
        <f aca="true" t="shared" si="21" ref="P113:P161">IF(O113&gt;21,"",N113)</f>
        <v>0.24937848436086688</v>
      </c>
      <c r="Q113" s="3">
        <f>IF(ISNUMBER(P113),SUMIF(A:A,A113,P:P),"")</f>
        <v>0.9999999999999998</v>
      </c>
      <c r="R113" s="3">
        <f aca="true" t="shared" si="22" ref="R113:R161">_xlfn.IFERROR(P113*(1/Q113),"")</f>
        <v>0.24937848436086693</v>
      </c>
      <c r="S113" s="8">
        <f aca="true" t="shared" si="23" ref="S113:S161">_xlfn.IFERROR(1/R113,"")</f>
        <v>4.009969033867953</v>
      </c>
    </row>
    <row r="114" spans="1:19" ht="15">
      <c r="A114" s="1">
        <v>30</v>
      </c>
      <c r="B114" s="5">
        <v>0.6875</v>
      </c>
      <c r="C114" s="1" t="s">
        <v>244</v>
      </c>
      <c r="D114" s="1">
        <v>7</v>
      </c>
      <c r="E114" s="1">
        <v>4</v>
      </c>
      <c r="F114" s="1" t="s">
        <v>305</v>
      </c>
      <c r="G114" s="2">
        <v>51.1642333333333</v>
      </c>
      <c r="H114" s="6">
        <f>1+_xlfn.COUNTIFS(A:A,A114,O:O,"&lt;"&amp;O114)</f>
        <v>2</v>
      </c>
      <c r="I114" s="2">
        <f>_xlfn.AVERAGEIF(A:A,A114,G:G)</f>
        <v>47.74694166666665</v>
      </c>
      <c r="J114" s="2">
        <f t="shared" si="16"/>
        <v>3.4172916666666495</v>
      </c>
      <c r="K114" s="2">
        <f t="shared" si="17"/>
        <v>93.41729166666664</v>
      </c>
      <c r="L114" s="2">
        <f t="shared" si="18"/>
        <v>271.7921174476114</v>
      </c>
      <c r="M114" s="2">
        <f>SUMIF(A:A,A114,L:L)</f>
        <v>1905.5329630480926</v>
      </c>
      <c r="N114" s="3">
        <f t="shared" si="19"/>
        <v>0.14263312297303557</v>
      </c>
      <c r="O114" s="7">
        <f t="shared" si="20"/>
        <v>7.010994214780304</v>
      </c>
      <c r="P114" s="3">
        <f t="shared" si="21"/>
        <v>0.14263312297303557</v>
      </c>
      <c r="Q114" s="3">
        <f>IF(ISNUMBER(P114),SUMIF(A:A,A114,P:P),"")</f>
        <v>0.9999999999999998</v>
      </c>
      <c r="R114" s="3">
        <f t="shared" si="22"/>
        <v>0.1426331229730356</v>
      </c>
      <c r="S114" s="8">
        <f t="shared" si="23"/>
        <v>7.010994214780302</v>
      </c>
    </row>
    <row r="115" spans="1:19" ht="15">
      <c r="A115" s="1">
        <v>30</v>
      </c>
      <c r="B115" s="5">
        <v>0.6875</v>
      </c>
      <c r="C115" s="1" t="s">
        <v>244</v>
      </c>
      <c r="D115" s="1">
        <v>7</v>
      </c>
      <c r="E115" s="1">
        <v>8</v>
      </c>
      <c r="F115" s="1" t="s">
        <v>307</v>
      </c>
      <c r="G115" s="2">
        <v>49.7757</v>
      </c>
      <c r="H115" s="6">
        <f>1+_xlfn.COUNTIFS(A:A,A115,O:O,"&lt;"&amp;O115)</f>
        <v>3</v>
      </c>
      <c r="I115" s="2">
        <f>_xlfn.AVERAGEIF(A:A,A115,G:G)</f>
        <v>47.74694166666665</v>
      </c>
      <c r="J115" s="2">
        <f t="shared" si="16"/>
        <v>2.02875833333335</v>
      </c>
      <c r="K115" s="2">
        <f t="shared" si="17"/>
        <v>92.02875833333334</v>
      </c>
      <c r="L115" s="2">
        <f t="shared" si="18"/>
        <v>250.06615428567375</v>
      </c>
      <c r="M115" s="2">
        <f>SUMIF(A:A,A115,L:L)</f>
        <v>1905.5329630480926</v>
      </c>
      <c r="N115" s="3">
        <f t="shared" si="19"/>
        <v>0.13123160771024797</v>
      </c>
      <c r="O115" s="7">
        <f t="shared" si="20"/>
        <v>7.620115439017892</v>
      </c>
      <c r="P115" s="3">
        <f t="shared" si="21"/>
        <v>0.13123160771024797</v>
      </c>
      <c r="Q115" s="3">
        <f>IF(ISNUMBER(P115),SUMIF(A:A,A115,P:P),"")</f>
        <v>0.9999999999999998</v>
      </c>
      <c r="R115" s="3">
        <f t="shared" si="22"/>
        <v>0.131231607710248</v>
      </c>
      <c r="S115" s="8">
        <f t="shared" si="23"/>
        <v>7.620115439017891</v>
      </c>
    </row>
    <row r="116" spans="1:19" ht="15">
      <c r="A116" s="1">
        <v>30</v>
      </c>
      <c r="B116" s="5">
        <v>0.6875</v>
      </c>
      <c r="C116" s="1" t="s">
        <v>244</v>
      </c>
      <c r="D116" s="1">
        <v>7</v>
      </c>
      <c r="E116" s="1">
        <v>6</v>
      </c>
      <c r="F116" s="1" t="s">
        <v>306</v>
      </c>
      <c r="G116" s="2">
        <v>48.689866666666695</v>
      </c>
      <c r="H116" s="6">
        <f>1+_xlfn.COUNTIFS(A:A,A116,O:O,"&lt;"&amp;O116)</f>
        <v>4</v>
      </c>
      <c r="I116" s="2">
        <f>_xlfn.AVERAGEIF(A:A,A116,G:G)</f>
        <v>47.74694166666665</v>
      </c>
      <c r="J116" s="2">
        <f t="shared" si="16"/>
        <v>0.9429250000000451</v>
      </c>
      <c r="K116" s="2">
        <f t="shared" si="17"/>
        <v>90.94292500000005</v>
      </c>
      <c r="L116" s="2">
        <f t="shared" si="18"/>
        <v>234.293710180556</v>
      </c>
      <c r="M116" s="2">
        <f>SUMIF(A:A,A116,L:L)</f>
        <v>1905.5329630480926</v>
      </c>
      <c r="N116" s="3">
        <f t="shared" si="19"/>
        <v>0.12295442520489361</v>
      </c>
      <c r="O116" s="7">
        <f t="shared" si="20"/>
        <v>8.13309483032905</v>
      </c>
      <c r="P116" s="3">
        <f t="shared" si="21"/>
        <v>0.12295442520489361</v>
      </c>
      <c r="Q116" s="3">
        <f>IF(ISNUMBER(P116),SUMIF(A:A,A116,P:P),"")</f>
        <v>0.9999999999999998</v>
      </c>
      <c r="R116" s="3">
        <f t="shared" si="22"/>
        <v>0.12295442520489364</v>
      </c>
      <c r="S116" s="8">
        <f t="shared" si="23"/>
        <v>8.133094830329048</v>
      </c>
    </row>
    <row r="117" spans="1:19" ht="15">
      <c r="A117" s="1">
        <v>30</v>
      </c>
      <c r="B117" s="5">
        <v>0.6875</v>
      </c>
      <c r="C117" s="1" t="s">
        <v>244</v>
      </c>
      <c r="D117" s="1">
        <v>7</v>
      </c>
      <c r="E117" s="1">
        <v>9</v>
      </c>
      <c r="F117" s="1" t="s">
        <v>308</v>
      </c>
      <c r="G117" s="2">
        <v>46.3793333333333</v>
      </c>
      <c r="H117" s="6">
        <f>1+_xlfn.COUNTIFS(A:A,A117,O:O,"&lt;"&amp;O117)</f>
        <v>5</v>
      </c>
      <c r="I117" s="2">
        <f>_xlfn.AVERAGEIF(A:A,A117,G:G)</f>
        <v>47.74694166666665</v>
      </c>
      <c r="J117" s="2">
        <f t="shared" si="16"/>
        <v>-1.3676083333333509</v>
      </c>
      <c r="K117" s="2">
        <f t="shared" si="17"/>
        <v>88.63239166666665</v>
      </c>
      <c r="L117" s="2">
        <f t="shared" si="18"/>
        <v>203.96399843290047</v>
      </c>
      <c r="M117" s="2">
        <f>SUMIF(A:A,A117,L:L)</f>
        <v>1905.5329630480926</v>
      </c>
      <c r="N117" s="3">
        <f t="shared" si="19"/>
        <v>0.10703776968866466</v>
      </c>
      <c r="O117" s="7">
        <f t="shared" si="20"/>
        <v>9.342496605718237</v>
      </c>
      <c r="P117" s="3">
        <f t="shared" si="21"/>
        <v>0.10703776968866466</v>
      </c>
      <c r="Q117" s="3">
        <f>IF(ISNUMBER(P117),SUMIF(A:A,A117,P:P),"")</f>
        <v>0.9999999999999998</v>
      </c>
      <c r="R117" s="3">
        <f t="shared" si="22"/>
        <v>0.10703776968866469</v>
      </c>
      <c r="S117" s="8">
        <f t="shared" si="23"/>
        <v>9.342496605718235</v>
      </c>
    </row>
    <row r="118" spans="1:19" ht="15">
      <c r="A118" s="1">
        <v>30</v>
      </c>
      <c r="B118" s="5">
        <v>0.6875</v>
      </c>
      <c r="C118" s="1" t="s">
        <v>244</v>
      </c>
      <c r="D118" s="1">
        <v>7</v>
      </c>
      <c r="E118" s="1">
        <v>1</v>
      </c>
      <c r="F118" s="1" t="s">
        <v>302</v>
      </c>
      <c r="G118" s="2">
        <v>44.8015</v>
      </c>
      <c r="H118" s="6">
        <f>1+_xlfn.COUNTIFS(A:A,A118,O:O,"&lt;"&amp;O118)</f>
        <v>6</v>
      </c>
      <c r="I118" s="2">
        <f>_xlfn.AVERAGEIF(A:A,A118,G:G)</f>
        <v>47.74694166666665</v>
      </c>
      <c r="J118" s="2">
        <f t="shared" si="16"/>
        <v>-2.945441666666653</v>
      </c>
      <c r="K118" s="2">
        <f t="shared" si="17"/>
        <v>87.05455833333335</v>
      </c>
      <c r="L118" s="2">
        <f t="shared" si="18"/>
        <v>185.54055806338954</v>
      </c>
      <c r="M118" s="2">
        <f>SUMIF(A:A,A118,L:L)</f>
        <v>1905.5329630480926</v>
      </c>
      <c r="N118" s="3">
        <f t="shared" si="19"/>
        <v>0.09736937731405006</v>
      </c>
      <c r="O118" s="7">
        <f t="shared" si="20"/>
        <v>10.270169406287284</v>
      </c>
      <c r="P118" s="3">
        <f t="shared" si="21"/>
        <v>0.09736937731405006</v>
      </c>
      <c r="Q118" s="3">
        <f>IF(ISNUMBER(P118),SUMIF(A:A,A118,P:P),"")</f>
        <v>0.9999999999999998</v>
      </c>
      <c r="R118" s="3">
        <f t="shared" si="22"/>
        <v>0.09736937731405008</v>
      </c>
      <c r="S118" s="8">
        <f t="shared" si="23"/>
        <v>10.27016940628728</v>
      </c>
    </row>
    <row r="119" spans="1:19" ht="15">
      <c r="A119" s="1">
        <v>30</v>
      </c>
      <c r="B119" s="5">
        <v>0.6875</v>
      </c>
      <c r="C119" s="1" t="s">
        <v>244</v>
      </c>
      <c r="D119" s="1">
        <v>7</v>
      </c>
      <c r="E119" s="1">
        <v>2</v>
      </c>
      <c r="F119" s="1" t="s">
        <v>303</v>
      </c>
      <c r="G119" s="2">
        <v>39.2004333333333</v>
      </c>
      <c r="H119" s="6">
        <f>1+_xlfn.COUNTIFS(A:A,A119,O:O,"&lt;"&amp;O119)</f>
        <v>8</v>
      </c>
      <c r="I119" s="2">
        <f>_xlfn.AVERAGEIF(A:A,A119,G:G)</f>
        <v>47.74694166666665</v>
      </c>
      <c r="J119" s="2">
        <f t="shared" si="16"/>
        <v>-8.54650833333335</v>
      </c>
      <c r="K119" s="2">
        <f t="shared" si="17"/>
        <v>81.45349166666665</v>
      </c>
      <c r="L119" s="2">
        <f t="shared" si="18"/>
        <v>132.5830842691746</v>
      </c>
      <c r="M119" s="2">
        <f>SUMIF(A:A,A119,L:L)</f>
        <v>1905.5329630480926</v>
      </c>
      <c r="N119" s="3">
        <f t="shared" si="19"/>
        <v>0.06957795369600668</v>
      </c>
      <c r="O119" s="7">
        <f t="shared" si="20"/>
        <v>14.372368643796339</v>
      </c>
      <c r="P119" s="3">
        <f t="shared" si="21"/>
        <v>0.06957795369600668</v>
      </c>
      <c r="Q119" s="3">
        <f>IF(ISNUMBER(P119),SUMIF(A:A,A119,P:P),"")</f>
        <v>0.9999999999999998</v>
      </c>
      <c r="R119" s="3">
        <f t="shared" si="22"/>
        <v>0.0695779536960067</v>
      </c>
      <c r="S119" s="8">
        <f t="shared" si="23"/>
        <v>14.372368643796335</v>
      </c>
    </row>
    <row r="120" spans="1:19" ht="15">
      <c r="A120" s="1">
        <v>30</v>
      </c>
      <c r="B120" s="5">
        <v>0.6875</v>
      </c>
      <c r="C120" s="1" t="s">
        <v>244</v>
      </c>
      <c r="D120" s="1">
        <v>7</v>
      </c>
      <c r="E120" s="1">
        <v>3</v>
      </c>
      <c r="F120" s="1" t="s">
        <v>304</v>
      </c>
      <c r="G120" s="2">
        <v>41.488633333333304</v>
      </c>
      <c r="H120" s="6">
        <f>1+_xlfn.COUNTIFS(A:A,A120,O:O,"&lt;"&amp;O120)</f>
        <v>7</v>
      </c>
      <c r="I120" s="2">
        <f>_xlfn.AVERAGEIF(A:A,A120,G:G)</f>
        <v>47.74694166666665</v>
      </c>
      <c r="J120" s="2">
        <f t="shared" si="16"/>
        <v>-6.258308333333346</v>
      </c>
      <c r="K120" s="2">
        <f t="shared" si="17"/>
        <v>83.74169166666665</v>
      </c>
      <c r="L120" s="2">
        <f t="shared" si="18"/>
        <v>152.09441814418133</v>
      </c>
      <c r="M120" s="2">
        <f>SUMIF(A:A,A120,L:L)</f>
        <v>1905.5329630480926</v>
      </c>
      <c r="N120" s="3">
        <f t="shared" si="19"/>
        <v>0.07981725905223436</v>
      </c>
      <c r="O120" s="7">
        <f t="shared" si="20"/>
        <v>12.528618645568569</v>
      </c>
      <c r="P120" s="3">
        <f t="shared" si="21"/>
        <v>0.07981725905223436</v>
      </c>
      <c r="Q120" s="3">
        <f>IF(ISNUMBER(P120),SUMIF(A:A,A120,P:P),"")</f>
        <v>0.9999999999999998</v>
      </c>
      <c r="R120" s="3">
        <f t="shared" si="22"/>
        <v>0.07981725905223437</v>
      </c>
      <c r="S120" s="8">
        <f t="shared" si="23"/>
        <v>12.528618645568567</v>
      </c>
    </row>
    <row r="121" spans="1:19" ht="15">
      <c r="A121" s="1">
        <v>21</v>
      </c>
      <c r="B121" s="5">
        <v>0.6944444444444445</v>
      </c>
      <c r="C121" s="1" t="s">
        <v>200</v>
      </c>
      <c r="D121" s="1">
        <v>5</v>
      </c>
      <c r="E121" s="1">
        <v>5</v>
      </c>
      <c r="F121" s="1" t="s">
        <v>223</v>
      </c>
      <c r="G121" s="2">
        <v>71.3123333333333</v>
      </c>
      <c r="H121" s="6">
        <f>1+_xlfn.COUNTIFS(A:A,A121,O:O,"&lt;"&amp;O121)</f>
        <v>1</v>
      </c>
      <c r="I121" s="2">
        <f>_xlfn.AVERAGEIF(A:A,A121,G:G)</f>
        <v>50.56936</v>
      </c>
      <c r="J121" s="2">
        <f t="shared" si="16"/>
        <v>20.742973333333296</v>
      </c>
      <c r="K121" s="2">
        <f t="shared" si="17"/>
        <v>110.7429733333333</v>
      </c>
      <c r="L121" s="2">
        <f t="shared" si="18"/>
        <v>768.6059350516235</v>
      </c>
      <c r="M121" s="2">
        <f>SUMIF(A:A,A121,L:L)</f>
        <v>3045.3781270081977</v>
      </c>
      <c r="N121" s="3">
        <f t="shared" si="19"/>
        <v>0.25238440121283323</v>
      </c>
      <c r="O121" s="7">
        <f t="shared" si="20"/>
        <v>3.962210006618872</v>
      </c>
      <c r="P121" s="3">
        <f t="shared" si="21"/>
        <v>0.25238440121283323</v>
      </c>
      <c r="Q121" s="3">
        <f>IF(ISNUMBER(P121),SUMIF(A:A,A121,P:P),"")</f>
        <v>0.9260799292181628</v>
      </c>
      <c r="R121" s="3">
        <f t="shared" si="22"/>
        <v>0.27252982518032454</v>
      </c>
      <c r="S121" s="8">
        <f t="shared" si="23"/>
        <v>3.6693231624771014</v>
      </c>
    </row>
    <row r="122" spans="1:19" ht="15">
      <c r="A122" s="1">
        <v>21</v>
      </c>
      <c r="B122" s="5">
        <v>0.6944444444444445</v>
      </c>
      <c r="C122" s="1" t="s">
        <v>200</v>
      </c>
      <c r="D122" s="1">
        <v>5</v>
      </c>
      <c r="E122" s="1">
        <v>1</v>
      </c>
      <c r="F122" s="1" t="s">
        <v>219</v>
      </c>
      <c r="G122" s="2">
        <v>65.4626666666667</v>
      </c>
      <c r="H122" s="6">
        <f>1+_xlfn.COUNTIFS(A:A,A122,O:O,"&lt;"&amp;O122)</f>
        <v>2</v>
      </c>
      <c r="I122" s="2">
        <f>_xlfn.AVERAGEIF(A:A,A122,G:G)</f>
        <v>50.56936</v>
      </c>
      <c r="J122" s="2">
        <f t="shared" si="16"/>
        <v>14.893306666666703</v>
      </c>
      <c r="K122" s="2">
        <f t="shared" si="17"/>
        <v>104.8933066666667</v>
      </c>
      <c r="L122" s="2">
        <f t="shared" si="18"/>
        <v>541.0969132233998</v>
      </c>
      <c r="M122" s="2">
        <f>SUMIF(A:A,A122,L:L)</f>
        <v>3045.3781270081977</v>
      </c>
      <c r="N122" s="3">
        <f t="shared" si="19"/>
        <v>0.17767807170631303</v>
      </c>
      <c r="O122" s="7">
        <f t="shared" si="20"/>
        <v>5.628156532748263</v>
      </c>
      <c r="P122" s="3">
        <f t="shared" si="21"/>
        <v>0.17767807170631303</v>
      </c>
      <c r="Q122" s="3">
        <f>IF(ISNUMBER(P122),SUMIF(A:A,A122,P:P),"")</f>
        <v>0.9260799292181628</v>
      </c>
      <c r="R122" s="3">
        <f t="shared" si="22"/>
        <v>0.1918604065378208</v>
      </c>
      <c r="S122" s="8">
        <f t="shared" si="23"/>
        <v>5.212122803476253</v>
      </c>
    </row>
    <row r="123" spans="1:19" ht="15">
      <c r="A123" s="1">
        <v>21</v>
      </c>
      <c r="B123" s="5">
        <v>0.6944444444444445</v>
      </c>
      <c r="C123" s="1" t="s">
        <v>200</v>
      </c>
      <c r="D123" s="1">
        <v>5</v>
      </c>
      <c r="E123" s="1">
        <v>11</v>
      </c>
      <c r="F123" s="1" t="s">
        <v>227</v>
      </c>
      <c r="G123" s="2">
        <v>60.1671333333334</v>
      </c>
      <c r="H123" s="6">
        <f>1+_xlfn.COUNTIFS(A:A,A123,O:O,"&lt;"&amp;O123)</f>
        <v>3</v>
      </c>
      <c r="I123" s="2">
        <f>_xlfn.AVERAGEIF(A:A,A123,G:G)</f>
        <v>50.56936</v>
      </c>
      <c r="J123" s="2">
        <f t="shared" si="16"/>
        <v>9.5977733333334</v>
      </c>
      <c r="K123" s="2">
        <f t="shared" si="17"/>
        <v>99.59777333333341</v>
      </c>
      <c r="L123" s="2">
        <f t="shared" si="18"/>
        <v>393.80914957475215</v>
      </c>
      <c r="M123" s="2">
        <f>SUMIF(A:A,A123,L:L)</f>
        <v>3045.3781270081977</v>
      </c>
      <c r="N123" s="3">
        <f t="shared" si="19"/>
        <v>0.12931371184491733</v>
      </c>
      <c r="O123" s="7">
        <f t="shared" si="20"/>
        <v>7.733131975975407</v>
      </c>
      <c r="P123" s="3">
        <f t="shared" si="21"/>
        <v>0.12931371184491733</v>
      </c>
      <c r="Q123" s="3">
        <f>IF(ISNUMBER(P123),SUMIF(A:A,A123,P:P),"")</f>
        <v>0.9260799292181628</v>
      </c>
      <c r="R123" s="3">
        <f t="shared" si="22"/>
        <v>0.13963558410567176</v>
      </c>
      <c r="S123" s="8">
        <f t="shared" si="23"/>
        <v>7.1614983129460175</v>
      </c>
    </row>
    <row r="124" spans="1:19" ht="15">
      <c r="A124" s="1">
        <v>21</v>
      </c>
      <c r="B124" s="5">
        <v>0.6944444444444445</v>
      </c>
      <c r="C124" s="1" t="s">
        <v>200</v>
      </c>
      <c r="D124" s="1">
        <v>5</v>
      </c>
      <c r="E124" s="1">
        <v>4</v>
      </c>
      <c r="F124" s="1" t="s">
        <v>222</v>
      </c>
      <c r="G124" s="2">
        <v>59.1928666666667</v>
      </c>
      <c r="H124" s="6">
        <f>1+_xlfn.COUNTIFS(A:A,A124,O:O,"&lt;"&amp;O124)</f>
        <v>4</v>
      </c>
      <c r="I124" s="2">
        <f>_xlfn.AVERAGEIF(A:A,A124,G:G)</f>
        <v>50.56936</v>
      </c>
      <c r="J124" s="2">
        <f t="shared" si="16"/>
        <v>8.6235066666667</v>
      </c>
      <c r="K124" s="2">
        <f t="shared" si="17"/>
        <v>98.6235066666667</v>
      </c>
      <c r="L124" s="2">
        <f t="shared" si="18"/>
        <v>371.4485641264673</v>
      </c>
      <c r="M124" s="2">
        <f>SUMIF(A:A,A124,L:L)</f>
        <v>3045.3781270081977</v>
      </c>
      <c r="N124" s="3">
        <f t="shared" si="19"/>
        <v>0.12197124581418767</v>
      </c>
      <c r="O124" s="7">
        <f t="shared" si="20"/>
        <v>8.19865365254538</v>
      </c>
      <c r="P124" s="3">
        <f t="shared" si="21"/>
        <v>0.12197124581418767</v>
      </c>
      <c r="Q124" s="3">
        <f>IF(ISNUMBER(P124),SUMIF(A:A,A124,P:P),"")</f>
        <v>0.9260799292181628</v>
      </c>
      <c r="R124" s="3">
        <f t="shared" si="22"/>
        <v>0.13170703949621404</v>
      </c>
      <c r="S124" s="8">
        <f t="shared" si="23"/>
        <v>7.5926085942334565</v>
      </c>
    </row>
    <row r="125" spans="1:19" ht="15">
      <c r="A125" s="1">
        <v>21</v>
      </c>
      <c r="B125" s="5">
        <v>0.6944444444444445</v>
      </c>
      <c r="C125" s="1" t="s">
        <v>200</v>
      </c>
      <c r="D125" s="1">
        <v>5</v>
      </c>
      <c r="E125" s="1">
        <v>9</v>
      </c>
      <c r="F125" s="1" t="s">
        <v>226</v>
      </c>
      <c r="G125" s="2">
        <v>54.8928333333333</v>
      </c>
      <c r="H125" s="6">
        <f>1+_xlfn.COUNTIFS(A:A,A125,O:O,"&lt;"&amp;O125)</f>
        <v>5</v>
      </c>
      <c r="I125" s="2">
        <f>_xlfn.AVERAGEIF(A:A,A125,G:G)</f>
        <v>50.56936</v>
      </c>
      <c r="J125" s="2">
        <f t="shared" si="16"/>
        <v>4.323473333333297</v>
      </c>
      <c r="K125" s="2">
        <f t="shared" si="17"/>
        <v>94.3234733333333</v>
      </c>
      <c r="L125" s="2">
        <f t="shared" si="18"/>
        <v>286.9788156588668</v>
      </c>
      <c r="M125" s="2">
        <f>SUMIF(A:A,A125,L:L)</f>
        <v>3045.3781270081977</v>
      </c>
      <c r="N125" s="3">
        <f t="shared" si="19"/>
        <v>0.09423421450156566</v>
      </c>
      <c r="O125" s="7">
        <f t="shared" si="20"/>
        <v>10.611856906637508</v>
      </c>
      <c r="P125" s="3">
        <f t="shared" si="21"/>
        <v>0.09423421450156566</v>
      </c>
      <c r="Q125" s="3">
        <f>IF(ISNUMBER(P125),SUMIF(A:A,A125,P:P),"")</f>
        <v>0.9260799292181628</v>
      </c>
      <c r="R125" s="3">
        <f t="shared" si="22"/>
        <v>0.10175602723743545</v>
      </c>
      <c r="S125" s="8">
        <f t="shared" si="23"/>
        <v>9.827427692972135</v>
      </c>
    </row>
    <row r="126" spans="1:19" ht="15">
      <c r="A126" s="1">
        <v>21</v>
      </c>
      <c r="B126" s="5">
        <v>0.6944444444444445</v>
      </c>
      <c r="C126" s="1" t="s">
        <v>200</v>
      </c>
      <c r="D126" s="1">
        <v>5</v>
      </c>
      <c r="E126" s="1">
        <v>3</v>
      </c>
      <c r="F126" s="1" t="s">
        <v>221</v>
      </c>
      <c r="G126" s="2">
        <v>53.886666666666706</v>
      </c>
      <c r="H126" s="6">
        <f>1+_xlfn.COUNTIFS(A:A,A126,O:O,"&lt;"&amp;O126)</f>
        <v>6</v>
      </c>
      <c r="I126" s="2">
        <f>_xlfn.AVERAGEIF(A:A,A126,G:G)</f>
        <v>50.56936</v>
      </c>
      <c r="J126" s="2">
        <f t="shared" si="16"/>
        <v>3.3173066666667026</v>
      </c>
      <c r="K126" s="2">
        <f t="shared" si="17"/>
        <v>93.3173066666667</v>
      </c>
      <c r="L126" s="2">
        <f t="shared" si="18"/>
        <v>270.16649038091555</v>
      </c>
      <c r="M126" s="2">
        <f>SUMIF(A:A,A126,L:L)</f>
        <v>3045.3781270081977</v>
      </c>
      <c r="N126" s="3">
        <f t="shared" si="19"/>
        <v>0.08871361095849505</v>
      </c>
      <c r="O126" s="7">
        <f t="shared" si="20"/>
        <v>11.272227442842489</v>
      </c>
      <c r="P126" s="3">
        <f t="shared" si="21"/>
        <v>0.08871361095849505</v>
      </c>
      <c r="Q126" s="3">
        <f>IF(ISNUMBER(P126),SUMIF(A:A,A126,P:P),"")</f>
        <v>0.9260799292181628</v>
      </c>
      <c r="R126" s="3">
        <f t="shared" si="22"/>
        <v>0.09579476690893296</v>
      </c>
      <c r="S126" s="8">
        <f t="shared" si="23"/>
        <v>10.438983592398605</v>
      </c>
    </row>
    <row r="127" spans="1:19" ht="15">
      <c r="A127" s="1">
        <v>21</v>
      </c>
      <c r="B127" s="5">
        <v>0.6944444444444445</v>
      </c>
      <c r="C127" s="1" t="s">
        <v>200</v>
      </c>
      <c r="D127" s="1">
        <v>5</v>
      </c>
      <c r="E127" s="1">
        <v>2</v>
      </c>
      <c r="F127" s="1" t="s">
        <v>220</v>
      </c>
      <c r="G127" s="2">
        <v>47.8573666666666</v>
      </c>
      <c r="H127" s="6">
        <f>1+_xlfn.COUNTIFS(A:A,A127,O:O,"&lt;"&amp;O127)</f>
        <v>7</v>
      </c>
      <c r="I127" s="2">
        <f>_xlfn.AVERAGEIF(A:A,A127,G:G)</f>
        <v>50.56936</v>
      </c>
      <c r="J127" s="2">
        <f t="shared" si="16"/>
        <v>-2.711993333333403</v>
      </c>
      <c r="K127" s="2">
        <f t="shared" si="17"/>
        <v>87.2880066666666</v>
      </c>
      <c r="L127" s="2">
        <f t="shared" si="18"/>
        <v>188.15769228626806</v>
      </c>
      <c r="M127" s="2">
        <f>SUMIF(A:A,A127,L:L)</f>
        <v>3045.3781270081977</v>
      </c>
      <c r="N127" s="3">
        <f t="shared" si="19"/>
        <v>0.06178467317985093</v>
      </c>
      <c r="O127" s="7">
        <f t="shared" si="20"/>
        <v>16.18524382396697</v>
      </c>
      <c r="P127" s="3">
        <f t="shared" si="21"/>
        <v>0.06178467317985093</v>
      </c>
      <c r="Q127" s="3">
        <f>IF(ISNUMBER(P127),SUMIF(A:A,A127,P:P),"")</f>
        <v>0.9260799292181628</v>
      </c>
      <c r="R127" s="3">
        <f t="shared" si="22"/>
        <v>0.06671635053360055</v>
      </c>
      <c r="S127" s="8">
        <f t="shared" si="23"/>
        <v>14.988829454878038</v>
      </c>
    </row>
    <row r="128" spans="1:19" ht="15">
      <c r="A128" s="1">
        <v>21</v>
      </c>
      <c r="B128" s="5">
        <v>0.6944444444444445</v>
      </c>
      <c r="C128" s="1" t="s">
        <v>200</v>
      </c>
      <c r="D128" s="1">
        <v>5</v>
      </c>
      <c r="E128" s="1">
        <v>6</v>
      </c>
      <c r="F128" s="1" t="s">
        <v>224</v>
      </c>
      <c r="G128" s="2">
        <v>20.260666666666697</v>
      </c>
      <c r="H128" s="6">
        <f>1+_xlfn.COUNTIFS(A:A,A128,O:O,"&lt;"&amp;O128)</f>
        <v>10</v>
      </c>
      <c r="I128" s="2">
        <f>_xlfn.AVERAGEIF(A:A,A128,G:G)</f>
        <v>50.56936</v>
      </c>
      <c r="J128" s="2">
        <f t="shared" si="16"/>
        <v>-30.308693333333306</v>
      </c>
      <c r="K128" s="2">
        <f t="shared" si="17"/>
        <v>59.69130666666669</v>
      </c>
      <c r="L128" s="2">
        <f t="shared" si="18"/>
        <v>35.926615512977186</v>
      </c>
      <c r="M128" s="2">
        <f>SUMIF(A:A,A128,L:L)</f>
        <v>3045.3781270081977</v>
      </c>
      <c r="N128" s="3">
        <f t="shared" si="19"/>
        <v>0.011797095143738936</v>
      </c>
      <c r="O128" s="7">
        <f t="shared" si="20"/>
        <v>84.7666300742458</v>
      </c>
      <c r="P128" s="3">
        <f t="shared" si="21"/>
      </c>
      <c r="Q128" s="3">
        <f>IF(ISNUMBER(P128),SUMIF(A:A,A128,P:P),"")</f>
      </c>
      <c r="R128" s="3">
        <f t="shared" si="22"/>
      </c>
      <c r="S128" s="8">
        <f t="shared" si="23"/>
      </c>
    </row>
    <row r="129" spans="1:19" ht="15">
      <c r="A129" s="1">
        <v>21</v>
      </c>
      <c r="B129" s="5">
        <v>0.6944444444444445</v>
      </c>
      <c r="C129" s="1" t="s">
        <v>200</v>
      </c>
      <c r="D129" s="1">
        <v>5</v>
      </c>
      <c r="E129" s="1">
        <v>8</v>
      </c>
      <c r="F129" s="1" t="s">
        <v>225</v>
      </c>
      <c r="G129" s="2">
        <v>37.8078666666666</v>
      </c>
      <c r="H129" s="6">
        <f>1+_xlfn.COUNTIFS(A:A,A129,O:O,"&lt;"&amp;O129)</f>
        <v>8</v>
      </c>
      <c r="I129" s="2">
        <f>_xlfn.AVERAGEIF(A:A,A129,G:G)</f>
        <v>50.56936</v>
      </c>
      <c r="J129" s="2">
        <f t="shared" si="16"/>
        <v>-12.761493333333405</v>
      </c>
      <c r="K129" s="2">
        <f t="shared" si="17"/>
        <v>77.2385066666666</v>
      </c>
      <c r="L129" s="2">
        <f t="shared" si="18"/>
        <v>102.95689443471763</v>
      </c>
      <c r="M129" s="2">
        <f>SUMIF(A:A,A129,L:L)</f>
        <v>3045.3781270081977</v>
      </c>
      <c r="N129" s="3">
        <f t="shared" si="19"/>
        <v>0.03380758977732044</v>
      </c>
      <c r="O129" s="7">
        <f t="shared" si="20"/>
        <v>29.579156827998492</v>
      </c>
      <c r="P129" s="3">
        <f t="shared" si="21"/>
      </c>
      <c r="Q129" s="3">
        <f>IF(ISNUMBER(P129),SUMIF(A:A,A129,P:P),"")</f>
      </c>
      <c r="R129" s="3">
        <f t="shared" si="22"/>
      </c>
      <c r="S129" s="8">
        <f t="shared" si="23"/>
      </c>
    </row>
    <row r="130" spans="1:19" ht="15">
      <c r="A130" s="1">
        <v>21</v>
      </c>
      <c r="B130" s="5">
        <v>0.6944444444444445</v>
      </c>
      <c r="C130" s="1" t="s">
        <v>200</v>
      </c>
      <c r="D130" s="1">
        <v>5</v>
      </c>
      <c r="E130" s="1">
        <v>12</v>
      </c>
      <c r="F130" s="1" t="s">
        <v>228</v>
      </c>
      <c r="G130" s="2">
        <v>34.8532</v>
      </c>
      <c r="H130" s="6">
        <f>1+_xlfn.COUNTIFS(A:A,A130,O:O,"&lt;"&amp;O130)</f>
        <v>9</v>
      </c>
      <c r="I130" s="2">
        <f>_xlfn.AVERAGEIF(A:A,A130,G:G)</f>
        <v>50.56936</v>
      </c>
      <c r="J130" s="2">
        <f t="shared" si="16"/>
        <v>-15.716160000000002</v>
      </c>
      <c r="K130" s="2">
        <f t="shared" si="17"/>
        <v>74.28384</v>
      </c>
      <c r="L130" s="2">
        <f t="shared" si="18"/>
        <v>86.23105675820946</v>
      </c>
      <c r="M130" s="2">
        <f>SUMIF(A:A,A130,L:L)</f>
        <v>3045.3781270081977</v>
      </c>
      <c r="N130" s="3">
        <f t="shared" si="19"/>
        <v>0.028315385860777656</v>
      </c>
      <c r="O130" s="7">
        <f t="shared" si="20"/>
        <v>35.316488530894276</v>
      </c>
      <c r="P130" s="3">
        <f t="shared" si="21"/>
      </c>
      <c r="Q130" s="3">
        <f>IF(ISNUMBER(P130),SUMIF(A:A,A130,P:P),"")</f>
      </c>
      <c r="R130" s="3">
        <f t="shared" si="22"/>
      </c>
      <c r="S130" s="8">
        <f t="shared" si="23"/>
      </c>
    </row>
    <row r="131" spans="1:19" ht="15">
      <c r="A131" s="1">
        <v>5</v>
      </c>
      <c r="B131" s="5">
        <v>0.7048611111111112</v>
      </c>
      <c r="C131" s="1" t="s">
        <v>25</v>
      </c>
      <c r="D131" s="1">
        <v>7</v>
      </c>
      <c r="E131" s="1">
        <v>3</v>
      </c>
      <c r="F131" s="1" t="s">
        <v>63</v>
      </c>
      <c r="G131" s="2">
        <v>77.2708333333333</v>
      </c>
      <c r="H131" s="6">
        <f>1+_xlfn.COUNTIFS(A:A,A131,O:O,"&lt;"&amp;O131)</f>
        <v>1</v>
      </c>
      <c r="I131" s="2">
        <f>_xlfn.AVERAGEIF(A:A,A131,G:G)</f>
        <v>50.82139743589744</v>
      </c>
      <c r="J131" s="2">
        <f t="shared" si="16"/>
        <v>26.449435897435862</v>
      </c>
      <c r="K131" s="2">
        <f t="shared" si="17"/>
        <v>116.44943589743586</v>
      </c>
      <c r="L131" s="2">
        <f t="shared" si="18"/>
        <v>1082.4325558231023</v>
      </c>
      <c r="M131" s="2">
        <f>SUMIF(A:A,A131,L:L)</f>
        <v>4187.483287150011</v>
      </c>
      <c r="N131" s="3">
        <f t="shared" si="19"/>
        <v>0.2584923882907728</v>
      </c>
      <c r="O131" s="7">
        <f t="shared" si="20"/>
        <v>3.868585866733996</v>
      </c>
      <c r="P131" s="3">
        <f t="shared" si="21"/>
        <v>0.2584923882907728</v>
      </c>
      <c r="Q131" s="3">
        <f>IF(ISNUMBER(P131),SUMIF(A:A,A131,P:P),"")</f>
        <v>0.8320006820994492</v>
      </c>
      <c r="R131" s="3">
        <f t="shared" si="22"/>
        <v>0.3106877119842014</v>
      </c>
      <c r="S131" s="8">
        <f t="shared" si="23"/>
        <v>3.218666079882974</v>
      </c>
    </row>
    <row r="132" spans="1:19" ht="15">
      <c r="A132" s="1">
        <v>5</v>
      </c>
      <c r="B132" s="5">
        <v>0.7048611111111112</v>
      </c>
      <c r="C132" s="1" t="s">
        <v>25</v>
      </c>
      <c r="D132" s="1">
        <v>7</v>
      </c>
      <c r="E132" s="1">
        <v>14</v>
      </c>
      <c r="F132" s="1" t="s">
        <v>71</v>
      </c>
      <c r="G132" s="2">
        <v>66.6304333333334</v>
      </c>
      <c r="H132" s="6">
        <f>1+_xlfn.COUNTIFS(A:A,A132,O:O,"&lt;"&amp;O132)</f>
        <v>2</v>
      </c>
      <c r="I132" s="2">
        <f>_xlfn.AVERAGEIF(A:A,A132,G:G)</f>
        <v>50.82139743589744</v>
      </c>
      <c r="J132" s="2">
        <f t="shared" si="16"/>
        <v>15.809035897435962</v>
      </c>
      <c r="K132" s="2">
        <f t="shared" si="17"/>
        <v>105.80903589743596</v>
      </c>
      <c r="L132" s="2">
        <f t="shared" si="18"/>
        <v>571.6587107879943</v>
      </c>
      <c r="M132" s="2">
        <f>SUMIF(A:A,A132,L:L)</f>
        <v>4187.483287150011</v>
      </c>
      <c r="N132" s="3">
        <f t="shared" si="19"/>
        <v>0.13651605787710822</v>
      </c>
      <c r="O132" s="7">
        <f t="shared" si="20"/>
        <v>7.325145594961438</v>
      </c>
      <c r="P132" s="3">
        <f t="shared" si="21"/>
        <v>0.13651605787710822</v>
      </c>
      <c r="Q132" s="3">
        <f>IF(ISNUMBER(P132),SUMIF(A:A,A132,P:P),"")</f>
        <v>0.8320006820994492</v>
      </c>
      <c r="R132" s="3">
        <f t="shared" si="22"/>
        <v>0.1640816658138153</v>
      </c>
      <c r="S132" s="8">
        <f t="shared" si="23"/>
        <v>6.094526131485693</v>
      </c>
    </row>
    <row r="133" spans="1:19" ht="15">
      <c r="A133" s="1">
        <v>5</v>
      </c>
      <c r="B133" s="5">
        <v>0.7048611111111112</v>
      </c>
      <c r="C133" s="1" t="s">
        <v>25</v>
      </c>
      <c r="D133" s="1">
        <v>7</v>
      </c>
      <c r="E133" s="1">
        <v>2</v>
      </c>
      <c r="F133" s="1" t="s">
        <v>62</v>
      </c>
      <c r="G133" s="2">
        <v>65.9190333333333</v>
      </c>
      <c r="H133" s="6">
        <f>1+_xlfn.COUNTIFS(A:A,A133,O:O,"&lt;"&amp;O133)</f>
        <v>3</v>
      </c>
      <c r="I133" s="2">
        <f>_xlfn.AVERAGEIF(A:A,A133,G:G)</f>
        <v>50.82139743589744</v>
      </c>
      <c r="J133" s="2">
        <f t="shared" si="16"/>
        <v>15.097635897435865</v>
      </c>
      <c r="K133" s="2">
        <f t="shared" si="17"/>
        <v>105.09763589743586</v>
      </c>
      <c r="L133" s="2">
        <f t="shared" si="18"/>
        <v>547.7714587295569</v>
      </c>
      <c r="M133" s="2">
        <f>SUMIF(A:A,A133,L:L)</f>
        <v>4187.483287150011</v>
      </c>
      <c r="N133" s="3">
        <f t="shared" si="19"/>
        <v>0.13081161670793642</v>
      </c>
      <c r="O133" s="7">
        <f t="shared" si="20"/>
        <v>7.644581002562667</v>
      </c>
      <c r="P133" s="3">
        <f t="shared" si="21"/>
        <v>0.13081161670793642</v>
      </c>
      <c r="Q133" s="3">
        <f>IF(ISNUMBER(P133),SUMIF(A:A,A133,P:P),"")</f>
        <v>0.8320006820994492</v>
      </c>
      <c r="R133" s="3">
        <f t="shared" si="22"/>
        <v>0.15722537195264039</v>
      </c>
      <c r="S133" s="8">
        <f t="shared" si="23"/>
        <v>6.360296608496631</v>
      </c>
    </row>
    <row r="134" spans="1:19" ht="15">
      <c r="A134" s="1">
        <v>5</v>
      </c>
      <c r="B134" s="5">
        <v>0.7048611111111112</v>
      </c>
      <c r="C134" s="1" t="s">
        <v>25</v>
      </c>
      <c r="D134" s="1">
        <v>7</v>
      </c>
      <c r="E134" s="1">
        <v>7</v>
      </c>
      <c r="F134" s="1" t="s">
        <v>66</v>
      </c>
      <c r="G134" s="2">
        <v>65.64036666666671</v>
      </c>
      <c r="H134" s="6">
        <f>1+_xlfn.COUNTIFS(A:A,A134,O:O,"&lt;"&amp;O134)</f>
        <v>4</v>
      </c>
      <c r="I134" s="2">
        <f>_xlfn.AVERAGEIF(A:A,A134,G:G)</f>
        <v>50.82139743589744</v>
      </c>
      <c r="J134" s="2">
        <f t="shared" si="16"/>
        <v>14.81896923076927</v>
      </c>
      <c r="K134" s="2">
        <f t="shared" si="17"/>
        <v>104.81896923076927</v>
      </c>
      <c r="L134" s="2">
        <f t="shared" si="18"/>
        <v>538.6888620399567</v>
      </c>
      <c r="M134" s="2">
        <f>SUMIF(A:A,A134,L:L)</f>
        <v>4187.483287150011</v>
      </c>
      <c r="N134" s="3">
        <f t="shared" si="19"/>
        <v>0.12864262973729662</v>
      </c>
      <c r="O134" s="7">
        <f t="shared" si="20"/>
        <v>7.773472930723801</v>
      </c>
      <c r="P134" s="3">
        <f t="shared" si="21"/>
        <v>0.12864262973729662</v>
      </c>
      <c r="Q134" s="3">
        <f>IF(ISNUMBER(P134),SUMIF(A:A,A134,P:P),"")</f>
        <v>0.8320006820994492</v>
      </c>
      <c r="R134" s="3">
        <f t="shared" si="22"/>
        <v>0.1546184185963443</v>
      </c>
      <c r="S134" s="8">
        <f t="shared" si="23"/>
        <v>6.467534780643808</v>
      </c>
    </row>
    <row r="135" spans="1:19" ht="15">
      <c r="A135" s="1">
        <v>5</v>
      </c>
      <c r="B135" s="5">
        <v>0.7048611111111112</v>
      </c>
      <c r="C135" s="1" t="s">
        <v>25</v>
      </c>
      <c r="D135" s="1">
        <v>7</v>
      </c>
      <c r="E135" s="1">
        <v>4</v>
      </c>
      <c r="F135" s="1" t="s">
        <v>64</v>
      </c>
      <c r="G135" s="2">
        <v>55.3844</v>
      </c>
      <c r="H135" s="6">
        <f>1+_xlfn.COUNTIFS(A:A,A135,O:O,"&lt;"&amp;O135)</f>
        <v>5</v>
      </c>
      <c r="I135" s="2">
        <f>_xlfn.AVERAGEIF(A:A,A135,G:G)</f>
        <v>50.82139743589744</v>
      </c>
      <c r="J135" s="2">
        <f t="shared" si="16"/>
        <v>4.563002564102561</v>
      </c>
      <c r="K135" s="2">
        <f t="shared" si="17"/>
        <v>94.56300256410256</v>
      </c>
      <c r="L135" s="2">
        <f t="shared" si="18"/>
        <v>291.13298439941303</v>
      </c>
      <c r="M135" s="2">
        <f>SUMIF(A:A,A135,L:L)</f>
        <v>4187.483287150011</v>
      </c>
      <c r="N135" s="3">
        <f t="shared" si="19"/>
        <v>0.06952457226344115</v>
      </c>
      <c r="O135" s="7">
        <f t="shared" si="20"/>
        <v>14.383403844770443</v>
      </c>
      <c r="P135" s="3">
        <f t="shared" si="21"/>
        <v>0.06952457226344115</v>
      </c>
      <c r="Q135" s="3">
        <f>IF(ISNUMBER(P135),SUMIF(A:A,A135,P:P),"")</f>
        <v>0.8320006820994492</v>
      </c>
      <c r="R135" s="3">
        <f t="shared" si="22"/>
        <v>0.08356311930899459</v>
      </c>
      <c r="S135" s="8">
        <f t="shared" si="23"/>
        <v>11.96700180976085</v>
      </c>
    </row>
    <row r="136" spans="1:19" ht="15">
      <c r="A136" s="1">
        <v>5</v>
      </c>
      <c r="B136" s="5">
        <v>0.7048611111111112</v>
      </c>
      <c r="C136" s="1" t="s">
        <v>25</v>
      </c>
      <c r="D136" s="1">
        <v>7</v>
      </c>
      <c r="E136" s="1">
        <v>9</v>
      </c>
      <c r="F136" s="1" t="s">
        <v>68</v>
      </c>
      <c r="G136" s="2">
        <v>52.91273333333339</v>
      </c>
      <c r="H136" s="6">
        <f>1+_xlfn.COUNTIFS(A:A,A136,O:O,"&lt;"&amp;O136)</f>
        <v>6</v>
      </c>
      <c r="I136" s="2">
        <f>_xlfn.AVERAGEIF(A:A,A136,G:G)</f>
        <v>50.82139743589744</v>
      </c>
      <c r="J136" s="2">
        <f t="shared" si="16"/>
        <v>2.091335897435954</v>
      </c>
      <c r="K136" s="2">
        <f t="shared" si="17"/>
        <v>92.09133589743595</v>
      </c>
      <c r="L136" s="2">
        <f t="shared" si="18"/>
        <v>251.00683098625893</v>
      </c>
      <c r="M136" s="2">
        <f>SUMIF(A:A,A136,L:L)</f>
        <v>4187.483287150011</v>
      </c>
      <c r="N136" s="3">
        <f t="shared" si="19"/>
        <v>0.05994216902465382</v>
      </c>
      <c r="O136" s="7">
        <f t="shared" si="20"/>
        <v>16.68274632485699</v>
      </c>
      <c r="P136" s="3">
        <f t="shared" si="21"/>
        <v>0.05994216902465382</v>
      </c>
      <c r="Q136" s="3">
        <f>IF(ISNUMBER(P136),SUMIF(A:A,A136,P:P),"")</f>
        <v>0.8320006820994492</v>
      </c>
      <c r="R136" s="3">
        <f t="shared" si="22"/>
        <v>0.07204581716615578</v>
      </c>
      <c r="S136" s="8">
        <f t="shared" si="23"/>
        <v>13.880056321573095</v>
      </c>
    </row>
    <row r="137" spans="1:19" ht="15">
      <c r="A137" s="1">
        <v>5</v>
      </c>
      <c r="B137" s="5">
        <v>0.7048611111111112</v>
      </c>
      <c r="C137" s="1" t="s">
        <v>25</v>
      </c>
      <c r="D137" s="1">
        <v>7</v>
      </c>
      <c r="E137" s="1">
        <v>1</v>
      </c>
      <c r="F137" s="1" t="s">
        <v>61</v>
      </c>
      <c r="G137" s="2">
        <v>47.119666666666596</v>
      </c>
      <c r="H137" s="6">
        <f>1+_xlfn.COUNTIFS(A:A,A137,O:O,"&lt;"&amp;O137)</f>
        <v>9</v>
      </c>
      <c r="I137" s="2">
        <f>_xlfn.AVERAGEIF(A:A,A137,G:G)</f>
        <v>50.82139743589744</v>
      </c>
      <c r="J137" s="2">
        <f t="shared" si="16"/>
        <v>-3.701730769230842</v>
      </c>
      <c r="K137" s="2">
        <f t="shared" si="17"/>
        <v>86.29826923076917</v>
      </c>
      <c r="L137" s="2">
        <f t="shared" si="18"/>
        <v>177.3093866462755</v>
      </c>
      <c r="M137" s="2">
        <f>SUMIF(A:A,A137,L:L)</f>
        <v>4187.483287150011</v>
      </c>
      <c r="N137" s="3">
        <f t="shared" si="19"/>
        <v>0.04234270908981985</v>
      </c>
      <c r="O137" s="7">
        <f t="shared" si="20"/>
        <v>23.616816719939695</v>
      </c>
      <c r="P137" s="3">
        <f t="shared" si="21"/>
      </c>
      <c r="Q137" s="3">
        <f>IF(ISNUMBER(P137),SUMIF(A:A,A137,P:P),"")</f>
      </c>
      <c r="R137" s="3">
        <f t="shared" si="22"/>
      </c>
      <c r="S137" s="8">
        <f t="shared" si="23"/>
      </c>
    </row>
    <row r="138" spans="1:19" ht="15">
      <c r="A138" s="1">
        <v>5</v>
      </c>
      <c r="B138" s="5">
        <v>0.7048611111111112</v>
      </c>
      <c r="C138" s="1" t="s">
        <v>25</v>
      </c>
      <c r="D138" s="1">
        <v>7</v>
      </c>
      <c r="E138" s="1">
        <v>5</v>
      </c>
      <c r="F138" s="1" t="s">
        <v>65</v>
      </c>
      <c r="G138" s="2">
        <v>35.1983666666667</v>
      </c>
      <c r="H138" s="6">
        <f>1+_xlfn.COUNTIFS(A:A,A138,O:O,"&lt;"&amp;O138)</f>
        <v>11</v>
      </c>
      <c r="I138" s="2">
        <f>_xlfn.AVERAGEIF(A:A,A138,G:G)</f>
        <v>50.82139743589744</v>
      </c>
      <c r="J138" s="2">
        <f t="shared" si="16"/>
        <v>-15.623030769230738</v>
      </c>
      <c r="K138" s="2">
        <f t="shared" si="17"/>
        <v>74.37696923076926</v>
      </c>
      <c r="L138" s="2">
        <f t="shared" si="18"/>
        <v>86.71424338402119</v>
      </c>
      <c r="M138" s="2">
        <f>SUMIF(A:A,A138,L:L)</f>
        <v>4187.483287150011</v>
      </c>
      <c r="N138" s="3">
        <f t="shared" si="19"/>
        <v>0.020707961665212674</v>
      </c>
      <c r="O138" s="7">
        <f t="shared" si="20"/>
        <v>48.29060513859754</v>
      </c>
      <c r="P138" s="3">
        <f t="shared" si="21"/>
      </c>
      <c r="Q138" s="3">
        <f>IF(ISNUMBER(P138),SUMIF(A:A,A138,P:P),"")</f>
      </c>
      <c r="R138" s="3">
        <f t="shared" si="22"/>
      </c>
      <c r="S138" s="8">
        <f t="shared" si="23"/>
      </c>
    </row>
    <row r="139" spans="1:19" ht="15">
      <c r="A139" s="1">
        <v>5</v>
      </c>
      <c r="B139" s="5">
        <v>0.7048611111111112</v>
      </c>
      <c r="C139" s="1" t="s">
        <v>25</v>
      </c>
      <c r="D139" s="1">
        <v>7</v>
      </c>
      <c r="E139" s="1">
        <v>8</v>
      </c>
      <c r="F139" s="1" t="s">
        <v>67</v>
      </c>
      <c r="G139" s="2">
        <v>43.540600000000005</v>
      </c>
      <c r="H139" s="6">
        <f>1+_xlfn.COUNTIFS(A:A,A139,O:O,"&lt;"&amp;O139)</f>
        <v>10</v>
      </c>
      <c r="I139" s="2">
        <f>_xlfn.AVERAGEIF(A:A,A139,G:G)</f>
        <v>50.82139743589744</v>
      </c>
      <c r="J139" s="2">
        <f t="shared" si="16"/>
        <v>-7.2807974358974334</v>
      </c>
      <c r="K139" s="2">
        <f t="shared" si="17"/>
        <v>82.71920256410257</v>
      </c>
      <c r="L139" s="2">
        <f t="shared" si="18"/>
        <v>143.0439826353356</v>
      </c>
      <c r="M139" s="2">
        <f>SUMIF(A:A,A139,L:L)</f>
        <v>4187.483287150011</v>
      </c>
      <c r="N139" s="3">
        <f t="shared" si="19"/>
        <v>0.03415989338376343</v>
      </c>
      <c r="O139" s="7">
        <f t="shared" si="20"/>
        <v>29.27409605075966</v>
      </c>
      <c r="P139" s="3">
        <f t="shared" si="21"/>
      </c>
      <c r="Q139" s="3">
        <f>IF(ISNUMBER(P139),SUMIF(A:A,A139,P:P),"")</f>
      </c>
      <c r="R139" s="3">
        <f t="shared" si="22"/>
      </c>
      <c r="S139" s="8">
        <f t="shared" si="23"/>
      </c>
    </row>
    <row r="140" spans="1:19" ht="15">
      <c r="A140" s="1">
        <v>5</v>
      </c>
      <c r="B140" s="5">
        <v>0.7048611111111112</v>
      </c>
      <c r="C140" s="1" t="s">
        <v>25</v>
      </c>
      <c r="D140" s="1">
        <v>7</v>
      </c>
      <c r="E140" s="1">
        <v>11</v>
      </c>
      <c r="F140" s="1" t="s">
        <v>19</v>
      </c>
      <c r="G140" s="2">
        <v>48.3164333333333</v>
      </c>
      <c r="H140" s="6">
        <f>1+_xlfn.COUNTIFS(A:A,A140,O:O,"&lt;"&amp;O140)</f>
        <v>8</v>
      </c>
      <c r="I140" s="2">
        <f>_xlfn.AVERAGEIF(A:A,A140,G:G)</f>
        <v>50.82139743589744</v>
      </c>
      <c r="J140" s="2">
        <f t="shared" si="16"/>
        <v>-2.504964102564138</v>
      </c>
      <c r="K140" s="2">
        <f t="shared" si="17"/>
        <v>87.49503589743586</v>
      </c>
      <c r="L140" s="2">
        <f t="shared" si="18"/>
        <v>190.50951748046606</v>
      </c>
      <c r="M140" s="2">
        <f>SUMIF(A:A,A140,L:L)</f>
        <v>4187.483287150011</v>
      </c>
      <c r="N140" s="3">
        <f t="shared" si="19"/>
        <v>0.0454949917209404</v>
      </c>
      <c r="O140" s="7">
        <f t="shared" si="20"/>
        <v>21.980441410646982</v>
      </c>
      <c r="P140" s="3">
        <f t="shared" si="21"/>
      </c>
      <c r="Q140" s="3">
        <f>IF(ISNUMBER(P140),SUMIF(A:A,A140,P:P),"")</f>
      </c>
      <c r="R140" s="3">
        <f t="shared" si="22"/>
      </c>
      <c r="S140" s="8">
        <f t="shared" si="23"/>
      </c>
    </row>
    <row r="141" spans="1:19" ht="15">
      <c r="A141" s="1">
        <v>5</v>
      </c>
      <c r="B141" s="5">
        <v>0.7048611111111112</v>
      </c>
      <c r="C141" s="1" t="s">
        <v>25</v>
      </c>
      <c r="D141" s="1">
        <v>7</v>
      </c>
      <c r="E141" s="1">
        <v>12</v>
      </c>
      <c r="F141" s="1" t="s">
        <v>69</v>
      </c>
      <c r="G141" s="2">
        <v>29.4970666666667</v>
      </c>
      <c r="H141" s="6">
        <f>1+_xlfn.COUNTIFS(A:A,A141,O:O,"&lt;"&amp;O141)</f>
        <v>12</v>
      </c>
      <c r="I141" s="2">
        <f>_xlfn.AVERAGEIF(A:A,A141,G:G)</f>
        <v>50.82139743589744</v>
      </c>
      <c r="J141" s="2">
        <f t="shared" si="16"/>
        <v>-21.324330769230738</v>
      </c>
      <c r="K141" s="2">
        <f t="shared" si="17"/>
        <v>68.67566923076926</v>
      </c>
      <c r="L141" s="2">
        <f t="shared" si="18"/>
        <v>61.59250270797362</v>
      </c>
      <c r="M141" s="2">
        <f>SUMIF(A:A,A141,L:L)</f>
        <v>4187.483287150011</v>
      </c>
      <c r="N141" s="3">
        <f t="shared" si="19"/>
        <v>0.014708716067471948</v>
      </c>
      <c r="O141" s="7">
        <f t="shared" si="20"/>
        <v>67.98689942839276</v>
      </c>
      <c r="P141" s="3">
        <f t="shared" si="21"/>
      </c>
      <c r="Q141" s="3">
        <f>IF(ISNUMBER(P141),SUMIF(A:A,A141,P:P),"")</f>
      </c>
      <c r="R141" s="3">
        <f t="shared" si="22"/>
      </c>
      <c r="S141" s="8">
        <f t="shared" si="23"/>
      </c>
    </row>
    <row r="142" spans="1:19" ht="15">
      <c r="A142" s="1">
        <v>5</v>
      </c>
      <c r="B142" s="5">
        <v>0.7048611111111112</v>
      </c>
      <c r="C142" s="1" t="s">
        <v>25</v>
      </c>
      <c r="D142" s="1">
        <v>7</v>
      </c>
      <c r="E142" s="1">
        <v>13</v>
      </c>
      <c r="F142" s="1" t="s">
        <v>70</v>
      </c>
      <c r="G142" s="2">
        <v>24.0137666666667</v>
      </c>
      <c r="H142" s="6">
        <f>1+_xlfn.COUNTIFS(A:A,A142,O:O,"&lt;"&amp;O142)</f>
        <v>13</v>
      </c>
      <c r="I142" s="2">
        <f>_xlfn.AVERAGEIF(A:A,A142,G:G)</f>
        <v>50.82139743589744</v>
      </c>
      <c r="J142" s="2">
        <f t="shared" si="16"/>
        <v>-26.807630769230737</v>
      </c>
      <c r="K142" s="2">
        <f t="shared" si="17"/>
        <v>63.19236923076926</v>
      </c>
      <c r="L142" s="2">
        <f t="shared" si="18"/>
        <v>44.32470310708612</v>
      </c>
      <c r="M142" s="2">
        <f>SUMIF(A:A,A142,L:L)</f>
        <v>4187.483287150011</v>
      </c>
      <c r="N142" s="3">
        <f t="shared" si="19"/>
        <v>0.010585045973342472</v>
      </c>
      <c r="O142" s="7">
        <f t="shared" si="20"/>
        <v>94.47290096976565</v>
      </c>
      <c r="P142" s="3">
        <f t="shared" si="21"/>
      </c>
      <c r="Q142" s="3">
        <f>IF(ISNUMBER(P142),SUMIF(A:A,A142,P:P),"")</f>
      </c>
      <c r="R142" s="3">
        <f t="shared" si="22"/>
      </c>
      <c r="S142" s="8">
        <f t="shared" si="23"/>
      </c>
    </row>
    <row r="143" spans="1:19" ht="15">
      <c r="A143" s="1">
        <v>5</v>
      </c>
      <c r="B143" s="5">
        <v>0.7048611111111112</v>
      </c>
      <c r="C143" s="1" t="s">
        <v>25</v>
      </c>
      <c r="D143" s="1">
        <v>7</v>
      </c>
      <c r="E143" s="1">
        <v>15</v>
      </c>
      <c r="F143" s="1" t="s">
        <v>72</v>
      </c>
      <c r="G143" s="2">
        <v>49.2344666666667</v>
      </c>
      <c r="H143" s="6">
        <f>1+_xlfn.COUNTIFS(A:A,A143,O:O,"&lt;"&amp;O143)</f>
        <v>7</v>
      </c>
      <c r="I143" s="2">
        <f>_xlfn.AVERAGEIF(A:A,A143,G:G)</f>
        <v>50.82139743589744</v>
      </c>
      <c r="J143" s="2">
        <f t="shared" si="16"/>
        <v>-1.5869307692307402</v>
      </c>
      <c r="K143" s="2">
        <f t="shared" si="17"/>
        <v>88.41306923076925</v>
      </c>
      <c r="L143" s="2">
        <f t="shared" si="18"/>
        <v>201.29754842257105</v>
      </c>
      <c r="M143" s="2">
        <f>SUMIF(A:A,A143,L:L)</f>
        <v>4187.483287150011</v>
      </c>
      <c r="N143" s="3">
        <f t="shared" si="19"/>
        <v>0.048071248198240234</v>
      </c>
      <c r="O143" s="7">
        <f t="shared" si="20"/>
        <v>20.80245546935075</v>
      </c>
      <c r="P143" s="3">
        <f t="shared" si="21"/>
        <v>0.048071248198240234</v>
      </c>
      <c r="Q143" s="3">
        <f>IF(ISNUMBER(P143),SUMIF(A:A,A143,P:P),"")</f>
        <v>0.8320006820994492</v>
      </c>
      <c r="R143" s="3">
        <f t="shared" si="22"/>
        <v>0.05777789517784826</v>
      </c>
      <c r="S143" s="8">
        <f t="shared" si="23"/>
        <v>17.307657139843243</v>
      </c>
    </row>
    <row r="144" spans="1:19" ht="15">
      <c r="A144" s="1">
        <v>31</v>
      </c>
      <c r="B144" s="5">
        <v>0.7083333333333334</v>
      </c>
      <c r="C144" s="1" t="s">
        <v>244</v>
      </c>
      <c r="D144" s="1">
        <v>8</v>
      </c>
      <c r="E144" s="1">
        <v>2</v>
      </c>
      <c r="F144" s="1" t="s">
        <v>310</v>
      </c>
      <c r="G144" s="2">
        <v>64.3975333333333</v>
      </c>
      <c r="H144" s="6">
        <f>1+_xlfn.COUNTIFS(A:A,A144,O:O,"&lt;"&amp;O144)</f>
        <v>1</v>
      </c>
      <c r="I144" s="2">
        <f>_xlfn.AVERAGEIF(A:A,A144,G:G)</f>
        <v>51.05923888888886</v>
      </c>
      <c r="J144" s="2">
        <f t="shared" si="16"/>
        <v>13.338294444444436</v>
      </c>
      <c r="K144" s="2">
        <f t="shared" si="17"/>
        <v>103.33829444444444</v>
      </c>
      <c r="L144" s="2">
        <f t="shared" si="18"/>
        <v>492.8957378901118</v>
      </c>
      <c r="M144" s="2">
        <f>SUMIF(A:A,A144,L:L)</f>
        <v>2994.415011091273</v>
      </c>
      <c r="N144" s="3">
        <f t="shared" si="19"/>
        <v>0.16460501836399852</v>
      </c>
      <c r="O144" s="7">
        <f t="shared" si="20"/>
        <v>6.075148922790767</v>
      </c>
      <c r="P144" s="3">
        <f t="shared" si="21"/>
        <v>0.16460501836399852</v>
      </c>
      <c r="Q144" s="3">
        <f>IF(ISNUMBER(P144),SUMIF(A:A,A144,P:P),"")</f>
        <v>0.8785968815099768</v>
      </c>
      <c r="R144" s="3">
        <f t="shared" si="22"/>
        <v>0.18734987777455409</v>
      </c>
      <c r="S144" s="8">
        <f t="shared" si="23"/>
        <v>5.3376068982726625</v>
      </c>
    </row>
    <row r="145" spans="1:19" ht="15">
      <c r="A145" s="1">
        <v>31</v>
      </c>
      <c r="B145" s="5">
        <v>0.7083333333333334</v>
      </c>
      <c r="C145" s="1" t="s">
        <v>244</v>
      </c>
      <c r="D145" s="1">
        <v>8</v>
      </c>
      <c r="E145" s="1">
        <v>9</v>
      </c>
      <c r="F145" s="1" t="s">
        <v>315</v>
      </c>
      <c r="G145" s="2">
        <v>60.665666666666596</v>
      </c>
      <c r="H145" s="6">
        <f>1+_xlfn.COUNTIFS(A:A,A145,O:O,"&lt;"&amp;O145)</f>
        <v>2</v>
      </c>
      <c r="I145" s="2">
        <f>_xlfn.AVERAGEIF(A:A,A145,G:G)</f>
        <v>51.05923888888886</v>
      </c>
      <c r="J145" s="2">
        <f t="shared" si="16"/>
        <v>9.606427777777732</v>
      </c>
      <c r="K145" s="2">
        <f t="shared" si="17"/>
        <v>99.60642777777772</v>
      </c>
      <c r="L145" s="2">
        <f t="shared" si="18"/>
        <v>394.01369464127305</v>
      </c>
      <c r="M145" s="2">
        <f>SUMIF(A:A,A145,L:L)</f>
        <v>2994.415011091273</v>
      </c>
      <c r="N145" s="3">
        <f t="shared" si="19"/>
        <v>0.13158286115379852</v>
      </c>
      <c r="O145" s="7">
        <f t="shared" si="20"/>
        <v>7.599773946480507</v>
      </c>
      <c r="P145" s="3">
        <f t="shared" si="21"/>
        <v>0.13158286115379852</v>
      </c>
      <c r="Q145" s="3">
        <f>IF(ISNUMBER(P145),SUMIF(A:A,A145,P:P),"")</f>
        <v>0.8785968815099768</v>
      </c>
      <c r="R145" s="3">
        <f t="shared" si="22"/>
        <v>0.14976477144746655</v>
      </c>
      <c r="S145" s="8">
        <f t="shared" si="23"/>
        <v>6.677137689558543</v>
      </c>
    </row>
    <row r="146" spans="1:19" ht="15">
      <c r="A146" s="1">
        <v>31</v>
      </c>
      <c r="B146" s="5">
        <v>0.7083333333333334</v>
      </c>
      <c r="C146" s="1" t="s">
        <v>244</v>
      </c>
      <c r="D146" s="1">
        <v>8</v>
      </c>
      <c r="E146" s="1">
        <v>6</v>
      </c>
      <c r="F146" s="1" t="s">
        <v>313</v>
      </c>
      <c r="G146" s="2">
        <v>58.847733333333295</v>
      </c>
      <c r="H146" s="6">
        <f>1+_xlfn.COUNTIFS(A:A,A146,O:O,"&lt;"&amp;O146)</f>
        <v>3</v>
      </c>
      <c r="I146" s="2">
        <f>_xlfn.AVERAGEIF(A:A,A146,G:G)</f>
        <v>51.05923888888886</v>
      </c>
      <c r="J146" s="2">
        <f t="shared" si="16"/>
        <v>7.7884944444444315</v>
      </c>
      <c r="K146" s="2">
        <f t="shared" si="17"/>
        <v>97.78849444444444</v>
      </c>
      <c r="L146" s="2">
        <f t="shared" si="18"/>
        <v>353.29721328713396</v>
      </c>
      <c r="M146" s="2">
        <f>SUMIF(A:A,A146,L:L)</f>
        <v>2994.415011091273</v>
      </c>
      <c r="N146" s="3">
        <f t="shared" si="19"/>
        <v>0.11798538678791211</v>
      </c>
      <c r="O146" s="7">
        <f t="shared" si="20"/>
        <v>8.47562589931224</v>
      </c>
      <c r="P146" s="3">
        <f t="shared" si="21"/>
        <v>0.11798538678791211</v>
      </c>
      <c r="Q146" s="3">
        <f>IF(ISNUMBER(P146),SUMIF(A:A,A146,P:P),"")</f>
        <v>0.8785968815099768</v>
      </c>
      <c r="R146" s="3">
        <f t="shared" si="22"/>
        <v>0.13428841971888145</v>
      </c>
      <c r="S146" s="8">
        <f t="shared" si="23"/>
        <v>7.446658483980926</v>
      </c>
    </row>
    <row r="147" spans="1:19" ht="15">
      <c r="A147" s="1">
        <v>31</v>
      </c>
      <c r="B147" s="5">
        <v>0.7083333333333334</v>
      </c>
      <c r="C147" s="1" t="s">
        <v>244</v>
      </c>
      <c r="D147" s="1">
        <v>8</v>
      </c>
      <c r="E147" s="1">
        <v>1</v>
      </c>
      <c r="F147" s="1" t="s">
        <v>309</v>
      </c>
      <c r="G147" s="2">
        <v>58.2456333333333</v>
      </c>
      <c r="H147" s="6">
        <f>1+_xlfn.COUNTIFS(A:A,A147,O:O,"&lt;"&amp;O147)</f>
        <v>4</v>
      </c>
      <c r="I147" s="2">
        <f>_xlfn.AVERAGEIF(A:A,A147,G:G)</f>
        <v>51.05923888888886</v>
      </c>
      <c r="J147" s="2">
        <f t="shared" si="16"/>
        <v>7.1863944444444385</v>
      </c>
      <c r="K147" s="2">
        <f t="shared" si="17"/>
        <v>97.18639444444443</v>
      </c>
      <c r="L147" s="2">
        <f t="shared" si="18"/>
        <v>340.7617888215981</v>
      </c>
      <c r="M147" s="2">
        <f>SUMIF(A:A,A147,L:L)</f>
        <v>2994.415011091273</v>
      </c>
      <c r="N147" s="3">
        <f t="shared" si="19"/>
        <v>0.1137991185454992</v>
      </c>
      <c r="O147" s="7">
        <f t="shared" si="20"/>
        <v>8.787414285640356</v>
      </c>
      <c r="P147" s="3">
        <f t="shared" si="21"/>
        <v>0.1137991185454992</v>
      </c>
      <c r="Q147" s="3">
        <f>IF(ISNUMBER(P147),SUMIF(A:A,A147,P:P),"")</f>
        <v>0.8785968815099768</v>
      </c>
      <c r="R147" s="3">
        <f t="shared" si="22"/>
        <v>0.12952369959465532</v>
      </c>
      <c r="S147" s="8">
        <f t="shared" si="23"/>
        <v>7.720594787899836</v>
      </c>
    </row>
    <row r="148" spans="1:19" ht="15">
      <c r="A148" s="1">
        <v>31</v>
      </c>
      <c r="B148" s="5">
        <v>0.7083333333333334</v>
      </c>
      <c r="C148" s="1" t="s">
        <v>244</v>
      </c>
      <c r="D148" s="1">
        <v>8</v>
      </c>
      <c r="E148" s="1">
        <v>12</v>
      </c>
      <c r="F148" s="1" t="s">
        <v>318</v>
      </c>
      <c r="G148" s="2">
        <v>56.8546</v>
      </c>
      <c r="H148" s="6">
        <f>1+_xlfn.COUNTIFS(A:A,A148,O:O,"&lt;"&amp;O148)</f>
        <v>5</v>
      </c>
      <c r="I148" s="2">
        <f>_xlfn.AVERAGEIF(A:A,A148,G:G)</f>
        <v>51.05923888888886</v>
      </c>
      <c r="J148" s="2">
        <f t="shared" si="16"/>
        <v>5.795361111111134</v>
      </c>
      <c r="K148" s="2">
        <f t="shared" si="17"/>
        <v>95.79536111111113</v>
      </c>
      <c r="L148" s="2">
        <f t="shared" si="18"/>
        <v>313.4756440632827</v>
      </c>
      <c r="M148" s="2">
        <f>SUMIF(A:A,A148,L:L)</f>
        <v>2994.415011091273</v>
      </c>
      <c r="N148" s="3">
        <f t="shared" si="19"/>
        <v>0.10468677284283345</v>
      </c>
      <c r="O148" s="7">
        <f t="shared" si="20"/>
        <v>9.552305156080251</v>
      </c>
      <c r="P148" s="3">
        <f t="shared" si="21"/>
        <v>0.10468677284283345</v>
      </c>
      <c r="Q148" s="3">
        <f>IF(ISNUMBER(P148),SUMIF(A:A,A148,P:P),"")</f>
        <v>0.8785968815099768</v>
      </c>
      <c r="R148" s="3">
        <f t="shared" si="22"/>
        <v>0.11915222446830948</v>
      </c>
      <c r="S148" s="8">
        <f t="shared" si="23"/>
        <v>8.39262552136378</v>
      </c>
    </row>
    <row r="149" spans="1:19" ht="15">
      <c r="A149" s="1">
        <v>31</v>
      </c>
      <c r="B149" s="5">
        <v>0.7083333333333334</v>
      </c>
      <c r="C149" s="1" t="s">
        <v>244</v>
      </c>
      <c r="D149" s="1">
        <v>8</v>
      </c>
      <c r="E149" s="1">
        <v>13</v>
      </c>
      <c r="F149" s="1" t="s">
        <v>319</v>
      </c>
      <c r="G149" s="2">
        <v>52.09796666666659</v>
      </c>
      <c r="H149" s="6">
        <f>1+_xlfn.COUNTIFS(A:A,A149,O:O,"&lt;"&amp;O149)</f>
        <v>6</v>
      </c>
      <c r="I149" s="2">
        <f>_xlfn.AVERAGEIF(A:A,A149,G:G)</f>
        <v>51.05923888888886</v>
      </c>
      <c r="J149" s="2">
        <f t="shared" si="16"/>
        <v>1.03872777777773</v>
      </c>
      <c r="K149" s="2">
        <f t="shared" si="17"/>
        <v>91.03872777777772</v>
      </c>
      <c r="L149" s="2">
        <f t="shared" si="18"/>
        <v>235.64434760121136</v>
      </c>
      <c r="M149" s="2">
        <f>SUMIF(A:A,A149,L:L)</f>
        <v>2994.415011091273</v>
      </c>
      <c r="N149" s="3">
        <f t="shared" si="19"/>
        <v>0.07869461872465502</v>
      </c>
      <c r="O149" s="7">
        <f t="shared" si="20"/>
        <v>12.707349196250696</v>
      </c>
      <c r="P149" s="3">
        <f t="shared" si="21"/>
        <v>0.07869461872465502</v>
      </c>
      <c r="Q149" s="3">
        <f>IF(ISNUMBER(P149),SUMIF(A:A,A149,P:P),"")</f>
        <v>0.8785968815099768</v>
      </c>
      <c r="R149" s="3">
        <f t="shared" si="22"/>
        <v>0.089568515869768</v>
      </c>
      <c r="S149" s="8">
        <f t="shared" si="23"/>
        <v>11.16463737608417</v>
      </c>
    </row>
    <row r="150" spans="1:19" ht="15">
      <c r="A150" s="1">
        <v>31</v>
      </c>
      <c r="B150" s="5">
        <v>0.7083333333333334</v>
      </c>
      <c r="C150" s="1" t="s">
        <v>244</v>
      </c>
      <c r="D150" s="1">
        <v>8</v>
      </c>
      <c r="E150" s="1">
        <v>8</v>
      </c>
      <c r="F150" s="1" t="s">
        <v>314</v>
      </c>
      <c r="G150" s="2">
        <v>48.1905666666666</v>
      </c>
      <c r="H150" s="6">
        <f>1+_xlfn.COUNTIFS(A:A,A150,O:O,"&lt;"&amp;O150)</f>
        <v>7</v>
      </c>
      <c r="I150" s="2">
        <f>_xlfn.AVERAGEIF(A:A,A150,G:G)</f>
        <v>51.05923888888886</v>
      </c>
      <c r="J150" s="2">
        <f t="shared" si="16"/>
        <v>-2.8686722222222656</v>
      </c>
      <c r="K150" s="2">
        <f t="shared" si="17"/>
        <v>87.13132777777773</v>
      </c>
      <c r="L150" s="2">
        <f t="shared" si="18"/>
        <v>186.39716010862202</v>
      </c>
      <c r="M150" s="2">
        <f>SUMIF(A:A,A150,L:L)</f>
        <v>2994.415011091273</v>
      </c>
      <c r="N150" s="3">
        <f t="shared" si="19"/>
        <v>0.06224827200578726</v>
      </c>
      <c r="O150" s="7">
        <f t="shared" si="20"/>
        <v>16.064702967289268</v>
      </c>
      <c r="P150" s="3">
        <f t="shared" si="21"/>
        <v>0.06224827200578726</v>
      </c>
      <c r="Q150" s="3">
        <f>IF(ISNUMBER(P150),SUMIF(A:A,A150,P:P),"")</f>
        <v>0.8785968815099768</v>
      </c>
      <c r="R150" s="3">
        <f t="shared" si="22"/>
        <v>0.0708496391414524</v>
      </c>
      <c r="S150" s="8">
        <f t="shared" si="23"/>
        <v>14.114397929444419</v>
      </c>
    </row>
    <row r="151" spans="1:19" ht="15">
      <c r="A151" s="1">
        <v>31</v>
      </c>
      <c r="B151" s="5">
        <v>0.7083333333333334</v>
      </c>
      <c r="C151" s="1" t="s">
        <v>244</v>
      </c>
      <c r="D151" s="1">
        <v>8</v>
      </c>
      <c r="E151" s="1">
        <v>11</v>
      </c>
      <c r="F151" s="1" t="s">
        <v>317</v>
      </c>
      <c r="G151" s="2">
        <v>46.1150666666667</v>
      </c>
      <c r="H151" s="6">
        <f>1+_xlfn.COUNTIFS(A:A,A151,O:O,"&lt;"&amp;O151)</f>
        <v>8</v>
      </c>
      <c r="I151" s="2">
        <f>_xlfn.AVERAGEIF(A:A,A151,G:G)</f>
        <v>51.05923888888886</v>
      </c>
      <c r="J151" s="2">
        <f t="shared" si="16"/>
        <v>-4.944172222222164</v>
      </c>
      <c r="K151" s="2">
        <f t="shared" si="17"/>
        <v>85.05582777777784</v>
      </c>
      <c r="L151" s="2">
        <f t="shared" si="18"/>
        <v>164.5722472284649</v>
      </c>
      <c r="M151" s="2">
        <f>SUMIF(A:A,A151,L:L)</f>
        <v>2994.415011091273</v>
      </c>
      <c r="N151" s="3">
        <f t="shared" si="19"/>
        <v>0.05495973224115278</v>
      </c>
      <c r="O151" s="7">
        <f t="shared" si="20"/>
        <v>18.19513959078606</v>
      </c>
      <c r="P151" s="3">
        <f t="shared" si="21"/>
        <v>0.05495973224115278</v>
      </c>
      <c r="Q151" s="3">
        <f>IF(ISNUMBER(P151),SUMIF(A:A,A151,P:P),"")</f>
        <v>0.8785968815099768</v>
      </c>
      <c r="R151" s="3">
        <f t="shared" si="22"/>
        <v>0.06255398055442414</v>
      </c>
      <c r="S151" s="8">
        <f t="shared" si="23"/>
        <v>15.986192903103348</v>
      </c>
    </row>
    <row r="152" spans="1:19" ht="15">
      <c r="A152" s="1">
        <v>31</v>
      </c>
      <c r="B152" s="5">
        <v>0.7083333333333334</v>
      </c>
      <c r="C152" s="1" t="s">
        <v>244</v>
      </c>
      <c r="D152" s="1">
        <v>8</v>
      </c>
      <c r="E152" s="1">
        <v>4</v>
      </c>
      <c r="F152" s="1" t="s">
        <v>311</v>
      </c>
      <c r="G152" s="2">
        <v>44.5504666666666</v>
      </c>
      <c r="H152" s="6">
        <f>1+_xlfn.COUNTIFS(A:A,A152,O:O,"&lt;"&amp;O152)</f>
        <v>9</v>
      </c>
      <c r="I152" s="2">
        <f>_xlfn.AVERAGEIF(A:A,A152,G:G)</f>
        <v>51.05923888888886</v>
      </c>
      <c r="J152" s="2">
        <f t="shared" si="16"/>
        <v>-6.508772222222262</v>
      </c>
      <c r="K152" s="2">
        <f t="shared" si="17"/>
        <v>83.49122777777774</v>
      </c>
      <c r="L152" s="2">
        <f t="shared" si="18"/>
        <v>149.82585704975713</v>
      </c>
      <c r="M152" s="2">
        <f>SUMIF(A:A,A152,L:L)</f>
        <v>2994.415011091273</v>
      </c>
      <c r="N152" s="3">
        <f t="shared" si="19"/>
        <v>0.05003510084433994</v>
      </c>
      <c r="O152" s="7">
        <f t="shared" si="20"/>
        <v>19.985969511903598</v>
      </c>
      <c r="P152" s="3">
        <f t="shared" si="21"/>
        <v>0.05003510084433994</v>
      </c>
      <c r="Q152" s="3">
        <f>IF(ISNUMBER(P152),SUMIF(A:A,A152,P:P),"")</f>
        <v>0.8785968815099768</v>
      </c>
      <c r="R152" s="3">
        <f t="shared" si="22"/>
        <v>0.05694887143048865</v>
      </c>
      <c r="S152" s="8">
        <f t="shared" si="23"/>
        <v>17.559610487111975</v>
      </c>
    </row>
    <row r="153" spans="1:19" ht="15">
      <c r="A153" s="1">
        <v>31</v>
      </c>
      <c r="B153" s="5">
        <v>0.7083333333333334</v>
      </c>
      <c r="C153" s="1" t="s">
        <v>244</v>
      </c>
      <c r="D153" s="1">
        <v>8</v>
      </c>
      <c r="E153" s="1">
        <v>5</v>
      </c>
      <c r="F153" s="1" t="s">
        <v>312</v>
      </c>
      <c r="G153" s="2">
        <v>42.9037666666667</v>
      </c>
      <c r="H153" s="6">
        <f>1+_xlfn.COUNTIFS(A:A,A153,O:O,"&lt;"&amp;O153)</f>
        <v>10</v>
      </c>
      <c r="I153" s="2">
        <f>_xlfn.AVERAGEIF(A:A,A153,G:G)</f>
        <v>51.05923888888886</v>
      </c>
      <c r="J153" s="2">
        <f t="shared" si="16"/>
        <v>-8.155472222222166</v>
      </c>
      <c r="K153" s="2">
        <f t="shared" si="17"/>
        <v>81.84452777777784</v>
      </c>
      <c r="L153" s="2">
        <f t="shared" si="18"/>
        <v>135.73054948458022</v>
      </c>
      <c r="M153" s="2">
        <f>SUMIF(A:A,A153,L:L)</f>
        <v>2994.415011091273</v>
      </c>
      <c r="N153" s="3">
        <f t="shared" si="19"/>
        <v>0.04532790177107585</v>
      </c>
      <c r="O153" s="7">
        <f t="shared" si="20"/>
        <v>22.061466799200247</v>
      </c>
      <c r="P153" s="3">
        <f t="shared" si="21"/>
      </c>
      <c r="Q153" s="3">
        <f>IF(ISNUMBER(P153),SUMIF(A:A,A153,P:P),"")</f>
      </c>
      <c r="R153" s="3">
        <f t="shared" si="22"/>
      </c>
      <c r="S153" s="8">
        <f t="shared" si="23"/>
      </c>
    </row>
    <row r="154" spans="1:19" ht="15">
      <c r="A154" s="1">
        <v>31</v>
      </c>
      <c r="B154" s="5">
        <v>0.7083333333333334</v>
      </c>
      <c r="C154" s="1" t="s">
        <v>244</v>
      </c>
      <c r="D154" s="1">
        <v>8</v>
      </c>
      <c r="E154" s="1">
        <v>10</v>
      </c>
      <c r="F154" s="1" t="s">
        <v>316</v>
      </c>
      <c r="G154" s="2">
        <v>41.3404333333333</v>
      </c>
      <c r="H154" s="6">
        <f>1+_xlfn.COUNTIFS(A:A,A154,O:O,"&lt;"&amp;O154)</f>
        <v>11</v>
      </c>
      <c r="I154" s="2">
        <f>_xlfn.AVERAGEIF(A:A,A154,G:G)</f>
        <v>51.05923888888886</v>
      </c>
      <c r="J154" s="2">
        <f t="shared" si="16"/>
        <v>-9.718805555555562</v>
      </c>
      <c r="K154" s="2">
        <f t="shared" si="17"/>
        <v>80.28119444444444</v>
      </c>
      <c r="L154" s="2">
        <f t="shared" si="18"/>
        <v>123.57789261240966</v>
      </c>
      <c r="M154" s="2">
        <f>SUMIF(A:A,A154,L:L)</f>
        <v>2994.415011091273</v>
      </c>
      <c r="N154" s="3">
        <f t="shared" si="19"/>
        <v>0.04126946069755822</v>
      </c>
      <c r="O154" s="7">
        <f t="shared" si="20"/>
        <v>24.23099267830187</v>
      </c>
      <c r="P154" s="3">
        <f t="shared" si="21"/>
      </c>
      <c r="Q154" s="3">
        <f>IF(ISNUMBER(P154),SUMIF(A:A,A154,P:P),"")</f>
      </c>
      <c r="R154" s="3">
        <f t="shared" si="22"/>
      </c>
      <c r="S154" s="8">
        <f t="shared" si="23"/>
      </c>
    </row>
    <row r="155" spans="1:19" ht="15">
      <c r="A155" s="1">
        <v>31</v>
      </c>
      <c r="B155" s="5">
        <v>0.7083333333333334</v>
      </c>
      <c r="C155" s="1" t="s">
        <v>244</v>
      </c>
      <c r="D155" s="1">
        <v>8</v>
      </c>
      <c r="E155" s="1">
        <v>14</v>
      </c>
      <c r="F155" s="1" t="s">
        <v>320</v>
      </c>
      <c r="G155" s="2">
        <v>38.5014333333333</v>
      </c>
      <c r="H155" s="6">
        <f>1+_xlfn.COUNTIFS(A:A,A155,O:O,"&lt;"&amp;O155)</f>
        <v>12</v>
      </c>
      <c r="I155" s="2">
        <f>_xlfn.AVERAGEIF(A:A,A155,G:G)</f>
        <v>51.05923888888886</v>
      </c>
      <c r="J155" s="2">
        <f t="shared" si="16"/>
        <v>-12.55780555555556</v>
      </c>
      <c r="K155" s="2">
        <f t="shared" si="17"/>
        <v>77.44219444444444</v>
      </c>
      <c r="L155" s="2">
        <f t="shared" si="18"/>
        <v>104.22287830282812</v>
      </c>
      <c r="M155" s="2">
        <f>SUMIF(A:A,A155,L:L)</f>
        <v>2994.415011091273</v>
      </c>
      <c r="N155" s="3">
        <f t="shared" si="19"/>
        <v>0.03480575602138915</v>
      </c>
      <c r="O155" s="7">
        <f t="shared" si="20"/>
        <v>28.730880012647074</v>
      </c>
      <c r="P155" s="3">
        <f t="shared" si="21"/>
      </c>
      <c r="Q155" s="3">
        <f>IF(ISNUMBER(P155),SUMIF(A:A,A155,P:P),"")</f>
      </c>
      <c r="R155" s="3">
        <f t="shared" si="22"/>
      </c>
      <c r="S155" s="8">
        <f t="shared" si="23"/>
      </c>
    </row>
    <row r="156" spans="1:19" ht="15">
      <c r="A156" s="1">
        <v>22</v>
      </c>
      <c r="B156" s="5">
        <v>0.71875</v>
      </c>
      <c r="C156" s="1" t="s">
        <v>200</v>
      </c>
      <c r="D156" s="1">
        <v>6</v>
      </c>
      <c r="E156" s="1">
        <v>1</v>
      </c>
      <c r="F156" s="1" t="s">
        <v>229</v>
      </c>
      <c r="G156" s="2">
        <v>73.2855666666666</v>
      </c>
      <c r="H156" s="6">
        <f>1+_xlfn.COUNTIFS(A:A,A156,O:O,"&lt;"&amp;O156)</f>
        <v>1</v>
      </c>
      <c r="I156" s="2">
        <f>_xlfn.AVERAGEIF(A:A,A156,G:G)</f>
        <v>50.97248888888888</v>
      </c>
      <c r="J156" s="2">
        <f t="shared" si="16"/>
        <v>22.313077777777714</v>
      </c>
      <c r="K156" s="2">
        <f t="shared" si="17"/>
        <v>112.31307777777772</v>
      </c>
      <c r="L156" s="2">
        <f t="shared" si="18"/>
        <v>844.5337219119442</v>
      </c>
      <c r="M156" s="2">
        <f>SUMIF(A:A,A156,L:L)</f>
        <v>1743.5787559021012</v>
      </c>
      <c r="N156" s="3">
        <f t="shared" si="19"/>
        <v>0.4843679811153671</v>
      </c>
      <c r="O156" s="7">
        <f t="shared" si="20"/>
        <v>2.064546045544285</v>
      </c>
      <c r="P156" s="3">
        <f t="shared" si="21"/>
        <v>0.4843679811153671</v>
      </c>
      <c r="Q156" s="3">
        <f>IF(ISNUMBER(P156),SUMIF(A:A,A156,P:P),"")</f>
        <v>1</v>
      </c>
      <c r="R156" s="3">
        <f t="shared" si="22"/>
        <v>0.4843679811153671</v>
      </c>
      <c r="S156" s="8">
        <f t="shared" si="23"/>
        <v>2.064546045544285</v>
      </c>
    </row>
    <row r="157" spans="1:19" ht="15">
      <c r="A157" s="1">
        <v>22</v>
      </c>
      <c r="B157" s="5">
        <v>0.71875</v>
      </c>
      <c r="C157" s="1" t="s">
        <v>200</v>
      </c>
      <c r="D157" s="1">
        <v>6</v>
      </c>
      <c r="E157" s="1">
        <v>6</v>
      </c>
      <c r="F157" s="1" t="s">
        <v>233</v>
      </c>
      <c r="G157" s="2">
        <v>54.99436666666671</v>
      </c>
      <c r="H157" s="6">
        <f>1+_xlfn.COUNTIFS(A:A,A157,O:O,"&lt;"&amp;O157)</f>
        <v>2</v>
      </c>
      <c r="I157" s="2">
        <f>_xlfn.AVERAGEIF(A:A,A157,G:G)</f>
        <v>50.97248888888888</v>
      </c>
      <c r="J157" s="2">
        <f t="shared" si="16"/>
        <v>4.021877777777824</v>
      </c>
      <c r="K157" s="2">
        <f t="shared" si="17"/>
        <v>94.02187777777783</v>
      </c>
      <c r="L157" s="2">
        <f t="shared" si="18"/>
        <v>281.83242780320137</v>
      </c>
      <c r="M157" s="2">
        <f>SUMIF(A:A,A157,L:L)</f>
        <v>1743.5787559021012</v>
      </c>
      <c r="N157" s="3">
        <f t="shared" si="19"/>
        <v>0.1616402051522964</v>
      </c>
      <c r="O157" s="7">
        <f t="shared" si="20"/>
        <v>6.186579626385689</v>
      </c>
      <c r="P157" s="3">
        <f t="shared" si="21"/>
        <v>0.1616402051522964</v>
      </c>
      <c r="Q157" s="3">
        <f>IF(ISNUMBER(P157),SUMIF(A:A,A157,P:P),"")</f>
        <v>1</v>
      </c>
      <c r="R157" s="3">
        <f t="shared" si="22"/>
        <v>0.1616402051522964</v>
      </c>
      <c r="S157" s="8">
        <f t="shared" si="23"/>
        <v>6.186579626385689</v>
      </c>
    </row>
    <row r="158" spans="1:19" ht="15">
      <c r="A158" s="1">
        <v>22</v>
      </c>
      <c r="B158" s="5">
        <v>0.71875</v>
      </c>
      <c r="C158" s="1" t="s">
        <v>200</v>
      </c>
      <c r="D158" s="1">
        <v>6</v>
      </c>
      <c r="E158" s="1">
        <v>9</v>
      </c>
      <c r="F158" s="1" t="s">
        <v>234</v>
      </c>
      <c r="G158" s="2">
        <v>50.15276666666671</v>
      </c>
      <c r="H158" s="6">
        <f>1+_xlfn.COUNTIFS(A:A,A158,O:O,"&lt;"&amp;O158)</f>
        <v>3</v>
      </c>
      <c r="I158" s="2">
        <f>_xlfn.AVERAGEIF(A:A,A158,G:G)</f>
        <v>50.97248888888888</v>
      </c>
      <c r="J158" s="2">
        <f t="shared" si="16"/>
        <v>-0.8197222222221754</v>
      </c>
      <c r="K158" s="2">
        <f t="shared" si="17"/>
        <v>89.18027777777783</v>
      </c>
      <c r="L158" s="2">
        <f t="shared" si="18"/>
        <v>210.78036489440586</v>
      </c>
      <c r="M158" s="2">
        <f>SUMIF(A:A,A158,L:L)</f>
        <v>1743.5787559021012</v>
      </c>
      <c r="N158" s="3">
        <f t="shared" si="19"/>
        <v>0.1208895005063028</v>
      </c>
      <c r="O158" s="7">
        <f t="shared" si="20"/>
        <v>8.272016972622557</v>
      </c>
      <c r="P158" s="3">
        <f t="shared" si="21"/>
        <v>0.1208895005063028</v>
      </c>
      <c r="Q158" s="3">
        <f>IF(ISNUMBER(P158),SUMIF(A:A,A158,P:P),"")</f>
        <v>1</v>
      </c>
      <c r="R158" s="3">
        <f t="shared" si="22"/>
        <v>0.1208895005063028</v>
      </c>
      <c r="S158" s="8">
        <f t="shared" si="23"/>
        <v>8.272016972622557</v>
      </c>
    </row>
    <row r="159" spans="1:19" ht="15">
      <c r="A159" s="1">
        <v>22</v>
      </c>
      <c r="B159" s="5">
        <v>0.71875</v>
      </c>
      <c r="C159" s="1" t="s">
        <v>200</v>
      </c>
      <c r="D159" s="1">
        <v>6</v>
      </c>
      <c r="E159" s="1">
        <v>5</v>
      </c>
      <c r="F159" s="1" t="s">
        <v>232</v>
      </c>
      <c r="G159" s="2">
        <v>45.2581666666666</v>
      </c>
      <c r="H159" s="6">
        <f>1+_xlfn.COUNTIFS(A:A,A159,O:O,"&lt;"&amp;O159)</f>
        <v>4</v>
      </c>
      <c r="I159" s="2">
        <f>_xlfn.AVERAGEIF(A:A,A159,G:G)</f>
        <v>50.97248888888888</v>
      </c>
      <c r="J159" s="2">
        <f t="shared" si="16"/>
        <v>-5.714322222222286</v>
      </c>
      <c r="K159" s="2">
        <f t="shared" si="17"/>
        <v>84.28567777777772</v>
      </c>
      <c r="L159" s="2">
        <f t="shared" si="18"/>
        <v>157.14055610671366</v>
      </c>
      <c r="M159" s="2">
        <f>SUMIF(A:A,A159,L:L)</f>
        <v>1743.5787559021012</v>
      </c>
      <c r="N159" s="3">
        <f t="shared" si="19"/>
        <v>0.09012529865644728</v>
      </c>
      <c r="O159" s="7">
        <f t="shared" si="20"/>
        <v>11.095663647251206</v>
      </c>
      <c r="P159" s="3">
        <f t="shared" si="21"/>
        <v>0.09012529865644728</v>
      </c>
      <c r="Q159" s="3">
        <f>IF(ISNUMBER(P159),SUMIF(A:A,A159,P:P),"")</f>
        <v>1</v>
      </c>
      <c r="R159" s="3">
        <f t="shared" si="22"/>
        <v>0.09012529865644728</v>
      </c>
      <c r="S159" s="8">
        <f t="shared" si="23"/>
        <v>11.095663647251206</v>
      </c>
    </row>
    <row r="160" spans="1:19" ht="15">
      <c r="A160" s="1">
        <v>22</v>
      </c>
      <c r="B160" s="5">
        <v>0.71875</v>
      </c>
      <c r="C160" s="1" t="s">
        <v>200</v>
      </c>
      <c r="D160" s="1">
        <v>6</v>
      </c>
      <c r="E160" s="1">
        <v>4</v>
      </c>
      <c r="F160" s="1" t="s">
        <v>231</v>
      </c>
      <c r="G160" s="2">
        <v>44.3744666666667</v>
      </c>
      <c r="H160" s="6">
        <f>1+_xlfn.COUNTIFS(A:A,A160,O:O,"&lt;"&amp;O160)</f>
        <v>5</v>
      </c>
      <c r="I160" s="2">
        <f>_xlfn.AVERAGEIF(A:A,A160,G:G)</f>
        <v>50.97248888888888</v>
      </c>
      <c r="J160" s="2">
        <f t="shared" si="16"/>
        <v>-6.598022222222184</v>
      </c>
      <c r="K160" s="2">
        <f t="shared" si="17"/>
        <v>83.40197777777782</v>
      </c>
      <c r="L160" s="2">
        <f t="shared" si="18"/>
        <v>149.02568396084962</v>
      </c>
      <c r="M160" s="2">
        <f>SUMIF(A:A,A160,L:L)</f>
        <v>1743.5787559021012</v>
      </c>
      <c r="N160" s="3">
        <f t="shared" si="19"/>
        <v>0.08547115147875611</v>
      </c>
      <c r="O160" s="7">
        <f t="shared" si="20"/>
        <v>11.699854075893086</v>
      </c>
      <c r="P160" s="3">
        <f t="shared" si="21"/>
        <v>0.08547115147875611</v>
      </c>
      <c r="Q160" s="3">
        <f>IF(ISNUMBER(P160),SUMIF(A:A,A160,P:P),"")</f>
        <v>1</v>
      </c>
      <c r="R160" s="3">
        <f t="shared" si="22"/>
        <v>0.08547115147875611</v>
      </c>
      <c r="S160" s="8">
        <f t="shared" si="23"/>
        <v>11.699854075893086</v>
      </c>
    </row>
    <row r="161" spans="1:19" ht="15">
      <c r="A161" s="1">
        <v>22</v>
      </c>
      <c r="B161" s="5">
        <v>0.71875</v>
      </c>
      <c r="C161" s="1" t="s">
        <v>200</v>
      </c>
      <c r="D161" s="1">
        <v>6</v>
      </c>
      <c r="E161" s="1">
        <v>2</v>
      </c>
      <c r="F161" s="1" t="s">
        <v>230</v>
      </c>
      <c r="G161" s="2">
        <v>37.7696</v>
      </c>
      <c r="H161" s="6">
        <f>1+_xlfn.COUNTIFS(A:A,A161,O:O,"&lt;"&amp;O161)</f>
        <v>6</v>
      </c>
      <c r="I161" s="2">
        <f>_xlfn.AVERAGEIF(A:A,A161,G:G)</f>
        <v>50.97248888888888</v>
      </c>
      <c r="J161" s="2">
        <f t="shared" si="16"/>
        <v>-13.202888888888886</v>
      </c>
      <c r="K161" s="2">
        <f t="shared" si="17"/>
        <v>76.79711111111112</v>
      </c>
      <c r="L161" s="2">
        <f t="shared" si="18"/>
        <v>100.26600122498647</v>
      </c>
      <c r="M161" s="2">
        <f>SUMIF(A:A,A161,L:L)</f>
        <v>1743.5787559021012</v>
      </c>
      <c r="N161" s="3">
        <f t="shared" si="19"/>
        <v>0.057505863090830306</v>
      </c>
      <c r="O161" s="7">
        <f t="shared" si="20"/>
        <v>17.389531193028155</v>
      </c>
      <c r="P161" s="3">
        <f t="shared" si="21"/>
        <v>0.057505863090830306</v>
      </c>
      <c r="Q161" s="3">
        <f>IF(ISNUMBER(P161),SUMIF(A:A,A161,P:P),"")</f>
        <v>1</v>
      </c>
      <c r="R161" s="3">
        <f t="shared" si="22"/>
        <v>0.057505863090830306</v>
      </c>
      <c r="S161" s="8">
        <f t="shared" si="23"/>
        <v>17.389531193028155</v>
      </c>
    </row>
    <row r="162" spans="1:19" ht="15">
      <c r="A162" s="1">
        <v>6</v>
      </c>
      <c r="B162" s="5">
        <v>0.7326388888888888</v>
      </c>
      <c r="C162" s="1" t="s">
        <v>25</v>
      </c>
      <c r="D162" s="1">
        <v>8</v>
      </c>
      <c r="E162" s="1">
        <v>6</v>
      </c>
      <c r="F162" s="1" t="s">
        <v>77</v>
      </c>
      <c r="G162" s="2">
        <v>71.0011333333333</v>
      </c>
      <c r="H162" s="6">
        <f>1+_xlfn.COUNTIFS(A:A,A162,O:O,"&lt;"&amp;O162)</f>
        <v>1</v>
      </c>
      <c r="I162" s="2">
        <f>_xlfn.AVERAGEIF(A:A,A162,G:G)</f>
        <v>51.10597555555556</v>
      </c>
      <c r="J162" s="2">
        <f aca="true" t="shared" si="24" ref="J162:J216">G162-I162</f>
        <v>19.89515777777774</v>
      </c>
      <c r="K162" s="2">
        <f aca="true" t="shared" si="25" ref="K162:K216">90+J162</f>
        <v>109.89515777777774</v>
      </c>
      <c r="L162" s="2">
        <f aca="true" t="shared" si="26" ref="L162:L216">EXP(0.06*K162)</f>
        <v>730.4855621578312</v>
      </c>
      <c r="M162" s="2">
        <f>SUMIF(A:A,A162,L:L)</f>
        <v>4159.091530385021</v>
      </c>
      <c r="N162" s="3">
        <f aca="true" t="shared" si="27" ref="N162:N216">L162/M162</f>
        <v>0.17563584663168202</v>
      </c>
      <c r="O162" s="7">
        <f aca="true" t="shared" si="28" ref="O162:O216">1/N162</f>
        <v>5.693598540262995</v>
      </c>
      <c r="P162" s="3">
        <f aca="true" t="shared" si="29" ref="P162:P216">IF(O162&gt;21,"",N162)</f>
        <v>0.17563584663168202</v>
      </c>
      <c r="Q162" s="3">
        <f>IF(ISNUMBER(P162),SUMIF(A:A,A162,P:P),"")</f>
        <v>0.8847630654632607</v>
      </c>
      <c r="R162" s="3">
        <f aca="true" t="shared" si="30" ref="R162:R216">_xlfn.IFERROR(P162*(1/Q162),"")</f>
        <v>0.19851172984907473</v>
      </c>
      <c r="S162" s="8">
        <f aca="true" t="shared" si="31" ref="S162:S216">_xlfn.IFERROR(1/R162,"")</f>
        <v>5.037485698000234</v>
      </c>
    </row>
    <row r="163" spans="1:19" ht="15">
      <c r="A163" s="1">
        <v>6</v>
      </c>
      <c r="B163" s="5">
        <v>0.7326388888888888</v>
      </c>
      <c r="C163" s="1" t="s">
        <v>25</v>
      </c>
      <c r="D163" s="1">
        <v>8</v>
      </c>
      <c r="E163" s="1">
        <v>14</v>
      </c>
      <c r="F163" s="1" t="s">
        <v>85</v>
      </c>
      <c r="G163" s="2">
        <v>60.8858</v>
      </c>
      <c r="H163" s="6">
        <f>1+_xlfn.COUNTIFS(A:A,A163,O:O,"&lt;"&amp;O163)</f>
        <v>2</v>
      </c>
      <c r="I163" s="2">
        <f>_xlfn.AVERAGEIF(A:A,A163,G:G)</f>
        <v>51.10597555555556</v>
      </c>
      <c r="J163" s="2">
        <f t="shared" si="24"/>
        <v>9.779824444444444</v>
      </c>
      <c r="K163" s="2">
        <f t="shared" si="25"/>
        <v>99.77982444444444</v>
      </c>
      <c r="L163" s="2">
        <f t="shared" si="26"/>
        <v>398.13433229483303</v>
      </c>
      <c r="M163" s="2">
        <f>SUMIF(A:A,A163,L:L)</f>
        <v>4159.091530385021</v>
      </c>
      <c r="N163" s="3">
        <f t="shared" si="27"/>
        <v>0.09572627324649824</v>
      </c>
      <c r="O163" s="7">
        <f t="shared" si="28"/>
        <v>10.44645285025322</v>
      </c>
      <c r="P163" s="3">
        <f t="shared" si="29"/>
        <v>0.09572627324649824</v>
      </c>
      <c r="Q163" s="3">
        <f>IF(ISNUMBER(P163),SUMIF(A:A,A163,P:P),"")</f>
        <v>0.8847630654632607</v>
      </c>
      <c r="R163" s="3">
        <f t="shared" si="30"/>
        <v>0.10819424655387948</v>
      </c>
      <c r="S163" s="8">
        <f t="shared" si="31"/>
        <v>9.242635647007456</v>
      </c>
    </row>
    <row r="164" spans="1:19" ht="15">
      <c r="A164" s="1">
        <v>6</v>
      </c>
      <c r="B164" s="5">
        <v>0.7326388888888888</v>
      </c>
      <c r="C164" s="1" t="s">
        <v>25</v>
      </c>
      <c r="D164" s="1">
        <v>8</v>
      </c>
      <c r="E164" s="1">
        <v>8</v>
      </c>
      <c r="F164" s="1" t="s">
        <v>79</v>
      </c>
      <c r="G164" s="2">
        <v>60.287966666666705</v>
      </c>
      <c r="H164" s="6">
        <f>1+_xlfn.COUNTIFS(A:A,A164,O:O,"&lt;"&amp;O164)</f>
        <v>3</v>
      </c>
      <c r="I164" s="2">
        <f>_xlfn.AVERAGEIF(A:A,A164,G:G)</f>
        <v>51.10597555555556</v>
      </c>
      <c r="J164" s="2">
        <f t="shared" si="24"/>
        <v>9.181991111111145</v>
      </c>
      <c r="K164" s="2">
        <f t="shared" si="25"/>
        <v>99.18199111111115</v>
      </c>
      <c r="L164" s="2">
        <f t="shared" si="26"/>
        <v>384.1063497305029</v>
      </c>
      <c r="M164" s="2">
        <f>SUMIF(A:A,A164,L:L)</f>
        <v>4159.091530385021</v>
      </c>
      <c r="N164" s="3">
        <f t="shared" si="27"/>
        <v>0.09235342548350817</v>
      </c>
      <c r="O164" s="7">
        <f t="shared" si="28"/>
        <v>10.82796869487611</v>
      </c>
      <c r="P164" s="3">
        <f t="shared" si="29"/>
        <v>0.09235342548350817</v>
      </c>
      <c r="Q164" s="3">
        <f>IF(ISNUMBER(P164),SUMIF(A:A,A164,P:P),"")</f>
        <v>0.8847630654632607</v>
      </c>
      <c r="R164" s="3">
        <f t="shared" si="30"/>
        <v>0.1043820985397396</v>
      </c>
      <c r="S164" s="8">
        <f t="shared" si="31"/>
        <v>9.58018677521881</v>
      </c>
    </row>
    <row r="165" spans="1:19" ht="15">
      <c r="A165" s="1">
        <v>6</v>
      </c>
      <c r="B165" s="5">
        <v>0.7326388888888888</v>
      </c>
      <c r="C165" s="1" t="s">
        <v>25</v>
      </c>
      <c r="D165" s="1">
        <v>8</v>
      </c>
      <c r="E165" s="1">
        <v>7</v>
      </c>
      <c r="F165" s="1" t="s">
        <v>78</v>
      </c>
      <c r="G165" s="2">
        <v>59.7524333333333</v>
      </c>
      <c r="H165" s="6">
        <f>1+_xlfn.COUNTIFS(A:A,A165,O:O,"&lt;"&amp;O165)</f>
        <v>4</v>
      </c>
      <c r="I165" s="2">
        <f>_xlfn.AVERAGEIF(A:A,A165,G:G)</f>
        <v>51.10597555555556</v>
      </c>
      <c r="J165" s="2">
        <f t="shared" si="24"/>
        <v>8.64645777777774</v>
      </c>
      <c r="K165" s="2">
        <f t="shared" si="25"/>
        <v>98.64645777777774</v>
      </c>
      <c r="L165" s="2">
        <f t="shared" si="26"/>
        <v>371.960425915522</v>
      </c>
      <c r="M165" s="2">
        <f>SUMIF(A:A,A165,L:L)</f>
        <v>4159.091530385021</v>
      </c>
      <c r="N165" s="3">
        <f t="shared" si="27"/>
        <v>0.08943309451068715</v>
      </c>
      <c r="O165" s="7">
        <f t="shared" si="28"/>
        <v>11.181543090634095</v>
      </c>
      <c r="P165" s="3">
        <f t="shared" si="29"/>
        <v>0.08943309451068715</v>
      </c>
      <c r="Q165" s="3">
        <f>IF(ISNUMBER(P165),SUMIF(A:A,A165,P:P),"")</f>
        <v>0.8847630654632607</v>
      </c>
      <c r="R165" s="3">
        <f t="shared" si="30"/>
        <v>0.10108140586074318</v>
      </c>
      <c r="S165" s="8">
        <f t="shared" si="31"/>
        <v>9.893016341478965</v>
      </c>
    </row>
    <row r="166" spans="1:19" ht="15">
      <c r="A166" s="1">
        <v>6</v>
      </c>
      <c r="B166" s="5">
        <v>0.7326388888888888</v>
      </c>
      <c r="C166" s="1" t="s">
        <v>25</v>
      </c>
      <c r="D166" s="1">
        <v>8</v>
      </c>
      <c r="E166" s="1">
        <v>4</v>
      </c>
      <c r="F166" s="1" t="s">
        <v>75</v>
      </c>
      <c r="G166" s="2">
        <v>57.8875</v>
      </c>
      <c r="H166" s="6">
        <f>1+_xlfn.COUNTIFS(A:A,A166,O:O,"&lt;"&amp;O166)</f>
        <v>5</v>
      </c>
      <c r="I166" s="2">
        <f>_xlfn.AVERAGEIF(A:A,A166,G:G)</f>
        <v>51.10597555555556</v>
      </c>
      <c r="J166" s="2">
        <f t="shared" si="24"/>
        <v>6.781524444444443</v>
      </c>
      <c r="K166" s="2">
        <f t="shared" si="25"/>
        <v>96.78152444444444</v>
      </c>
      <c r="L166" s="2">
        <f t="shared" si="26"/>
        <v>332.5836697102599</v>
      </c>
      <c r="M166" s="2">
        <f>SUMIF(A:A,A166,L:L)</f>
        <v>4159.091530385021</v>
      </c>
      <c r="N166" s="3">
        <f t="shared" si="27"/>
        <v>0.07996546055322605</v>
      </c>
      <c r="O166" s="7">
        <f t="shared" si="28"/>
        <v>12.505399119590976</v>
      </c>
      <c r="P166" s="3">
        <f t="shared" si="29"/>
        <v>0.07996546055322605</v>
      </c>
      <c r="Q166" s="3">
        <f>IF(ISNUMBER(P166),SUMIF(A:A,A166,P:P),"")</f>
        <v>0.8847630654632607</v>
      </c>
      <c r="R166" s="3">
        <f t="shared" si="30"/>
        <v>0.09038064954865205</v>
      </c>
      <c r="S166" s="8">
        <f t="shared" si="31"/>
        <v>11.064315259890874</v>
      </c>
    </row>
    <row r="167" spans="1:19" ht="15">
      <c r="A167" s="1">
        <v>6</v>
      </c>
      <c r="B167" s="5">
        <v>0.7326388888888888</v>
      </c>
      <c r="C167" s="1" t="s">
        <v>25</v>
      </c>
      <c r="D167" s="1">
        <v>8</v>
      </c>
      <c r="E167" s="1">
        <v>5</v>
      </c>
      <c r="F167" s="1" t="s">
        <v>76</v>
      </c>
      <c r="G167" s="2">
        <v>57.6045</v>
      </c>
      <c r="H167" s="6">
        <f>1+_xlfn.COUNTIFS(A:A,A167,O:O,"&lt;"&amp;O167)</f>
        <v>6</v>
      </c>
      <c r="I167" s="2">
        <f>_xlfn.AVERAGEIF(A:A,A167,G:G)</f>
        <v>51.10597555555556</v>
      </c>
      <c r="J167" s="2">
        <f t="shared" si="24"/>
        <v>6.498524444444442</v>
      </c>
      <c r="K167" s="2">
        <f t="shared" si="25"/>
        <v>96.49852444444444</v>
      </c>
      <c r="L167" s="2">
        <f t="shared" si="26"/>
        <v>326.98407410443036</v>
      </c>
      <c r="M167" s="2">
        <f>SUMIF(A:A,A167,L:L)</f>
        <v>4159.091530385021</v>
      </c>
      <c r="N167" s="3">
        <f t="shared" si="27"/>
        <v>0.07861910989830041</v>
      </c>
      <c r="O167" s="7">
        <f t="shared" si="28"/>
        <v>12.719553824681727</v>
      </c>
      <c r="P167" s="3">
        <f t="shared" si="29"/>
        <v>0.07861910989830041</v>
      </c>
      <c r="Q167" s="3">
        <f>IF(ISNUMBER(P167),SUMIF(A:A,A167,P:P),"")</f>
        <v>0.8847630654632607</v>
      </c>
      <c r="R167" s="3">
        <f t="shared" si="30"/>
        <v>0.08885894197802613</v>
      </c>
      <c r="S167" s="8">
        <f t="shared" si="31"/>
        <v>11.253791433250345</v>
      </c>
    </row>
    <row r="168" spans="1:19" ht="15">
      <c r="A168" s="1">
        <v>6</v>
      </c>
      <c r="B168" s="5">
        <v>0.7326388888888888</v>
      </c>
      <c r="C168" s="1" t="s">
        <v>25</v>
      </c>
      <c r="D168" s="1">
        <v>8</v>
      </c>
      <c r="E168" s="1">
        <v>10</v>
      </c>
      <c r="F168" s="1" t="s">
        <v>81</v>
      </c>
      <c r="G168" s="2">
        <v>57.492399999999996</v>
      </c>
      <c r="H168" s="6">
        <f>1+_xlfn.COUNTIFS(A:A,A168,O:O,"&lt;"&amp;O168)</f>
        <v>7</v>
      </c>
      <c r="I168" s="2">
        <f>_xlfn.AVERAGEIF(A:A,A168,G:G)</f>
        <v>51.10597555555556</v>
      </c>
      <c r="J168" s="2">
        <f t="shared" si="24"/>
        <v>6.386424444444437</v>
      </c>
      <c r="K168" s="2">
        <f t="shared" si="25"/>
        <v>96.38642444444443</v>
      </c>
      <c r="L168" s="2">
        <f t="shared" si="26"/>
        <v>324.79215889619445</v>
      </c>
      <c r="M168" s="2">
        <f>SUMIF(A:A,A168,L:L)</f>
        <v>4159.091530385021</v>
      </c>
      <c r="N168" s="3">
        <f t="shared" si="27"/>
        <v>0.07809209211275217</v>
      </c>
      <c r="O168" s="7">
        <f t="shared" si="28"/>
        <v>12.805393900270516</v>
      </c>
      <c r="P168" s="3">
        <f t="shared" si="29"/>
        <v>0.07809209211275217</v>
      </c>
      <c r="Q168" s="3">
        <f>IF(ISNUMBER(P168),SUMIF(A:A,A168,P:P),"")</f>
        <v>0.8847630654632607</v>
      </c>
      <c r="R168" s="3">
        <f t="shared" si="30"/>
        <v>0.08826328218375985</v>
      </c>
      <c r="S168" s="8">
        <f t="shared" si="31"/>
        <v>11.329739561667882</v>
      </c>
    </row>
    <row r="169" spans="1:19" ht="15">
      <c r="A169" s="1">
        <v>6</v>
      </c>
      <c r="B169" s="5">
        <v>0.7326388888888888</v>
      </c>
      <c r="C169" s="1" t="s">
        <v>25</v>
      </c>
      <c r="D169" s="1">
        <v>8</v>
      </c>
      <c r="E169" s="1">
        <v>2</v>
      </c>
      <c r="F169" s="1" t="s">
        <v>73</v>
      </c>
      <c r="G169" s="2">
        <v>55.4863</v>
      </c>
      <c r="H169" s="6">
        <f>1+_xlfn.COUNTIFS(A:A,A169,O:O,"&lt;"&amp;O169)</f>
        <v>8</v>
      </c>
      <c r="I169" s="2">
        <f>_xlfn.AVERAGEIF(A:A,A169,G:G)</f>
        <v>51.10597555555556</v>
      </c>
      <c r="J169" s="2">
        <f t="shared" si="24"/>
        <v>4.38032444444444</v>
      </c>
      <c r="K169" s="2">
        <f t="shared" si="25"/>
        <v>94.38032444444444</v>
      </c>
      <c r="L169" s="2">
        <f t="shared" si="26"/>
        <v>287.9593909841238</v>
      </c>
      <c r="M169" s="2">
        <f>SUMIF(A:A,A169,L:L)</f>
        <v>4159.091530385021</v>
      </c>
      <c r="N169" s="3">
        <f t="shared" si="27"/>
        <v>0.06923612738031434</v>
      </c>
      <c r="O169" s="7">
        <f t="shared" si="28"/>
        <v>14.44332659605578</v>
      </c>
      <c r="P169" s="3">
        <f t="shared" si="29"/>
        <v>0.06923612738031434</v>
      </c>
      <c r="Q169" s="3">
        <f>IF(ISNUMBER(P169),SUMIF(A:A,A169,P:P),"")</f>
        <v>0.8847630654632607</v>
      </c>
      <c r="R169" s="3">
        <f t="shared" si="30"/>
        <v>0.07825386262486263</v>
      </c>
      <c r="S169" s="8">
        <f t="shared" si="31"/>
        <v>12.778921914613354</v>
      </c>
    </row>
    <row r="170" spans="1:19" ht="15">
      <c r="A170" s="1">
        <v>6</v>
      </c>
      <c r="B170" s="5">
        <v>0.7326388888888888</v>
      </c>
      <c r="C170" s="1" t="s">
        <v>25</v>
      </c>
      <c r="D170" s="1">
        <v>8</v>
      </c>
      <c r="E170" s="1">
        <v>9</v>
      </c>
      <c r="F170" s="1" t="s">
        <v>80</v>
      </c>
      <c r="G170" s="2">
        <v>55.2948</v>
      </c>
      <c r="H170" s="6">
        <f>1+_xlfn.COUNTIFS(A:A,A170,O:O,"&lt;"&amp;O170)</f>
        <v>9</v>
      </c>
      <c r="I170" s="2">
        <f>_xlfn.AVERAGEIF(A:A,A170,G:G)</f>
        <v>51.10597555555556</v>
      </c>
      <c r="J170" s="2">
        <f t="shared" si="24"/>
        <v>4.1888244444444425</v>
      </c>
      <c r="K170" s="2">
        <f t="shared" si="25"/>
        <v>94.18882444444444</v>
      </c>
      <c r="L170" s="2">
        <f t="shared" si="26"/>
        <v>284.6696732026967</v>
      </c>
      <c r="M170" s="2">
        <f>SUMIF(A:A,A170,L:L)</f>
        <v>4159.091530385021</v>
      </c>
      <c r="N170" s="3">
        <f t="shared" si="27"/>
        <v>0.06844515710293682</v>
      </c>
      <c r="O170" s="7">
        <f t="shared" si="28"/>
        <v>14.610237485408481</v>
      </c>
      <c r="P170" s="3">
        <f t="shared" si="29"/>
        <v>0.06844515710293682</v>
      </c>
      <c r="Q170" s="3">
        <f>IF(ISNUMBER(P170),SUMIF(A:A,A170,P:P),"")</f>
        <v>0.8847630654632607</v>
      </c>
      <c r="R170" s="3">
        <f t="shared" si="30"/>
        <v>0.07735987155736325</v>
      </c>
      <c r="S170" s="8">
        <f t="shared" si="31"/>
        <v>12.926598504736248</v>
      </c>
    </row>
    <row r="171" spans="1:19" ht="15">
      <c r="A171" s="1">
        <v>6</v>
      </c>
      <c r="B171" s="5">
        <v>0.7326388888888888</v>
      </c>
      <c r="C171" s="1" t="s">
        <v>25</v>
      </c>
      <c r="D171" s="1">
        <v>8</v>
      </c>
      <c r="E171" s="1">
        <v>3</v>
      </c>
      <c r="F171" s="1" t="s">
        <v>74</v>
      </c>
      <c r="G171" s="2">
        <v>52.3199333333333</v>
      </c>
      <c r="H171" s="6">
        <f>1+_xlfn.COUNTIFS(A:A,A171,O:O,"&lt;"&amp;O171)</f>
        <v>10</v>
      </c>
      <c r="I171" s="2">
        <f>_xlfn.AVERAGEIF(A:A,A171,G:G)</f>
        <v>51.10597555555556</v>
      </c>
      <c r="J171" s="2">
        <f t="shared" si="24"/>
        <v>1.2139577777777433</v>
      </c>
      <c r="K171" s="2">
        <f t="shared" si="25"/>
        <v>91.21395777777775</v>
      </c>
      <c r="L171" s="2">
        <f t="shared" si="26"/>
        <v>238.13493496934055</v>
      </c>
      <c r="M171" s="2">
        <f>SUMIF(A:A,A171,L:L)</f>
        <v>4159.091530385021</v>
      </c>
      <c r="N171" s="3">
        <f t="shared" si="27"/>
        <v>0.05725647854335526</v>
      </c>
      <c r="O171" s="7">
        <f t="shared" si="28"/>
        <v>17.465272497378415</v>
      </c>
      <c r="P171" s="3">
        <f t="shared" si="29"/>
        <v>0.05725647854335526</v>
      </c>
      <c r="Q171" s="3">
        <f>IF(ISNUMBER(P171),SUMIF(A:A,A171,P:P),"")</f>
        <v>0.8847630654632607</v>
      </c>
      <c r="R171" s="3">
        <f t="shared" si="30"/>
        <v>0.06471391130389903</v>
      </c>
      <c r="S171" s="8">
        <f t="shared" si="31"/>
        <v>15.452628033931704</v>
      </c>
    </row>
    <row r="172" spans="1:19" ht="15">
      <c r="A172" s="1">
        <v>6</v>
      </c>
      <c r="B172" s="5">
        <v>0.7326388888888888</v>
      </c>
      <c r="C172" s="1" t="s">
        <v>25</v>
      </c>
      <c r="D172" s="1">
        <v>8</v>
      </c>
      <c r="E172" s="1">
        <v>11</v>
      </c>
      <c r="F172" s="1" t="s">
        <v>82</v>
      </c>
      <c r="G172" s="2">
        <v>43.4296666666666</v>
      </c>
      <c r="H172" s="6">
        <f>1+_xlfn.COUNTIFS(A:A,A172,O:O,"&lt;"&amp;O172)</f>
        <v>11</v>
      </c>
      <c r="I172" s="2">
        <f>_xlfn.AVERAGEIF(A:A,A172,G:G)</f>
        <v>51.10597555555556</v>
      </c>
      <c r="J172" s="2">
        <f t="shared" si="24"/>
        <v>-7.676308888888961</v>
      </c>
      <c r="K172" s="2">
        <f t="shared" si="25"/>
        <v>82.32369111111103</v>
      </c>
      <c r="L172" s="2">
        <f t="shared" si="26"/>
        <v>139.68941119772185</v>
      </c>
      <c r="M172" s="2">
        <f>SUMIF(A:A,A172,L:L)</f>
        <v>4159.091530385021</v>
      </c>
      <c r="N172" s="3">
        <f t="shared" si="27"/>
        <v>0.03358652007949206</v>
      </c>
      <c r="O172" s="7">
        <f t="shared" si="28"/>
        <v>29.773849676394438</v>
      </c>
      <c r="P172" s="3">
        <f t="shared" si="29"/>
      </c>
      <c r="Q172" s="3">
        <f>IF(ISNUMBER(P172),SUMIF(A:A,A172,P:P),"")</f>
      </c>
      <c r="R172" s="3">
        <f t="shared" si="30"/>
      </c>
      <c r="S172" s="8">
        <f t="shared" si="31"/>
      </c>
    </row>
    <row r="173" spans="1:19" ht="15">
      <c r="A173" s="1">
        <v>6</v>
      </c>
      <c r="B173" s="5">
        <v>0.7326388888888888</v>
      </c>
      <c r="C173" s="1" t="s">
        <v>25</v>
      </c>
      <c r="D173" s="1">
        <v>8</v>
      </c>
      <c r="E173" s="1">
        <v>12</v>
      </c>
      <c r="F173" s="1" t="s">
        <v>83</v>
      </c>
      <c r="G173" s="2">
        <v>35.3625333333333</v>
      </c>
      <c r="H173" s="6">
        <f>1+_xlfn.COUNTIFS(A:A,A173,O:O,"&lt;"&amp;O173)</f>
        <v>13</v>
      </c>
      <c r="I173" s="2">
        <f>_xlfn.AVERAGEIF(A:A,A173,G:G)</f>
        <v>51.10597555555556</v>
      </c>
      <c r="J173" s="2">
        <f t="shared" si="24"/>
        <v>-15.743442222222257</v>
      </c>
      <c r="K173" s="2">
        <f t="shared" si="25"/>
        <v>74.25655777777774</v>
      </c>
      <c r="L173" s="2">
        <f t="shared" si="26"/>
        <v>86.09001773426644</v>
      </c>
      <c r="M173" s="2">
        <f>SUMIF(A:A,A173,L:L)</f>
        <v>4159.091530385021</v>
      </c>
      <c r="N173" s="3">
        <f t="shared" si="27"/>
        <v>0.020699236144556984</v>
      </c>
      <c r="O173" s="7">
        <f t="shared" si="28"/>
        <v>48.31096147782039</v>
      </c>
      <c r="P173" s="3">
        <f t="shared" si="29"/>
      </c>
      <c r="Q173" s="3">
        <f>IF(ISNUMBER(P173),SUMIF(A:A,A173,P:P),"")</f>
      </c>
      <c r="R173" s="3">
        <f t="shared" si="30"/>
      </c>
      <c r="S173" s="8">
        <f t="shared" si="31"/>
      </c>
    </row>
    <row r="174" spans="1:19" ht="15">
      <c r="A174" s="1">
        <v>6</v>
      </c>
      <c r="B174" s="5">
        <v>0.7326388888888888</v>
      </c>
      <c r="C174" s="1" t="s">
        <v>25</v>
      </c>
      <c r="D174" s="1">
        <v>8</v>
      </c>
      <c r="E174" s="1">
        <v>13</v>
      </c>
      <c r="F174" s="1" t="s">
        <v>84</v>
      </c>
      <c r="G174" s="2">
        <v>34.4992333333334</v>
      </c>
      <c r="H174" s="6">
        <f>1+_xlfn.COUNTIFS(A:A,A174,O:O,"&lt;"&amp;O174)</f>
        <v>14</v>
      </c>
      <c r="I174" s="2">
        <f>_xlfn.AVERAGEIF(A:A,A174,G:G)</f>
        <v>51.10597555555556</v>
      </c>
      <c r="J174" s="2">
        <f t="shared" si="24"/>
        <v>-16.60674222222216</v>
      </c>
      <c r="K174" s="2">
        <f t="shared" si="25"/>
        <v>73.39325777777785</v>
      </c>
      <c r="L174" s="2">
        <f t="shared" si="26"/>
        <v>81.74424965295195</v>
      </c>
      <c r="M174" s="2">
        <f>SUMIF(A:A,A174,L:L)</f>
        <v>4159.091530385021</v>
      </c>
      <c r="N174" s="3">
        <f t="shared" si="27"/>
        <v>0.019654352171803398</v>
      </c>
      <c r="O174" s="7">
        <f t="shared" si="28"/>
        <v>50.87931625823943</v>
      </c>
      <c r="P174" s="3">
        <f t="shared" si="29"/>
      </c>
      <c r="Q174" s="3">
        <f>IF(ISNUMBER(P174),SUMIF(A:A,A174,P:P),"")</f>
      </c>
      <c r="R174" s="3">
        <f t="shared" si="30"/>
      </c>
      <c r="S174" s="8">
        <f t="shared" si="31"/>
      </c>
    </row>
    <row r="175" spans="1:19" ht="15">
      <c r="A175" s="1">
        <v>6</v>
      </c>
      <c r="B175" s="5">
        <v>0.7326388888888888</v>
      </c>
      <c r="C175" s="1" t="s">
        <v>25</v>
      </c>
      <c r="D175" s="1">
        <v>8</v>
      </c>
      <c r="E175" s="1">
        <v>17</v>
      </c>
      <c r="F175" s="1" t="s">
        <v>86</v>
      </c>
      <c r="G175" s="2">
        <v>42.3473666666667</v>
      </c>
      <c r="H175" s="6">
        <f>1+_xlfn.COUNTIFS(A:A,A175,O:O,"&lt;"&amp;O175)</f>
        <v>12</v>
      </c>
      <c r="I175" s="2">
        <f>_xlfn.AVERAGEIF(A:A,A175,G:G)</f>
        <v>51.10597555555556</v>
      </c>
      <c r="J175" s="2">
        <f t="shared" si="24"/>
        <v>-8.758608888888858</v>
      </c>
      <c r="K175" s="2">
        <f t="shared" si="25"/>
        <v>81.24139111111114</v>
      </c>
      <c r="L175" s="2">
        <f t="shared" si="26"/>
        <v>130.90651816426217</v>
      </c>
      <c r="M175" s="2">
        <f>SUMIF(A:A,A175,L:L)</f>
        <v>4159.091530385021</v>
      </c>
      <c r="N175" s="3">
        <f t="shared" si="27"/>
        <v>0.031474786550836915</v>
      </c>
      <c r="O175" s="7">
        <f t="shared" si="28"/>
        <v>31.771462481082654</v>
      </c>
      <c r="P175" s="3">
        <f t="shared" si="29"/>
      </c>
      <c r="Q175" s="3">
        <f>IF(ISNUMBER(P175),SUMIF(A:A,A175,P:P),"")</f>
      </c>
      <c r="R175" s="3">
        <f t="shared" si="30"/>
      </c>
      <c r="S175" s="8">
        <f t="shared" si="31"/>
      </c>
    </row>
    <row r="176" spans="1:19" ht="15">
      <c r="A176" s="1">
        <v>6</v>
      </c>
      <c r="B176" s="5">
        <v>0.7326388888888888</v>
      </c>
      <c r="C176" s="1" t="s">
        <v>25</v>
      </c>
      <c r="D176" s="1">
        <v>8</v>
      </c>
      <c r="E176" s="1">
        <v>18</v>
      </c>
      <c r="F176" s="1" t="s">
        <v>87</v>
      </c>
      <c r="G176" s="2">
        <v>22.9380666666667</v>
      </c>
      <c r="H176" s="6">
        <f>1+_xlfn.COUNTIFS(A:A,A176,O:O,"&lt;"&amp;O176)</f>
        <v>15</v>
      </c>
      <c r="I176" s="2">
        <f>_xlfn.AVERAGEIF(A:A,A176,G:G)</f>
        <v>51.10597555555556</v>
      </c>
      <c r="J176" s="2">
        <f t="shared" si="24"/>
        <v>-28.16790888888886</v>
      </c>
      <c r="K176" s="2">
        <f t="shared" si="25"/>
        <v>61.83209111111114</v>
      </c>
      <c r="L176" s="2">
        <f t="shared" si="26"/>
        <v>40.85076167008359</v>
      </c>
      <c r="M176" s="2">
        <f>SUMIF(A:A,A176,L:L)</f>
        <v>4159.091530385021</v>
      </c>
      <c r="N176" s="3">
        <f t="shared" si="27"/>
        <v>0.009822039590050067</v>
      </c>
      <c r="O176" s="7">
        <f t="shared" si="28"/>
        <v>101.8118478175369</v>
      </c>
      <c r="P176" s="3">
        <f t="shared" si="29"/>
      </c>
      <c r="Q176" s="3">
        <f>IF(ISNUMBER(P176),SUMIF(A:A,A176,P:P),"")</f>
      </c>
      <c r="R176" s="3">
        <f t="shared" si="30"/>
      </c>
      <c r="S176" s="8">
        <f t="shared" si="31"/>
      </c>
    </row>
    <row r="177" spans="1:19" ht="15">
      <c r="A177" s="1">
        <v>23</v>
      </c>
      <c r="B177" s="5">
        <v>0.7465277777777778</v>
      </c>
      <c r="C177" s="1" t="s">
        <v>200</v>
      </c>
      <c r="D177" s="1">
        <v>7</v>
      </c>
      <c r="E177" s="1">
        <v>4</v>
      </c>
      <c r="F177" s="1" t="s">
        <v>237</v>
      </c>
      <c r="G177" s="2">
        <v>60.4287</v>
      </c>
      <c r="H177" s="6">
        <f>1+_xlfn.COUNTIFS(A:A,A177,O:O,"&lt;"&amp;O177)</f>
        <v>1</v>
      </c>
      <c r="I177" s="2">
        <f>_xlfn.AVERAGEIF(A:A,A177,G:G)</f>
        <v>46.82204814814814</v>
      </c>
      <c r="J177" s="2">
        <f t="shared" si="24"/>
        <v>13.606651851851858</v>
      </c>
      <c r="K177" s="2">
        <f t="shared" si="25"/>
        <v>103.60665185185186</v>
      </c>
      <c r="L177" s="2">
        <f t="shared" si="26"/>
        <v>500.89630875504383</v>
      </c>
      <c r="M177" s="2">
        <f>SUMIF(A:A,A177,L:L)</f>
        <v>2514.9853403966863</v>
      </c>
      <c r="N177" s="3">
        <f t="shared" si="27"/>
        <v>0.19916470315331458</v>
      </c>
      <c r="O177" s="7">
        <f t="shared" si="28"/>
        <v>5.020970002050072</v>
      </c>
      <c r="P177" s="3">
        <f t="shared" si="29"/>
        <v>0.19916470315331458</v>
      </c>
      <c r="Q177" s="3">
        <f>IF(ISNUMBER(P177),SUMIF(A:A,A177,P:P),"")</f>
        <v>0.9347851847232479</v>
      </c>
      <c r="R177" s="3">
        <f t="shared" si="30"/>
        <v>0.21305932786288137</v>
      </c>
      <c r="S177" s="8">
        <f t="shared" si="31"/>
        <v>4.693528370856263</v>
      </c>
    </row>
    <row r="178" spans="1:19" ht="15">
      <c r="A178" s="1">
        <v>23</v>
      </c>
      <c r="B178" s="5">
        <v>0.7465277777777778</v>
      </c>
      <c r="C178" s="1" t="s">
        <v>200</v>
      </c>
      <c r="D178" s="1">
        <v>7</v>
      </c>
      <c r="E178" s="1">
        <v>3</v>
      </c>
      <c r="F178" s="1" t="s">
        <v>236</v>
      </c>
      <c r="G178" s="2">
        <v>60.0741666666667</v>
      </c>
      <c r="H178" s="6">
        <f>1+_xlfn.COUNTIFS(A:A,A178,O:O,"&lt;"&amp;O178)</f>
        <v>2</v>
      </c>
      <c r="I178" s="2">
        <f>_xlfn.AVERAGEIF(A:A,A178,G:G)</f>
        <v>46.82204814814814</v>
      </c>
      <c r="J178" s="2">
        <f t="shared" si="24"/>
        <v>13.252118518518557</v>
      </c>
      <c r="K178" s="2">
        <f t="shared" si="25"/>
        <v>103.25211851851856</v>
      </c>
      <c r="L178" s="2">
        <f t="shared" si="26"/>
        <v>490.3537704494057</v>
      </c>
      <c r="M178" s="2">
        <f>SUMIF(A:A,A178,L:L)</f>
        <v>2514.9853403966863</v>
      </c>
      <c r="N178" s="3">
        <f t="shared" si="27"/>
        <v>0.19497281458191826</v>
      </c>
      <c r="O178" s="7">
        <f t="shared" si="28"/>
        <v>5.128920163276649</v>
      </c>
      <c r="P178" s="3">
        <f t="shared" si="29"/>
        <v>0.19497281458191826</v>
      </c>
      <c r="Q178" s="3">
        <f>IF(ISNUMBER(P178),SUMIF(A:A,A178,P:P),"")</f>
        <v>0.9347851847232479</v>
      </c>
      <c r="R178" s="3">
        <f t="shared" si="30"/>
        <v>0.20857499430699883</v>
      </c>
      <c r="S178" s="8">
        <f t="shared" si="31"/>
        <v>4.794438582259352</v>
      </c>
    </row>
    <row r="179" spans="1:19" ht="15">
      <c r="A179" s="1">
        <v>23</v>
      </c>
      <c r="B179" s="5">
        <v>0.7465277777777778</v>
      </c>
      <c r="C179" s="1" t="s">
        <v>200</v>
      </c>
      <c r="D179" s="1">
        <v>7</v>
      </c>
      <c r="E179" s="1">
        <v>5</v>
      </c>
      <c r="F179" s="1" t="s">
        <v>238</v>
      </c>
      <c r="G179" s="2">
        <v>57.718433333333294</v>
      </c>
      <c r="H179" s="6">
        <f>1+_xlfn.COUNTIFS(A:A,A179,O:O,"&lt;"&amp;O179)</f>
        <v>3</v>
      </c>
      <c r="I179" s="2">
        <f>_xlfn.AVERAGEIF(A:A,A179,G:G)</f>
        <v>46.82204814814814</v>
      </c>
      <c r="J179" s="2">
        <f t="shared" si="24"/>
        <v>10.896385185185153</v>
      </c>
      <c r="K179" s="2">
        <f t="shared" si="25"/>
        <v>100.89638518518515</v>
      </c>
      <c r="L179" s="2">
        <f t="shared" si="26"/>
        <v>425.72053552981515</v>
      </c>
      <c r="M179" s="2">
        <f>SUMIF(A:A,A179,L:L)</f>
        <v>2514.9853403966863</v>
      </c>
      <c r="N179" s="3">
        <f t="shared" si="27"/>
        <v>0.16927356541277758</v>
      </c>
      <c r="O179" s="7">
        <f t="shared" si="28"/>
        <v>5.907596957395423</v>
      </c>
      <c r="P179" s="3">
        <f t="shared" si="29"/>
        <v>0.16927356541277758</v>
      </c>
      <c r="Q179" s="3">
        <f>IF(ISNUMBER(P179),SUMIF(A:A,A179,P:P),"")</f>
        <v>0.9347851847232479</v>
      </c>
      <c r="R179" s="3">
        <f t="shared" si="30"/>
        <v>0.18108285002708152</v>
      </c>
      <c r="S179" s="8">
        <f t="shared" si="31"/>
        <v>5.522334113089378</v>
      </c>
    </row>
    <row r="180" spans="1:19" ht="15">
      <c r="A180" s="1">
        <v>23</v>
      </c>
      <c r="B180" s="5">
        <v>0.7465277777777778</v>
      </c>
      <c r="C180" s="1" t="s">
        <v>200</v>
      </c>
      <c r="D180" s="1">
        <v>7</v>
      </c>
      <c r="E180" s="1">
        <v>2</v>
      </c>
      <c r="F180" s="1" t="s">
        <v>235</v>
      </c>
      <c r="G180" s="2">
        <v>57.6517333333333</v>
      </c>
      <c r="H180" s="6">
        <f>1+_xlfn.COUNTIFS(A:A,A180,O:O,"&lt;"&amp;O180)</f>
        <v>4</v>
      </c>
      <c r="I180" s="2">
        <f>_xlfn.AVERAGEIF(A:A,A180,G:G)</f>
        <v>46.82204814814814</v>
      </c>
      <c r="J180" s="2">
        <f t="shared" si="24"/>
        <v>10.829685185185156</v>
      </c>
      <c r="K180" s="2">
        <f t="shared" si="25"/>
        <v>100.82968518518516</v>
      </c>
      <c r="L180" s="2">
        <f t="shared" si="26"/>
        <v>424.02020657423736</v>
      </c>
      <c r="M180" s="2">
        <f>SUMIF(A:A,A180,L:L)</f>
        <v>2514.9853403966863</v>
      </c>
      <c r="N180" s="3">
        <f t="shared" si="27"/>
        <v>0.16859748634055938</v>
      </c>
      <c r="O180" s="7">
        <f t="shared" si="28"/>
        <v>5.931286531639296</v>
      </c>
      <c r="P180" s="3">
        <f t="shared" si="29"/>
        <v>0.16859748634055938</v>
      </c>
      <c r="Q180" s="3">
        <f>IF(ISNUMBER(P180),SUMIF(A:A,A180,P:P),"")</f>
        <v>0.9347851847232479</v>
      </c>
      <c r="R180" s="3">
        <f t="shared" si="30"/>
        <v>0.18035960464058307</v>
      </c>
      <c r="S180" s="8">
        <f t="shared" si="31"/>
        <v>5.544478776124951</v>
      </c>
    </row>
    <row r="181" spans="1:19" ht="15">
      <c r="A181" s="1">
        <v>23</v>
      </c>
      <c r="B181" s="5">
        <v>0.7465277777777778</v>
      </c>
      <c r="C181" s="1" t="s">
        <v>200</v>
      </c>
      <c r="D181" s="1">
        <v>7</v>
      </c>
      <c r="E181" s="1">
        <v>11</v>
      </c>
      <c r="F181" s="1" t="s">
        <v>242</v>
      </c>
      <c r="G181" s="2">
        <v>48.022</v>
      </c>
      <c r="H181" s="6">
        <f>1+_xlfn.COUNTIFS(A:A,A181,O:O,"&lt;"&amp;O181)</f>
        <v>5</v>
      </c>
      <c r="I181" s="2">
        <f>_xlfn.AVERAGEIF(A:A,A181,G:G)</f>
        <v>46.82204814814814</v>
      </c>
      <c r="J181" s="2">
        <f t="shared" si="24"/>
        <v>1.199951851851857</v>
      </c>
      <c r="K181" s="2">
        <f t="shared" si="25"/>
        <v>91.19995185185186</v>
      </c>
      <c r="L181" s="2">
        <f t="shared" si="26"/>
        <v>237.934901015362</v>
      </c>
      <c r="M181" s="2">
        <f>SUMIF(A:A,A181,L:L)</f>
        <v>2514.9853403966863</v>
      </c>
      <c r="N181" s="3">
        <f t="shared" si="27"/>
        <v>0.09460687392230793</v>
      </c>
      <c r="O181" s="7">
        <f t="shared" si="28"/>
        <v>10.570056472019248</v>
      </c>
      <c r="P181" s="3">
        <f t="shared" si="29"/>
        <v>0.09460687392230793</v>
      </c>
      <c r="Q181" s="3">
        <f>IF(ISNUMBER(P181),SUMIF(A:A,A181,P:P),"")</f>
        <v>0.9347851847232479</v>
      </c>
      <c r="R181" s="3">
        <f t="shared" si="30"/>
        <v>0.10120707459684142</v>
      </c>
      <c r="S181" s="8">
        <f t="shared" si="31"/>
        <v>9.880732191731674</v>
      </c>
    </row>
    <row r="182" spans="1:19" ht="15">
      <c r="A182" s="1">
        <v>23</v>
      </c>
      <c r="B182" s="5">
        <v>0.7465277777777778</v>
      </c>
      <c r="C182" s="1" t="s">
        <v>200</v>
      </c>
      <c r="D182" s="1">
        <v>7</v>
      </c>
      <c r="E182" s="1">
        <v>8</v>
      </c>
      <c r="F182" s="1" t="s">
        <v>239</v>
      </c>
      <c r="G182" s="2">
        <v>36.664866666666605</v>
      </c>
      <c r="H182" s="6">
        <f>1+_xlfn.COUNTIFS(A:A,A182,O:O,"&lt;"&amp;O182)</f>
        <v>7</v>
      </c>
      <c r="I182" s="2">
        <f>_xlfn.AVERAGEIF(A:A,A182,G:G)</f>
        <v>46.82204814814814</v>
      </c>
      <c r="J182" s="2">
        <f t="shared" si="24"/>
        <v>-10.157181481481537</v>
      </c>
      <c r="K182" s="2">
        <f t="shared" si="25"/>
        <v>79.84281851851847</v>
      </c>
      <c r="L182" s="2">
        <f t="shared" si="26"/>
        <v>120.36985299455176</v>
      </c>
      <c r="M182" s="2">
        <f>SUMIF(A:A,A182,L:L)</f>
        <v>2514.9853403966863</v>
      </c>
      <c r="N182" s="3">
        <f t="shared" si="27"/>
        <v>0.04786105551436969</v>
      </c>
      <c r="O182" s="7">
        <f t="shared" si="28"/>
        <v>20.893814172145916</v>
      </c>
      <c r="P182" s="3">
        <f t="shared" si="29"/>
        <v>0.04786105551436969</v>
      </c>
      <c r="Q182" s="3">
        <f>IF(ISNUMBER(P182),SUMIF(A:A,A182,P:P),"")</f>
        <v>0.9347851847232479</v>
      </c>
      <c r="R182" s="3">
        <f t="shared" si="30"/>
        <v>0.051200057827766515</v>
      </c>
      <c r="S182" s="8">
        <f t="shared" si="31"/>
        <v>19.531227940482633</v>
      </c>
    </row>
    <row r="183" spans="1:19" ht="15">
      <c r="A183" s="1">
        <v>23</v>
      </c>
      <c r="B183" s="5">
        <v>0.7465277777777778</v>
      </c>
      <c r="C183" s="1" t="s">
        <v>200</v>
      </c>
      <c r="D183" s="1">
        <v>7</v>
      </c>
      <c r="E183" s="1">
        <v>9</v>
      </c>
      <c r="F183" s="1" t="s">
        <v>240</v>
      </c>
      <c r="G183" s="2">
        <v>32.0636666666667</v>
      </c>
      <c r="H183" s="6">
        <f>1+_xlfn.COUNTIFS(A:A,A183,O:O,"&lt;"&amp;O183)</f>
        <v>8</v>
      </c>
      <c r="I183" s="2">
        <f>_xlfn.AVERAGEIF(A:A,A183,G:G)</f>
        <v>46.82204814814814</v>
      </c>
      <c r="J183" s="2">
        <f t="shared" si="24"/>
        <v>-14.758381481481443</v>
      </c>
      <c r="K183" s="2">
        <f t="shared" si="25"/>
        <v>75.24161851851855</v>
      </c>
      <c r="L183" s="2">
        <f t="shared" si="26"/>
        <v>91.33162481237227</v>
      </c>
      <c r="M183" s="2">
        <f>SUMIF(A:A,A183,L:L)</f>
        <v>2514.9853403966863</v>
      </c>
      <c r="N183" s="3">
        <f t="shared" si="27"/>
        <v>0.036314973031996524</v>
      </c>
      <c r="O183" s="7">
        <f t="shared" si="28"/>
        <v>27.536850960041097</v>
      </c>
      <c r="P183" s="3">
        <f t="shared" si="29"/>
      </c>
      <c r="Q183" s="3">
        <f>IF(ISNUMBER(P183),SUMIF(A:A,A183,P:P),"")</f>
      </c>
      <c r="R183" s="3">
        <f t="shared" si="30"/>
      </c>
      <c r="S183" s="8">
        <f t="shared" si="31"/>
      </c>
    </row>
    <row r="184" spans="1:19" ht="15">
      <c r="A184" s="1">
        <v>23</v>
      </c>
      <c r="B184" s="5">
        <v>0.7465277777777778</v>
      </c>
      <c r="C184" s="1" t="s">
        <v>200</v>
      </c>
      <c r="D184" s="1">
        <v>7</v>
      </c>
      <c r="E184" s="1">
        <v>10</v>
      </c>
      <c r="F184" s="1" t="s">
        <v>241</v>
      </c>
      <c r="G184" s="2">
        <v>28.2571</v>
      </c>
      <c r="H184" s="6">
        <f>1+_xlfn.COUNTIFS(A:A,A184,O:O,"&lt;"&amp;O184)</f>
        <v>9</v>
      </c>
      <c r="I184" s="2">
        <f>_xlfn.AVERAGEIF(A:A,A184,G:G)</f>
        <v>46.82204814814814</v>
      </c>
      <c r="J184" s="2">
        <f t="shared" si="24"/>
        <v>-18.56494814814814</v>
      </c>
      <c r="K184" s="2">
        <f t="shared" si="25"/>
        <v>71.43505185185185</v>
      </c>
      <c r="L184" s="2">
        <f t="shared" si="26"/>
        <v>72.68267958533728</v>
      </c>
      <c r="M184" s="2">
        <f>SUMIF(A:A,A184,L:L)</f>
        <v>2514.9853403966863</v>
      </c>
      <c r="N184" s="3">
        <f t="shared" si="27"/>
        <v>0.028899842244755634</v>
      </c>
      <c r="O184" s="7">
        <f t="shared" si="28"/>
        <v>34.602265006531894</v>
      </c>
      <c r="P184" s="3">
        <f t="shared" si="29"/>
      </c>
      <c r="Q184" s="3">
        <f>IF(ISNUMBER(P184),SUMIF(A:A,A184,P:P),"")</f>
      </c>
      <c r="R184" s="3">
        <f t="shared" si="30"/>
      </c>
      <c r="S184" s="8">
        <f t="shared" si="31"/>
      </c>
    </row>
    <row r="185" spans="1:19" ht="15">
      <c r="A185" s="1">
        <v>23</v>
      </c>
      <c r="B185" s="5">
        <v>0.7465277777777778</v>
      </c>
      <c r="C185" s="1" t="s">
        <v>200</v>
      </c>
      <c r="D185" s="1">
        <v>7</v>
      </c>
      <c r="E185" s="1">
        <v>12</v>
      </c>
      <c r="F185" s="1" t="s">
        <v>243</v>
      </c>
      <c r="G185" s="2">
        <v>40.5177666666667</v>
      </c>
      <c r="H185" s="6">
        <f>1+_xlfn.COUNTIFS(A:A,A185,O:O,"&lt;"&amp;O185)</f>
        <v>6</v>
      </c>
      <c r="I185" s="2">
        <f>_xlfn.AVERAGEIF(A:A,A185,G:G)</f>
        <v>46.82204814814814</v>
      </c>
      <c r="J185" s="2">
        <f t="shared" si="24"/>
        <v>-6.304281481481439</v>
      </c>
      <c r="K185" s="2">
        <f t="shared" si="25"/>
        <v>83.69571851851856</v>
      </c>
      <c r="L185" s="2">
        <f t="shared" si="26"/>
        <v>151.67546068056095</v>
      </c>
      <c r="M185" s="2">
        <f>SUMIF(A:A,A185,L:L)</f>
        <v>2514.9853403966863</v>
      </c>
      <c r="N185" s="3">
        <f t="shared" si="27"/>
        <v>0.060308685798000444</v>
      </c>
      <c r="O185" s="7">
        <f t="shared" si="28"/>
        <v>16.581359496862976</v>
      </c>
      <c r="P185" s="3">
        <f t="shared" si="29"/>
        <v>0.060308685798000444</v>
      </c>
      <c r="Q185" s="3">
        <f>IF(ISNUMBER(P185),SUMIF(A:A,A185,P:P),"")</f>
        <v>0.9347851847232479</v>
      </c>
      <c r="R185" s="3">
        <f t="shared" si="30"/>
        <v>0.06451609073784734</v>
      </c>
      <c r="S185" s="8">
        <f t="shared" si="31"/>
        <v>15.500009200237638</v>
      </c>
    </row>
    <row r="186" spans="1:19" ht="15">
      <c r="A186" s="1">
        <v>7</v>
      </c>
      <c r="B186" s="5">
        <v>0.75</v>
      </c>
      <c r="C186" s="1" t="s">
        <v>88</v>
      </c>
      <c r="D186" s="1">
        <v>1</v>
      </c>
      <c r="E186" s="1">
        <v>2</v>
      </c>
      <c r="F186" s="1" t="s">
        <v>90</v>
      </c>
      <c r="G186" s="2">
        <v>79.2144333333333</v>
      </c>
      <c r="H186" s="6">
        <f>1+_xlfn.COUNTIFS(A:A,A186,O:O,"&lt;"&amp;O186)</f>
        <v>1</v>
      </c>
      <c r="I186" s="2">
        <f>_xlfn.AVERAGEIF(A:A,A186,G:G)</f>
        <v>50.40183666666663</v>
      </c>
      <c r="J186" s="2">
        <f t="shared" si="24"/>
        <v>28.81259666666667</v>
      </c>
      <c r="K186" s="2">
        <f t="shared" si="25"/>
        <v>118.81259666666668</v>
      </c>
      <c r="L186" s="2">
        <f t="shared" si="26"/>
        <v>1247.324080442023</v>
      </c>
      <c r="M186" s="2">
        <f>SUMIF(A:A,A186,L:L)</f>
        <v>3246.3976700280123</v>
      </c>
      <c r="N186" s="3">
        <f t="shared" si="27"/>
        <v>0.3842178954099792</v>
      </c>
      <c r="O186" s="7">
        <f t="shared" si="28"/>
        <v>2.6026898068684474</v>
      </c>
      <c r="P186" s="3">
        <f t="shared" si="29"/>
        <v>0.3842178954099792</v>
      </c>
      <c r="Q186" s="3">
        <f>IF(ISNUMBER(P186),SUMIF(A:A,A186,P:P),"")</f>
        <v>0.9153697758958645</v>
      </c>
      <c r="R186" s="3">
        <f t="shared" si="30"/>
        <v>0.41974063982388804</v>
      </c>
      <c r="S186" s="8">
        <f t="shared" si="31"/>
        <v>2.3824235852396214</v>
      </c>
    </row>
    <row r="187" spans="1:19" ht="15">
      <c r="A187" s="1">
        <v>7</v>
      </c>
      <c r="B187" s="5">
        <v>0.75</v>
      </c>
      <c r="C187" s="1" t="s">
        <v>88</v>
      </c>
      <c r="D187" s="1">
        <v>1</v>
      </c>
      <c r="E187" s="1">
        <v>6</v>
      </c>
      <c r="F187" s="1" t="s">
        <v>94</v>
      </c>
      <c r="G187" s="2">
        <v>67.2272666666667</v>
      </c>
      <c r="H187" s="6">
        <f>1+_xlfn.COUNTIFS(A:A,A187,O:O,"&lt;"&amp;O187)</f>
        <v>2</v>
      </c>
      <c r="I187" s="2">
        <f>_xlfn.AVERAGEIF(A:A,A187,G:G)</f>
        <v>50.40183666666663</v>
      </c>
      <c r="J187" s="2">
        <f t="shared" si="24"/>
        <v>16.82543000000006</v>
      </c>
      <c r="K187" s="2">
        <f t="shared" si="25"/>
        <v>106.82543000000007</v>
      </c>
      <c r="L187" s="2">
        <f t="shared" si="26"/>
        <v>607.6054862143154</v>
      </c>
      <c r="M187" s="2">
        <f>SUMIF(A:A,A187,L:L)</f>
        <v>3246.3976700280123</v>
      </c>
      <c r="N187" s="3">
        <f t="shared" si="27"/>
        <v>0.18716298740106987</v>
      </c>
      <c r="O187" s="7">
        <f t="shared" si="28"/>
        <v>5.342936730632051</v>
      </c>
      <c r="P187" s="3">
        <f t="shared" si="29"/>
        <v>0.18716298740106987</v>
      </c>
      <c r="Q187" s="3">
        <f>IF(ISNUMBER(P187),SUMIF(A:A,A187,P:P),"")</f>
        <v>0.9153697758958645</v>
      </c>
      <c r="R187" s="3">
        <f t="shared" si="30"/>
        <v>0.20446708240710162</v>
      </c>
      <c r="S187" s="8">
        <f t="shared" si="31"/>
        <v>4.8907627977444434</v>
      </c>
    </row>
    <row r="188" spans="1:19" ht="15">
      <c r="A188" s="1">
        <v>7</v>
      </c>
      <c r="B188" s="5">
        <v>0.75</v>
      </c>
      <c r="C188" s="1" t="s">
        <v>88</v>
      </c>
      <c r="D188" s="1">
        <v>1</v>
      </c>
      <c r="E188" s="1">
        <v>7</v>
      </c>
      <c r="F188" s="1" t="s">
        <v>95</v>
      </c>
      <c r="G188" s="2">
        <v>53.81326666666661</v>
      </c>
      <c r="H188" s="6">
        <f>1+_xlfn.COUNTIFS(A:A,A188,O:O,"&lt;"&amp;O188)</f>
        <v>3</v>
      </c>
      <c r="I188" s="2">
        <f>_xlfn.AVERAGEIF(A:A,A188,G:G)</f>
        <v>50.40183666666663</v>
      </c>
      <c r="J188" s="2">
        <f t="shared" si="24"/>
        <v>3.4114299999999744</v>
      </c>
      <c r="K188" s="2">
        <f t="shared" si="25"/>
        <v>93.41142999999997</v>
      </c>
      <c r="L188" s="2">
        <f t="shared" si="26"/>
        <v>271.6965449673108</v>
      </c>
      <c r="M188" s="2">
        <f>SUMIF(A:A,A188,L:L)</f>
        <v>3246.3976700280123</v>
      </c>
      <c r="N188" s="3">
        <f t="shared" si="27"/>
        <v>0.08369170156685284</v>
      </c>
      <c r="O188" s="7">
        <f t="shared" si="28"/>
        <v>11.948615947319475</v>
      </c>
      <c r="P188" s="3">
        <f t="shared" si="29"/>
        <v>0.08369170156685284</v>
      </c>
      <c r="Q188" s="3">
        <f>IF(ISNUMBER(P188),SUMIF(A:A,A188,P:P),"")</f>
        <v>0.9153697758958645</v>
      </c>
      <c r="R188" s="3">
        <f t="shared" si="30"/>
        <v>0.09142939145543066</v>
      </c>
      <c r="S188" s="8">
        <f t="shared" si="31"/>
        <v>10.937401901963579</v>
      </c>
    </row>
    <row r="189" spans="1:19" ht="15">
      <c r="A189" s="1">
        <v>7</v>
      </c>
      <c r="B189" s="5">
        <v>0.75</v>
      </c>
      <c r="C189" s="1" t="s">
        <v>88</v>
      </c>
      <c r="D189" s="1">
        <v>1</v>
      </c>
      <c r="E189" s="1">
        <v>3</v>
      </c>
      <c r="F189" s="1" t="s">
        <v>91</v>
      </c>
      <c r="G189" s="2">
        <v>50.828566666666596</v>
      </c>
      <c r="H189" s="6">
        <f>1+_xlfn.COUNTIFS(A:A,A189,O:O,"&lt;"&amp;O189)</f>
        <v>4</v>
      </c>
      <c r="I189" s="2">
        <f>_xlfn.AVERAGEIF(A:A,A189,G:G)</f>
        <v>50.40183666666663</v>
      </c>
      <c r="J189" s="2">
        <f t="shared" si="24"/>
        <v>0.42672999999996364</v>
      </c>
      <c r="K189" s="2">
        <f t="shared" si="25"/>
        <v>90.42672999999996</v>
      </c>
      <c r="L189" s="2">
        <f t="shared" si="26"/>
        <v>227.1484571557797</v>
      </c>
      <c r="M189" s="2">
        <f>SUMIF(A:A,A189,L:L)</f>
        <v>3246.3976700280123</v>
      </c>
      <c r="N189" s="3">
        <f t="shared" si="27"/>
        <v>0.06996938768558804</v>
      </c>
      <c r="O189" s="7">
        <f t="shared" si="28"/>
        <v>14.29196443012428</v>
      </c>
      <c r="P189" s="3">
        <f t="shared" si="29"/>
        <v>0.06996938768558804</v>
      </c>
      <c r="Q189" s="3">
        <f>IF(ISNUMBER(P189),SUMIF(A:A,A189,P:P),"")</f>
        <v>0.9153697758958645</v>
      </c>
      <c r="R189" s="3">
        <f t="shared" si="30"/>
        <v>0.0764383853695733</v>
      </c>
      <c r="S189" s="8">
        <f t="shared" si="31"/>
        <v>13.082432277514528</v>
      </c>
    </row>
    <row r="190" spans="1:19" ht="15">
      <c r="A190" s="1">
        <v>7</v>
      </c>
      <c r="B190" s="5">
        <v>0.75</v>
      </c>
      <c r="C190" s="1" t="s">
        <v>88</v>
      </c>
      <c r="D190" s="1">
        <v>1</v>
      </c>
      <c r="E190" s="1">
        <v>4</v>
      </c>
      <c r="F190" s="1" t="s">
        <v>92</v>
      </c>
      <c r="G190" s="2">
        <v>50.6920333333333</v>
      </c>
      <c r="H190" s="6">
        <f>1+_xlfn.COUNTIFS(A:A,A190,O:O,"&lt;"&amp;O190)</f>
        <v>5</v>
      </c>
      <c r="I190" s="2">
        <f>_xlfn.AVERAGEIF(A:A,A190,G:G)</f>
        <v>50.40183666666663</v>
      </c>
      <c r="J190" s="2">
        <f t="shared" si="24"/>
        <v>0.29019666666666666</v>
      </c>
      <c r="K190" s="2">
        <f t="shared" si="25"/>
        <v>90.29019666666667</v>
      </c>
      <c r="L190" s="2">
        <f t="shared" si="26"/>
        <v>225.2952580620768</v>
      </c>
      <c r="M190" s="2">
        <f>SUMIF(A:A,A190,L:L)</f>
        <v>3246.3976700280123</v>
      </c>
      <c r="N190" s="3">
        <f t="shared" si="27"/>
        <v>0.06939853984682437</v>
      </c>
      <c r="O190" s="7">
        <f t="shared" si="28"/>
        <v>14.409525073685817</v>
      </c>
      <c r="P190" s="3">
        <f t="shared" si="29"/>
        <v>0.06939853984682437</v>
      </c>
      <c r="Q190" s="3">
        <f>IF(ISNUMBER(P190),SUMIF(A:A,A190,P:P),"")</f>
        <v>0.9153697758958645</v>
      </c>
      <c r="R190" s="3">
        <f t="shared" si="30"/>
        <v>0.07581475997380907</v>
      </c>
      <c r="S190" s="8">
        <f t="shared" si="31"/>
        <v>13.190043737465627</v>
      </c>
    </row>
    <row r="191" spans="1:19" ht="15">
      <c r="A191" s="1">
        <v>7</v>
      </c>
      <c r="B191" s="5">
        <v>0.75</v>
      </c>
      <c r="C191" s="1" t="s">
        <v>88</v>
      </c>
      <c r="D191" s="1">
        <v>1</v>
      </c>
      <c r="E191" s="1">
        <v>5</v>
      </c>
      <c r="F191" s="1" t="s">
        <v>93</v>
      </c>
      <c r="G191" s="2">
        <v>50.0563</v>
      </c>
      <c r="H191" s="6">
        <f>1+_xlfn.COUNTIFS(A:A,A191,O:O,"&lt;"&amp;O191)</f>
        <v>6</v>
      </c>
      <c r="I191" s="2">
        <f>_xlfn.AVERAGEIF(A:A,A191,G:G)</f>
        <v>50.40183666666663</v>
      </c>
      <c r="J191" s="2">
        <f t="shared" si="24"/>
        <v>-0.3455366666666322</v>
      </c>
      <c r="K191" s="2">
        <f t="shared" si="25"/>
        <v>89.65446333333337</v>
      </c>
      <c r="L191" s="2">
        <f t="shared" si="26"/>
        <v>216.86342987533408</v>
      </c>
      <c r="M191" s="2">
        <f>SUMIF(A:A,A191,L:L)</f>
        <v>3246.3976700280123</v>
      </c>
      <c r="N191" s="3">
        <f t="shared" si="27"/>
        <v>0.0668012523165293</v>
      </c>
      <c r="O191" s="7">
        <f t="shared" si="28"/>
        <v>14.969779237994317</v>
      </c>
      <c r="P191" s="3">
        <f t="shared" si="29"/>
        <v>0.0668012523165293</v>
      </c>
      <c r="Q191" s="3">
        <f>IF(ISNUMBER(P191),SUMIF(A:A,A191,P:P),"")</f>
        <v>0.9153697758958645</v>
      </c>
      <c r="R191" s="3">
        <f t="shared" si="30"/>
        <v>0.07297734104357059</v>
      </c>
      <c r="S191" s="8">
        <f t="shared" si="31"/>
        <v>13.702883466293425</v>
      </c>
    </row>
    <row r="192" spans="1:19" ht="15">
      <c r="A192" s="1">
        <v>7</v>
      </c>
      <c r="B192" s="5">
        <v>0.75</v>
      </c>
      <c r="C192" s="1" t="s">
        <v>88</v>
      </c>
      <c r="D192" s="1">
        <v>1</v>
      </c>
      <c r="E192" s="1">
        <v>9</v>
      </c>
      <c r="F192" s="1" t="s">
        <v>97</v>
      </c>
      <c r="G192" s="2">
        <v>46.5501333333333</v>
      </c>
      <c r="H192" s="6">
        <f>1+_xlfn.COUNTIFS(A:A,A192,O:O,"&lt;"&amp;O192)</f>
        <v>7</v>
      </c>
      <c r="I192" s="2">
        <f>_xlfn.AVERAGEIF(A:A,A192,G:G)</f>
        <v>50.40183666666663</v>
      </c>
      <c r="J192" s="2">
        <f t="shared" si="24"/>
        <v>-3.851703333333333</v>
      </c>
      <c r="K192" s="2">
        <f t="shared" si="25"/>
        <v>86.14829666666667</v>
      </c>
      <c r="L192" s="2">
        <f t="shared" si="26"/>
        <v>175.72105096555907</v>
      </c>
      <c r="M192" s="2">
        <f>SUMIF(A:A,A192,L:L)</f>
        <v>3246.3976700280123</v>
      </c>
      <c r="N192" s="3">
        <f t="shared" si="27"/>
        <v>0.05412801166902107</v>
      </c>
      <c r="O192" s="7">
        <f t="shared" si="28"/>
        <v>18.474722591229543</v>
      </c>
      <c r="P192" s="3">
        <f t="shared" si="29"/>
        <v>0.05412801166902107</v>
      </c>
      <c r="Q192" s="3">
        <f>IF(ISNUMBER(P192),SUMIF(A:A,A192,P:P),"")</f>
        <v>0.9153697758958645</v>
      </c>
      <c r="R192" s="3">
        <f t="shared" si="30"/>
        <v>0.05913239992662687</v>
      </c>
      <c r="S192" s="8">
        <f t="shared" si="31"/>
        <v>16.911202678072055</v>
      </c>
    </row>
    <row r="193" spans="1:19" ht="15">
      <c r="A193" s="1">
        <v>7</v>
      </c>
      <c r="B193" s="5">
        <v>0.75</v>
      </c>
      <c r="C193" s="1" t="s">
        <v>88</v>
      </c>
      <c r="D193" s="1">
        <v>1</v>
      </c>
      <c r="E193" s="1">
        <v>1</v>
      </c>
      <c r="F193" s="1" t="s">
        <v>89</v>
      </c>
      <c r="G193" s="2">
        <v>34.8943333333333</v>
      </c>
      <c r="H193" s="6">
        <f>1+_xlfn.COUNTIFS(A:A,A193,O:O,"&lt;"&amp;O193)</f>
        <v>9</v>
      </c>
      <c r="I193" s="2">
        <f>_xlfn.AVERAGEIF(A:A,A193,G:G)</f>
        <v>50.40183666666663</v>
      </c>
      <c r="J193" s="2">
        <f t="shared" si="24"/>
        <v>-15.507503333333332</v>
      </c>
      <c r="K193" s="2">
        <f t="shared" si="25"/>
        <v>74.49249666666667</v>
      </c>
      <c r="L193" s="2">
        <f t="shared" si="26"/>
        <v>87.31740386814408</v>
      </c>
      <c r="M193" s="2">
        <f>SUMIF(A:A,A193,L:L)</f>
        <v>3246.3976700280123</v>
      </c>
      <c r="N193" s="3">
        <f t="shared" si="27"/>
        <v>0.02689670605492723</v>
      </c>
      <c r="O193" s="7">
        <f t="shared" si="28"/>
        <v>37.17927384705939</v>
      </c>
      <c r="P193" s="3">
        <f t="shared" si="29"/>
      </c>
      <c r="Q193" s="3">
        <f>IF(ISNUMBER(P193),SUMIF(A:A,A193,P:P),"")</f>
      </c>
      <c r="R193" s="3">
        <f t="shared" si="30"/>
      </c>
      <c r="S193" s="8">
        <f t="shared" si="31"/>
      </c>
    </row>
    <row r="194" spans="1:19" ht="15">
      <c r="A194" s="1">
        <v>7</v>
      </c>
      <c r="B194" s="5">
        <v>0.75</v>
      </c>
      <c r="C194" s="1" t="s">
        <v>88</v>
      </c>
      <c r="D194" s="1">
        <v>1</v>
      </c>
      <c r="E194" s="1">
        <v>8</v>
      </c>
      <c r="F194" s="1" t="s">
        <v>96</v>
      </c>
      <c r="G194" s="2">
        <v>40.2403999999999</v>
      </c>
      <c r="H194" s="6">
        <f>1+_xlfn.COUNTIFS(A:A,A194,O:O,"&lt;"&amp;O194)</f>
        <v>8</v>
      </c>
      <c r="I194" s="2">
        <f>_xlfn.AVERAGEIF(A:A,A194,G:G)</f>
        <v>50.40183666666663</v>
      </c>
      <c r="J194" s="2">
        <f t="shared" si="24"/>
        <v>-10.16143666666673</v>
      </c>
      <c r="K194" s="2">
        <f t="shared" si="25"/>
        <v>79.83856333333327</v>
      </c>
      <c r="L194" s="2">
        <f t="shared" si="26"/>
        <v>120.33912515638549</v>
      </c>
      <c r="M194" s="2">
        <f>SUMIF(A:A,A194,L:L)</f>
        <v>3246.3976700280123</v>
      </c>
      <c r="N194" s="3">
        <f t="shared" si="27"/>
        <v>0.037068510203602724</v>
      </c>
      <c r="O194" s="7">
        <f t="shared" si="28"/>
        <v>26.977075542216127</v>
      </c>
      <c r="P194" s="3">
        <f t="shared" si="29"/>
      </c>
      <c r="Q194" s="3">
        <f>IF(ISNUMBER(P194),SUMIF(A:A,A194,P:P),"")</f>
      </c>
      <c r="R194" s="3">
        <f t="shared" si="30"/>
      </c>
      <c r="S194" s="8">
        <f t="shared" si="31"/>
      </c>
    </row>
    <row r="195" spans="1:19" ht="15">
      <c r="A195" s="1">
        <v>7</v>
      </c>
      <c r="B195" s="5">
        <v>0.75</v>
      </c>
      <c r="C195" s="1" t="s">
        <v>88</v>
      </c>
      <c r="D195" s="1">
        <v>1</v>
      </c>
      <c r="E195" s="1">
        <v>10</v>
      </c>
      <c r="F195" s="1" t="s">
        <v>98</v>
      </c>
      <c r="G195" s="2">
        <v>30.5016333333333</v>
      </c>
      <c r="H195" s="6">
        <f>1+_xlfn.COUNTIFS(A:A,A195,O:O,"&lt;"&amp;O195)</f>
        <v>10</v>
      </c>
      <c r="I195" s="2">
        <f>_xlfn.AVERAGEIF(A:A,A195,G:G)</f>
        <v>50.40183666666663</v>
      </c>
      <c r="J195" s="2">
        <f t="shared" si="24"/>
        <v>-19.900203333333334</v>
      </c>
      <c r="K195" s="2">
        <f t="shared" si="25"/>
        <v>70.09979666666666</v>
      </c>
      <c r="L195" s="2">
        <f t="shared" si="26"/>
        <v>67.08683332108359</v>
      </c>
      <c r="M195" s="2">
        <f>SUMIF(A:A,A195,L:L)</f>
        <v>3246.3976700280123</v>
      </c>
      <c r="N195" s="3">
        <f t="shared" si="27"/>
        <v>0.020665007845605283</v>
      </c>
      <c r="O195" s="7">
        <f t="shared" si="28"/>
        <v>48.39098090217588</v>
      </c>
      <c r="P195" s="3">
        <f t="shared" si="29"/>
      </c>
      <c r="Q195" s="3">
        <f>IF(ISNUMBER(P195),SUMIF(A:A,A195,P:P),"")</f>
      </c>
      <c r="R195" s="3">
        <f t="shared" si="30"/>
      </c>
      <c r="S195" s="8">
        <f t="shared" si="31"/>
      </c>
    </row>
    <row r="196" spans="1:19" ht="15">
      <c r="A196" s="1">
        <v>8</v>
      </c>
      <c r="B196" s="5">
        <v>0.7708333333333334</v>
      </c>
      <c r="C196" s="1" t="s">
        <v>88</v>
      </c>
      <c r="D196" s="1">
        <v>2</v>
      </c>
      <c r="E196" s="1">
        <v>6</v>
      </c>
      <c r="F196" s="1" t="s">
        <v>102</v>
      </c>
      <c r="G196" s="2">
        <v>70.9700333333334</v>
      </c>
      <c r="H196" s="6">
        <f>1+_xlfn.COUNTIFS(A:A,A196,O:O,"&lt;"&amp;O196)</f>
        <v>1</v>
      </c>
      <c r="I196" s="2">
        <f>_xlfn.AVERAGEIF(A:A,A196,G:G)</f>
        <v>49.21038333333333</v>
      </c>
      <c r="J196" s="2">
        <f t="shared" si="24"/>
        <v>21.75965000000007</v>
      </c>
      <c r="K196" s="2">
        <f t="shared" si="25"/>
        <v>111.75965000000008</v>
      </c>
      <c r="L196" s="2">
        <f t="shared" si="26"/>
        <v>816.9509039746056</v>
      </c>
      <c r="M196" s="2">
        <f>SUMIF(A:A,A196,L:L)</f>
        <v>2447.8117170349383</v>
      </c>
      <c r="N196" s="3">
        <f t="shared" si="27"/>
        <v>0.3337474440085561</v>
      </c>
      <c r="O196" s="7">
        <f t="shared" si="28"/>
        <v>2.9962776283445143</v>
      </c>
      <c r="P196" s="3">
        <f t="shared" si="29"/>
        <v>0.3337474440085561</v>
      </c>
      <c r="Q196" s="3">
        <f>IF(ISNUMBER(P196),SUMIF(A:A,A196,P:P),"")</f>
        <v>0.9427918056197847</v>
      </c>
      <c r="R196" s="3">
        <f t="shared" si="30"/>
        <v>0.35399909292715254</v>
      </c>
      <c r="S196" s="8">
        <f t="shared" si="31"/>
        <v>2.8248659953650908</v>
      </c>
    </row>
    <row r="197" spans="1:19" ht="15">
      <c r="A197" s="1">
        <v>8</v>
      </c>
      <c r="B197" s="5">
        <v>0.7708333333333334</v>
      </c>
      <c r="C197" s="1" t="s">
        <v>88</v>
      </c>
      <c r="D197" s="1">
        <v>2</v>
      </c>
      <c r="E197" s="1">
        <v>3</v>
      </c>
      <c r="F197" s="1" t="s">
        <v>100</v>
      </c>
      <c r="G197" s="2">
        <v>63.6282666666666</v>
      </c>
      <c r="H197" s="6">
        <f>1+_xlfn.COUNTIFS(A:A,A197,O:O,"&lt;"&amp;O197)</f>
        <v>2</v>
      </c>
      <c r="I197" s="2">
        <f>_xlfn.AVERAGEIF(A:A,A197,G:G)</f>
        <v>49.21038333333333</v>
      </c>
      <c r="J197" s="2">
        <f t="shared" si="24"/>
        <v>14.417883333333265</v>
      </c>
      <c r="K197" s="2">
        <f t="shared" si="25"/>
        <v>104.41788333333326</v>
      </c>
      <c r="L197" s="2">
        <f t="shared" si="26"/>
        <v>525.8799737962376</v>
      </c>
      <c r="M197" s="2">
        <f>SUMIF(A:A,A197,L:L)</f>
        <v>2447.8117170349383</v>
      </c>
      <c r="N197" s="3">
        <f t="shared" si="27"/>
        <v>0.2148367744694195</v>
      </c>
      <c r="O197" s="7">
        <f t="shared" si="28"/>
        <v>4.654696582881079</v>
      </c>
      <c r="P197" s="3">
        <f t="shared" si="29"/>
        <v>0.2148367744694195</v>
      </c>
      <c r="Q197" s="3">
        <f>IF(ISNUMBER(P197),SUMIF(A:A,A197,P:P),"")</f>
        <v>0.9427918056197847</v>
      </c>
      <c r="R197" s="3">
        <f t="shared" si="30"/>
        <v>0.22787297597287381</v>
      </c>
      <c r="S197" s="8">
        <f t="shared" si="31"/>
        <v>4.388409795986694</v>
      </c>
    </row>
    <row r="198" spans="1:19" ht="15">
      <c r="A198" s="1">
        <v>8</v>
      </c>
      <c r="B198" s="5">
        <v>0.7708333333333334</v>
      </c>
      <c r="C198" s="1" t="s">
        <v>88</v>
      </c>
      <c r="D198" s="1">
        <v>2</v>
      </c>
      <c r="E198" s="1">
        <v>5</v>
      </c>
      <c r="F198" s="1" t="s">
        <v>101</v>
      </c>
      <c r="G198" s="2">
        <v>57.707833333333305</v>
      </c>
      <c r="H198" s="6">
        <f>1+_xlfn.COUNTIFS(A:A,A198,O:O,"&lt;"&amp;O198)</f>
        <v>3</v>
      </c>
      <c r="I198" s="2">
        <f>_xlfn.AVERAGEIF(A:A,A198,G:G)</f>
        <v>49.21038333333333</v>
      </c>
      <c r="J198" s="2">
        <f t="shared" si="24"/>
        <v>8.497449999999972</v>
      </c>
      <c r="K198" s="2">
        <f t="shared" si="25"/>
        <v>98.49744999999997</v>
      </c>
      <c r="L198" s="2">
        <f t="shared" si="26"/>
        <v>368.6497476828798</v>
      </c>
      <c r="M198" s="2">
        <f>SUMIF(A:A,A198,L:L)</f>
        <v>2447.8117170349383</v>
      </c>
      <c r="N198" s="3">
        <f t="shared" si="27"/>
        <v>0.15060380057720674</v>
      </c>
      <c r="O198" s="7">
        <f t="shared" si="28"/>
        <v>6.639938674637577</v>
      </c>
      <c r="P198" s="3">
        <f t="shared" si="29"/>
        <v>0.15060380057720674</v>
      </c>
      <c r="Q198" s="3">
        <f>IF(ISNUMBER(P198),SUMIF(A:A,A198,P:P),"")</f>
        <v>0.9427918056197847</v>
      </c>
      <c r="R198" s="3">
        <f t="shared" si="30"/>
        <v>0.15974237332090604</v>
      </c>
      <c r="S198" s="8">
        <f t="shared" si="31"/>
        <v>6.260079772266201</v>
      </c>
    </row>
    <row r="199" spans="1:19" ht="15">
      <c r="A199" s="1">
        <v>8</v>
      </c>
      <c r="B199" s="5">
        <v>0.7708333333333334</v>
      </c>
      <c r="C199" s="1" t="s">
        <v>88</v>
      </c>
      <c r="D199" s="1">
        <v>2</v>
      </c>
      <c r="E199" s="1">
        <v>2</v>
      </c>
      <c r="F199" s="1" t="s">
        <v>99</v>
      </c>
      <c r="G199" s="2">
        <v>49.770199999999996</v>
      </c>
      <c r="H199" s="6">
        <f>1+_xlfn.COUNTIFS(A:A,A199,O:O,"&lt;"&amp;O199)</f>
        <v>4</v>
      </c>
      <c r="I199" s="2">
        <f>_xlfn.AVERAGEIF(A:A,A199,G:G)</f>
        <v>49.21038333333333</v>
      </c>
      <c r="J199" s="2">
        <f t="shared" si="24"/>
        <v>0.5598166666666629</v>
      </c>
      <c r="K199" s="2">
        <f t="shared" si="25"/>
        <v>90.55981666666666</v>
      </c>
      <c r="L199" s="2">
        <f t="shared" si="26"/>
        <v>228.96954421148797</v>
      </c>
      <c r="M199" s="2">
        <f>SUMIF(A:A,A199,L:L)</f>
        <v>2447.8117170349383</v>
      </c>
      <c r="N199" s="3">
        <f t="shared" si="27"/>
        <v>0.09354050502251919</v>
      </c>
      <c r="O199" s="7">
        <f t="shared" si="28"/>
        <v>10.690555922904814</v>
      </c>
      <c r="P199" s="3">
        <f t="shared" si="29"/>
        <v>0.09354050502251919</v>
      </c>
      <c r="Q199" s="3">
        <f>IF(ISNUMBER(P199),SUMIF(A:A,A199,P:P),"")</f>
        <v>0.9427918056197847</v>
      </c>
      <c r="R199" s="3">
        <f t="shared" si="30"/>
        <v>0.09921650195190901</v>
      </c>
      <c r="S199" s="8">
        <f t="shared" si="31"/>
        <v>10.078968521634714</v>
      </c>
    </row>
    <row r="200" spans="1:19" ht="15">
      <c r="A200" s="1">
        <v>8</v>
      </c>
      <c r="B200" s="5">
        <v>0.7708333333333334</v>
      </c>
      <c r="C200" s="1" t="s">
        <v>88</v>
      </c>
      <c r="D200" s="1">
        <v>2</v>
      </c>
      <c r="E200" s="1">
        <v>9</v>
      </c>
      <c r="F200" s="1" t="s">
        <v>105</v>
      </c>
      <c r="G200" s="2">
        <v>47.3104</v>
      </c>
      <c r="H200" s="6">
        <f>1+_xlfn.COUNTIFS(A:A,A200,O:O,"&lt;"&amp;O200)</f>
        <v>5</v>
      </c>
      <c r="I200" s="2">
        <f>_xlfn.AVERAGEIF(A:A,A200,G:G)</f>
        <v>49.21038333333333</v>
      </c>
      <c r="J200" s="2">
        <f t="shared" si="24"/>
        <v>-1.8999833333333314</v>
      </c>
      <c r="K200" s="2">
        <f t="shared" si="25"/>
        <v>88.10001666666668</v>
      </c>
      <c r="L200" s="2">
        <f t="shared" si="26"/>
        <v>197.55183389333294</v>
      </c>
      <c r="M200" s="2">
        <f>SUMIF(A:A,A200,L:L)</f>
        <v>2447.8117170349383</v>
      </c>
      <c r="N200" s="3">
        <f t="shared" si="27"/>
        <v>0.08070548585028822</v>
      </c>
      <c r="O200" s="7">
        <f t="shared" si="28"/>
        <v>12.390731428778441</v>
      </c>
      <c r="P200" s="3">
        <f t="shared" si="29"/>
        <v>0.08070548585028822</v>
      </c>
      <c r="Q200" s="3">
        <f>IF(ISNUMBER(P200),SUMIF(A:A,A200,P:P),"")</f>
        <v>0.9427918056197847</v>
      </c>
      <c r="R200" s="3">
        <f t="shared" si="30"/>
        <v>0.0856026594304487</v>
      </c>
      <c r="S200" s="8">
        <f t="shared" si="31"/>
        <v>11.68188005668784</v>
      </c>
    </row>
    <row r="201" spans="1:19" ht="15">
      <c r="A201" s="1">
        <v>8</v>
      </c>
      <c r="B201" s="5">
        <v>0.7708333333333334</v>
      </c>
      <c r="C201" s="1" t="s">
        <v>88</v>
      </c>
      <c r="D201" s="1">
        <v>2</v>
      </c>
      <c r="E201" s="1">
        <v>7</v>
      </c>
      <c r="F201" s="1" t="s">
        <v>103</v>
      </c>
      <c r="G201" s="2">
        <v>44.7849333333334</v>
      </c>
      <c r="H201" s="6">
        <f>1+_xlfn.COUNTIFS(A:A,A201,O:O,"&lt;"&amp;O201)</f>
        <v>6</v>
      </c>
      <c r="I201" s="2">
        <f>_xlfn.AVERAGEIF(A:A,A201,G:G)</f>
        <v>49.21038333333333</v>
      </c>
      <c r="J201" s="2">
        <f t="shared" si="24"/>
        <v>-4.425449999999934</v>
      </c>
      <c r="K201" s="2">
        <f t="shared" si="25"/>
        <v>85.57455000000007</v>
      </c>
      <c r="L201" s="2">
        <f t="shared" si="26"/>
        <v>169.77482496209055</v>
      </c>
      <c r="M201" s="2">
        <f>SUMIF(A:A,A201,L:L)</f>
        <v>2447.8117170349383</v>
      </c>
      <c r="N201" s="3">
        <f t="shared" si="27"/>
        <v>0.06935779569179475</v>
      </c>
      <c r="O201" s="7">
        <f t="shared" si="28"/>
        <v>14.41798993214404</v>
      </c>
      <c r="P201" s="3">
        <f t="shared" si="29"/>
        <v>0.06935779569179475</v>
      </c>
      <c r="Q201" s="3">
        <f>IF(ISNUMBER(P201),SUMIF(A:A,A201,P:P),"")</f>
        <v>0.9427918056197847</v>
      </c>
      <c r="R201" s="3">
        <f t="shared" si="30"/>
        <v>0.07356639639670969</v>
      </c>
      <c r="S201" s="8">
        <f t="shared" si="31"/>
        <v>13.593162761533957</v>
      </c>
    </row>
    <row r="202" spans="1:19" ht="15">
      <c r="A202" s="1">
        <v>8</v>
      </c>
      <c r="B202" s="5">
        <v>0.7708333333333334</v>
      </c>
      <c r="C202" s="1" t="s">
        <v>88</v>
      </c>
      <c r="D202" s="1">
        <v>2</v>
      </c>
      <c r="E202" s="1">
        <v>8</v>
      </c>
      <c r="F202" s="1" t="s">
        <v>104</v>
      </c>
      <c r="G202" s="2">
        <v>32.7474666666667</v>
      </c>
      <c r="H202" s="6">
        <f>1+_xlfn.COUNTIFS(A:A,A202,O:O,"&lt;"&amp;O202)</f>
        <v>7</v>
      </c>
      <c r="I202" s="2">
        <f>_xlfn.AVERAGEIF(A:A,A202,G:G)</f>
        <v>49.21038333333333</v>
      </c>
      <c r="J202" s="2">
        <f t="shared" si="24"/>
        <v>-16.46291666666663</v>
      </c>
      <c r="K202" s="2">
        <f t="shared" si="25"/>
        <v>73.53708333333337</v>
      </c>
      <c r="L202" s="2">
        <f t="shared" si="26"/>
        <v>82.45271685424908</v>
      </c>
      <c r="M202" s="2">
        <f>SUMIF(A:A,A202,L:L)</f>
        <v>2447.8117170349383</v>
      </c>
      <c r="N202" s="3">
        <f t="shared" si="27"/>
        <v>0.03368425613801905</v>
      </c>
      <c r="O202" s="7">
        <f t="shared" si="28"/>
        <v>29.687459800286668</v>
      </c>
      <c r="P202" s="3">
        <f t="shared" si="29"/>
      </c>
      <c r="Q202" s="3">
        <f>IF(ISNUMBER(P202),SUMIF(A:A,A202,P:P),"")</f>
      </c>
      <c r="R202" s="3">
        <f t="shared" si="30"/>
      </c>
      <c r="S202" s="8">
        <f t="shared" si="31"/>
      </c>
    </row>
    <row r="203" spans="1:19" ht="15">
      <c r="A203" s="1">
        <v>8</v>
      </c>
      <c r="B203" s="5">
        <v>0.7708333333333334</v>
      </c>
      <c r="C203" s="1" t="s">
        <v>88</v>
      </c>
      <c r="D203" s="1">
        <v>2</v>
      </c>
      <c r="E203" s="1">
        <v>10</v>
      </c>
      <c r="F203" s="1" t="s">
        <v>106</v>
      </c>
      <c r="G203" s="2">
        <v>26.763933333333302</v>
      </c>
      <c r="H203" s="6">
        <f>1+_xlfn.COUNTIFS(A:A,A203,O:O,"&lt;"&amp;O203)</f>
        <v>8</v>
      </c>
      <c r="I203" s="2">
        <f>_xlfn.AVERAGEIF(A:A,A203,G:G)</f>
        <v>49.21038333333333</v>
      </c>
      <c r="J203" s="2">
        <f t="shared" si="24"/>
        <v>-22.44645000000003</v>
      </c>
      <c r="K203" s="2">
        <f t="shared" si="25"/>
        <v>67.55354999999997</v>
      </c>
      <c r="L203" s="2">
        <f t="shared" si="26"/>
        <v>57.5821716600551</v>
      </c>
      <c r="M203" s="2">
        <f>SUMIF(A:A,A203,L:L)</f>
        <v>2447.8117170349383</v>
      </c>
      <c r="N203" s="3">
        <f t="shared" si="27"/>
        <v>0.023523938242196597</v>
      </c>
      <c r="O203" s="7">
        <f t="shared" si="28"/>
        <v>42.50988885042332</v>
      </c>
      <c r="P203" s="3">
        <f t="shared" si="29"/>
      </c>
      <c r="Q203" s="3">
        <f>IF(ISNUMBER(P203),SUMIF(A:A,A203,P:P),"")</f>
      </c>
      <c r="R203" s="3">
        <f t="shared" si="30"/>
      </c>
      <c r="S203" s="8">
        <f t="shared" si="31"/>
      </c>
    </row>
    <row r="204" spans="1:19" ht="15">
      <c r="A204" s="1">
        <v>13</v>
      </c>
      <c r="B204" s="5">
        <v>0.78125</v>
      </c>
      <c r="C204" s="1" t="s">
        <v>144</v>
      </c>
      <c r="D204" s="1">
        <v>5</v>
      </c>
      <c r="E204" s="1">
        <v>3</v>
      </c>
      <c r="F204" s="1" t="s">
        <v>147</v>
      </c>
      <c r="G204" s="2">
        <v>69.6038</v>
      </c>
      <c r="H204" s="6">
        <f>1+_xlfn.COUNTIFS(A:A,A204,O:O,"&lt;"&amp;O204)</f>
        <v>1</v>
      </c>
      <c r="I204" s="2">
        <f>_xlfn.AVERAGEIF(A:A,A204,G:G)</f>
        <v>45.84679761904761</v>
      </c>
      <c r="J204" s="2">
        <f t="shared" si="24"/>
        <v>23.7570023809524</v>
      </c>
      <c r="K204" s="2">
        <f t="shared" si="25"/>
        <v>113.7570023809524</v>
      </c>
      <c r="L204" s="2">
        <f t="shared" si="26"/>
        <v>920.9632589131604</v>
      </c>
      <c r="M204" s="2">
        <f>SUMIF(A:A,A204,L:L)</f>
        <v>4536.28307690127</v>
      </c>
      <c r="N204" s="3">
        <f t="shared" si="27"/>
        <v>0.20302155824505322</v>
      </c>
      <c r="O204" s="7">
        <f t="shared" si="28"/>
        <v>4.925585285839297</v>
      </c>
      <c r="P204" s="3">
        <f t="shared" si="29"/>
        <v>0.20302155824505322</v>
      </c>
      <c r="Q204" s="3">
        <f>IF(ISNUMBER(P204),SUMIF(A:A,A204,P:P),"")</f>
        <v>0.8323611097413958</v>
      </c>
      <c r="R204" s="3">
        <f t="shared" si="30"/>
        <v>0.24391043246617986</v>
      </c>
      <c r="S204" s="8">
        <f t="shared" si="31"/>
        <v>4.099865634647087</v>
      </c>
    </row>
    <row r="205" spans="1:19" ht="15">
      <c r="A205" s="1">
        <v>13</v>
      </c>
      <c r="B205" s="5">
        <v>0.78125</v>
      </c>
      <c r="C205" s="1" t="s">
        <v>144</v>
      </c>
      <c r="D205" s="1">
        <v>5</v>
      </c>
      <c r="E205" s="1">
        <v>2</v>
      </c>
      <c r="F205" s="1" t="s">
        <v>146</v>
      </c>
      <c r="G205" s="2">
        <v>63.407033333333295</v>
      </c>
      <c r="H205" s="6">
        <f>1+_xlfn.COUNTIFS(A:A,A205,O:O,"&lt;"&amp;O205)</f>
        <v>2</v>
      </c>
      <c r="I205" s="2">
        <f>_xlfn.AVERAGEIF(A:A,A205,G:G)</f>
        <v>45.84679761904761</v>
      </c>
      <c r="J205" s="2">
        <f t="shared" si="24"/>
        <v>17.56023571428569</v>
      </c>
      <c r="K205" s="2">
        <f t="shared" si="25"/>
        <v>107.56023571428568</v>
      </c>
      <c r="L205" s="2">
        <f t="shared" si="26"/>
        <v>634.9931064548432</v>
      </c>
      <c r="M205" s="2">
        <f>SUMIF(A:A,A205,L:L)</f>
        <v>4536.28307690127</v>
      </c>
      <c r="N205" s="3">
        <f t="shared" si="27"/>
        <v>0.13998092616579086</v>
      </c>
      <c r="O205" s="7">
        <f t="shared" si="28"/>
        <v>7.1438304302660365</v>
      </c>
      <c r="P205" s="3">
        <f t="shared" si="29"/>
        <v>0.13998092616579086</v>
      </c>
      <c r="Q205" s="3">
        <f>IF(ISNUMBER(P205),SUMIF(A:A,A205,P:P),"")</f>
        <v>0.8323611097413958</v>
      </c>
      <c r="R205" s="3">
        <f t="shared" si="30"/>
        <v>0.16817331387488924</v>
      </c>
      <c r="S205" s="8">
        <f t="shared" si="31"/>
        <v>5.94624662474059</v>
      </c>
    </row>
    <row r="206" spans="1:19" ht="15">
      <c r="A206" s="1">
        <v>13</v>
      </c>
      <c r="B206" s="5">
        <v>0.78125</v>
      </c>
      <c r="C206" s="1" t="s">
        <v>144</v>
      </c>
      <c r="D206" s="1">
        <v>5</v>
      </c>
      <c r="E206" s="1">
        <v>1</v>
      </c>
      <c r="F206" s="1" t="s">
        <v>145</v>
      </c>
      <c r="G206" s="2">
        <v>62.126099999999994</v>
      </c>
      <c r="H206" s="6">
        <f>1+_xlfn.COUNTIFS(A:A,A206,O:O,"&lt;"&amp;O206)</f>
        <v>3</v>
      </c>
      <c r="I206" s="2">
        <f>_xlfn.AVERAGEIF(A:A,A206,G:G)</f>
        <v>45.84679761904761</v>
      </c>
      <c r="J206" s="2">
        <f t="shared" si="24"/>
        <v>16.279302380952387</v>
      </c>
      <c r="K206" s="2">
        <f t="shared" si="25"/>
        <v>106.27930238095239</v>
      </c>
      <c r="L206" s="2">
        <f t="shared" si="26"/>
        <v>588.0183429217092</v>
      </c>
      <c r="M206" s="2">
        <f>SUMIF(A:A,A206,L:L)</f>
        <v>4536.28307690127</v>
      </c>
      <c r="N206" s="3">
        <f t="shared" si="27"/>
        <v>0.129625583975545</v>
      </c>
      <c r="O206" s="7">
        <f t="shared" si="28"/>
        <v>7.714526479500056</v>
      </c>
      <c r="P206" s="3">
        <f t="shared" si="29"/>
        <v>0.129625583975545</v>
      </c>
      <c r="Q206" s="3">
        <f>IF(ISNUMBER(P206),SUMIF(A:A,A206,P:P),"")</f>
        <v>0.8323611097413958</v>
      </c>
      <c r="R206" s="3">
        <f t="shared" si="30"/>
        <v>0.155732388813574</v>
      </c>
      <c r="S206" s="8">
        <f t="shared" si="31"/>
        <v>6.42127182160605</v>
      </c>
    </row>
    <row r="207" spans="1:19" ht="15">
      <c r="A207" s="1">
        <v>13</v>
      </c>
      <c r="B207" s="5">
        <v>0.78125</v>
      </c>
      <c r="C207" s="1" t="s">
        <v>144</v>
      </c>
      <c r="D207" s="1">
        <v>5</v>
      </c>
      <c r="E207" s="1">
        <v>7</v>
      </c>
      <c r="F207" s="1" t="s">
        <v>151</v>
      </c>
      <c r="G207" s="2">
        <v>61.8753666666667</v>
      </c>
      <c r="H207" s="6">
        <f>1+_xlfn.COUNTIFS(A:A,A207,O:O,"&lt;"&amp;O207)</f>
        <v>4</v>
      </c>
      <c r="I207" s="2">
        <f>_xlfn.AVERAGEIF(A:A,A207,G:G)</f>
        <v>45.84679761904761</v>
      </c>
      <c r="J207" s="2">
        <f t="shared" si="24"/>
        <v>16.028569047619094</v>
      </c>
      <c r="K207" s="2">
        <f t="shared" si="25"/>
        <v>106.0285690476191</v>
      </c>
      <c r="L207" s="2">
        <f t="shared" si="26"/>
        <v>579.2384032673307</v>
      </c>
      <c r="M207" s="2">
        <f>SUMIF(A:A,A207,L:L)</f>
        <v>4536.28307690127</v>
      </c>
      <c r="N207" s="3">
        <f t="shared" si="27"/>
        <v>0.1276900919646769</v>
      </c>
      <c r="O207" s="7">
        <f t="shared" si="28"/>
        <v>7.831461193376159</v>
      </c>
      <c r="P207" s="3">
        <f t="shared" si="29"/>
        <v>0.1276900919646769</v>
      </c>
      <c r="Q207" s="3">
        <f>IF(ISNUMBER(P207),SUMIF(A:A,A207,P:P),"")</f>
        <v>0.8323611097413958</v>
      </c>
      <c r="R207" s="3">
        <f t="shared" si="30"/>
        <v>0.1534070855428945</v>
      </c>
      <c r="S207" s="8">
        <f t="shared" si="31"/>
        <v>6.518603729815255</v>
      </c>
    </row>
    <row r="208" spans="1:19" ht="15">
      <c r="A208" s="1">
        <v>13</v>
      </c>
      <c r="B208" s="5">
        <v>0.78125</v>
      </c>
      <c r="C208" s="1" t="s">
        <v>144</v>
      </c>
      <c r="D208" s="1">
        <v>5</v>
      </c>
      <c r="E208" s="1">
        <v>11</v>
      </c>
      <c r="F208" s="1" t="s">
        <v>155</v>
      </c>
      <c r="G208" s="2">
        <v>55.2226</v>
      </c>
      <c r="H208" s="6">
        <f>1+_xlfn.COUNTIFS(A:A,A208,O:O,"&lt;"&amp;O208)</f>
        <v>5</v>
      </c>
      <c r="I208" s="2">
        <f>_xlfn.AVERAGEIF(A:A,A208,G:G)</f>
        <v>45.84679761904761</v>
      </c>
      <c r="J208" s="2">
        <f t="shared" si="24"/>
        <v>9.375802380952393</v>
      </c>
      <c r="K208" s="2">
        <f t="shared" si="25"/>
        <v>99.3758023809524</v>
      </c>
      <c r="L208" s="2">
        <f t="shared" si="26"/>
        <v>388.5990696592176</v>
      </c>
      <c r="M208" s="2">
        <f>SUMIF(A:A,A208,L:L)</f>
        <v>4536.28307690127</v>
      </c>
      <c r="N208" s="3">
        <f t="shared" si="27"/>
        <v>0.0856646428521981</v>
      </c>
      <c r="O208" s="7">
        <f t="shared" si="28"/>
        <v>11.673427527449741</v>
      </c>
      <c r="P208" s="3">
        <f t="shared" si="29"/>
        <v>0.0856646428521981</v>
      </c>
      <c r="Q208" s="3">
        <f>IF(ISNUMBER(P208),SUMIF(A:A,A208,P:P),"")</f>
        <v>0.8323611097413958</v>
      </c>
      <c r="R208" s="3">
        <f t="shared" si="30"/>
        <v>0.1029176421743359</v>
      </c>
      <c r="S208" s="8">
        <f t="shared" si="31"/>
        <v>9.716507091233824</v>
      </c>
    </row>
    <row r="209" spans="1:19" ht="15">
      <c r="A209" s="1">
        <v>13</v>
      </c>
      <c r="B209" s="5">
        <v>0.78125</v>
      </c>
      <c r="C209" s="1" t="s">
        <v>144</v>
      </c>
      <c r="D209" s="1">
        <v>5</v>
      </c>
      <c r="E209" s="1">
        <v>8</v>
      </c>
      <c r="F209" s="1" t="s">
        <v>152</v>
      </c>
      <c r="G209" s="2">
        <v>54.6297333333333</v>
      </c>
      <c r="H209" s="6">
        <f>1+_xlfn.COUNTIFS(A:A,A209,O:O,"&lt;"&amp;O209)</f>
        <v>6</v>
      </c>
      <c r="I209" s="2">
        <f>_xlfn.AVERAGEIF(A:A,A209,G:G)</f>
        <v>45.84679761904761</v>
      </c>
      <c r="J209" s="2">
        <f t="shared" si="24"/>
        <v>8.782935714285692</v>
      </c>
      <c r="K209" s="2">
        <f t="shared" si="25"/>
        <v>98.78293571428568</v>
      </c>
      <c r="L209" s="2">
        <f t="shared" si="26"/>
        <v>375.0187943034759</v>
      </c>
      <c r="M209" s="2">
        <f>SUMIF(A:A,A209,L:L)</f>
        <v>4536.28307690127</v>
      </c>
      <c r="N209" s="3">
        <f t="shared" si="27"/>
        <v>0.08267094181425089</v>
      </c>
      <c r="O209" s="7">
        <f t="shared" si="28"/>
        <v>12.09614863523448</v>
      </c>
      <c r="P209" s="3">
        <f t="shared" si="29"/>
        <v>0.08267094181425089</v>
      </c>
      <c r="Q209" s="3">
        <f>IF(ISNUMBER(P209),SUMIF(A:A,A209,P:P),"")</f>
        <v>0.8323611097413958</v>
      </c>
      <c r="R209" s="3">
        <f t="shared" si="30"/>
        <v>0.09932100484600455</v>
      </c>
      <c r="S209" s="8">
        <f t="shared" si="31"/>
        <v>10.06836370162064</v>
      </c>
    </row>
    <row r="210" spans="1:19" ht="15">
      <c r="A210" s="1">
        <v>13</v>
      </c>
      <c r="B210" s="5">
        <v>0.78125</v>
      </c>
      <c r="C210" s="1" t="s">
        <v>144</v>
      </c>
      <c r="D210" s="1">
        <v>5</v>
      </c>
      <c r="E210" s="1">
        <v>6</v>
      </c>
      <c r="F210" s="1" t="s">
        <v>150</v>
      </c>
      <c r="G210" s="2">
        <v>50.286933333333295</v>
      </c>
      <c r="H210" s="6">
        <f>1+_xlfn.COUNTIFS(A:A,A210,O:O,"&lt;"&amp;O210)</f>
        <v>7</v>
      </c>
      <c r="I210" s="2">
        <f>_xlfn.AVERAGEIF(A:A,A210,G:G)</f>
        <v>45.84679761904761</v>
      </c>
      <c r="J210" s="2">
        <f t="shared" si="24"/>
        <v>4.440135714285688</v>
      </c>
      <c r="K210" s="2">
        <f t="shared" si="25"/>
        <v>94.44013571428569</v>
      </c>
      <c r="L210" s="2">
        <f t="shared" si="26"/>
        <v>288.9946404709179</v>
      </c>
      <c r="M210" s="2">
        <f>SUMIF(A:A,A210,L:L)</f>
        <v>4536.28307690127</v>
      </c>
      <c r="N210" s="3">
        <f t="shared" si="27"/>
        <v>0.0637073647238809</v>
      </c>
      <c r="O210" s="7">
        <f t="shared" si="28"/>
        <v>15.696772332903404</v>
      </c>
      <c r="P210" s="3">
        <f t="shared" si="29"/>
        <v>0.0637073647238809</v>
      </c>
      <c r="Q210" s="3">
        <f>IF(ISNUMBER(P210),SUMIF(A:A,A210,P:P),"")</f>
        <v>0.8323611097413958</v>
      </c>
      <c r="R210" s="3">
        <f t="shared" si="30"/>
        <v>0.07653813228212211</v>
      </c>
      <c r="S210" s="8">
        <f t="shared" si="31"/>
        <v>13.065382838373512</v>
      </c>
    </row>
    <row r="211" spans="1:19" ht="15">
      <c r="A211" s="1">
        <v>13</v>
      </c>
      <c r="B211" s="5">
        <v>0.78125</v>
      </c>
      <c r="C211" s="1" t="s">
        <v>144</v>
      </c>
      <c r="D211" s="1">
        <v>5</v>
      </c>
      <c r="E211" s="1">
        <v>4</v>
      </c>
      <c r="F211" s="1" t="s">
        <v>148</v>
      </c>
      <c r="G211" s="2">
        <v>29.707133333333303</v>
      </c>
      <c r="H211" s="6">
        <f>1+_xlfn.COUNTIFS(A:A,A211,O:O,"&lt;"&amp;O211)</f>
        <v>12</v>
      </c>
      <c r="I211" s="2">
        <f>_xlfn.AVERAGEIF(A:A,A211,G:G)</f>
        <v>45.84679761904761</v>
      </c>
      <c r="J211" s="2">
        <f t="shared" si="24"/>
        <v>-16.139664285714304</v>
      </c>
      <c r="K211" s="2">
        <f t="shared" si="25"/>
        <v>73.8603357142857</v>
      </c>
      <c r="L211" s="2">
        <f t="shared" si="26"/>
        <v>84.06750800960867</v>
      </c>
      <c r="M211" s="2">
        <f>SUMIF(A:A,A211,L:L)</f>
        <v>4536.28307690127</v>
      </c>
      <c r="N211" s="3">
        <f t="shared" si="27"/>
        <v>0.018532244700001196</v>
      </c>
      <c r="O211" s="7">
        <f t="shared" si="28"/>
        <v>53.96000410030931</v>
      </c>
      <c r="P211" s="3">
        <f t="shared" si="29"/>
      </c>
      <c r="Q211" s="3">
        <f>IF(ISNUMBER(P211),SUMIF(A:A,A211,P:P),"")</f>
      </c>
      <c r="R211" s="3">
        <f t="shared" si="30"/>
      </c>
      <c r="S211" s="8">
        <f t="shared" si="31"/>
      </c>
    </row>
    <row r="212" spans="1:19" ht="15">
      <c r="A212" s="1">
        <v>13</v>
      </c>
      <c r="B212" s="5">
        <v>0.78125</v>
      </c>
      <c r="C212" s="1" t="s">
        <v>144</v>
      </c>
      <c r="D212" s="1">
        <v>5</v>
      </c>
      <c r="E212" s="1">
        <v>5</v>
      </c>
      <c r="F212" s="1" t="s">
        <v>149</v>
      </c>
      <c r="G212" s="2">
        <v>35.946766666666704</v>
      </c>
      <c r="H212" s="6">
        <f>1+_xlfn.COUNTIFS(A:A,A212,O:O,"&lt;"&amp;O212)</f>
        <v>10</v>
      </c>
      <c r="I212" s="2">
        <f>_xlfn.AVERAGEIF(A:A,A212,G:G)</f>
        <v>45.84679761904761</v>
      </c>
      <c r="J212" s="2">
        <f t="shared" si="24"/>
        <v>-9.900030952380902</v>
      </c>
      <c r="K212" s="2">
        <f t="shared" si="25"/>
        <v>80.0999690476191</v>
      </c>
      <c r="L212" s="2">
        <f t="shared" si="26"/>
        <v>122.24144457227098</v>
      </c>
      <c r="M212" s="2">
        <f>SUMIF(A:A,A212,L:L)</f>
        <v>4536.28307690127</v>
      </c>
      <c r="N212" s="3">
        <f t="shared" si="27"/>
        <v>0.026947490379232237</v>
      </c>
      <c r="O212" s="7">
        <f t="shared" si="28"/>
        <v>37.109207051454234</v>
      </c>
      <c r="P212" s="3">
        <f t="shared" si="29"/>
      </c>
      <c r="Q212" s="3">
        <f>IF(ISNUMBER(P212),SUMIF(A:A,A212,P:P),"")</f>
      </c>
      <c r="R212" s="3">
        <f t="shared" si="30"/>
      </c>
      <c r="S212" s="8">
        <f t="shared" si="31"/>
      </c>
    </row>
    <row r="213" spans="1:19" ht="15">
      <c r="A213" s="1">
        <v>13</v>
      </c>
      <c r="B213" s="5">
        <v>0.78125</v>
      </c>
      <c r="C213" s="1" t="s">
        <v>144</v>
      </c>
      <c r="D213" s="1">
        <v>5</v>
      </c>
      <c r="E213" s="1">
        <v>9</v>
      </c>
      <c r="F213" s="1" t="s">
        <v>153</v>
      </c>
      <c r="G213" s="2">
        <v>23.1796</v>
      </c>
      <c r="H213" s="6">
        <f>1+_xlfn.COUNTIFS(A:A,A213,O:O,"&lt;"&amp;O213)</f>
        <v>13</v>
      </c>
      <c r="I213" s="2">
        <f>_xlfn.AVERAGEIF(A:A,A213,G:G)</f>
        <v>45.84679761904761</v>
      </c>
      <c r="J213" s="2">
        <f t="shared" si="24"/>
        <v>-22.667197619047606</v>
      </c>
      <c r="K213" s="2">
        <f t="shared" si="25"/>
        <v>67.33280238095239</v>
      </c>
      <c r="L213" s="2">
        <f t="shared" si="26"/>
        <v>56.824532509383815</v>
      </c>
      <c r="M213" s="2">
        <f>SUMIF(A:A,A213,L:L)</f>
        <v>4536.28307690127</v>
      </c>
      <c r="N213" s="3">
        <f t="shared" si="27"/>
        <v>0.012526672508321636</v>
      </c>
      <c r="O213" s="7">
        <f t="shared" si="28"/>
        <v>79.82965941958543</v>
      </c>
      <c r="P213" s="3">
        <f t="shared" si="29"/>
      </c>
      <c r="Q213" s="3">
        <f>IF(ISNUMBER(P213),SUMIF(A:A,A213,P:P),"")</f>
      </c>
      <c r="R213" s="3">
        <f t="shared" si="30"/>
      </c>
      <c r="S213" s="8">
        <f t="shared" si="31"/>
      </c>
    </row>
    <row r="214" spans="1:19" ht="15">
      <c r="A214" s="1">
        <v>13</v>
      </c>
      <c r="B214" s="5">
        <v>0.78125</v>
      </c>
      <c r="C214" s="1" t="s">
        <v>144</v>
      </c>
      <c r="D214" s="1">
        <v>5</v>
      </c>
      <c r="E214" s="1">
        <v>10</v>
      </c>
      <c r="F214" s="1" t="s">
        <v>154</v>
      </c>
      <c r="G214" s="2">
        <v>38.638099999999994</v>
      </c>
      <c r="H214" s="6">
        <f>1+_xlfn.COUNTIFS(A:A,A214,O:O,"&lt;"&amp;O214)</f>
        <v>9</v>
      </c>
      <c r="I214" s="2">
        <f>_xlfn.AVERAGEIF(A:A,A214,G:G)</f>
        <v>45.84679761904761</v>
      </c>
      <c r="J214" s="2">
        <f t="shared" si="24"/>
        <v>-7.208697619047612</v>
      </c>
      <c r="K214" s="2">
        <f t="shared" si="25"/>
        <v>82.79130238095239</v>
      </c>
      <c r="L214" s="2">
        <f t="shared" si="26"/>
        <v>143.6641297399555</v>
      </c>
      <c r="M214" s="2">
        <f>SUMIF(A:A,A214,L:L)</f>
        <v>4536.28307690127</v>
      </c>
      <c r="N214" s="3">
        <f t="shared" si="27"/>
        <v>0.03167000985266826</v>
      </c>
      <c r="O214" s="7">
        <f t="shared" si="28"/>
        <v>31.575613795262147</v>
      </c>
      <c r="P214" s="3">
        <f t="shared" si="29"/>
      </c>
      <c r="Q214" s="3">
        <f>IF(ISNUMBER(P214),SUMIF(A:A,A214,P:P),"")</f>
      </c>
      <c r="R214" s="3">
        <f t="shared" si="30"/>
      </c>
      <c r="S214" s="8">
        <f t="shared" si="31"/>
      </c>
    </row>
    <row r="215" spans="1:19" ht="15">
      <c r="A215" s="1">
        <v>13</v>
      </c>
      <c r="B215" s="5">
        <v>0.78125</v>
      </c>
      <c r="C215" s="1" t="s">
        <v>144</v>
      </c>
      <c r="D215" s="1">
        <v>5</v>
      </c>
      <c r="E215" s="1">
        <v>12</v>
      </c>
      <c r="F215" s="1" t="s">
        <v>156</v>
      </c>
      <c r="G215" s="2">
        <v>18.1169</v>
      </c>
      <c r="H215" s="6">
        <f>1+_xlfn.COUNTIFS(A:A,A215,O:O,"&lt;"&amp;O215)</f>
        <v>14</v>
      </c>
      <c r="I215" s="2">
        <f>_xlfn.AVERAGEIF(A:A,A215,G:G)</f>
        <v>45.84679761904761</v>
      </c>
      <c r="J215" s="2">
        <f t="shared" si="24"/>
        <v>-27.729897619047605</v>
      </c>
      <c r="K215" s="2">
        <f t="shared" si="25"/>
        <v>62.270102380952395</v>
      </c>
      <c r="L215" s="2">
        <f t="shared" si="26"/>
        <v>41.93857898713248</v>
      </c>
      <c r="M215" s="2">
        <f>SUMIF(A:A,A215,L:L)</f>
        <v>4536.28307690127</v>
      </c>
      <c r="N215" s="3">
        <f t="shared" si="27"/>
        <v>0.009245141512592878</v>
      </c>
      <c r="O215" s="7">
        <f t="shared" si="28"/>
        <v>108.16492085468809</v>
      </c>
      <c r="P215" s="3">
        <f t="shared" si="29"/>
      </c>
      <c r="Q215" s="3">
        <f>IF(ISNUMBER(P215),SUMIF(A:A,A215,P:P),"")</f>
      </c>
      <c r="R215" s="3">
        <f t="shared" si="30"/>
      </c>
      <c r="S215" s="8">
        <f t="shared" si="31"/>
      </c>
    </row>
    <row r="216" spans="1:19" ht="15">
      <c r="A216" s="1">
        <v>13</v>
      </c>
      <c r="B216" s="5">
        <v>0.78125</v>
      </c>
      <c r="C216" s="1" t="s">
        <v>144</v>
      </c>
      <c r="D216" s="1">
        <v>5</v>
      </c>
      <c r="E216" s="1">
        <v>13</v>
      </c>
      <c r="F216" s="1" t="s">
        <v>157</v>
      </c>
      <c r="G216" s="2">
        <v>35.717066666666604</v>
      </c>
      <c r="H216" s="6">
        <f>1+_xlfn.COUNTIFS(A:A,A216,O:O,"&lt;"&amp;O216)</f>
        <v>11</v>
      </c>
      <c r="I216" s="2">
        <f>_xlfn.AVERAGEIF(A:A,A216,G:G)</f>
        <v>45.84679761904761</v>
      </c>
      <c r="J216" s="2">
        <f t="shared" si="24"/>
        <v>-10.129730952381003</v>
      </c>
      <c r="K216" s="2">
        <f t="shared" si="25"/>
        <v>79.87026904761899</v>
      </c>
      <c r="L216" s="2">
        <f t="shared" si="26"/>
        <v>120.56826931783667</v>
      </c>
      <c r="M216" s="2">
        <f>SUMIF(A:A,A216,L:L)</f>
        <v>4536.28307690127</v>
      </c>
      <c r="N216" s="3">
        <f t="shared" si="27"/>
        <v>0.026578647600668855</v>
      </c>
      <c r="O216" s="7">
        <f t="shared" si="28"/>
        <v>37.62418671651431</v>
      </c>
      <c r="P216" s="3">
        <f t="shared" si="29"/>
      </c>
      <c r="Q216" s="3">
        <f>IF(ISNUMBER(P216),SUMIF(A:A,A216,P:P),"")</f>
      </c>
      <c r="R216" s="3">
        <f t="shared" si="30"/>
      </c>
      <c r="S216" s="8">
        <f t="shared" si="31"/>
      </c>
    </row>
    <row r="217" spans="1:19" ht="15">
      <c r="A217" s="1">
        <v>13</v>
      </c>
      <c r="B217" s="5">
        <v>0.78125</v>
      </c>
      <c r="C217" s="1" t="s">
        <v>144</v>
      </c>
      <c r="D217" s="1">
        <v>5</v>
      </c>
      <c r="E217" s="1">
        <v>14</v>
      </c>
      <c r="F217" s="1" t="s">
        <v>158</v>
      </c>
      <c r="G217" s="2">
        <v>43.3980333333334</v>
      </c>
      <c r="H217" s="6">
        <f>1+_xlfn.COUNTIFS(A:A,A217,O:O,"&lt;"&amp;O217)</f>
        <v>8</v>
      </c>
      <c r="I217" s="2">
        <f>_xlfn.AVERAGEIF(A:A,A217,G:G)</f>
        <v>45.84679761904761</v>
      </c>
      <c r="J217" s="2">
        <f aca="true" t="shared" si="32" ref="J217:J278">G217-I217</f>
        <v>-2.448764285714205</v>
      </c>
      <c r="K217" s="2">
        <f aca="true" t="shared" si="33" ref="K217:K278">90+J217</f>
        <v>87.5512357142858</v>
      </c>
      <c r="L217" s="2">
        <f aca="true" t="shared" si="34" ref="L217:L278">EXP(0.06*K217)</f>
        <v>191.15299777442632</v>
      </c>
      <c r="M217" s="2">
        <f>SUMIF(A:A,A217,L:L)</f>
        <v>4536.28307690127</v>
      </c>
      <c r="N217" s="3">
        <f aca="true" t="shared" si="35" ref="N217:N278">L217/M217</f>
        <v>0.04213868370511893</v>
      </c>
      <c r="O217" s="7">
        <f aca="true" t="shared" si="36" ref="O217:O278">1/N217</f>
        <v>23.731163673689263</v>
      </c>
      <c r="P217" s="3">
        <f aca="true" t="shared" si="37" ref="P217:P278">IF(O217&gt;21,"",N217)</f>
      </c>
      <c r="Q217" s="3">
        <f>IF(ISNUMBER(P217),SUMIF(A:A,A217,P:P),"")</f>
      </c>
      <c r="R217" s="3">
        <f aca="true" t="shared" si="38" ref="R217:R278">_xlfn.IFERROR(P217*(1/Q217),"")</f>
      </c>
      <c r="S217" s="8">
        <f aca="true" t="shared" si="39" ref="S217:S278">_xlfn.IFERROR(1/R217,"")</f>
      </c>
    </row>
    <row r="218" spans="1:19" ht="15">
      <c r="A218" s="1">
        <v>9</v>
      </c>
      <c r="B218" s="5">
        <v>0.7916666666666666</v>
      </c>
      <c r="C218" s="1" t="s">
        <v>88</v>
      </c>
      <c r="D218" s="1">
        <v>3</v>
      </c>
      <c r="E218" s="1">
        <v>10</v>
      </c>
      <c r="F218" s="1" t="s">
        <v>116</v>
      </c>
      <c r="G218" s="2">
        <v>73.4382333333333</v>
      </c>
      <c r="H218" s="6">
        <f>1+_xlfn.COUNTIFS(A:A,A218,O:O,"&lt;"&amp;O218)</f>
        <v>1</v>
      </c>
      <c r="I218" s="2">
        <f>_xlfn.AVERAGEIF(A:A,A218,G:G)</f>
        <v>46.99088333333333</v>
      </c>
      <c r="J218" s="2">
        <f t="shared" si="32"/>
        <v>26.44734999999997</v>
      </c>
      <c r="K218" s="2">
        <f t="shared" si="33"/>
        <v>116.44734999999997</v>
      </c>
      <c r="L218" s="2">
        <f t="shared" si="34"/>
        <v>1082.297093702519</v>
      </c>
      <c r="M218" s="2">
        <f>SUMIF(A:A,A218,L:L)</f>
        <v>3467.6601145279687</v>
      </c>
      <c r="N218" s="3">
        <f t="shared" si="35"/>
        <v>0.3121116424208275</v>
      </c>
      <c r="O218" s="7">
        <f t="shared" si="36"/>
        <v>3.2039817298826563</v>
      </c>
      <c r="P218" s="3">
        <f t="shared" si="37"/>
        <v>0.3121116424208275</v>
      </c>
      <c r="Q218" s="3">
        <f>IF(ISNUMBER(P218),SUMIF(A:A,A218,P:P),"")</f>
        <v>0.9064722269124432</v>
      </c>
      <c r="R218" s="3">
        <f t="shared" si="38"/>
        <v>0.34431462228458826</v>
      </c>
      <c r="S218" s="8">
        <f t="shared" si="39"/>
        <v>2.904320453673514</v>
      </c>
    </row>
    <row r="219" spans="1:19" ht="15">
      <c r="A219" s="1">
        <v>9</v>
      </c>
      <c r="B219" s="5">
        <v>0.7916666666666666</v>
      </c>
      <c r="C219" s="1" t="s">
        <v>88</v>
      </c>
      <c r="D219" s="1">
        <v>3</v>
      </c>
      <c r="E219" s="1">
        <v>4</v>
      </c>
      <c r="F219" s="1" t="s">
        <v>110</v>
      </c>
      <c r="G219" s="2">
        <v>64.9709333333333</v>
      </c>
      <c r="H219" s="6">
        <f>1+_xlfn.COUNTIFS(A:A,A219,O:O,"&lt;"&amp;O219)</f>
        <v>2</v>
      </c>
      <c r="I219" s="2">
        <f>_xlfn.AVERAGEIF(A:A,A219,G:G)</f>
        <v>46.99088333333333</v>
      </c>
      <c r="J219" s="2">
        <f t="shared" si="32"/>
        <v>17.980049999999977</v>
      </c>
      <c r="K219" s="2">
        <f t="shared" si="33"/>
        <v>107.98004999999998</v>
      </c>
      <c r="L219" s="2">
        <f t="shared" si="34"/>
        <v>651.1910039370971</v>
      </c>
      <c r="M219" s="2">
        <f>SUMIF(A:A,A219,L:L)</f>
        <v>3467.6601145279687</v>
      </c>
      <c r="N219" s="3">
        <f t="shared" si="35"/>
        <v>0.1877897436397799</v>
      </c>
      <c r="O219" s="7">
        <f t="shared" si="36"/>
        <v>5.3251044525531155</v>
      </c>
      <c r="P219" s="3">
        <f t="shared" si="37"/>
        <v>0.1877897436397799</v>
      </c>
      <c r="Q219" s="3">
        <f>IF(ISNUMBER(P219),SUMIF(A:A,A219,P:P),"")</f>
        <v>0.9064722269124432</v>
      </c>
      <c r="R219" s="3">
        <f t="shared" si="38"/>
        <v>0.2071654685763678</v>
      </c>
      <c r="S219" s="8">
        <f t="shared" si="39"/>
        <v>4.827059291647189</v>
      </c>
    </row>
    <row r="220" spans="1:19" ht="15">
      <c r="A220" s="1">
        <v>9</v>
      </c>
      <c r="B220" s="5">
        <v>0.7916666666666666</v>
      </c>
      <c r="C220" s="1" t="s">
        <v>88</v>
      </c>
      <c r="D220" s="1">
        <v>3</v>
      </c>
      <c r="E220" s="1">
        <v>7</v>
      </c>
      <c r="F220" s="1" t="s">
        <v>113</v>
      </c>
      <c r="G220" s="2">
        <v>59.1222333333333</v>
      </c>
      <c r="H220" s="6">
        <f>1+_xlfn.COUNTIFS(A:A,A220,O:O,"&lt;"&amp;O220)</f>
        <v>3</v>
      </c>
      <c r="I220" s="2">
        <f>_xlfn.AVERAGEIF(A:A,A220,G:G)</f>
        <v>46.99088333333333</v>
      </c>
      <c r="J220" s="2">
        <f t="shared" si="32"/>
        <v>12.13134999999997</v>
      </c>
      <c r="K220" s="2">
        <f t="shared" si="33"/>
        <v>102.13134999999997</v>
      </c>
      <c r="L220" s="2">
        <f t="shared" si="34"/>
        <v>458.4636461984411</v>
      </c>
      <c r="M220" s="2">
        <f>SUMIF(A:A,A220,L:L)</f>
        <v>3467.6601145279687</v>
      </c>
      <c r="N220" s="3">
        <f t="shared" si="35"/>
        <v>0.1322112407377183</v>
      </c>
      <c r="O220" s="7">
        <f t="shared" si="36"/>
        <v>7.563653396036179</v>
      </c>
      <c r="P220" s="3">
        <f t="shared" si="37"/>
        <v>0.1322112407377183</v>
      </c>
      <c r="Q220" s="3">
        <f>IF(ISNUMBER(P220),SUMIF(A:A,A220,P:P),"")</f>
        <v>0.9064722269124432</v>
      </c>
      <c r="R220" s="3">
        <f t="shared" si="38"/>
        <v>0.14585250028900076</v>
      </c>
      <c r="S220" s="8">
        <f t="shared" si="39"/>
        <v>6.856241737498781</v>
      </c>
    </row>
    <row r="221" spans="1:19" ht="15">
      <c r="A221" s="1">
        <v>9</v>
      </c>
      <c r="B221" s="5">
        <v>0.7916666666666666</v>
      </c>
      <c r="C221" s="1" t="s">
        <v>88</v>
      </c>
      <c r="D221" s="1">
        <v>3</v>
      </c>
      <c r="E221" s="1">
        <v>2</v>
      </c>
      <c r="F221" s="1" t="s">
        <v>108</v>
      </c>
      <c r="G221" s="2">
        <v>54.2576666666666</v>
      </c>
      <c r="H221" s="6">
        <f>1+_xlfn.COUNTIFS(A:A,A221,O:O,"&lt;"&amp;O221)</f>
        <v>4</v>
      </c>
      <c r="I221" s="2">
        <f>_xlfn.AVERAGEIF(A:A,A221,G:G)</f>
        <v>46.99088333333333</v>
      </c>
      <c r="J221" s="2">
        <f t="shared" si="32"/>
        <v>7.266783333333272</v>
      </c>
      <c r="K221" s="2">
        <f t="shared" si="33"/>
        <v>97.26678333333328</v>
      </c>
      <c r="L221" s="2">
        <f t="shared" si="34"/>
        <v>342.4093667308934</v>
      </c>
      <c r="M221" s="2">
        <f>SUMIF(A:A,A221,L:L)</f>
        <v>3467.6601145279687</v>
      </c>
      <c r="N221" s="3">
        <f t="shared" si="35"/>
        <v>0.09874363559921831</v>
      </c>
      <c r="O221" s="7">
        <f t="shared" si="36"/>
        <v>10.127234975009532</v>
      </c>
      <c r="P221" s="3">
        <f t="shared" si="37"/>
        <v>0.09874363559921831</v>
      </c>
      <c r="Q221" s="3">
        <f>IF(ISNUMBER(P221),SUMIF(A:A,A221,P:P),"")</f>
        <v>0.9064722269124432</v>
      </c>
      <c r="R221" s="3">
        <f t="shared" si="38"/>
        <v>0.10893178264882021</v>
      </c>
      <c r="S221" s="8">
        <f t="shared" si="39"/>
        <v>9.180057240262473</v>
      </c>
    </row>
    <row r="222" spans="1:19" ht="15">
      <c r="A222" s="1">
        <v>9</v>
      </c>
      <c r="B222" s="5">
        <v>0.7916666666666666</v>
      </c>
      <c r="C222" s="1" t="s">
        <v>88</v>
      </c>
      <c r="D222" s="1">
        <v>3</v>
      </c>
      <c r="E222" s="1">
        <v>5</v>
      </c>
      <c r="F222" s="1" t="s">
        <v>111</v>
      </c>
      <c r="G222" s="2">
        <v>53.3307666666667</v>
      </c>
      <c r="H222" s="6">
        <f>1+_xlfn.COUNTIFS(A:A,A222,O:O,"&lt;"&amp;O222)</f>
        <v>5</v>
      </c>
      <c r="I222" s="2">
        <f>_xlfn.AVERAGEIF(A:A,A222,G:G)</f>
        <v>46.99088333333333</v>
      </c>
      <c r="J222" s="2">
        <f t="shared" si="32"/>
        <v>6.339883333333368</v>
      </c>
      <c r="K222" s="2">
        <f t="shared" si="33"/>
        <v>96.33988333333338</v>
      </c>
      <c r="L222" s="2">
        <f t="shared" si="34"/>
        <v>323.88645278449457</v>
      </c>
      <c r="M222" s="2">
        <f>SUMIF(A:A,A222,L:L)</f>
        <v>3467.6601145279687</v>
      </c>
      <c r="N222" s="3">
        <f t="shared" si="35"/>
        <v>0.09340201810078011</v>
      </c>
      <c r="O222" s="7">
        <f t="shared" si="36"/>
        <v>10.706406781500236</v>
      </c>
      <c r="P222" s="3">
        <f t="shared" si="37"/>
        <v>0.09340201810078011</v>
      </c>
      <c r="Q222" s="3">
        <f>IF(ISNUMBER(P222),SUMIF(A:A,A222,P:P),"")</f>
        <v>0.9064722269124432</v>
      </c>
      <c r="R222" s="3">
        <f t="shared" si="38"/>
        <v>0.1030390290267568</v>
      </c>
      <c r="S222" s="8">
        <f t="shared" si="39"/>
        <v>9.705060397457004</v>
      </c>
    </row>
    <row r="223" spans="1:19" ht="15">
      <c r="A223" s="1">
        <v>9</v>
      </c>
      <c r="B223" s="5">
        <v>0.7916666666666666</v>
      </c>
      <c r="C223" s="1" t="s">
        <v>88</v>
      </c>
      <c r="D223" s="1">
        <v>3</v>
      </c>
      <c r="E223" s="1">
        <v>3</v>
      </c>
      <c r="F223" s="1" t="s">
        <v>109</v>
      </c>
      <c r="G223" s="2">
        <v>51.2043</v>
      </c>
      <c r="H223" s="6">
        <f>1+_xlfn.COUNTIFS(A:A,A223,O:O,"&lt;"&amp;O223)</f>
        <v>6</v>
      </c>
      <c r="I223" s="2">
        <f>_xlfn.AVERAGEIF(A:A,A223,G:G)</f>
        <v>46.99088333333333</v>
      </c>
      <c r="J223" s="2">
        <f t="shared" si="32"/>
        <v>4.213416666666674</v>
      </c>
      <c r="K223" s="2">
        <f t="shared" si="33"/>
        <v>94.21341666666667</v>
      </c>
      <c r="L223" s="2">
        <f t="shared" si="34"/>
        <v>285.0900228381806</v>
      </c>
      <c r="M223" s="2">
        <f>SUMIF(A:A,A223,L:L)</f>
        <v>3467.6601145279687</v>
      </c>
      <c r="N223" s="3">
        <f t="shared" si="35"/>
        <v>0.08221394641411911</v>
      </c>
      <c r="O223" s="7">
        <f t="shared" si="36"/>
        <v>12.163386427929263</v>
      </c>
      <c r="P223" s="3">
        <f t="shared" si="37"/>
        <v>0.08221394641411911</v>
      </c>
      <c r="Q223" s="3">
        <f>IF(ISNUMBER(P223),SUMIF(A:A,A223,P:P),"")</f>
        <v>0.9064722269124432</v>
      </c>
      <c r="R223" s="3">
        <f t="shared" si="38"/>
        <v>0.09069659717446611</v>
      </c>
      <c r="S223" s="8">
        <f t="shared" si="39"/>
        <v>11.025771982121627</v>
      </c>
    </row>
    <row r="224" spans="1:19" ht="15">
      <c r="A224" s="1">
        <v>9</v>
      </c>
      <c r="B224" s="5">
        <v>0.7916666666666666</v>
      </c>
      <c r="C224" s="1" t="s">
        <v>88</v>
      </c>
      <c r="D224" s="1">
        <v>3</v>
      </c>
      <c r="E224" s="1">
        <v>1</v>
      </c>
      <c r="F224" s="1" t="s">
        <v>107</v>
      </c>
      <c r="G224" s="2">
        <v>20.568366666666698</v>
      </c>
      <c r="H224" s="6">
        <f>1+_xlfn.COUNTIFS(A:A,A224,O:O,"&lt;"&amp;O224)</f>
        <v>10</v>
      </c>
      <c r="I224" s="2">
        <f>_xlfn.AVERAGEIF(A:A,A224,G:G)</f>
        <v>46.99088333333333</v>
      </c>
      <c r="J224" s="2">
        <f t="shared" si="32"/>
        <v>-26.42251666666663</v>
      </c>
      <c r="K224" s="2">
        <f t="shared" si="33"/>
        <v>63.57748333333337</v>
      </c>
      <c r="L224" s="2">
        <f t="shared" si="34"/>
        <v>45.360831936360796</v>
      </c>
      <c r="M224" s="2">
        <f>SUMIF(A:A,A224,L:L)</f>
        <v>3467.6601145279687</v>
      </c>
      <c r="N224" s="3">
        <f t="shared" si="35"/>
        <v>0.013081106693911231</v>
      </c>
      <c r="O224" s="7">
        <f t="shared" si="36"/>
        <v>76.44613130978152</v>
      </c>
      <c r="P224" s="3">
        <f t="shared" si="37"/>
      </c>
      <c r="Q224" s="3">
        <f>IF(ISNUMBER(P224),SUMIF(A:A,A224,P:P),"")</f>
      </c>
      <c r="R224" s="3">
        <f t="shared" si="38"/>
      </c>
      <c r="S224" s="8">
        <f t="shared" si="39"/>
      </c>
    </row>
    <row r="225" spans="1:19" ht="15">
      <c r="A225" s="1">
        <v>9</v>
      </c>
      <c r="B225" s="5">
        <v>0.7916666666666666</v>
      </c>
      <c r="C225" s="1" t="s">
        <v>88</v>
      </c>
      <c r="D225" s="1">
        <v>3</v>
      </c>
      <c r="E225" s="1">
        <v>6</v>
      </c>
      <c r="F225" s="1" t="s">
        <v>112</v>
      </c>
      <c r="G225" s="2">
        <v>29.541066666666698</v>
      </c>
      <c r="H225" s="6">
        <f>1+_xlfn.COUNTIFS(A:A,A225,O:O,"&lt;"&amp;O225)</f>
        <v>8</v>
      </c>
      <c r="I225" s="2">
        <f>_xlfn.AVERAGEIF(A:A,A225,G:G)</f>
        <v>46.99088333333333</v>
      </c>
      <c r="J225" s="2">
        <f t="shared" si="32"/>
        <v>-17.44981666666663</v>
      </c>
      <c r="K225" s="2">
        <f t="shared" si="33"/>
        <v>72.55018333333336</v>
      </c>
      <c r="L225" s="2">
        <f t="shared" si="34"/>
        <v>77.71210214445667</v>
      </c>
      <c r="M225" s="2">
        <f>SUMIF(A:A,A225,L:L)</f>
        <v>3467.6601145279687</v>
      </c>
      <c r="N225" s="3">
        <f t="shared" si="35"/>
        <v>0.022410530322414583</v>
      </c>
      <c r="O225" s="7">
        <f t="shared" si="36"/>
        <v>44.621880232785884</v>
      </c>
      <c r="P225" s="3">
        <f t="shared" si="37"/>
      </c>
      <c r="Q225" s="3">
        <f>IF(ISNUMBER(P225),SUMIF(A:A,A225,P:P),"")</f>
      </c>
      <c r="R225" s="3">
        <f t="shared" si="38"/>
      </c>
      <c r="S225" s="8">
        <f t="shared" si="39"/>
      </c>
    </row>
    <row r="226" spans="1:19" ht="15">
      <c r="A226" s="1">
        <v>9</v>
      </c>
      <c r="B226" s="5">
        <v>0.7916666666666666</v>
      </c>
      <c r="C226" s="1" t="s">
        <v>88</v>
      </c>
      <c r="D226" s="1">
        <v>3</v>
      </c>
      <c r="E226" s="1">
        <v>8</v>
      </c>
      <c r="F226" s="1" t="s">
        <v>114</v>
      </c>
      <c r="G226" s="2">
        <v>23.1733333333333</v>
      </c>
      <c r="H226" s="6">
        <f>1+_xlfn.COUNTIFS(A:A,A226,O:O,"&lt;"&amp;O226)</f>
        <v>9</v>
      </c>
      <c r="I226" s="2">
        <f>_xlfn.AVERAGEIF(A:A,A226,G:G)</f>
        <v>46.99088333333333</v>
      </c>
      <c r="J226" s="2">
        <f t="shared" si="32"/>
        <v>-23.81755000000003</v>
      </c>
      <c r="K226" s="2">
        <f t="shared" si="33"/>
        <v>66.18244999999997</v>
      </c>
      <c r="L226" s="2">
        <f t="shared" si="34"/>
        <v>53.034730956384855</v>
      </c>
      <c r="M226" s="2">
        <f>SUMIF(A:A,A226,L:L)</f>
        <v>3467.6601145279687</v>
      </c>
      <c r="N226" s="3">
        <f t="shared" si="35"/>
        <v>0.015294097231211527</v>
      </c>
      <c r="O226" s="7">
        <f t="shared" si="36"/>
        <v>65.38470266549918</v>
      </c>
      <c r="P226" s="3">
        <f t="shared" si="37"/>
      </c>
      <c r="Q226" s="3">
        <f>IF(ISNUMBER(P226),SUMIF(A:A,A226,P:P),"")</f>
      </c>
      <c r="R226" s="3">
        <f t="shared" si="38"/>
      </c>
      <c r="S226" s="8">
        <f t="shared" si="39"/>
      </c>
    </row>
    <row r="227" spans="1:19" ht="15">
      <c r="A227" s="1">
        <v>9</v>
      </c>
      <c r="B227" s="5">
        <v>0.7916666666666666</v>
      </c>
      <c r="C227" s="1" t="s">
        <v>88</v>
      </c>
      <c r="D227" s="1">
        <v>3</v>
      </c>
      <c r="E227" s="1">
        <v>9</v>
      </c>
      <c r="F227" s="1" t="s">
        <v>115</v>
      </c>
      <c r="G227" s="2">
        <v>40.3019333333334</v>
      </c>
      <c r="H227" s="6">
        <f>1+_xlfn.COUNTIFS(A:A,A227,O:O,"&lt;"&amp;O227)</f>
        <v>7</v>
      </c>
      <c r="I227" s="2">
        <f>_xlfn.AVERAGEIF(A:A,A227,G:G)</f>
        <v>46.99088333333333</v>
      </c>
      <c r="J227" s="2">
        <f t="shared" si="32"/>
        <v>-6.688949999999927</v>
      </c>
      <c r="K227" s="2">
        <f t="shared" si="33"/>
        <v>83.31105000000008</v>
      </c>
      <c r="L227" s="2">
        <f t="shared" si="34"/>
        <v>148.21486329914075</v>
      </c>
      <c r="M227" s="2">
        <f>SUMIF(A:A,A227,L:L)</f>
        <v>3467.6601145279687</v>
      </c>
      <c r="N227" s="3">
        <f t="shared" si="35"/>
        <v>0.04274203884001945</v>
      </c>
      <c r="O227" s="7">
        <f t="shared" si="36"/>
        <v>23.396169839790097</v>
      </c>
      <c r="P227" s="3">
        <f t="shared" si="37"/>
      </c>
      <c r="Q227" s="3">
        <f>IF(ISNUMBER(P227),SUMIF(A:A,A227,P:P),"")</f>
      </c>
      <c r="R227" s="3">
        <f t="shared" si="38"/>
      </c>
      <c r="S227" s="8">
        <f t="shared" si="39"/>
      </c>
    </row>
    <row r="228" spans="1:19" ht="15">
      <c r="A228" s="1">
        <v>14</v>
      </c>
      <c r="B228" s="5">
        <v>0.8020833333333334</v>
      </c>
      <c r="C228" s="1" t="s">
        <v>144</v>
      </c>
      <c r="D228" s="1">
        <v>6</v>
      </c>
      <c r="E228" s="1">
        <v>2</v>
      </c>
      <c r="F228" s="1" t="s">
        <v>160</v>
      </c>
      <c r="G228" s="2">
        <v>72.9756333333333</v>
      </c>
      <c r="H228" s="6">
        <f>1+_xlfn.COUNTIFS(A:A,A228,O:O,"&lt;"&amp;O228)</f>
        <v>1</v>
      </c>
      <c r="I228" s="2">
        <f>_xlfn.AVERAGEIF(A:A,A228,G:G)</f>
        <v>48.817226190476184</v>
      </c>
      <c r="J228" s="2">
        <f t="shared" si="32"/>
        <v>24.158407142857122</v>
      </c>
      <c r="K228" s="2">
        <f t="shared" si="33"/>
        <v>114.15840714285713</v>
      </c>
      <c r="L228" s="2">
        <f t="shared" si="34"/>
        <v>943.4132621474603</v>
      </c>
      <c r="M228" s="2">
        <f>SUMIF(A:A,A228,L:L)</f>
        <v>3867.4315763991367</v>
      </c>
      <c r="N228" s="3">
        <f t="shared" si="35"/>
        <v>0.2439379323229934</v>
      </c>
      <c r="O228" s="7">
        <f t="shared" si="36"/>
        <v>4.099403444462748</v>
      </c>
      <c r="P228" s="3">
        <f t="shared" si="37"/>
        <v>0.2439379323229934</v>
      </c>
      <c r="Q228" s="3">
        <f>IF(ISNUMBER(P228),SUMIF(A:A,A228,P:P),"")</f>
        <v>0.7926322273601374</v>
      </c>
      <c r="R228" s="3">
        <f t="shared" si="38"/>
        <v>0.3077567677703807</v>
      </c>
      <c r="S228" s="8">
        <f t="shared" si="39"/>
        <v>3.2493192830323276</v>
      </c>
    </row>
    <row r="229" spans="1:19" ht="15">
      <c r="A229" s="1">
        <v>14</v>
      </c>
      <c r="B229" s="5">
        <v>0.8020833333333334</v>
      </c>
      <c r="C229" s="1" t="s">
        <v>144</v>
      </c>
      <c r="D229" s="1">
        <v>6</v>
      </c>
      <c r="E229" s="1">
        <v>4</v>
      </c>
      <c r="F229" s="1" t="s">
        <v>162</v>
      </c>
      <c r="G229" s="2">
        <v>63.10456666666659</v>
      </c>
      <c r="H229" s="6">
        <f>1+_xlfn.COUNTIFS(A:A,A229,O:O,"&lt;"&amp;O229)</f>
        <v>2</v>
      </c>
      <c r="I229" s="2">
        <f>_xlfn.AVERAGEIF(A:A,A229,G:G)</f>
        <v>48.817226190476184</v>
      </c>
      <c r="J229" s="2">
        <f t="shared" si="32"/>
        <v>14.287340476190408</v>
      </c>
      <c r="K229" s="2">
        <f t="shared" si="33"/>
        <v>104.28734047619041</v>
      </c>
      <c r="L229" s="2">
        <f t="shared" si="34"/>
        <v>521.7770704561509</v>
      </c>
      <c r="M229" s="2">
        <f>SUMIF(A:A,A229,L:L)</f>
        <v>3867.4315763991367</v>
      </c>
      <c r="N229" s="3">
        <f t="shared" si="35"/>
        <v>0.13491565659242089</v>
      </c>
      <c r="O229" s="7">
        <f t="shared" si="36"/>
        <v>7.41203819673051</v>
      </c>
      <c r="P229" s="3">
        <f t="shared" si="37"/>
        <v>0.13491565659242089</v>
      </c>
      <c r="Q229" s="3">
        <f>IF(ISNUMBER(P229),SUMIF(A:A,A229,P:P),"")</f>
        <v>0.7926322273601374</v>
      </c>
      <c r="R229" s="3">
        <f t="shared" si="38"/>
        <v>0.17021217651187065</v>
      </c>
      <c r="S229" s="8">
        <f t="shared" si="39"/>
        <v>5.87502034515292</v>
      </c>
    </row>
    <row r="230" spans="1:19" ht="15">
      <c r="A230" s="1">
        <v>14</v>
      </c>
      <c r="B230" s="5">
        <v>0.8020833333333334</v>
      </c>
      <c r="C230" s="1" t="s">
        <v>144</v>
      </c>
      <c r="D230" s="1">
        <v>6</v>
      </c>
      <c r="E230" s="1">
        <v>5</v>
      </c>
      <c r="F230" s="1" t="s">
        <v>163</v>
      </c>
      <c r="G230" s="2">
        <v>58.9774</v>
      </c>
      <c r="H230" s="6">
        <f>1+_xlfn.COUNTIFS(A:A,A230,O:O,"&lt;"&amp;O230)</f>
        <v>3</v>
      </c>
      <c r="I230" s="2">
        <f>_xlfn.AVERAGEIF(A:A,A230,G:G)</f>
        <v>48.817226190476184</v>
      </c>
      <c r="J230" s="2">
        <f t="shared" si="32"/>
        <v>10.160173809523819</v>
      </c>
      <c r="K230" s="2">
        <f t="shared" si="33"/>
        <v>100.16017380952383</v>
      </c>
      <c r="L230" s="2">
        <f t="shared" si="34"/>
        <v>407.3246073317247</v>
      </c>
      <c r="M230" s="2">
        <f>SUMIF(A:A,A230,L:L)</f>
        <v>3867.4315763991367</v>
      </c>
      <c r="N230" s="3">
        <f t="shared" si="35"/>
        <v>0.10532173595970219</v>
      </c>
      <c r="O230" s="7">
        <f t="shared" si="36"/>
        <v>9.494716269988336</v>
      </c>
      <c r="P230" s="3">
        <f t="shared" si="37"/>
        <v>0.10532173595970219</v>
      </c>
      <c r="Q230" s="3">
        <f>IF(ISNUMBER(P230),SUMIF(A:A,A230,P:P),"")</f>
        <v>0.7926322273601374</v>
      </c>
      <c r="R230" s="3">
        <f t="shared" si="38"/>
        <v>0.13287591940397928</v>
      </c>
      <c r="S230" s="8">
        <f t="shared" si="39"/>
        <v>7.52581810523339</v>
      </c>
    </row>
    <row r="231" spans="1:19" ht="15">
      <c r="A231" s="1">
        <v>14</v>
      </c>
      <c r="B231" s="5">
        <v>0.8020833333333334</v>
      </c>
      <c r="C231" s="1" t="s">
        <v>144</v>
      </c>
      <c r="D231" s="1">
        <v>6</v>
      </c>
      <c r="E231" s="1">
        <v>1</v>
      </c>
      <c r="F231" s="1" t="s">
        <v>159</v>
      </c>
      <c r="G231" s="2">
        <v>53.2127</v>
      </c>
      <c r="H231" s="6">
        <f>1+_xlfn.COUNTIFS(A:A,A231,O:O,"&lt;"&amp;O231)</f>
        <v>4</v>
      </c>
      <c r="I231" s="2">
        <f>_xlfn.AVERAGEIF(A:A,A231,G:G)</f>
        <v>48.817226190476184</v>
      </c>
      <c r="J231" s="2">
        <f t="shared" si="32"/>
        <v>4.395473809523814</v>
      </c>
      <c r="K231" s="2">
        <f t="shared" si="33"/>
        <v>94.39547380952382</v>
      </c>
      <c r="L231" s="2">
        <f t="shared" si="34"/>
        <v>288.22125409441327</v>
      </c>
      <c r="M231" s="2">
        <f>SUMIF(A:A,A231,L:L)</f>
        <v>3867.4315763991367</v>
      </c>
      <c r="N231" s="3">
        <f t="shared" si="35"/>
        <v>0.07452523681434294</v>
      </c>
      <c r="O231" s="7">
        <f t="shared" si="36"/>
        <v>13.418273362769678</v>
      </c>
      <c r="P231" s="3">
        <f t="shared" si="37"/>
        <v>0.07452523681434294</v>
      </c>
      <c r="Q231" s="3">
        <f>IF(ISNUMBER(P231),SUMIF(A:A,A231,P:P),"")</f>
        <v>0.7926322273601374</v>
      </c>
      <c r="R231" s="3">
        <f t="shared" si="38"/>
        <v>0.09402246621052658</v>
      </c>
      <c r="S231" s="8">
        <f t="shared" si="39"/>
        <v>10.63575590285933</v>
      </c>
    </row>
    <row r="232" spans="1:19" ht="15">
      <c r="A232" s="1">
        <v>14</v>
      </c>
      <c r="B232" s="5">
        <v>0.8020833333333334</v>
      </c>
      <c r="C232" s="1" t="s">
        <v>144</v>
      </c>
      <c r="D232" s="1">
        <v>6</v>
      </c>
      <c r="E232" s="1">
        <v>14</v>
      </c>
      <c r="F232" s="1" t="s">
        <v>172</v>
      </c>
      <c r="G232" s="2">
        <v>50.8255333333334</v>
      </c>
      <c r="H232" s="6">
        <f>1+_xlfn.COUNTIFS(A:A,A232,O:O,"&lt;"&amp;O232)</f>
        <v>5</v>
      </c>
      <c r="I232" s="2">
        <f>_xlfn.AVERAGEIF(A:A,A232,G:G)</f>
        <v>48.817226190476184</v>
      </c>
      <c r="J232" s="2">
        <f t="shared" si="32"/>
        <v>2.0083071428572126</v>
      </c>
      <c r="K232" s="2">
        <f t="shared" si="33"/>
        <v>92.0083071428572</v>
      </c>
      <c r="L232" s="2">
        <f t="shared" si="34"/>
        <v>249.7594934383583</v>
      </c>
      <c r="M232" s="2">
        <f>SUMIF(A:A,A232,L:L)</f>
        <v>3867.4315763991367</v>
      </c>
      <c r="N232" s="3">
        <f t="shared" si="35"/>
        <v>0.06458019709062385</v>
      </c>
      <c r="O232" s="7">
        <f t="shared" si="36"/>
        <v>15.484622919263066</v>
      </c>
      <c r="P232" s="3">
        <f t="shared" si="37"/>
        <v>0.06458019709062385</v>
      </c>
      <c r="Q232" s="3">
        <f>IF(ISNUMBER(P232),SUMIF(A:A,A232,P:P),"")</f>
        <v>0.7926322273601374</v>
      </c>
      <c r="R232" s="3">
        <f t="shared" si="38"/>
        <v>0.08147561360923751</v>
      </c>
      <c r="S232" s="8">
        <f t="shared" si="39"/>
        <v>12.273611154327316</v>
      </c>
    </row>
    <row r="233" spans="1:19" ht="15">
      <c r="A233" s="1">
        <v>14</v>
      </c>
      <c r="B233" s="5">
        <v>0.8020833333333334</v>
      </c>
      <c r="C233" s="1" t="s">
        <v>144</v>
      </c>
      <c r="D233" s="1">
        <v>6</v>
      </c>
      <c r="E233" s="1">
        <v>8</v>
      </c>
      <c r="F233" s="1" t="s">
        <v>166</v>
      </c>
      <c r="G233" s="2">
        <v>49.9984</v>
      </c>
      <c r="H233" s="6">
        <f>1+_xlfn.COUNTIFS(A:A,A233,O:O,"&lt;"&amp;O233)</f>
        <v>6</v>
      </c>
      <c r="I233" s="2">
        <f>_xlfn.AVERAGEIF(A:A,A233,G:G)</f>
        <v>48.817226190476184</v>
      </c>
      <c r="J233" s="2">
        <f t="shared" si="32"/>
        <v>1.1811738095238127</v>
      </c>
      <c r="K233" s="2">
        <f t="shared" si="33"/>
        <v>91.18117380952381</v>
      </c>
      <c r="L233" s="2">
        <f t="shared" si="34"/>
        <v>237.66697487899913</v>
      </c>
      <c r="M233" s="2">
        <f>SUMIF(A:A,A233,L:L)</f>
        <v>3867.4315763991367</v>
      </c>
      <c r="N233" s="3">
        <f t="shared" si="35"/>
        <v>0.061453440140829735</v>
      </c>
      <c r="O233" s="7">
        <f t="shared" si="36"/>
        <v>16.272482023924955</v>
      </c>
      <c r="P233" s="3">
        <f t="shared" si="37"/>
        <v>0.061453440140829735</v>
      </c>
      <c r="Q233" s="3">
        <f>IF(ISNUMBER(P233),SUMIF(A:A,A233,P:P),"")</f>
        <v>0.7926322273601374</v>
      </c>
      <c r="R233" s="3">
        <f t="shared" si="38"/>
        <v>0.0775308371519292</v>
      </c>
      <c r="S233" s="8">
        <f t="shared" si="39"/>
        <v>12.898093671301433</v>
      </c>
    </row>
    <row r="234" spans="1:19" ht="15">
      <c r="A234" s="1">
        <v>14</v>
      </c>
      <c r="B234" s="5">
        <v>0.8020833333333334</v>
      </c>
      <c r="C234" s="1" t="s">
        <v>144</v>
      </c>
      <c r="D234" s="1">
        <v>6</v>
      </c>
      <c r="E234" s="1">
        <v>10</v>
      </c>
      <c r="F234" s="1" t="s">
        <v>168</v>
      </c>
      <c r="G234" s="2">
        <v>49.0207</v>
      </c>
      <c r="H234" s="6">
        <f>1+_xlfn.COUNTIFS(A:A,A234,O:O,"&lt;"&amp;O234)</f>
        <v>7</v>
      </c>
      <c r="I234" s="2">
        <f>_xlfn.AVERAGEIF(A:A,A234,G:G)</f>
        <v>48.817226190476184</v>
      </c>
      <c r="J234" s="2">
        <f t="shared" si="32"/>
        <v>0.203473809523814</v>
      </c>
      <c r="K234" s="2">
        <f t="shared" si="33"/>
        <v>90.20347380952381</v>
      </c>
      <c r="L234" s="2">
        <f t="shared" si="34"/>
        <v>224.12600781308018</v>
      </c>
      <c r="M234" s="2">
        <f>SUMIF(A:A,A234,L:L)</f>
        <v>3867.4315763991367</v>
      </c>
      <c r="N234" s="3">
        <f t="shared" si="35"/>
        <v>0.05795215852836315</v>
      </c>
      <c r="O234" s="7">
        <f t="shared" si="36"/>
        <v>17.25561265350585</v>
      </c>
      <c r="P234" s="3">
        <f t="shared" si="37"/>
        <v>0.05795215852836315</v>
      </c>
      <c r="Q234" s="3">
        <f>IF(ISNUMBER(P234),SUMIF(A:A,A234,P:P),"")</f>
        <v>0.7926322273601374</v>
      </c>
      <c r="R234" s="3">
        <f t="shared" si="38"/>
        <v>0.07311355320660237</v>
      </c>
      <c r="S234" s="8">
        <f t="shared" si="39"/>
        <v>13.67735469201211</v>
      </c>
    </row>
    <row r="235" spans="1:19" ht="15">
      <c r="A235" s="1">
        <v>14</v>
      </c>
      <c r="B235" s="5">
        <v>0.8020833333333334</v>
      </c>
      <c r="C235" s="1" t="s">
        <v>144</v>
      </c>
      <c r="D235" s="1">
        <v>6</v>
      </c>
      <c r="E235" s="1">
        <v>7</v>
      </c>
      <c r="F235" s="1" t="s">
        <v>165</v>
      </c>
      <c r="G235" s="2">
        <v>46.5427333333333</v>
      </c>
      <c r="H235" s="6">
        <f>1+_xlfn.COUNTIFS(A:A,A235,O:O,"&lt;"&amp;O235)</f>
        <v>8</v>
      </c>
      <c r="I235" s="2">
        <f>_xlfn.AVERAGEIF(A:A,A235,G:G)</f>
        <v>48.817226190476184</v>
      </c>
      <c r="J235" s="2">
        <f t="shared" si="32"/>
        <v>-2.2744928571428815</v>
      </c>
      <c r="K235" s="2">
        <f t="shared" si="33"/>
        <v>87.72550714285711</v>
      </c>
      <c r="L235" s="2">
        <f t="shared" si="34"/>
        <v>193.16223440398835</v>
      </c>
      <c r="M235" s="2">
        <f>SUMIF(A:A,A235,L:L)</f>
        <v>3867.4315763991367</v>
      </c>
      <c r="N235" s="3">
        <f t="shared" si="35"/>
        <v>0.04994586991086125</v>
      </c>
      <c r="O235" s="7">
        <f t="shared" si="36"/>
        <v>20.021675501592167</v>
      </c>
      <c r="P235" s="3">
        <f t="shared" si="37"/>
        <v>0.04994586991086125</v>
      </c>
      <c r="Q235" s="3">
        <f>IF(ISNUMBER(P235),SUMIF(A:A,A235,P:P),"")</f>
        <v>0.7926322273601374</v>
      </c>
      <c r="R235" s="3">
        <f t="shared" si="38"/>
        <v>0.06301266613547374</v>
      </c>
      <c r="S235" s="8">
        <f t="shared" si="39"/>
        <v>15.869825248308894</v>
      </c>
    </row>
    <row r="236" spans="1:19" ht="15">
      <c r="A236" s="1">
        <v>14</v>
      </c>
      <c r="B236" s="5">
        <v>0.8020833333333334</v>
      </c>
      <c r="C236" s="1" t="s">
        <v>144</v>
      </c>
      <c r="D236" s="1">
        <v>6</v>
      </c>
      <c r="E236" s="1">
        <v>3</v>
      </c>
      <c r="F236" s="1" t="s">
        <v>161</v>
      </c>
      <c r="G236" s="2">
        <v>41.4225333333333</v>
      </c>
      <c r="H236" s="6">
        <f>1+_xlfn.COUNTIFS(A:A,A236,O:O,"&lt;"&amp;O236)</f>
        <v>11</v>
      </c>
      <c r="I236" s="2">
        <f>_xlfn.AVERAGEIF(A:A,A236,G:G)</f>
        <v>48.817226190476184</v>
      </c>
      <c r="J236" s="2">
        <f t="shared" si="32"/>
        <v>-7.394692857142886</v>
      </c>
      <c r="K236" s="2">
        <f t="shared" si="33"/>
        <v>82.60530714285711</v>
      </c>
      <c r="L236" s="2">
        <f t="shared" si="34"/>
        <v>142.06979182319728</v>
      </c>
      <c r="M236" s="2">
        <f>SUMIF(A:A,A236,L:L)</f>
        <v>3867.4315763991367</v>
      </c>
      <c r="N236" s="3">
        <f t="shared" si="35"/>
        <v>0.0367349205840313</v>
      </c>
      <c r="O236" s="7">
        <f t="shared" si="36"/>
        <v>27.222054222561756</v>
      </c>
      <c r="P236" s="3">
        <f t="shared" si="37"/>
      </c>
      <c r="Q236" s="3">
        <f>IF(ISNUMBER(P236),SUMIF(A:A,A236,P:P),"")</f>
      </c>
      <c r="R236" s="3">
        <f t="shared" si="38"/>
      </c>
      <c r="S236" s="8">
        <f t="shared" si="39"/>
      </c>
    </row>
    <row r="237" spans="1:19" ht="15">
      <c r="A237" s="1">
        <v>14</v>
      </c>
      <c r="B237" s="5">
        <v>0.8020833333333334</v>
      </c>
      <c r="C237" s="1" t="s">
        <v>144</v>
      </c>
      <c r="D237" s="1">
        <v>6</v>
      </c>
      <c r="E237" s="1">
        <v>6</v>
      </c>
      <c r="F237" s="1" t="s">
        <v>164</v>
      </c>
      <c r="G237" s="2">
        <v>45.1136</v>
      </c>
      <c r="H237" s="6">
        <f>1+_xlfn.COUNTIFS(A:A,A237,O:O,"&lt;"&amp;O237)</f>
        <v>10</v>
      </c>
      <c r="I237" s="2">
        <f>_xlfn.AVERAGEIF(A:A,A237,G:G)</f>
        <v>48.817226190476184</v>
      </c>
      <c r="J237" s="2">
        <f t="shared" si="32"/>
        <v>-3.703626190476186</v>
      </c>
      <c r="K237" s="2">
        <f t="shared" si="33"/>
        <v>86.29637380952381</v>
      </c>
      <c r="L237" s="2">
        <f t="shared" si="34"/>
        <v>177.28922323413508</v>
      </c>
      <c r="M237" s="2">
        <f>SUMIF(A:A,A237,L:L)</f>
        <v>3867.4315763991367</v>
      </c>
      <c r="N237" s="3">
        <f t="shared" si="35"/>
        <v>0.04584159272940632</v>
      </c>
      <c r="O237" s="7">
        <f t="shared" si="36"/>
        <v>21.814250781005764</v>
      </c>
      <c r="P237" s="3">
        <f t="shared" si="37"/>
      </c>
      <c r="Q237" s="3">
        <f>IF(ISNUMBER(P237),SUMIF(A:A,A237,P:P),"")</f>
      </c>
      <c r="R237" s="3">
        <f t="shared" si="38"/>
      </c>
      <c r="S237" s="8">
        <f t="shared" si="39"/>
      </c>
    </row>
    <row r="238" spans="1:19" ht="15">
      <c r="A238" s="1">
        <v>14</v>
      </c>
      <c r="B238" s="5">
        <v>0.8020833333333334</v>
      </c>
      <c r="C238" s="1" t="s">
        <v>144</v>
      </c>
      <c r="D238" s="1">
        <v>6</v>
      </c>
      <c r="E238" s="1">
        <v>9</v>
      </c>
      <c r="F238" s="1" t="s">
        <v>167</v>
      </c>
      <c r="G238" s="2">
        <v>45.587933333333304</v>
      </c>
      <c r="H238" s="6">
        <f>1+_xlfn.COUNTIFS(A:A,A238,O:O,"&lt;"&amp;O238)</f>
        <v>9</v>
      </c>
      <c r="I238" s="2">
        <f>_xlfn.AVERAGEIF(A:A,A238,G:G)</f>
        <v>48.817226190476184</v>
      </c>
      <c r="J238" s="2">
        <f t="shared" si="32"/>
        <v>-3.2292928571428803</v>
      </c>
      <c r="K238" s="2">
        <f t="shared" si="33"/>
        <v>86.77070714285712</v>
      </c>
      <c r="L238" s="2">
        <f t="shared" si="34"/>
        <v>182.40736015834375</v>
      </c>
      <c r="M238" s="2">
        <f>SUMIF(A:A,A238,L:L)</f>
        <v>3867.4315763991367</v>
      </c>
      <c r="N238" s="3">
        <f t="shared" si="35"/>
        <v>0.04716498703467132</v>
      </c>
      <c r="O238" s="7">
        <f t="shared" si="36"/>
        <v>21.202168448915142</v>
      </c>
      <c r="P238" s="3">
        <f t="shared" si="37"/>
      </c>
      <c r="Q238" s="3">
        <f>IF(ISNUMBER(P238),SUMIF(A:A,A238,P:P),"")</f>
      </c>
      <c r="R238" s="3">
        <f t="shared" si="38"/>
      </c>
      <c r="S238" s="8">
        <f t="shared" si="39"/>
      </c>
    </row>
    <row r="239" spans="1:19" ht="15">
      <c r="A239" s="1">
        <v>14</v>
      </c>
      <c r="B239" s="5">
        <v>0.8020833333333334</v>
      </c>
      <c r="C239" s="1" t="s">
        <v>144</v>
      </c>
      <c r="D239" s="1">
        <v>6</v>
      </c>
      <c r="E239" s="1">
        <v>11</v>
      </c>
      <c r="F239" s="1" t="s">
        <v>169</v>
      </c>
      <c r="G239" s="2">
        <v>36.1148666666667</v>
      </c>
      <c r="H239" s="6">
        <f>1+_xlfn.COUNTIFS(A:A,A239,O:O,"&lt;"&amp;O239)</f>
        <v>13</v>
      </c>
      <c r="I239" s="2">
        <f>_xlfn.AVERAGEIF(A:A,A239,G:G)</f>
        <v>48.817226190476184</v>
      </c>
      <c r="J239" s="2">
        <f t="shared" si="32"/>
        <v>-12.702359523809484</v>
      </c>
      <c r="K239" s="2">
        <f t="shared" si="33"/>
        <v>77.29764047619051</v>
      </c>
      <c r="L239" s="2">
        <f t="shared" si="34"/>
        <v>103.32283724167608</v>
      </c>
      <c r="M239" s="2">
        <f>SUMIF(A:A,A239,L:L)</f>
        <v>3867.4315763991367</v>
      </c>
      <c r="N239" s="3">
        <f t="shared" si="35"/>
        <v>0.026716138398465795</v>
      </c>
      <c r="O239" s="7">
        <f t="shared" si="36"/>
        <v>37.43055920302562</v>
      </c>
      <c r="P239" s="3">
        <f t="shared" si="37"/>
      </c>
      <c r="Q239" s="3">
        <f>IF(ISNUMBER(P239),SUMIF(A:A,A239,P:P),"")</f>
      </c>
      <c r="R239" s="3">
        <f t="shared" si="38"/>
      </c>
      <c r="S239" s="8">
        <f t="shared" si="39"/>
      </c>
    </row>
    <row r="240" spans="1:19" ht="15">
      <c r="A240" s="1">
        <v>14</v>
      </c>
      <c r="B240" s="5">
        <v>0.8020833333333334</v>
      </c>
      <c r="C240" s="1" t="s">
        <v>144</v>
      </c>
      <c r="D240" s="1">
        <v>6</v>
      </c>
      <c r="E240" s="1">
        <v>12</v>
      </c>
      <c r="F240" s="1" t="s">
        <v>170</v>
      </c>
      <c r="G240" s="2">
        <v>36.3787333333333</v>
      </c>
      <c r="H240" s="6">
        <f>1+_xlfn.COUNTIFS(A:A,A240,O:O,"&lt;"&amp;O240)</f>
        <v>12</v>
      </c>
      <c r="I240" s="2">
        <f>_xlfn.AVERAGEIF(A:A,A240,G:G)</f>
        <v>48.817226190476184</v>
      </c>
      <c r="J240" s="2">
        <f t="shared" si="32"/>
        <v>-12.438492857142883</v>
      </c>
      <c r="K240" s="2">
        <f t="shared" si="33"/>
        <v>77.56150714285712</v>
      </c>
      <c r="L240" s="2">
        <f t="shared" si="34"/>
        <v>104.97166205814308</v>
      </c>
      <c r="M240" s="2">
        <f>SUMIF(A:A,A240,L:L)</f>
        <v>3867.4315763991367</v>
      </c>
      <c r="N240" s="3">
        <f t="shared" si="35"/>
        <v>0.02714247427122665</v>
      </c>
      <c r="O240" s="7">
        <f t="shared" si="36"/>
        <v>36.84262495774329</v>
      </c>
      <c r="P240" s="3">
        <f t="shared" si="37"/>
      </c>
      <c r="Q240" s="3">
        <f>IF(ISNUMBER(P240),SUMIF(A:A,A240,P:P),"")</f>
      </c>
      <c r="R240" s="3">
        <f t="shared" si="38"/>
      </c>
      <c r="S240" s="8">
        <f t="shared" si="39"/>
      </c>
    </row>
    <row r="241" spans="1:19" ht="15">
      <c r="A241" s="1">
        <v>14</v>
      </c>
      <c r="B241" s="5">
        <v>0.8020833333333334</v>
      </c>
      <c r="C241" s="1" t="s">
        <v>144</v>
      </c>
      <c r="D241" s="1">
        <v>6</v>
      </c>
      <c r="E241" s="1">
        <v>13</v>
      </c>
      <c r="F241" s="1" t="s">
        <v>171</v>
      </c>
      <c r="G241" s="2">
        <v>34.1658333333333</v>
      </c>
      <c r="H241" s="6">
        <f>1+_xlfn.COUNTIFS(A:A,A241,O:O,"&lt;"&amp;O241)</f>
        <v>14</v>
      </c>
      <c r="I241" s="2">
        <f>_xlfn.AVERAGEIF(A:A,A241,G:G)</f>
        <v>48.817226190476184</v>
      </c>
      <c r="J241" s="2">
        <f t="shared" si="32"/>
        <v>-14.65139285714288</v>
      </c>
      <c r="K241" s="2">
        <f t="shared" si="33"/>
        <v>75.34860714285712</v>
      </c>
      <c r="L241" s="2">
        <f t="shared" si="34"/>
        <v>91.91979731946624</v>
      </c>
      <c r="M241" s="2">
        <f>SUMIF(A:A,A241,L:L)</f>
        <v>3867.4315763991367</v>
      </c>
      <c r="N241" s="3">
        <f t="shared" si="35"/>
        <v>0.023767659622061198</v>
      </c>
      <c r="O241" s="7">
        <f t="shared" si="36"/>
        <v>42.07397850278021</v>
      </c>
      <c r="P241" s="3">
        <f t="shared" si="37"/>
      </c>
      <c r="Q241" s="3">
        <f>IF(ISNUMBER(P241),SUMIF(A:A,A241,P:P),"")</f>
      </c>
      <c r="R241" s="3">
        <f t="shared" si="38"/>
      </c>
      <c r="S241" s="8">
        <f t="shared" si="39"/>
      </c>
    </row>
    <row r="242" spans="1:19" ht="15">
      <c r="A242" s="1">
        <v>15</v>
      </c>
      <c r="B242" s="5">
        <v>0.8229166666666666</v>
      </c>
      <c r="C242" s="1" t="s">
        <v>144</v>
      </c>
      <c r="D242" s="1">
        <v>7</v>
      </c>
      <c r="E242" s="1">
        <v>5</v>
      </c>
      <c r="F242" s="1" t="s">
        <v>177</v>
      </c>
      <c r="G242" s="2">
        <v>72.5121666666666</v>
      </c>
      <c r="H242" s="6">
        <f>1+_xlfn.COUNTIFS(A:A,A242,O:O,"&lt;"&amp;O242)</f>
        <v>1</v>
      </c>
      <c r="I242" s="2">
        <f>_xlfn.AVERAGEIF(A:A,A242,G:G)</f>
        <v>49.5887121212121</v>
      </c>
      <c r="J242" s="2">
        <f t="shared" si="32"/>
        <v>22.923454545454504</v>
      </c>
      <c r="K242" s="2">
        <f t="shared" si="33"/>
        <v>112.9234545454545</v>
      </c>
      <c r="L242" s="2">
        <f t="shared" si="34"/>
        <v>876.0360759916412</v>
      </c>
      <c r="M242" s="2">
        <f>SUMIF(A:A,A242,L:L)</f>
        <v>3196.9468066597537</v>
      </c>
      <c r="N242" s="3">
        <f t="shared" si="35"/>
        <v>0.27402272510969444</v>
      </c>
      <c r="O242" s="7">
        <f t="shared" si="36"/>
        <v>3.649332366867341</v>
      </c>
      <c r="P242" s="3">
        <f t="shared" si="37"/>
        <v>0.27402272510969444</v>
      </c>
      <c r="Q242" s="3">
        <f>IF(ISNUMBER(P242),SUMIF(A:A,A242,P:P),"")</f>
        <v>0.9190467414212312</v>
      </c>
      <c r="R242" s="3">
        <f t="shared" si="38"/>
        <v>0.29815972655094836</v>
      </c>
      <c r="S242" s="8">
        <f t="shared" si="39"/>
        <v>3.353907020132459</v>
      </c>
    </row>
    <row r="243" spans="1:19" ht="15">
      <c r="A243" s="1">
        <v>15</v>
      </c>
      <c r="B243" s="5">
        <v>0.8229166666666666</v>
      </c>
      <c r="C243" s="1" t="s">
        <v>144</v>
      </c>
      <c r="D243" s="1">
        <v>7</v>
      </c>
      <c r="E243" s="1">
        <v>7</v>
      </c>
      <c r="F243" s="1" t="s">
        <v>179</v>
      </c>
      <c r="G243" s="2">
        <v>60.953166666666604</v>
      </c>
      <c r="H243" s="6">
        <f>1+_xlfn.COUNTIFS(A:A,A243,O:O,"&lt;"&amp;O243)</f>
        <v>2</v>
      </c>
      <c r="I243" s="2">
        <f>_xlfn.AVERAGEIF(A:A,A243,G:G)</f>
        <v>49.5887121212121</v>
      </c>
      <c r="J243" s="2">
        <f t="shared" si="32"/>
        <v>11.364454545454507</v>
      </c>
      <c r="K243" s="2">
        <f t="shared" si="33"/>
        <v>101.3644545454545</v>
      </c>
      <c r="L243" s="2">
        <f t="shared" si="34"/>
        <v>437.84600978562605</v>
      </c>
      <c r="M243" s="2">
        <f>SUMIF(A:A,A243,L:L)</f>
        <v>3196.9468066597537</v>
      </c>
      <c r="N243" s="3">
        <f t="shared" si="35"/>
        <v>0.1369575523976572</v>
      </c>
      <c r="O243" s="7">
        <f t="shared" si="36"/>
        <v>7.301532354320214</v>
      </c>
      <c r="P243" s="3">
        <f t="shared" si="37"/>
        <v>0.1369575523976572</v>
      </c>
      <c r="Q243" s="3">
        <f>IF(ISNUMBER(P243),SUMIF(A:A,A243,P:P),"")</f>
        <v>0.9190467414212312</v>
      </c>
      <c r="R243" s="3">
        <f t="shared" si="38"/>
        <v>0.1490213133075946</v>
      </c>
      <c r="S243" s="8">
        <f t="shared" si="39"/>
        <v>6.710449517619684</v>
      </c>
    </row>
    <row r="244" spans="1:19" ht="15">
      <c r="A244" s="1">
        <v>15</v>
      </c>
      <c r="B244" s="5">
        <v>0.8229166666666666</v>
      </c>
      <c r="C244" s="1" t="s">
        <v>144</v>
      </c>
      <c r="D244" s="1">
        <v>7</v>
      </c>
      <c r="E244" s="1">
        <v>3</v>
      </c>
      <c r="F244" s="1" t="s">
        <v>175</v>
      </c>
      <c r="G244" s="2">
        <v>60.139900000000004</v>
      </c>
      <c r="H244" s="6">
        <f>1+_xlfn.COUNTIFS(A:A,A244,O:O,"&lt;"&amp;O244)</f>
        <v>3</v>
      </c>
      <c r="I244" s="2">
        <f>_xlfn.AVERAGEIF(A:A,A244,G:G)</f>
        <v>49.5887121212121</v>
      </c>
      <c r="J244" s="2">
        <f t="shared" si="32"/>
        <v>10.551187878787907</v>
      </c>
      <c r="K244" s="2">
        <f t="shared" si="33"/>
        <v>100.55118787878791</v>
      </c>
      <c r="L244" s="2">
        <f t="shared" si="34"/>
        <v>416.99376628376774</v>
      </c>
      <c r="M244" s="2">
        <f>SUMIF(A:A,A244,L:L)</f>
        <v>3196.9468066597537</v>
      </c>
      <c r="N244" s="3">
        <f t="shared" si="35"/>
        <v>0.1304350029894469</v>
      </c>
      <c r="O244" s="7">
        <f t="shared" si="36"/>
        <v>7.666653713197729</v>
      </c>
      <c r="P244" s="3">
        <f t="shared" si="37"/>
        <v>0.1304350029894469</v>
      </c>
      <c r="Q244" s="3">
        <f>IF(ISNUMBER(P244),SUMIF(A:A,A244,P:P),"")</f>
        <v>0.9190467414212312</v>
      </c>
      <c r="R244" s="3">
        <f t="shared" si="38"/>
        <v>0.14192423204475949</v>
      </c>
      <c r="S244" s="8">
        <f t="shared" si="39"/>
        <v>7.046013112719356</v>
      </c>
    </row>
    <row r="245" spans="1:19" ht="15">
      <c r="A245" s="1">
        <v>15</v>
      </c>
      <c r="B245" s="5">
        <v>0.8229166666666666</v>
      </c>
      <c r="C245" s="1" t="s">
        <v>144</v>
      </c>
      <c r="D245" s="1">
        <v>7</v>
      </c>
      <c r="E245" s="1">
        <v>6</v>
      </c>
      <c r="F245" s="1" t="s">
        <v>178</v>
      </c>
      <c r="G245" s="2">
        <v>53.9141</v>
      </c>
      <c r="H245" s="6">
        <f>1+_xlfn.COUNTIFS(A:A,A245,O:O,"&lt;"&amp;O245)</f>
        <v>4</v>
      </c>
      <c r="I245" s="2">
        <f>_xlfn.AVERAGEIF(A:A,A245,G:G)</f>
        <v>49.5887121212121</v>
      </c>
      <c r="J245" s="2">
        <f t="shared" si="32"/>
        <v>4.3253878787879</v>
      </c>
      <c r="K245" s="2">
        <f t="shared" si="33"/>
        <v>94.3253878787879</v>
      </c>
      <c r="L245" s="2">
        <f t="shared" si="34"/>
        <v>287.0117835916139</v>
      </c>
      <c r="M245" s="2">
        <f>SUMIF(A:A,A245,L:L)</f>
        <v>3196.9468066597537</v>
      </c>
      <c r="N245" s="3">
        <f t="shared" si="35"/>
        <v>0.08977684051349313</v>
      </c>
      <c r="O245" s="7">
        <f t="shared" si="36"/>
        <v>11.138730147779077</v>
      </c>
      <c r="P245" s="3">
        <f t="shared" si="37"/>
        <v>0.08977684051349313</v>
      </c>
      <c r="Q245" s="3">
        <f>IF(ISNUMBER(P245),SUMIF(A:A,A245,P:P),"")</f>
        <v>0.9190467414212312</v>
      </c>
      <c r="R245" s="3">
        <f t="shared" si="38"/>
        <v>0.09768473840042187</v>
      </c>
      <c r="S245" s="8">
        <f t="shared" si="39"/>
        <v>10.23701364588679</v>
      </c>
    </row>
    <row r="246" spans="1:19" ht="15">
      <c r="A246" s="1">
        <v>15</v>
      </c>
      <c r="B246" s="5">
        <v>0.8229166666666666</v>
      </c>
      <c r="C246" s="1" t="s">
        <v>144</v>
      </c>
      <c r="D246" s="1">
        <v>7</v>
      </c>
      <c r="E246" s="1">
        <v>4</v>
      </c>
      <c r="F246" s="1" t="s">
        <v>176</v>
      </c>
      <c r="G246" s="2">
        <v>53.911533333333296</v>
      </c>
      <c r="H246" s="6">
        <f>1+_xlfn.COUNTIFS(A:A,A246,O:O,"&lt;"&amp;O246)</f>
        <v>5</v>
      </c>
      <c r="I246" s="2">
        <f>_xlfn.AVERAGEIF(A:A,A246,G:G)</f>
        <v>49.5887121212121</v>
      </c>
      <c r="J246" s="2">
        <f t="shared" si="32"/>
        <v>4.322821212121198</v>
      </c>
      <c r="K246" s="2">
        <f t="shared" si="33"/>
        <v>94.3228212121212</v>
      </c>
      <c r="L246" s="2">
        <f t="shared" si="34"/>
        <v>286.96758718015127</v>
      </c>
      <c r="M246" s="2">
        <f>SUMIF(A:A,A246,L:L)</f>
        <v>3196.9468066597537</v>
      </c>
      <c r="N246" s="3">
        <f t="shared" si="35"/>
        <v>0.08976301594457302</v>
      </c>
      <c r="O246" s="7">
        <f t="shared" si="36"/>
        <v>11.140445644311699</v>
      </c>
      <c r="P246" s="3">
        <f t="shared" si="37"/>
        <v>0.08976301594457302</v>
      </c>
      <c r="Q246" s="3">
        <f>IF(ISNUMBER(P246),SUMIF(A:A,A246,P:P),"")</f>
        <v>0.9190467414212312</v>
      </c>
      <c r="R246" s="3">
        <f t="shared" si="38"/>
        <v>0.09766969610899419</v>
      </c>
      <c r="S246" s="8">
        <f t="shared" si="39"/>
        <v>10.238590267385016</v>
      </c>
    </row>
    <row r="247" spans="1:19" ht="15">
      <c r="A247" s="1">
        <v>15</v>
      </c>
      <c r="B247" s="5">
        <v>0.8229166666666666</v>
      </c>
      <c r="C247" s="1" t="s">
        <v>144</v>
      </c>
      <c r="D247" s="1">
        <v>7</v>
      </c>
      <c r="E247" s="1">
        <v>1</v>
      </c>
      <c r="F247" s="1" t="s">
        <v>173</v>
      </c>
      <c r="G247" s="2">
        <v>53.4224</v>
      </c>
      <c r="H247" s="6">
        <f>1+_xlfn.COUNTIFS(A:A,A247,O:O,"&lt;"&amp;O247)</f>
        <v>6</v>
      </c>
      <c r="I247" s="2">
        <f>_xlfn.AVERAGEIF(A:A,A247,G:G)</f>
        <v>49.5887121212121</v>
      </c>
      <c r="J247" s="2">
        <f t="shared" si="32"/>
        <v>3.833687878787906</v>
      </c>
      <c r="K247" s="2">
        <f t="shared" si="33"/>
        <v>93.83368787878791</v>
      </c>
      <c r="L247" s="2">
        <f t="shared" si="34"/>
        <v>278.66804559932194</v>
      </c>
      <c r="M247" s="2">
        <f>SUMIF(A:A,A247,L:L)</f>
        <v>3196.9468066597537</v>
      </c>
      <c r="N247" s="3">
        <f t="shared" si="35"/>
        <v>0.08716693221758073</v>
      </c>
      <c r="O247" s="7">
        <f t="shared" si="36"/>
        <v>11.472240384735137</v>
      </c>
      <c r="P247" s="3">
        <f t="shared" si="37"/>
        <v>0.08716693221758073</v>
      </c>
      <c r="Q247" s="3">
        <f>IF(ISNUMBER(P247),SUMIF(A:A,A247,P:P),"")</f>
        <v>0.9190467414212312</v>
      </c>
      <c r="R247" s="3">
        <f t="shared" si="38"/>
        <v>0.09484493909720429</v>
      </c>
      <c r="S247" s="8">
        <f t="shared" si="39"/>
        <v>10.54352514239188</v>
      </c>
    </row>
    <row r="248" spans="1:19" ht="15">
      <c r="A248" s="1">
        <v>15</v>
      </c>
      <c r="B248" s="5">
        <v>0.8229166666666666</v>
      </c>
      <c r="C248" s="1" t="s">
        <v>144</v>
      </c>
      <c r="D248" s="1">
        <v>7</v>
      </c>
      <c r="E248" s="1">
        <v>10</v>
      </c>
      <c r="F248" s="1" t="s">
        <v>182</v>
      </c>
      <c r="G248" s="2">
        <v>46.388200000000005</v>
      </c>
      <c r="H248" s="6">
        <f>1+_xlfn.COUNTIFS(A:A,A248,O:O,"&lt;"&amp;O248)</f>
        <v>7</v>
      </c>
      <c r="I248" s="2">
        <f>_xlfn.AVERAGEIF(A:A,A248,G:G)</f>
        <v>49.5887121212121</v>
      </c>
      <c r="J248" s="2">
        <f t="shared" si="32"/>
        <v>-3.2005121212120926</v>
      </c>
      <c r="K248" s="2">
        <f t="shared" si="33"/>
        <v>86.79948787878791</v>
      </c>
      <c r="L248" s="2">
        <f t="shared" si="34"/>
        <v>182.72262136736285</v>
      </c>
      <c r="M248" s="2">
        <f>SUMIF(A:A,A248,L:L)</f>
        <v>3196.9468066597537</v>
      </c>
      <c r="N248" s="3">
        <f t="shared" si="35"/>
        <v>0.057155352408967915</v>
      </c>
      <c r="O248" s="7">
        <f t="shared" si="36"/>
        <v>17.49617416133884</v>
      </c>
      <c r="P248" s="3">
        <f t="shared" si="37"/>
        <v>0.057155352408967915</v>
      </c>
      <c r="Q248" s="3">
        <f>IF(ISNUMBER(P248),SUMIF(A:A,A248,P:P),"")</f>
        <v>0.9190467414212312</v>
      </c>
      <c r="R248" s="3">
        <f t="shared" si="38"/>
        <v>0.062189821075456723</v>
      </c>
      <c r="S248" s="8">
        <f t="shared" si="39"/>
        <v>16.079801850316805</v>
      </c>
    </row>
    <row r="249" spans="1:19" ht="15">
      <c r="A249" s="1">
        <v>15</v>
      </c>
      <c r="B249" s="5">
        <v>0.8229166666666666</v>
      </c>
      <c r="C249" s="1" t="s">
        <v>144</v>
      </c>
      <c r="D249" s="1">
        <v>7</v>
      </c>
      <c r="E249" s="1">
        <v>2</v>
      </c>
      <c r="F249" s="1" t="s">
        <v>174</v>
      </c>
      <c r="G249" s="2">
        <v>45.3703666666666</v>
      </c>
      <c r="H249" s="6">
        <f>1+_xlfn.COUNTIFS(A:A,A249,O:O,"&lt;"&amp;O249)</f>
        <v>8</v>
      </c>
      <c r="I249" s="2">
        <f>_xlfn.AVERAGEIF(A:A,A249,G:G)</f>
        <v>49.5887121212121</v>
      </c>
      <c r="J249" s="2">
        <f t="shared" si="32"/>
        <v>-4.218345454545499</v>
      </c>
      <c r="K249" s="2">
        <f t="shared" si="33"/>
        <v>85.7816545454545</v>
      </c>
      <c r="L249" s="2">
        <f t="shared" si="34"/>
        <v>171.8976553581724</v>
      </c>
      <c r="M249" s="2">
        <f>SUMIF(A:A,A249,L:L)</f>
        <v>3196.9468066597537</v>
      </c>
      <c r="N249" s="3">
        <f t="shared" si="35"/>
        <v>0.05376931983981778</v>
      </c>
      <c r="O249" s="7">
        <f t="shared" si="36"/>
        <v>18.5979663305964</v>
      </c>
      <c r="P249" s="3">
        <f t="shared" si="37"/>
        <v>0.05376931983981778</v>
      </c>
      <c r="Q249" s="3">
        <f>IF(ISNUMBER(P249),SUMIF(A:A,A249,P:P),"")</f>
        <v>0.9190467414212312</v>
      </c>
      <c r="R249" s="3">
        <f t="shared" si="38"/>
        <v>0.058505533414620337</v>
      </c>
      <c r="S249" s="8">
        <f t="shared" si="39"/>
        <v>17.092400353196393</v>
      </c>
    </row>
    <row r="250" spans="1:19" ht="15">
      <c r="A250" s="1">
        <v>15</v>
      </c>
      <c r="B250" s="5">
        <v>0.8229166666666666</v>
      </c>
      <c r="C250" s="1" t="s">
        <v>144</v>
      </c>
      <c r="D250" s="1">
        <v>7</v>
      </c>
      <c r="E250" s="1">
        <v>8</v>
      </c>
      <c r="F250" s="1" t="s">
        <v>180</v>
      </c>
      <c r="G250" s="2">
        <v>39.5248</v>
      </c>
      <c r="H250" s="6">
        <f>1+_xlfn.COUNTIFS(A:A,A250,O:O,"&lt;"&amp;O250)</f>
        <v>9</v>
      </c>
      <c r="I250" s="2">
        <f>_xlfn.AVERAGEIF(A:A,A250,G:G)</f>
        <v>49.5887121212121</v>
      </c>
      <c r="J250" s="2">
        <f t="shared" si="32"/>
        <v>-10.063912121212098</v>
      </c>
      <c r="K250" s="2">
        <f t="shared" si="33"/>
        <v>79.9360878787879</v>
      </c>
      <c r="L250" s="2">
        <f t="shared" si="34"/>
        <v>121.04535047929127</v>
      </c>
      <c r="M250" s="2">
        <f>SUMIF(A:A,A250,L:L)</f>
        <v>3196.9468066597537</v>
      </c>
      <c r="N250" s="3">
        <f t="shared" si="35"/>
        <v>0.037862797787918887</v>
      </c>
      <c r="O250" s="7">
        <f t="shared" si="36"/>
        <v>26.4111491602207</v>
      </c>
      <c r="P250" s="3">
        <f t="shared" si="37"/>
      </c>
      <c r="Q250" s="3">
        <f>IF(ISNUMBER(P250),SUMIF(A:A,A250,P:P),"")</f>
      </c>
      <c r="R250" s="3">
        <f t="shared" si="38"/>
      </c>
      <c r="S250" s="8">
        <f t="shared" si="39"/>
      </c>
    </row>
    <row r="251" spans="1:19" ht="15">
      <c r="A251" s="1">
        <v>15</v>
      </c>
      <c r="B251" s="5">
        <v>0.8229166666666666</v>
      </c>
      <c r="C251" s="1" t="s">
        <v>144</v>
      </c>
      <c r="D251" s="1">
        <v>7</v>
      </c>
      <c r="E251" s="1">
        <v>9</v>
      </c>
      <c r="F251" s="1" t="s">
        <v>181</v>
      </c>
      <c r="G251" s="2">
        <v>33.5960333333333</v>
      </c>
      <c r="H251" s="6">
        <f>1+_xlfn.COUNTIFS(A:A,A251,O:O,"&lt;"&amp;O251)</f>
        <v>10</v>
      </c>
      <c r="I251" s="2">
        <f>_xlfn.AVERAGEIF(A:A,A251,G:G)</f>
        <v>49.5887121212121</v>
      </c>
      <c r="J251" s="2">
        <f t="shared" si="32"/>
        <v>-15.992678787878795</v>
      </c>
      <c r="K251" s="2">
        <f t="shared" si="33"/>
        <v>74.00732121212121</v>
      </c>
      <c r="L251" s="2">
        <f t="shared" si="34"/>
        <v>84.81218917396797</v>
      </c>
      <c r="M251" s="2">
        <f>SUMIF(A:A,A251,L:L)</f>
        <v>3196.9468066597537</v>
      </c>
      <c r="N251" s="3">
        <f t="shared" si="35"/>
        <v>0.02652912115937949</v>
      </c>
      <c r="O251" s="7">
        <f t="shared" si="36"/>
        <v>37.694426211568846</v>
      </c>
      <c r="P251" s="3">
        <f t="shared" si="37"/>
      </c>
      <c r="Q251" s="3">
        <f>IF(ISNUMBER(P251),SUMIF(A:A,A251,P:P),"")</f>
      </c>
      <c r="R251" s="3">
        <f t="shared" si="38"/>
      </c>
      <c r="S251" s="8">
        <f t="shared" si="39"/>
      </c>
    </row>
    <row r="252" spans="1:19" ht="15">
      <c r="A252" s="1">
        <v>15</v>
      </c>
      <c r="B252" s="5">
        <v>0.8229166666666666</v>
      </c>
      <c r="C252" s="1" t="s">
        <v>144</v>
      </c>
      <c r="D252" s="1">
        <v>7</v>
      </c>
      <c r="E252" s="1">
        <v>11</v>
      </c>
      <c r="F252" s="1" t="s">
        <v>183</v>
      </c>
      <c r="G252" s="2">
        <v>25.7431666666667</v>
      </c>
      <c r="H252" s="6">
        <f>1+_xlfn.COUNTIFS(A:A,A252,O:O,"&lt;"&amp;O252)</f>
        <v>11</v>
      </c>
      <c r="I252" s="2">
        <f>_xlfn.AVERAGEIF(A:A,A252,G:G)</f>
        <v>49.5887121212121</v>
      </c>
      <c r="J252" s="2">
        <f t="shared" si="32"/>
        <v>-23.845545454545398</v>
      </c>
      <c r="K252" s="2">
        <f t="shared" si="33"/>
        <v>66.1544545454546</v>
      </c>
      <c r="L252" s="2">
        <f t="shared" si="34"/>
        <v>52.94572184883678</v>
      </c>
      <c r="M252" s="2">
        <f>SUMIF(A:A,A252,L:L)</f>
        <v>3196.9468066597537</v>
      </c>
      <c r="N252" s="3">
        <f t="shared" si="35"/>
        <v>0.016561339631470356</v>
      </c>
      <c r="O252" s="7">
        <f t="shared" si="36"/>
        <v>60.38158882387569</v>
      </c>
      <c r="P252" s="3">
        <f t="shared" si="37"/>
      </c>
      <c r="Q252" s="3">
        <f>IF(ISNUMBER(P252),SUMIF(A:A,A252,P:P),"")</f>
      </c>
      <c r="R252" s="3">
        <f t="shared" si="38"/>
      </c>
      <c r="S252" s="8">
        <f t="shared" si="39"/>
      </c>
    </row>
    <row r="253" spans="1:19" ht="15">
      <c r="A253" s="1">
        <v>16</v>
      </c>
      <c r="B253" s="5">
        <v>0.84375</v>
      </c>
      <c r="C253" s="1" t="s">
        <v>144</v>
      </c>
      <c r="D253" s="1">
        <v>8</v>
      </c>
      <c r="E253" s="1">
        <v>5</v>
      </c>
      <c r="F253" s="1" t="s">
        <v>188</v>
      </c>
      <c r="G253" s="2">
        <v>80.12049999999999</v>
      </c>
      <c r="H253" s="6">
        <f>1+_xlfn.COUNTIFS(A:A,A253,O:O,"&lt;"&amp;O253)</f>
        <v>1</v>
      </c>
      <c r="I253" s="2">
        <f>_xlfn.AVERAGEIF(A:A,A253,G:G)</f>
        <v>47.91808541666667</v>
      </c>
      <c r="J253" s="2">
        <f t="shared" si="32"/>
        <v>32.20241458333332</v>
      </c>
      <c r="K253" s="2">
        <f t="shared" si="33"/>
        <v>122.20241458333332</v>
      </c>
      <c r="L253" s="2">
        <f t="shared" si="34"/>
        <v>1528.6570364795632</v>
      </c>
      <c r="M253" s="2">
        <f>SUMIF(A:A,A253,L:L)</f>
        <v>5433.386589758346</v>
      </c>
      <c r="N253" s="3">
        <f t="shared" si="35"/>
        <v>0.2813451631365607</v>
      </c>
      <c r="O253" s="7">
        <f t="shared" si="36"/>
        <v>3.554352912456558</v>
      </c>
      <c r="P253" s="3">
        <f t="shared" si="37"/>
        <v>0.2813451631365607</v>
      </c>
      <c r="Q253" s="3">
        <f>IF(ISNUMBER(P253),SUMIF(A:A,A253,P:P),"")</f>
        <v>0.8575063225310744</v>
      </c>
      <c r="R253" s="3">
        <f t="shared" si="38"/>
        <v>0.3280968964824925</v>
      </c>
      <c r="S253" s="8">
        <f t="shared" si="39"/>
        <v>3.0478800949382365</v>
      </c>
    </row>
    <row r="254" spans="1:19" ht="15">
      <c r="A254" s="1">
        <v>16</v>
      </c>
      <c r="B254" s="5">
        <v>0.84375</v>
      </c>
      <c r="C254" s="1" t="s">
        <v>144</v>
      </c>
      <c r="D254" s="1">
        <v>8</v>
      </c>
      <c r="E254" s="1">
        <v>2</v>
      </c>
      <c r="F254" s="1" t="s">
        <v>185</v>
      </c>
      <c r="G254" s="2">
        <v>64.4086666666666</v>
      </c>
      <c r="H254" s="6">
        <f>1+_xlfn.COUNTIFS(A:A,A254,O:O,"&lt;"&amp;O254)</f>
        <v>2</v>
      </c>
      <c r="I254" s="2">
        <f>_xlfn.AVERAGEIF(A:A,A254,G:G)</f>
        <v>47.91808541666667</v>
      </c>
      <c r="J254" s="2">
        <f t="shared" si="32"/>
        <v>16.490581249999934</v>
      </c>
      <c r="K254" s="2">
        <f t="shared" si="33"/>
        <v>106.49058124999993</v>
      </c>
      <c r="L254" s="2">
        <f t="shared" si="34"/>
        <v>595.5199413687421</v>
      </c>
      <c r="M254" s="2">
        <f>SUMIF(A:A,A254,L:L)</f>
        <v>5433.386589758346</v>
      </c>
      <c r="N254" s="3">
        <f t="shared" si="35"/>
        <v>0.10960382287011687</v>
      </c>
      <c r="O254" s="7">
        <f t="shared" si="36"/>
        <v>9.123769352324723</v>
      </c>
      <c r="P254" s="3">
        <f t="shared" si="37"/>
        <v>0.10960382287011687</v>
      </c>
      <c r="Q254" s="3">
        <f>IF(ISNUMBER(P254),SUMIF(A:A,A254,P:P),"")</f>
        <v>0.8575063225310744</v>
      </c>
      <c r="R254" s="3">
        <f t="shared" si="38"/>
        <v>0.12781692681472334</v>
      </c>
      <c r="S254" s="8">
        <f t="shared" si="39"/>
        <v>7.823689904933696</v>
      </c>
    </row>
    <row r="255" spans="1:19" ht="15">
      <c r="A255" s="1">
        <v>16</v>
      </c>
      <c r="B255" s="5">
        <v>0.84375</v>
      </c>
      <c r="C255" s="1" t="s">
        <v>144</v>
      </c>
      <c r="D255" s="1">
        <v>8</v>
      </c>
      <c r="E255" s="1">
        <v>3</v>
      </c>
      <c r="F255" s="1" t="s">
        <v>186</v>
      </c>
      <c r="G255" s="2">
        <v>60.1957333333333</v>
      </c>
      <c r="H255" s="6">
        <f>1+_xlfn.COUNTIFS(A:A,A255,O:O,"&lt;"&amp;O255)</f>
        <v>3</v>
      </c>
      <c r="I255" s="2">
        <f>_xlfn.AVERAGEIF(A:A,A255,G:G)</f>
        <v>47.91808541666667</v>
      </c>
      <c r="J255" s="2">
        <f t="shared" si="32"/>
        <v>12.27764791666663</v>
      </c>
      <c r="K255" s="2">
        <f t="shared" si="33"/>
        <v>102.27764791666664</v>
      </c>
      <c r="L255" s="2">
        <f t="shared" si="34"/>
        <v>462.505697132066</v>
      </c>
      <c r="M255" s="2">
        <f>SUMIF(A:A,A255,L:L)</f>
        <v>5433.386589758346</v>
      </c>
      <c r="N255" s="3">
        <f t="shared" si="35"/>
        <v>0.08512291358098197</v>
      </c>
      <c r="O255" s="7">
        <f t="shared" si="36"/>
        <v>11.747718186932673</v>
      </c>
      <c r="P255" s="3">
        <f t="shared" si="37"/>
        <v>0.08512291358098197</v>
      </c>
      <c r="Q255" s="3">
        <f>IF(ISNUMBER(P255),SUMIF(A:A,A255,P:P),"")</f>
        <v>0.8575063225310744</v>
      </c>
      <c r="R255" s="3">
        <f t="shared" si="38"/>
        <v>0.09926797196051844</v>
      </c>
      <c r="S255" s="8">
        <f t="shared" si="39"/>
        <v>10.073742620608055</v>
      </c>
    </row>
    <row r="256" spans="1:19" ht="15">
      <c r="A256" s="1">
        <v>16</v>
      </c>
      <c r="B256" s="5">
        <v>0.84375</v>
      </c>
      <c r="C256" s="1" t="s">
        <v>144</v>
      </c>
      <c r="D256" s="1">
        <v>8</v>
      </c>
      <c r="E256" s="1">
        <v>4</v>
      </c>
      <c r="F256" s="1" t="s">
        <v>187</v>
      </c>
      <c r="G256" s="2">
        <v>58.912033333333405</v>
      </c>
      <c r="H256" s="6">
        <f>1+_xlfn.COUNTIFS(A:A,A256,O:O,"&lt;"&amp;O256)</f>
        <v>4</v>
      </c>
      <c r="I256" s="2">
        <f>_xlfn.AVERAGEIF(A:A,A256,G:G)</f>
        <v>47.91808541666667</v>
      </c>
      <c r="J256" s="2">
        <f t="shared" si="32"/>
        <v>10.993947916666734</v>
      </c>
      <c r="K256" s="2">
        <f t="shared" si="33"/>
        <v>100.99394791666674</v>
      </c>
      <c r="L256" s="2">
        <f t="shared" si="34"/>
        <v>428.2199112681033</v>
      </c>
      <c r="M256" s="2">
        <f>SUMIF(A:A,A256,L:L)</f>
        <v>5433.386589758346</v>
      </c>
      <c r="N256" s="3">
        <f t="shared" si="35"/>
        <v>0.07881270809540329</v>
      </c>
      <c r="O256" s="7">
        <f t="shared" si="36"/>
        <v>12.688309083219087</v>
      </c>
      <c r="P256" s="3">
        <f t="shared" si="37"/>
        <v>0.07881270809540329</v>
      </c>
      <c r="Q256" s="3">
        <f>IF(ISNUMBER(P256),SUMIF(A:A,A256,P:P),"")</f>
        <v>0.8575063225310744</v>
      </c>
      <c r="R256" s="3">
        <f t="shared" si="38"/>
        <v>0.0919091860020044</v>
      </c>
      <c r="S256" s="8">
        <f t="shared" si="39"/>
        <v>10.880305261088827</v>
      </c>
    </row>
    <row r="257" spans="1:19" ht="15">
      <c r="A257" s="1">
        <v>16</v>
      </c>
      <c r="B257" s="5">
        <v>0.84375</v>
      </c>
      <c r="C257" s="1" t="s">
        <v>144</v>
      </c>
      <c r="D257" s="1">
        <v>8</v>
      </c>
      <c r="E257" s="1">
        <v>10</v>
      </c>
      <c r="F257" s="1" t="s">
        <v>193</v>
      </c>
      <c r="G257" s="2">
        <v>57.174666666666695</v>
      </c>
      <c r="H257" s="6">
        <f>1+_xlfn.COUNTIFS(A:A,A257,O:O,"&lt;"&amp;O257)</f>
        <v>5</v>
      </c>
      <c r="I257" s="2">
        <f>_xlfn.AVERAGEIF(A:A,A257,G:G)</f>
        <v>47.91808541666667</v>
      </c>
      <c r="J257" s="2">
        <f t="shared" si="32"/>
        <v>9.256581250000025</v>
      </c>
      <c r="K257" s="2">
        <f t="shared" si="33"/>
        <v>99.25658125000002</v>
      </c>
      <c r="L257" s="2">
        <f t="shared" si="34"/>
        <v>385.8292349206634</v>
      </c>
      <c r="M257" s="2">
        <f>SUMIF(A:A,A257,L:L)</f>
        <v>5433.386589758346</v>
      </c>
      <c r="N257" s="3">
        <f t="shared" si="35"/>
        <v>0.07101081959600143</v>
      </c>
      <c r="O257" s="7">
        <f t="shared" si="36"/>
        <v>14.082361049897097</v>
      </c>
      <c r="P257" s="3">
        <f t="shared" si="37"/>
        <v>0.07101081959600143</v>
      </c>
      <c r="Q257" s="3">
        <f>IF(ISNUMBER(P257),SUMIF(A:A,A257,P:P),"")</f>
        <v>0.8575063225310744</v>
      </c>
      <c r="R257" s="3">
        <f t="shared" si="38"/>
        <v>0.08281084084185063</v>
      </c>
      <c r="S257" s="8">
        <f t="shared" si="39"/>
        <v>12.075713636452098</v>
      </c>
    </row>
    <row r="258" spans="1:19" ht="15">
      <c r="A258" s="1">
        <v>16</v>
      </c>
      <c r="B258" s="5">
        <v>0.84375</v>
      </c>
      <c r="C258" s="1" t="s">
        <v>144</v>
      </c>
      <c r="D258" s="1">
        <v>8</v>
      </c>
      <c r="E258" s="1">
        <v>9</v>
      </c>
      <c r="F258" s="1" t="s">
        <v>192</v>
      </c>
      <c r="G258" s="2">
        <v>55.4638333333334</v>
      </c>
      <c r="H258" s="6">
        <f>1+_xlfn.COUNTIFS(A:A,A258,O:O,"&lt;"&amp;O258)</f>
        <v>6</v>
      </c>
      <c r="I258" s="2">
        <f>_xlfn.AVERAGEIF(A:A,A258,G:G)</f>
        <v>47.91808541666667</v>
      </c>
      <c r="J258" s="2">
        <f t="shared" si="32"/>
        <v>7.545747916666727</v>
      </c>
      <c r="K258" s="2">
        <f t="shared" si="33"/>
        <v>97.54574791666673</v>
      </c>
      <c r="L258" s="2">
        <f t="shared" si="34"/>
        <v>348.1888047372494</v>
      </c>
      <c r="M258" s="2">
        <f>SUMIF(A:A,A258,L:L)</f>
        <v>5433.386589758346</v>
      </c>
      <c r="N258" s="3">
        <f t="shared" si="35"/>
        <v>0.0640832009622815</v>
      </c>
      <c r="O258" s="7">
        <f t="shared" si="36"/>
        <v>15.604713637644075</v>
      </c>
      <c r="P258" s="3">
        <f t="shared" si="37"/>
        <v>0.0640832009622815</v>
      </c>
      <c r="Q258" s="3">
        <f>IF(ISNUMBER(P258),SUMIF(A:A,A258,P:P),"")</f>
        <v>0.8575063225310744</v>
      </c>
      <c r="R258" s="3">
        <f t="shared" si="38"/>
        <v>0.07473204485901531</v>
      </c>
      <c r="S258" s="8">
        <f t="shared" si="39"/>
        <v>13.381140605566674</v>
      </c>
    </row>
    <row r="259" spans="1:19" ht="15">
      <c r="A259" s="1">
        <v>16</v>
      </c>
      <c r="B259" s="5">
        <v>0.84375</v>
      </c>
      <c r="C259" s="1" t="s">
        <v>144</v>
      </c>
      <c r="D259" s="1">
        <v>8</v>
      </c>
      <c r="E259" s="1">
        <v>11</v>
      </c>
      <c r="F259" s="1" t="s">
        <v>194</v>
      </c>
      <c r="G259" s="2">
        <v>54.3566666666667</v>
      </c>
      <c r="H259" s="6">
        <f>1+_xlfn.COUNTIFS(A:A,A259,O:O,"&lt;"&amp;O259)</f>
        <v>7</v>
      </c>
      <c r="I259" s="2">
        <f>_xlfn.AVERAGEIF(A:A,A259,G:G)</f>
        <v>47.91808541666667</v>
      </c>
      <c r="J259" s="2">
        <f t="shared" si="32"/>
        <v>6.438581250000027</v>
      </c>
      <c r="K259" s="2">
        <f t="shared" si="33"/>
        <v>96.43858125000003</v>
      </c>
      <c r="L259" s="2">
        <f t="shared" si="34"/>
        <v>325.81015822184395</v>
      </c>
      <c r="M259" s="2">
        <f>SUMIF(A:A,A259,L:L)</f>
        <v>5433.386589758346</v>
      </c>
      <c r="N259" s="3">
        <f t="shared" si="35"/>
        <v>0.05996447203590838</v>
      </c>
      <c r="O259" s="7">
        <f t="shared" si="36"/>
        <v>16.676541392729554</v>
      </c>
      <c r="P259" s="3">
        <f t="shared" si="37"/>
        <v>0.05996447203590838</v>
      </c>
      <c r="Q259" s="3">
        <f>IF(ISNUMBER(P259),SUMIF(A:A,A259,P:P),"")</f>
        <v>0.8575063225310744</v>
      </c>
      <c r="R259" s="3">
        <f t="shared" si="38"/>
        <v>0.06992889785222008</v>
      </c>
      <c r="S259" s="8">
        <f t="shared" si="39"/>
        <v>14.30023968221676</v>
      </c>
    </row>
    <row r="260" spans="1:19" ht="15">
      <c r="A260" s="1">
        <v>16</v>
      </c>
      <c r="B260" s="5">
        <v>0.84375</v>
      </c>
      <c r="C260" s="1" t="s">
        <v>144</v>
      </c>
      <c r="D260" s="1">
        <v>8</v>
      </c>
      <c r="E260" s="1">
        <v>6</v>
      </c>
      <c r="F260" s="1" t="s">
        <v>189</v>
      </c>
      <c r="G260" s="2">
        <v>54.1594333333333</v>
      </c>
      <c r="H260" s="6">
        <f>1+_xlfn.COUNTIFS(A:A,A260,O:O,"&lt;"&amp;O260)</f>
        <v>8</v>
      </c>
      <c r="I260" s="2">
        <f>_xlfn.AVERAGEIF(A:A,A260,G:G)</f>
        <v>47.91808541666667</v>
      </c>
      <c r="J260" s="2">
        <f t="shared" si="32"/>
        <v>6.241347916666626</v>
      </c>
      <c r="K260" s="2">
        <f t="shared" si="33"/>
        <v>96.24134791666663</v>
      </c>
      <c r="L260" s="2">
        <f t="shared" si="34"/>
        <v>321.9772448887672</v>
      </c>
      <c r="M260" s="2">
        <f>SUMIF(A:A,A260,L:L)</f>
        <v>5433.386589758346</v>
      </c>
      <c r="N260" s="3">
        <f t="shared" si="35"/>
        <v>0.059259034778728556</v>
      </c>
      <c r="O260" s="7">
        <f t="shared" si="36"/>
        <v>16.87506392458078</v>
      </c>
      <c r="P260" s="3">
        <f t="shared" si="37"/>
        <v>0.059259034778728556</v>
      </c>
      <c r="Q260" s="3">
        <f>IF(ISNUMBER(P260),SUMIF(A:A,A260,P:P),"")</f>
        <v>0.8575063225310744</v>
      </c>
      <c r="R260" s="3">
        <f t="shared" si="38"/>
        <v>0.06910623656256613</v>
      </c>
      <c r="S260" s="8">
        <f t="shared" si="39"/>
        <v>14.470474008444063</v>
      </c>
    </row>
    <row r="261" spans="1:19" ht="15">
      <c r="A261" s="1">
        <v>16</v>
      </c>
      <c r="B261" s="5">
        <v>0.84375</v>
      </c>
      <c r="C261" s="1" t="s">
        <v>144</v>
      </c>
      <c r="D261" s="1">
        <v>8</v>
      </c>
      <c r="E261" s="1">
        <v>13</v>
      </c>
      <c r="F261" s="1" t="s">
        <v>196</v>
      </c>
      <c r="G261" s="2">
        <v>50.7527666666666</v>
      </c>
      <c r="H261" s="6">
        <f>1+_xlfn.COUNTIFS(A:A,A261,O:O,"&lt;"&amp;O261)</f>
        <v>9</v>
      </c>
      <c r="I261" s="2">
        <f>_xlfn.AVERAGEIF(A:A,A261,G:G)</f>
        <v>47.91808541666667</v>
      </c>
      <c r="J261" s="2">
        <f t="shared" si="32"/>
        <v>2.8346812499999317</v>
      </c>
      <c r="K261" s="2">
        <f t="shared" si="33"/>
        <v>92.83468124999993</v>
      </c>
      <c r="L261" s="2">
        <f t="shared" si="34"/>
        <v>262.45532445633705</v>
      </c>
      <c r="M261" s="2">
        <f>SUMIF(A:A,A261,L:L)</f>
        <v>5433.386589758346</v>
      </c>
      <c r="N261" s="3">
        <f t="shared" si="35"/>
        <v>0.04830418747509183</v>
      </c>
      <c r="O261" s="7">
        <f t="shared" si="36"/>
        <v>20.702138929790557</v>
      </c>
      <c r="P261" s="3">
        <f t="shared" si="37"/>
        <v>0.04830418747509183</v>
      </c>
      <c r="Q261" s="3">
        <f>IF(ISNUMBER(P261),SUMIF(A:A,A261,P:P),"")</f>
        <v>0.8575063225310744</v>
      </c>
      <c r="R261" s="3">
        <f t="shared" si="38"/>
        <v>0.05633099862460943</v>
      </c>
      <c r="S261" s="8">
        <f t="shared" si="39"/>
        <v>17.752215022212088</v>
      </c>
    </row>
    <row r="262" spans="1:19" ht="15">
      <c r="A262" s="1">
        <v>16</v>
      </c>
      <c r="B262" s="5">
        <v>0.84375</v>
      </c>
      <c r="C262" s="1" t="s">
        <v>144</v>
      </c>
      <c r="D262" s="1">
        <v>8</v>
      </c>
      <c r="E262" s="1">
        <v>1</v>
      </c>
      <c r="F262" s="1" t="s">
        <v>184</v>
      </c>
      <c r="G262" s="2">
        <v>27.911399999999997</v>
      </c>
      <c r="H262" s="6">
        <f>1+_xlfn.COUNTIFS(A:A,A262,O:O,"&lt;"&amp;O262)</f>
        <v>14</v>
      </c>
      <c r="I262" s="2">
        <f>_xlfn.AVERAGEIF(A:A,A262,G:G)</f>
        <v>47.91808541666667</v>
      </c>
      <c r="J262" s="2">
        <f t="shared" si="32"/>
        <v>-20.006685416666674</v>
      </c>
      <c r="K262" s="2">
        <f t="shared" si="33"/>
        <v>69.99331458333333</v>
      </c>
      <c r="L262" s="2">
        <f t="shared" si="34"/>
        <v>66.65958685062658</v>
      </c>
      <c r="M262" s="2">
        <f>SUMIF(A:A,A262,L:L)</f>
        <v>5433.386589758346</v>
      </c>
      <c r="N262" s="3">
        <f t="shared" si="35"/>
        <v>0.012268515363194746</v>
      </c>
      <c r="O262" s="7">
        <f t="shared" si="36"/>
        <v>81.5094549255712</v>
      </c>
      <c r="P262" s="3">
        <f t="shared" si="37"/>
      </c>
      <c r="Q262" s="3">
        <f>IF(ISNUMBER(P262),SUMIF(A:A,A262,P:P),"")</f>
      </c>
      <c r="R262" s="3">
        <f t="shared" si="38"/>
      </c>
      <c r="S262" s="8">
        <f t="shared" si="39"/>
      </c>
    </row>
    <row r="263" spans="1:19" ht="15">
      <c r="A263" s="1">
        <v>16</v>
      </c>
      <c r="B263" s="5">
        <v>0.84375</v>
      </c>
      <c r="C263" s="1" t="s">
        <v>144</v>
      </c>
      <c r="D263" s="1">
        <v>8</v>
      </c>
      <c r="E263" s="1">
        <v>7</v>
      </c>
      <c r="F263" s="1" t="s">
        <v>190</v>
      </c>
      <c r="G263" s="2">
        <v>46.541199999999996</v>
      </c>
      <c r="H263" s="6">
        <f>1+_xlfn.COUNTIFS(A:A,A263,O:O,"&lt;"&amp;O263)</f>
        <v>10</v>
      </c>
      <c r="I263" s="2">
        <f>_xlfn.AVERAGEIF(A:A,A263,G:G)</f>
        <v>47.91808541666667</v>
      </c>
      <c r="J263" s="2">
        <f t="shared" si="32"/>
        <v>-1.3768854166666742</v>
      </c>
      <c r="K263" s="2">
        <f t="shared" si="33"/>
        <v>88.62311458333332</v>
      </c>
      <c r="L263" s="2">
        <f t="shared" si="34"/>
        <v>203.85049856363565</v>
      </c>
      <c r="M263" s="2">
        <f>SUMIF(A:A,A263,L:L)</f>
        <v>5433.386589758346</v>
      </c>
      <c r="N263" s="3">
        <f t="shared" si="35"/>
        <v>0.03751812892310724</v>
      </c>
      <c r="O263" s="7">
        <f t="shared" si="36"/>
        <v>26.653781217327836</v>
      </c>
      <c r="P263" s="3">
        <f t="shared" si="37"/>
      </c>
      <c r="Q263" s="3">
        <f>IF(ISNUMBER(P263),SUMIF(A:A,A263,P:P),"")</f>
      </c>
      <c r="R263" s="3">
        <f t="shared" si="38"/>
      </c>
      <c r="S263" s="8">
        <f t="shared" si="39"/>
      </c>
    </row>
    <row r="264" spans="1:19" ht="15">
      <c r="A264" s="1">
        <v>16</v>
      </c>
      <c r="B264" s="5">
        <v>0.84375</v>
      </c>
      <c r="C264" s="1" t="s">
        <v>144</v>
      </c>
      <c r="D264" s="1">
        <v>8</v>
      </c>
      <c r="E264" s="1">
        <v>8</v>
      </c>
      <c r="F264" s="1" t="s">
        <v>191</v>
      </c>
      <c r="G264" s="2">
        <v>31.945733333333298</v>
      </c>
      <c r="H264" s="6">
        <f>1+_xlfn.COUNTIFS(A:A,A264,O:O,"&lt;"&amp;O264)</f>
        <v>13</v>
      </c>
      <c r="I264" s="2">
        <f>_xlfn.AVERAGEIF(A:A,A264,G:G)</f>
        <v>47.91808541666667</v>
      </c>
      <c r="J264" s="2">
        <f t="shared" si="32"/>
        <v>-15.972352083333373</v>
      </c>
      <c r="K264" s="2">
        <f t="shared" si="33"/>
        <v>74.02764791666662</v>
      </c>
      <c r="L264" s="2">
        <f t="shared" si="34"/>
        <v>84.91568941437441</v>
      </c>
      <c r="M264" s="2">
        <f>SUMIF(A:A,A264,L:L)</f>
        <v>5433.386589758346</v>
      </c>
      <c r="N264" s="3">
        <f t="shared" si="35"/>
        <v>0.015628501306061325</v>
      </c>
      <c r="O264" s="7">
        <f t="shared" si="36"/>
        <v>63.98566186331392</v>
      </c>
      <c r="P264" s="3">
        <f t="shared" si="37"/>
      </c>
      <c r="Q264" s="3">
        <f>IF(ISNUMBER(P264),SUMIF(A:A,A264,P:P),"")</f>
      </c>
      <c r="R264" s="3">
        <f t="shared" si="38"/>
      </c>
      <c r="S264" s="8">
        <f t="shared" si="39"/>
      </c>
    </row>
    <row r="265" spans="1:19" ht="15">
      <c r="A265" s="1">
        <v>16</v>
      </c>
      <c r="B265" s="5">
        <v>0.84375</v>
      </c>
      <c r="C265" s="1" t="s">
        <v>144</v>
      </c>
      <c r="D265" s="1">
        <v>8</v>
      </c>
      <c r="E265" s="1">
        <v>12</v>
      </c>
      <c r="F265" s="1" t="s">
        <v>195</v>
      </c>
      <c r="G265" s="2">
        <v>46.4133666666667</v>
      </c>
      <c r="H265" s="6">
        <f>1+_xlfn.COUNTIFS(A:A,A265,O:O,"&lt;"&amp;O265)</f>
        <v>11</v>
      </c>
      <c r="I265" s="2">
        <f>_xlfn.AVERAGEIF(A:A,A265,G:G)</f>
        <v>47.91808541666667</v>
      </c>
      <c r="J265" s="2">
        <f t="shared" si="32"/>
        <v>-1.5047187499999737</v>
      </c>
      <c r="K265" s="2">
        <f t="shared" si="33"/>
        <v>88.49528125000003</v>
      </c>
      <c r="L265" s="2">
        <f t="shared" si="34"/>
        <v>202.2929460891437</v>
      </c>
      <c r="M265" s="2">
        <f>SUMIF(A:A,A265,L:L)</f>
        <v>5433.386589758346</v>
      </c>
      <c r="N265" s="3">
        <f t="shared" si="35"/>
        <v>0.03723146563332259</v>
      </c>
      <c r="O265" s="7">
        <f t="shared" si="36"/>
        <v>26.859001733871807</v>
      </c>
      <c r="P265" s="3">
        <f t="shared" si="37"/>
      </c>
      <c r="Q265" s="3">
        <f>IF(ISNUMBER(P265),SUMIF(A:A,A265,P:P),"")</f>
      </c>
      <c r="R265" s="3">
        <f t="shared" si="38"/>
      </c>
      <c r="S265" s="8">
        <f t="shared" si="39"/>
      </c>
    </row>
    <row r="266" spans="1:19" ht="15">
      <c r="A266" s="1">
        <v>16</v>
      </c>
      <c r="B266" s="5">
        <v>0.84375</v>
      </c>
      <c r="C266" s="1" t="s">
        <v>144</v>
      </c>
      <c r="D266" s="1">
        <v>8</v>
      </c>
      <c r="E266" s="1">
        <v>14</v>
      </c>
      <c r="F266" s="1" t="s">
        <v>197</v>
      </c>
      <c r="G266" s="2">
        <v>20.5245333333333</v>
      </c>
      <c r="H266" s="6">
        <f>1+_xlfn.COUNTIFS(A:A,A266,O:O,"&lt;"&amp;O266)</f>
        <v>15</v>
      </c>
      <c r="I266" s="2">
        <f>_xlfn.AVERAGEIF(A:A,A266,G:G)</f>
        <v>47.91808541666667</v>
      </c>
      <c r="J266" s="2">
        <f t="shared" si="32"/>
        <v>-27.393552083333372</v>
      </c>
      <c r="K266" s="2">
        <f t="shared" si="33"/>
        <v>62.606447916666625</v>
      </c>
      <c r="L266" s="2">
        <f t="shared" si="34"/>
        <v>42.79352794863283</v>
      </c>
      <c r="M266" s="2">
        <f>SUMIF(A:A,A266,L:L)</f>
        <v>5433.386589758346</v>
      </c>
      <c r="N266" s="3">
        <f t="shared" si="35"/>
        <v>0.007876032239137267</v>
      </c>
      <c r="O266" s="7">
        <f t="shared" si="36"/>
        <v>126.96748434203198</v>
      </c>
      <c r="P266" s="3">
        <f t="shared" si="37"/>
      </c>
      <c r="Q266" s="3">
        <f>IF(ISNUMBER(P266),SUMIF(A:A,A266,P:P),"")</f>
      </c>
      <c r="R266" s="3">
        <f t="shared" si="38"/>
      </c>
      <c r="S266" s="8">
        <f t="shared" si="39"/>
      </c>
    </row>
    <row r="267" spans="1:19" ht="15">
      <c r="A267" s="1">
        <v>16</v>
      </c>
      <c r="B267" s="5">
        <v>0.84375</v>
      </c>
      <c r="C267" s="1" t="s">
        <v>144</v>
      </c>
      <c r="D267" s="1">
        <v>8</v>
      </c>
      <c r="E267" s="1">
        <v>15</v>
      </c>
      <c r="F267" s="1" t="s">
        <v>198</v>
      </c>
      <c r="G267" s="2">
        <v>17.862566666666698</v>
      </c>
      <c r="H267" s="6">
        <f>1+_xlfn.COUNTIFS(A:A,A267,O:O,"&lt;"&amp;O267)</f>
        <v>16</v>
      </c>
      <c r="I267" s="2">
        <f>_xlfn.AVERAGEIF(A:A,A267,G:G)</f>
        <v>47.91808541666667</v>
      </c>
      <c r="J267" s="2">
        <f t="shared" si="32"/>
        <v>-30.055518749999973</v>
      </c>
      <c r="K267" s="2">
        <f t="shared" si="33"/>
        <v>59.944481250000024</v>
      </c>
      <c r="L267" s="2">
        <f t="shared" si="34"/>
        <v>36.476523978898406</v>
      </c>
      <c r="M267" s="2">
        <f>SUMIF(A:A,A267,L:L)</f>
        <v>5433.386589758346</v>
      </c>
      <c r="N267" s="3">
        <f t="shared" si="35"/>
        <v>0.006713404867537821</v>
      </c>
      <c r="O267" s="7">
        <f t="shared" si="36"/>
        <v>148.95571170382215</v>
      </c>
      <c r="P267" s="3">
        <f t="shared" si="37"/>
      </c>
      <c r="Q267" s="3">
        <f>IF(ISNUMBER(P267),SUMIF(A:A,A267,P:P),"")</f>
      </c>
      <c r="R267" s="3">
        <f t="shared" si="38"/>
      </c>
      <c r="S267" s="8">
        <f t="shared" si="39"/>
      </c>
    </row>
    <row r="268" spans="1:19" ht="15">
      <c r="A268" s="1">
        <v>16</v>
      </c>
      <c r="B268" s="5">
        <v>0.84375</v>
      </c>
      <c r="C268" s="1" t="s">
        <v>144</v>
      </c>
      <c r="D268" s="1">
        <v>8</v>
      </c>
      <c r="E268" s="1">
        <v>16</v>
      </c>
      <c r="F268" s="1" t="s">
        <v>199</v>
      </c>
      <c r="G268" s="2">
        <v>39.9462666666667</v>
      </c>
      <c r="H268" s="6">
        <f>1+_xlfn.COUNTIFS(A:A,A268,O:O,"&lt;"&amp;O268)</f>
        <v>12</v>
      </c>
      <c r="I268" s="2">
        <f>_xlfn.AVERAGEIF(A:A,A268,G:G)</f>
        <v>47.91808541666667</v>
      </c>
      <c r="J268" s="2">
        <f t="shared" si="32"/>
        <v>-7.971818749999969</v>
      </c>
      <c r="K268" s="2">
        <f t="shared" si="33"/>
        <v>82.02818125000003</v>
      </c>
      <c r="L268" s="2">
        <f t="shared" si="34"/>
        <v>137.23446343969997</v>
      </c>
      <c r="M268" s="2">
        <f>SUMIF(A:A,A268,L:L)</f>
        <v>5433.386589758346</v>
      </c>
      <c r="N268" s="3">
        <f t="shared" si="35"/>
        <v>0.025257629136564635</v>
      </c>
      <c r="O268" s="7">
        <f t="shared" si="36"/>
        <v>39.59199791053757</v>
      </c>
      <c r="P268" s="3">
        <f t="shared" si="37"/>
      </c>
      <c r="Q268" s="3">
        <f>IF(ISNUMBER(P268),SUMIF(A:A,A268,P:P),"")</f>
      </c>
      <c r="R268" s="3">
        <f t="shared" si="38"/>
      </c>
      <c r="S268" s="8">
        <f t="shared" si="39"/>
      </c>
    </row>
    <row r="269" spans="1:19" ht="15">
      <c r="A269" s="1">
        <v>10</v>
      </c>
      <c r="B269" s="5">
        <v>0.8541666666666666</v>
      </c>
      <c r="C269" s="1" t="s">
        <v>88</v>
      </c>
      <c r="D269" s="1">
        <v>6</v>
      </c>
      <c r="E269" s="1">
        <v>10</v>
      </c>
      <c r="F269" s="1" t="s">
        <v>123</v>
      </c>
      <c r="G269" s="2">
        <v>76.65503333333331</v>
      </c>
      <c r="H269" s="6">
        <f>1+_xlfn.COUNTIFS(A:A,A269,O:O,"&lt;"&amp;O269)</f>
        <v>1</v>
      </c>
      <c r="I269" s="2">
        <f>_xlfn.AVERAGEIF(A:A,A269,G:G)</f>
        <v>53.24526666666665</v>
      </c>
      <c r="J269" s="2">
        <f t="shared" si="32"/>
        <v>23.409766666666656</v>
      </c>
      <c r="K269" s="2">
        <f t="shared" si="33"/>
        <v>113.40976666666666</v>
      </c>
      <c r="L269" s="2">
        <f t="shared" si="34"/>
        <v>901.9742752703495</v>
      </c>
      <c r="M269" s="2">
        <f>SUMIF(A:A,A269,L:L)</f>
        <v>2708.742331609737</v>
      </c>
      <c r="N269" s="3">
        <f t="shared" si="35"/>
        <v>0.3329863696316693</v>
      </c>
      <c r="O269" s="7">
        <f t="shared" si="36"/>
        <v>3.003125927064653</v>
      </c>
      <c r="P269" s="3">
        <f t="shared" si="37"/>
        <v>0.3329863696316693</v>
      </c>
      <c r="Q269" s="3">
        <f>IF(ISNUMBER(P269),SUMIF(A:A,A269,P:P),"")</f>
        <v>0.9887120299971974</v>
      </c>
      <c r="R269" s="3">
        <f t="shared" si="38"/>
        <v>0.33678802272954356</v>
      </c>
      <c r="S269" s="8">
        <f t="shared" si="39"/>
        <v>2.9692267316853083</v>
      </c>
    </row>
    <row r="270" spans="1:19" ht="15">
      <c r="A270" s="1">
        <v>10</v>
      </c>
      <c r="B270" s="5">
        <v>0.8541666666666666</v>
      </c>
      <c r="C270" s="1" t="s">
        <v>88</v>
      </c>
      <c r="D270" s="1">
        <v>6</v>
      </c>
      <c r="E270" s="1">
        <v>2</v>
      </c>
      <c r="F270" s="1" t="s">
        <v>118</v>
      </c>
      <c r="G270" s="2">
        <v>63.585899999999995</v>
      </c>
      <c r="H270" s="6">
        <f>1+_xlfn.COUNTIFS(A:A,A270,O:O,"&lt;"&amp;O270)</f>
        <v>2</v>
      </c>
      <c r="I270" s="2">
        <f>_xlfn.AVERAGEIF(A:A,A270,G:G)</f>
        <v>53.24526666666665</v>
      </c>
      <c r="J270" s="2">
        <f t="shared" si="32"/>
        <v>10.340633333333344</v>
      </c>
      <c r="K270" s="2">
        <f t="shared" si="33"/>
        <v>100.34063333333334</v>
      </c>
      <c r="L270" s="2">
        <f t="shared" si="34"/>
        <v>411.7589066368009</v>
      </c>
      <c r="M270" s="2">
        <f>SUMIF(A:A,A270,L:L)</f>
        <v>2708.742331609737</v>
      </c>
      <c r="N270" s="3">
        <f t="shared" si="35"/>
        <v>0.1520111019168453</v>
      </c>
      <c r="O270" s="7">
        <f t="shared" si="36"/>
        <v>6.578466884261061</v>
      </c>
      <c r="P270" s="3">
        <f t="shared" si="37"/>
        <v>0.1520111019168453</v>
      </c>
      <c r="Q270" s="3">
        <f>IF(ISNUMBER(P270),SUMIF(A:A,A270,P:P),"")</f>
        <v>0.9887120299971974</v>
      </c>
      <c r="R270" s="3">
        <f t="shared" si="38"/>
        <v>0.15374658879924438</v>
      </c>
      <c r="S270" s="8">
        <f t="shared" si="39"/>
        <v>6.504209347407093</v>
      </c>
    </row>
    <row r="271" spans="1:19" ht="15">
      <c r="A271" s="1">
        <v>10</v>
      </c>
      <c r="B271" s="5">
        <v>0.8541666666666666</v>
      </c>
      <c r="C271" s="1" t="s">
        <v>88</v>
      </c>
      <c r="D271" s="1">
        <v>6</v>
      </c>
      <c r="E271" s="1">
        <v>8</v>
      </c>
      <c r="F271" s="1" t="s">
        <v>23</v>
      </c>
      <c r="G271" s="2">
        <v>58.7375999999999</v>
      </c>
      <c r="H271" s="6">
        <f>1+_xlfn.COUNTIFS(A:A,A271,O:O,"&lt;"&amp;O271)</f>
        <v>3</v>
      </c>
      <c r="I271" s="2">
        <f>_xlfn.AVERAGEIF(A:A,A271,G:G)</f>
        <v>53.24526666666665</v>
      </c>
      <c r="J271" s="2">
        <f t="shared" si="32"/>
        <v>5.492333333333249</v>
      </c>
      <c r="K271" s="2">
        <f t="shared" si="33"/>
        <v>95.49233333333325</v>
      </c>
      <c r="L271" s="2">
        <f t="shared" si="34"/>
        <v>307.8276350921088</v>
      </c>
      <c r="M271" s="2">
        <f>SUMIF(A:A,A271,L:L)</f>
        <v>2708.742331609737</v>
      </c>
      <c r="N271" s="3">
        <f t="shared" si="35"/>
        <v>0.1136422728363294</v>
      </c>
      <c r="O271" s="7">
        <f t="shared" si="36"/>
        <v>8.799542415349492</v>
      </c>
      <c r="P271" s="3">
        <f t="shared" si="37"/>
        <v>0.1136422728363294</v>
      </c>
      <c r="Q271" s="3">
        <f>IF(ISNUMBER(P271),SUMIF(A:A,A271,P:P),"")</f>
        <v>0.9887120299971974</v>
      </c>
      <c r="R271" s="3">
        <f t="shared" si="38"/>
        <v>0.11493970882163891</v>
      </c>
      <c r="S271" s="8">
        <f t="shared" si="39"/>
        <v>8.70021344452664</v>
      </c>
    </row>
    <row r="272" spans="1:19" ht="15">
      <c r="A272" s="1">
        <v>10</v>
      </c>
      <c r="B272" s="5">
        <v>0.8541666666666666</v>
      </c>
      <c r="C272" s="1" t="s">
        <v>88</v>
      </c>
      <c r="D272" s="1">
        <v>6</v>
      </c>
      <c r="E272" s="1">
        <v>6</v>
      </c>
      <c r="F272" s="1" t="s">
        <v>121</v>
      </c>
      <c r="G272" s="2">
        <v>56.9472333333333</v>
      </c>
      <c r="H272" s="6">
        <f>1+_xlfn.COUNTIFS(A:A,A272,O:O,"&lt;"&amp;O272)</f>
        <v>4</v>
      </c>
      <c r="I272" s="2">
        <f>_xlfn.AVERAGEIF(A:A,A272,G:G)</f>
        <v>53.24526666666665</v>
      </c>
      <c r="J272" s="2">
        <f t="shared" si="32"/>
        <v>3.7019666666666495</v>
      </c>
      <c r="K272" s="2">
        <f t="shared" si="33"/>
        <v>93.70196666666665</v>
      </c>
      <c r="L272" s="2">
        <f t="shared" si="34"/>
        <v>276.4743361949869</v>
      </c>
      <c r="M272" s="2">
        <f>SUMIF(A:A,A272,L:L)</f>
        <v>2708.742331609737</v>
      </c>
      <c r="N272" s="3">
        <f t="shared" si="35"/>
        <v>0.10206741814039035</v>
      </c>
      <c r="O272" s="7">
        <f t="shared" si="36"/>
        <v>9.797445827663958</v>
      </c>
      <c r="P272" s="3">
        <f t="shared" si="37"/>
        <v>0.10206741814039035</v>
      </c>
      <c r="Q272" s="3">
        <f>IF(ISNUMBER(P272),SUMIF(A:A,A272,P:P),"")</f>
        <v>0.9887120299971974</v>
      </c>
      <c r="R272" s="3">
        <f t="shared" si="38"/>
        <v>0.1032327058270745</v>
      </c>
      <c r="S272" s="8">
        <f t="shared" si="39"/>
        <v>9.686852553057205</v>
      </c>
    </row>
    <row r="273" spans="1:19" ht="15">
      <c r="A273" s="1">
        <v>10</v>
      </c>
      <c r="B273" s="5">
        <v>0.8541666666666666</v>
      </c>
      <c r="C273" s="1" t="s">
        <v>88</v>
      </c>
      <c r="D273" s="1">
        <v>6</v>
      </c>
      <c r="E273" s="1">
        <v>1</v>
      </c>
      <c r="F273" s="1" t="s">
        <v>117</v>
      </c>
      <c r="G273" s="2">
        <v>54.666933333333304</v>
      </c>
      <c r="H273" s="6">
        <f>1+_xlfn.COUNTIFS(A:A,A273,O:O,"&lt;"&amp;O273)</f>
        <v>5</v>
      </c>
      <c r="I273" s="2">
        <f>_xlfn.AVERAGEIF(A:A,A273,G:G)</f>
        <v>53.24526666666665</v>
      </c>
      <c r="J273" s="2">
        <f t="shared" si="32"/>
        <v>1.4216666666666526</v>
      </c>
      <c r="K273" s="2">
        <f t="shared" si="33"/>
        <v>91.42166666666665</v>
      </c>
      <c r="L273" s="2">
        <f t="shared" si="34"/>
        <v>241.12126952951377</v>
      </c>
      <c r="M273" s="2">
        <f>SUMIF(A:A,A273,L:L)</f>
        <v>2708.742331609737</v>
      </c>
      <c r="N273" s="3">
        <f t="shared" si="35"/>
        <v>0.08901594910514117</v>
      </c>
      <c r="O273" s="7">
        <f t="shared" si="36"/>
        <v>11.233941895275983</v>
      </c>
      <c r="P273" s="3">
        <f t="shared" si="37"/>
        <v>0.08901594910514117</v>
      </c>
      <c r="Q273" s="3">
        <f>IF(ISNUMBER(P273),SUMIF(A:A,A273,P:P),"")</f>
        <v>0.9887120299971974</v>
      </c>
      <c r="R273" s="3">
        <f t="shared" si="38"/>
        <v>0.09003223021914024</v>
      </c>
      <c r="S273" s="8">
        <f t="shared" si="39"/>
        <v>11.107133496148881</v>
      </c>
    </row>
    <row r="274" spans="1:19" ht="15">
      <c r="A274" s="1">
        <v>10</v>
      </c>
      <c r="B274" s="5">
        <v>0.8541666666666666</v>
      </c>
      <c r="C274" s="1" t="s">
        <v>88</v>
      </c>
      <c r="D274" s="1">
        <v>6</v>
      </c>
      <c r="E274" s="1">
        <v>7</v>
      </c>
      <c r="F274" s="1" t="s">
        <v>21</v>
      </c>
      <c r="G274" s="2">
        <v>52.2912</v>
      </c>
      <c r="H274" s="6">
        <f>1+_xlfn.COUNTIFS(A:A,A274,O:O,"&lt;"&amp;O274)</f>
        <v>6</v>
      </c>
      <c r="I274" s="2">
        <f>_xlfn.AVERAGEIF(A:A,A274,G:G)</f>
        <v>53.24526666666665</v>
      </c>
      <c r="J274" s="2">
        <f t="shared" si="32"/>
        <v>-0.9540666666666482</v>
      </c>
      <c r="K274" s="2">
        <f t="shared" si="33"/>
        <v>89.04593333333335</v>
      </c>
      <c r="L274" s="2">
        <f t="shared" si="34"/>
        <v>209.0881639295298</v>
      </c>
      <c r="M274" s="2">
        <f>SUMIF(A:A,A274,L:L)</f>
        <v>2708.742331609737</v>
      </c>
      <c r="N274" s="3">
        <f t="shared" si="35"/>
        <v>0.07719012675719289</v>
      </c>
      <c r="O274" s="7">
        <f t="shared" si="36"/>
        <v>12.95502471638079</v>
      </c>
      <c r="P274" s="3">
        <f t="shared" si="37"/>
        <v>0.07719012675719289</v>
      </c>
      <c r="Q274" s="3">
        <f>IF(ISNUMBER(P274),SUMIF(A:A,A274,P:P),"")</f>
        <v>0.9887120299971974</v>
      </c>
      <c r="R274" s="3">
        <f t="shared" si="38"/>
        <v>0.07807139431428956</v>
      </c>
      <c r="S274" s="8">
        <f t="shared" si="39"/>
        <v>12.808788785996718</v>
      </c>
    </row>
    <row r="275" spans="1:19" ht="15">
      <c r="A275" s="1">
        <v>10</v>
      </c>
      <c r="B275" s="5">
        <v>0.8541666666666666</v>
      </c>
      <c r="C275" s="1" t="s">
        <v>88</v>
      </c>
      <c r="D275" s="1">
        <v>6</v>
      </c>
      <c r="E275" s="1">
        <v>4</v>
      </c>
      <c r="F275" s="1" t="s">
        <v>119</v>
      </c>
      <c r="G275" s="2">
        <v>51.2256333333333</v>
      </c>
      <c r="H275" s="6">
        <f>1+_xlfn.COUNTIFS(A:A,A275,O:O,"&lt;"&amp;O275)</f>
        <v>7</v>
      </c>
      <c r="I275" s="2">
        <f>_xlfn.AVERAGEIF(A:A,A275,G:G)</f>
        <v>53.24526666666665</v>
      </c>
      <c r="J275" s="2">
        <f t="shared" si="32"/>
        <v>-2.0196333333333527</v>
      </c>
      <c r="K275" s="2">
        <f t="shared" si="33"/>
        <v>87.98036666666664</v>
      </c>
      <c r="L275" s="2">
        <f t="shared" si="34"/>
        <v>196.13868783481567</v>
      </c>
      <c r="M275" s="2">
        <f>SUMIF(A:A,A275,L:L)</f>
        <v>2708.742331609737</v>
      </c>
      <c r="N275" s="3">
        <f t="shared" si="35"/>
        <v>0.07240950368219609</v>
      </c>
      <c r="O275" s="7">
        <f t="shared" si="36"/>
        <v>13.810341863258456</v>
      </c>
      <c r="P275" s="3">
        <f t="shared" si="37"/>
        <v>0.07240950368219609</v>
      </c>
      <c r="Q275" s="3">
        <f>IF(ISNUMBER(P275),SUMIF(A:A,A275,P:P),"")</f>
        <v>0.9887120299971974</v>
      </c>
      <c r="R275" s="3">
        <f t="shared" si="38"/>
        <v>0.07323619161628016</v>
      </c>
      <c r="S275" s="8">
        <f t="shared" si="39"/>
        <v>13.654451138577548</v>
      </c>
    </row>
    <row r="276" spans="1:19" ht="15">
      <c r="A276" s="1">
        <v>10</v>
      </c>
      <c r="B276" s="5">
        <v>0.8541666666666666</v>
      </c>
      <c r="C276" s="1" t="s">
        <v>88</v>
      </c>
      <c r="D276" s="1">
        <v>6</v>
      </c>
      <c r="E276" s="1">
        <v>5</v>
      </c>
      <c r="F276" s="1" t="s">
        <v>120</v>
      </c>
      <c r="G276" s="2">
        <v>44.8489</v>
      </c>
      <c r="H276" s="6">
        <f>1+_xlfn.COUNTIFS(A:A,A276,O:O,"&lt;"&amp;O276)</f>
        <v>8</v>
      </c>
      <c r="I276" s="2">
        <f>_xlfn.AVERAGEIF(A:A,A276,G:G)</f>
        <v>53.24526666666665</v>
      </c>
      <c r="J276" s="2">
        <f t="shared" si="32"/>
        <v>-8.396366666666651</v>
      </c>
      <c r="K276" s="2">
        <f t="shared" si="33"/>
        <v>81.60363333333335</v>
      </c>
      <c r="L276" s="2">
        <f t="shared" si="34"/>
        <v>133.78285493709942</v>
      </c>
      <c r="M276" s="2">
        <f>SUMIF(A:A,A276,L:L)</f>
        <v>2708.742331609737</v>
      </c>
      <c r="N276" s="3">
        <f t="shared" si="35"/>
        <v>0.04938928792743297</v>
      </c>
      <c r="O276" s="7">
        <f t="shared" si="36"/>
        <v>20.247305477845458</v>
      </c>
      <c r="P276" s="3">
        <f t="shared" si="37"/>
        <v>0.04938928792743297</v>
      </c>
      <c r="Q276" s="3">
        <f>IF(ISNUMBER(P276),SUMIF(A:A,A276,P:P),"")</f>
        <v>0.9887120299971974</v>
      </c>
      <c r="R276" s="3">
        <f t="shared" si="38"/>
        <v>0.04995315767278867</v>
      </c>
      <c r="S276" s="8">
        <f t="shared" si="39"/>
        <v>20.01875450097396</v>
      </c>
    </row>
    <row r="277" spans="1:19" ht="15">
      <c r="A277" s="1">
        <v>10</v>
      </c>
      <c r="B277" s="5">
        <v>0.8541666666666666</v>
      </c>
      <c r="C277" s="1" t="s">
        <v>88</v>
      </c>
      <c r="D277" s="1">
        <v>6</v>
      </c>
      <c r="E277" s="1">
        <v>9</v>
      </c>
      <c r="F277" s="1" t="s">
        <v>122</v>
      </c>
      <c r="G277" s="2">
        <v>20.2489666666667</v>
      </c>
      <c r="H277" s="6">
        <f>1+_xlfn.COUNTIFS(A:A,A277,O:O,"&lt;"&amp;O277)</f>
        <v>9</v>
      </c>
      <c r="I277" s="2">
        <f>_xlfn.AVERAGEIF(A:A,A277,G:G)</f>
        <v>53.24526666666665</v>
      </c>
      <c r="J277" s="2">
        <f t="shared" si="32"/>
        <v>-32.99629999999995</v>
      </c>
      <c r="K277" s="2">
        <f t="shared" si="33"/>
        <v>57.00370000000005</v>
      </c>
      <c r="L277" s="2">
        <f t="shared" si="34"/>
        <v>30.576202184532246</v>
      </c>
      <c r="M277" s="2">
        <f>SUMIF(A:A,A277,L:L)</f>
        <v>2708.742331609737</v>
      </c>
      <c r="N277" s="3">
        <f t="shared" si="35"/>
        <v>0.011287970002802586</v>
      </c>
      <c r="O277" s="7">
        <f t="shared" si="36"/>
        <v>88.589888150989</v>
      </c>
      <c r="P277" s="3">
        <f t="shared" si="37"/>
      </c>
      <c r="Q277" s="3">
        <f>IF(ISNUMBER(P277),SUMIF(A:A,A277,P:P),"")</f>
      </c>
      <c r="R277" s="3">
        <f t="shared" si="38"/>
      </c>
      <c r="S277" s="8">
        <f t="shared" si="39"/>
      </c>
    </row>
    <row r="278" spans="1:19" ht="15">
      <c r="A278" s="1">
        <v>11</v>
      </c>
      <c r="B278" s="5">
        <v>0.875</v>
      </c>
      <c r="C278" s="1" t="s">
        <v>88</v>
      </c>
      <c r="D278" s="1">
        <v>7</v>
      </c>
      <c r="E278" s="1">
        <v>4</v>
      </c>
      <c r="F278" s="1" t="s">
        <v>22</v>
      </c>
      <c r="G278" s="2">
        <v>72.1249333333333</v>
      </c>
      <c r="H278" s="6">
        <f>1+_xlfn.COUNTIFS(A:A,A278,O:O,"&lt;"&amp;O278)</f>
        <v>1</v>
      </c>
      <c r="I278" s="2">
        <f>_xlfn.AVERAGEIF(A:A,A278,G:G)</f>
        <v>48.58660303030302</v>
      </c>
      <c r="J278" s="2">
        <f t="shared" si="32"/>
        <v>23.538330303030286</v>
      </c>
      <c r="K278" s="2">
        <f t="shared" si="33"/>
        <v>113.53833030303028</v>
      </c>
      <c r="L278" s="2">
        <f t="shared" si="34"/>
        <v>908.9588450516159</v>
      </c>
      <c r="M278" s="2">
        <f>SUMIF(A:A,A278,L:L)</f>
        <v>3784.1447061963654</v>
      </c>
      <c r="N278" s="3">
        <f t="shared" si="35"/>
        <v>0.24020192556675674</v>
      </c>
      <c r="O278" s="7">
        <f t="shared" si="36"/>
        <v>4.163163961489896</v>
      </c>
      <c r="P278" s="3">
        <f t="shared" si="37"/>
        <v>0.24020192556675674</v>
      </c>
      <c r="Q278" s="3">
        <f>IF(ISNUMBER(P278),SUMIF(A:A,A278,P:P),"")</f>
        <v>0.957684624556416</v>
      </c>
      <c r="R278" s="3">
        <f t="shared" si="38"/>
        <v>0.25081526779028573</v>
      </c>
      <c r="S278" s="8">
        <f t="shared" si="39"/>
        <v>3.9869981154262524</v>
      </c>
    </row>
    <row r="279" spans="1:19" ht="15">
      <c r="A279" s="1">
        <v>11</v>
      </c>
      <c r="B279" s="5">
        <v>0.875</v>
      </c>
      <c r="C279" s="1" t="s">
        <v>88</v>
      </c>
      <c r="D279" s="1">
        <v>7</v>
      </c>
      <c r="E279" s="1">
        <v>1</v>
      </c>
      <c r="F279" s="1" t="s">
        <v>124</v>
      </c>
      <c r="G279" s="2">
        <v>69.4773666666666</v>
      </c>
      <c r="H279" s="6">
        <f>1+_xlfn.COUNTIFS(A:A,A279,O:O,"&lt;"&amp;O279)</f>
        <v>2</v>
      </c>
      <c r="I279" s="2">
        <f>_xlfn.AVERAGEIF(A:A,A279,G:G)</f>
        <v>48.58660303030302</v>
      </c>
      <c r="J279" s="2">
        <f aca="true" t="shared" si="40" ref="J279:J298">G279-I279</f>
        <v>20.89076363636358</v>
      </c>
      <c r="K279" s="2">
        <f aca="true" t="shared" si="41" ref="K279:K298">90+J279</f>
        <v>110.89076363636357</v>
      </c>
      <c r="L279" s="2">
        <f aca="true" t="shared" si="42" ref="L279:L298">EXP(0.06*K279)</f>
        <v>775.4517929792254</v>
      </c>
      <c r="M279" s="2">
        <f>SUMIF(A:A,A279,L:L)</f>
        <v>3784.1447061963654</v>
      </c>
      <c r="N279" s="3">
        <f aca="true" t="shared" si="43" ref="N279:N298">L279/M279</f>
        <v>0.20492128424937298</v>
      </c>
      <c r="O279" s="7">
        <f aca="true" t="shared" si="44" ref="O279:O298">1/N279</f>
        <v>4.879922569600331</v>
      </c>
      <c r="P279" s="3">
        <f aca="true" t="shared" si="45" ref="P279:P298">IF(O279&gt;21,"",N279)</f>
        <v>0.20492128424937298</v>
      </c>
      <c r="Q279" s="3">
        <f>IF(ISNUMBER(P279),SUMIF(A:A,A279,P:P),"")</f>
        <v>0.957684624556416</v>
      </c>
      <c r="R279" s="3">
        <f aca="true" t="shared" si="46" ref="R279:R298">_xlfn.IFERROR(P279*(1/Q279),"")</f>
        <v>0.2139757483778015</v>
      </c>
      <c r="S279" s="8">
        <f aca="true" t="shared" si="47" ref="S279:S298">_xlfn.IFERROR(1/R279,"")</f>
        <v>4.673426813932074</v>
      </c>
    </row>
    <row r="280" spans="1:19" ht="15">
      <c r="A280" s="1">
        <v>11</v>
      </c>
      <c r="B280" s="5">
        <v>0.875</v>
      </c>
      <c r="C280" s="1" t="s">
        <v>88</v>
      </c>
      <c r="D280" s="1">
        <v>7</v>
      </c>
      <c r="E280" s="1">
        <v>7</v>
      </c>
      <c r="F280" s="1" t="s">
        <v>128</v>
      </c>
      <c r="G280" s="2">
        <v>61.7075</v>
      </c>
      <c r="H280" s="6">
        <f>1+_xlfn.COUNTIFS(A:A,A280,O:O,"&lt;"&amp;O280)</f>
        <v>3</v>
      </c>
      <c r="I280" s="2">
        <f>_xlfn.AVERAGEIF(A:A,A280,G:G)</f>
        <v>48.58660303030302</v>
      </c>
      <c r="J280" s="2">
        <f t="shared" si="40"/>
        <v>13.120896969696986</v>
      </c>
      <c r="K280" s="2">
        <f t="shared" si="41"/>
        <v>103.12089696969699</v>
      </c>
      <c r="L280" s="2">
        <f t="shared" si="42"/>
        <v>486.50822997398825</v>
      </c>
      <c r="M280" s="2">
        <f>SUMIF(A:A,A280,L:L)</f>
        <v>3784.1447061963654</v>
      </c>
      <c r="N280" s="3">
        <f t="shared" si="43"/>
        <v>0.12856491168991319</v>
      </c>
      <c r="O280" s="7">
        <f t="shared" si="44"/>
        <v>7.778172028865143</v>
      </c>
      <c r="P280" s="3">
        <f t="shared" si="45"/>
        <v>0.12856491168991319</v>
      </c>
      <c r="Q280" s="3">
        <f>IF(ISNUMBER(P280),SUMIF(A:A,A280,P:P),"")</f>
        <v>0.957684624556416</v>
      </c>
      <c r="R280" s="3">
        <f t="shared" si="46"/>
        <v>0.13424556309386546</v>
      </c>
      <c r="S280" s="8">
        <f t="shared" si="47"/>
        <v>7.449035759198931</v>
      </c>
    </row>
    <row r="281" spans="1:19" ht="15">
      <c r="A281" s="1">
        <v>11</v>
      </c>
      <c r="B281" s="5">
        <v>0.875</v>
      </c>
      <c r="C281" s="1" t="s">
        <v>88</v>
      </c>
      <c r="D281" s="1">
        <v>7</v>
      </c>
      <c r="E281" s="1">
        <v>10</v>
      </c>
      <c r="F281" s="1" t="s">
        <v>131</v>
      </c>
      <c r="G281" s="2">
        <v>58.9892333333334</v>
      </c>
      <c r="H281" s="6">
        <f>1+_xlfn.COUNTIFS(A:A,A281,O:O,"&lt;"&amp;O281)</f>
        <v>4</v>
      </c>
      <c r="I281" s="2">
        <f>_xlfn.AVERAGEIF(A:A,A281,G:G)</f>
        <v>48.58660303030302</v>
      </c>
      <c r="J281" s="2">
        <f t="shared" si="40"/>
        <v>10.402630303030385</v>
      </c>
      <c r="K281" s="2">
        <f t="shared" si="41"/>
        <v>100.40263030303038</v>
      </c>
      <c r="L281" s="2">
        <f t="shared" si="42"/>
        <v>413.29342720355214</v>
      </c>
      <c r="M281" s="2">
        <f>SUMIF(A:A,A281,L:L)</f>
        <v>3784.1447061963654</v>
      </c>
      <c r="N281" s="3">
        <f t="shared" si="43"/>
        <v>0.10921713076320863</v>
      </c>
      <c r="O281" s="7">
        <f t="shared" si="44"/>
        <v>9.156072797481551</v>
      </c>
      <c r="P281" s="3">
        <f t="shared" si="45"/>
        <v>0.10921713076320863</v>
      </c>
      <c r="Q281" s="3">
        <f>IF(ISNUMBER(P281),SUMIF(A:A,A281,P:P),"")</f>
        <v>0.957684624556416</v>
      </c>
      <c r="R281" s="3">
        <f t="shared" si="46"/>
        <v>0.1140428988444878</v>
      </c>
      <c r="S281" s="8">
        <f t="shared" si="47"/>
        <v>8.768630139467334</v>
      </c>
    </row>
    <row r="282" spans="1:19" ht="15">
      <c r="A282" s="1">
        <v>11</v>
      </c>
      <c r="B282" s="5">
        <v>0.875</v>
      </c>
      <c r="C282" s="1" t="s">
        <v>88</v>
      </c>
      <c r="D282" s="1">
        <v>7</v>
      </c>
      <c r="E282" s="1">
        <v>9</v>
      </c>
      <c r="F282" s="1" t="s">
        <v>130</v>
      </c>
      <c r="G282" s="2">
        <v>57.7815333333333</v>
      </c>
      <c r="H282" s="6">
        <f>1+_xlfn.COUNTIFS(A:A,A282,O:O,"&lt;"&amp;O282)</f>
        <v>5</v>
      </c>
      <c r="I282" s="2">
        <f>_xlfn.AVERAGEIF(A:A,A282,G:G)</f>
        <v>48.58660303030302</v>
      </c>
      <c r="J282" s="2">
        <f t="shared" si="40"/>
        <v>9.194930303030283</v>
      </c>
      <c r="K282" s="2">
        <f t="shared" si="41"/>
        <v>99.19493030303028</v>
      </c>
      <c r="L282" s="2">
        <f t="shared" si="42"/>
        <v>384.40466706166654</v>
      </c>
      <c r="M282" s="2">
        <f>SUMIF(A:A,A282,L:L)</f>
        <v>3784.1447061963654</v>
      </c>
      <c r="N282" s="3">
        <f t="shared" si="43"/>
        <v>0.10158297235098365</v>
      </c>
      <c r="O282" s="7">
        <f t="shared" si="44"/>
        <v>9.844169518340706</v>
      </c>
      <c r="P282" s="3">
        <f t="shared" si="45"/>
        <v>0.10158297235098365</v>
      </c>
      <c r="Q282" s="3">
        <f>IF(ISNUMBER(P282),SUMIF(A:A,A282,P:P),"")</f>
        <v>0.957684624556416</v>
      </c>
      <c r="R282" s="3">
        <f t="shared" si="46"/>
        <v>0.10607142450264902</v>
      </c>
      <c r="S282" s="8">
        <f t="shared" si="47"/>
        <v>9.427609789241833</v>
      </c>
    </row>
    <row r="283" spans="1:19" ht="15">
      <c r="A283" s="1">
        <v>11</v>
      </c>
      <c r="B283" s="5">
        <v>0.875</v>
      </c>
      <c r="C283" s="1" t="s">
        <v>88</v>
      </c>
      <c r="D283" s="1">
        <v>7</v>
      </c>
      <c r="E283" s="1">
        <v>3</v>
      </c>
      <c r="F283" s="1" t="s">
        <v>125</v>
      </c>
      <c r="G283" s="2">
        <v>51.9982666666666</v>
      </c>
      <c r="H283" s="6">
        <f>1+_xlfn.COUNTIFS(A:A,A283,O:O,"&lt;"&amp;O283)</f>
        <v>6</v>
      </c>
      <c r="I283" s="2">
        <f>_xlfn.AVERAGEIF(A:A,A283,G:G)</f>
        <v>48.58660303030302</v>
      </c>
      <c r="J283" s="2">
        <f t="shared" si="40"/>
        <v>3.411663636363585</v>
      </c>
      <c r="K283" s="2">
        <f t="shared" si="41"/>
        <v>93.41166363636358</v>
      </c>
      <c r="L283" s="2">
        <f t="shared" si="42"/>
        <v>271.70035368557285</v>
      </c>
      <c r="M283" s="2">
        <f>SUMIF(A:A,A283,L:L)</f>
        <v>3784.1447061963654</v>
      </c>
      <c r="N283" s="3">
        <f t="shared" si="43"/>
        <v>0.07179967331605365</v>
      </c>
      <c r="O283" s="7">
        <f t="shared" si="44"/>
        <v>13.927639971258902</v>
      </c>
      <c r="P283" s="3">
        <f t="shared" si="45"/>
        <v>0.07179967331605365</v>
      </c>
      <c r="Q283" s="3">
        <f>IF(ISNUMBER(P283),SUMIF(A:A,A283,P:P),"")</f>
        <v>0.957684624556416</v>
      </c>
      <c r="R283" s="3">
        <f t="shared" si="46"/>
        <v>0.07497214790235365</v>
      </c>
      <c r="S283" s="8">
        <f t="shared" si="47"/>
        <v>13.338286656832015</v>
      </c>
    </row>
    <row r="284" spans="1:19" ht="15">
      <c r="A284" s="1">
        <v>11</v>
      </c>
      <c r="B284" s="5">
        <v>0.875</v>
      </c>
      <c r="C284" s="1" t="s">
        <v>88</v>
      </c>
      <c r="D284" s="1">
        <v>7</v>
      </c>
      <c r="E284" s="1">
        <v>5</v>
      </c>
      <c r="F284" s="1" t="s">
        <v>126</v>
      </c>
      <c r="G284" s="2">
        <v>33.1096333333333</v>
      </c>
      <c r="H284" s="6">
        <f>1+_xlfn.COUNTIFS(A:A,A284,O:O,"&lt;"&amp;O284)</f>
        <v>9</v>
      </c>
      <c r="I284" s="2">
        <f>_xlfn.AVERAGEIF(A:A,A284,G:G)</f>
        <v>48.58660303030302</v>
      </c>
      <c r="J284" s="2">
        <f t="shared" si="40"/>
        <v>-15.476969696969718</v>
      </c>
      <c r="K284" s="2">
        <f t="shared" si="41"/>
        <v>74.52303030303028</v>
      </c>
      <c r="L284" s="2">
        <f t="shared" si="42"/>
        <v>87.4775175604349</v>
      </c>
      <c r="M284" s="2">
        <f>SUMIF(A:A,A284,L:L)</f>
        <v>3784.1447061963654</v>
      </c>
      <c r="N284" s="3">
        <f t="shared" si="43"/>
        <v>0.02311685317350429</v>
      </c>
      <c r="O284" s="7">
        <f t="shared" si="44"/>
        <v>43.2584829991551</v>
      </c>
      <c r="P284" s="3">
        <f t="shared" si="45"/>
      </c>
      <c r="Q284" s="3">
        <f>IF(ISNUMBER(P284),SUMIF(A:A,A284,P:P),"")</f>
      </c>
      <c r="R284" s="3">
        <f t="shared" si="46"/>
      </c>
      <c r="S284" s="8">
        <f t="shared" si="47"/>
      </c>
    </row>
    <row r="285" spans="1:19" ht="15">
      <c r="A285" s="1">
        <v>11</v>
      </c>
      <c r="B285" s="5">
        <v>0.875</v>
      </c>
      <c r="C285" s="1" t="s">
        <v>88</v>
      </c>
      <c r="D285" s="1">
        <v>7</v>
      </c>
      <c r="E285" s="1">
        <v>6</v>
      </c>
      <c r="F285" s="1" t="s">
        <v>127</v>
      </c>
      <c r="G285" s="2">
        <v>45.2088</v>
      </c>
      <c r="H285" s="6">
        <f>1+_xlfn.COUNTIFS(A:A,A285,O:O,"&lt;"&amp;O285)</f>
        <v>8</v>
      </c>
      <c r="I285" s="2">
        <f>_xlfn.AVERAGEIF(A:A,A285,G:G)</f>
        <v>48.58660303030302</v>
      </c>
      <c r="J285" s="2">
        <f t="shared" si="40"/>
        <v>-3.3778030303030206</v>
      </c>
      <c r="K285" s="2">
        <f t="shared" si="41"/>
        <v>86.62219696969697</v>
      </c>
      <c r="L285" s="2">
        <f t="shared" si="42"/>
        <v>180.78921925788242</v>
      </c>
      <c r="M285" s="2">
        <f>SUMIF(A:A,A285,L:L)</f>
        <v>3784.1447061963654</v>
      </c>
      <c r="N285" s="3">
        <f t="shared" si="43"/>
        <v>0.047775450807113234</v>
      </c>
      <c r="O285" s="7">
        <f t="shared" si="44"/>
        <v>20.931251994614588</v>
      </c>
      <c r="P285" s="3">
        <f t="shared" si="45"/>
        <v>0.047775450807113234</v>
      </c>
      <c r="Q285" s="3">
        <f>IF(ISNUMBER(P285),SUMIF(A:A,A285,P:P),"")</f>
        <v>0.957684624556416</v>
      </c>
      <c r="R285" s="3">
        <f t="shared" si="46"/>
        <v>0.049886413107281584</v>
      </c>
      <c r="S285" s="8">
        <f t="shared" si="47"/>
        <v>20.045538207958206</v>
      </c>
    </row>
    <row r="286" spans="1:19" ht="15">
      <c r="A286" s="1">
        <v>11</v>
      </c>
      <c r="B286" s="5">
        <v>0.875</v>
      </c>
      <c r="C286" s="1" t="s">
        <v>88</v>
      </c>
      <c r="D286" s="1">
        <v>7</v>
      </c>
      <c r="E286" s="1">
        <v>8</v>
      </c>
      <c r="F286" s="1" t="s">
        <v>129</v>
      </c>
      <c r="G286" s="2">
        <v>47.1327</v>
      </c>
      <c r="H286" s="6">
        <f>1+_xlfn.COUNTIFS(A:A,A286,O:O,"&lt;"&amp;O286)</f>
        <v>7</v>
      </c>
      <c r="I286" s="2">
        <f>_xlfn.AVERAGEIF(A:A,A286,G:G)</f>
        <v>48.58660303030302</v>
      </c>
      <c r="J286" s="2">
        <f t="shared" si="40"/>
        <v>-1.4539030303030174</v>
      </c>
      <c r="K286" s="2">
        <f t="shared" si="41"/>
        <v>88.54609696969698</v>
      </c>
      <c r="L286" s="2">
        <f t="shared" si="42"/>
        <v>202.91066700731196</v>
      </c>
      <c r="M286" s="2">
        <f>SUMIF(A:A,A286,L:L)</f>
        <v>3784.1447061963654</v>
      </c>
      <c r="N286" s="3">
        <f t="shared" si="43"/>
        <v>0.05362127581301395</v>
      </c>
      <c r="O286" s="7">
        <f t="shared" si="44"/>
        <v>18.649313818775248</v>
      </c>
      <c r="P286" s="3">
        <f t="shared" si="45"/>
        <v>0.05362127581301395</v>
      </c>
      <c r="Q286" s="3">
        <f>IF(ISNUMBER(P286),SUMIF(A:A,A286,P:P),"")</f>
        <v>0.957684624556416</v>
      </c>
      <c r="R286" s="3">
        <f t="shared" si="46"/>
        <v>0.05599053638127526</v>
      </c>
      <c r="S286" s="8">
        <f t="shared" si="47"/>
        <v>17.860161102768554</v>
      </c>
    </row>
    <row r="287" spans="1:19" ht="15">
      <c r="A287" s="1">
        <v>11</v>
      </c>
      <c r="B287" s="5">
        <v>0.875</v>
      </c>
      <c r="C287" s="1" t="s">
        <v>88</v>
      </c>
      <c r="D287" s="1">
        <v>7</v>
      </c>
      <c r="E287" s="1">
        <v>11</v>
      </c>
      <c r="F287" s="1" t="s">
        <v>132</v>
      </c>
      <c r="G287" s="2">
        <v>18.572400000000002</v>
      </c>
      <c r="H287" s="6">
        <f>1+_xlfn.COUNTIFS(A:A,A287,O:O,"&lt;"&amp;O287)</f>
        <v>10</v>
      </c>
      <c r="I287" s="2">
        <f>_xlfn.AVERAGEIF(A:A,A287,G:G)</f>
        <v>48.58660303030302</v>
      </c>
      <c r="J287" s="2">
        <f t="shared" si="40"/>
        <v>-30.014203030303015</v>
      </c>
      <c r="K287" s="2">
        <f t="shared" si="41"/>
        <v>59.985796969696985</v>
      </c>
      <c r="L287" s="2">
        <f t="shared" si="42"/>
        <v>36.567059379005855</v>
      </c>
      <c r="M287" s="2">
        <f>SUMIF(A:A,A287,L:L)</f>
        <v>3784.1447061963654</v>
      </c>
      <c r="N287" s="3">
        <f t="shared" si="43"/>
        <v>0.009663229664322549</v>
      </c>
      <c r="O287" s="7">
        <f t="shared" si="44"/>
        <v>103.48507018228942</v>
      </c>
      <c r="P287" s="3">
        <f t="shared" si="45"/>
      </c>
      <c r="Q287" s="3">
        <f>IF(ISNUMBER(P287),SUMIF(A:A,A287,P:P),"")</f>
      </c>
      <c r="R287" s="3">
        <f t="shared" si="46"/>
      </c>
      <c r="S287" s="8">
        <f t="shared" si="47"/>
      </c>
    </row>
    <row r="288" spans="1:19" ht="15">
      <c r="A288" s="1">
        <v>11</v>
      </c>
      <c r="B288" s="5">
        <v>0.875</v>
      </c>
      <c r="C288" s="1" t="s">
        <v>88</v>
      </c>
      <c r="D288" s="1">
        <v>7</v>
      </c>
      <c r="E288" s="1">
        <v>12</v>
      </c>
      <c r="F288" s="1" t="s">
        <v>133</v>
      </c>
      <c r="G288" s="2">
        <v>18.350266666666702</v>
      </c>
      <c r="H288" s="6">
        <f>1+_xlfn.COUNTIFS(A:A,A288,O:O,"&lt;"&amp;O288)</f>
        <v>11</v>
      </c>
      <c r="I288" s="2">
        <f>_xlfn.AVERAGEIF(A:A,A288,G:G)</f>
        <v>48.58660303030302</v>
      </c>
      <c r="J288" s="2">
        <f t="shared" si="40"/>
        <v>-30.236336363636315</v>
      </c>
      <c r="K288" s="2">
        <f t="shared" si="41"/>
        <v>59.76366363636369</v>
      </c>
      <c r="L288" s="2">
        <f t="shared" si="42"/>
        <v>36.082927036108686</v>
      </c>
      <c r="M288" s="2">
        <f>SUMIF(A:A,A288,L:L)</f>
        <v>3784.1447061963654</v>
      </c>
      <c r="N288" s="3">
        <f t="shared" si="43"/>
        <v>0.009535292605756997</v>
      </c>
      <c r="O288" s="7">
        <f t="shared" si="44"/>
        <v>104.87355148349022</v>
      </c>
      <c r="P288" s="3">
        <f t="shared" si="45"/>
      </c>
      <c r="Q288" s="3">
        <f>IF(ISNUMBER(P288),SUMIF(A:A,A288,P:P),"")</f>
      </c>
      <c r="R288" s="3">
        <f t="shared" si="46"/>
      </c>
      <c r="S288" s="8">
        <f t="shared" si="47"/>
      </c>
    </row>
    <row r="289" spans="1:19" ht="15">
      <c r="A289" s="1">
        <v>12</v>
      </c>
      <c r="B289" s="5">
        <v>0.8958333333333334</v>
      </c>
      <c r="C289" s="1" t="s">
        <v>88</v>
      </c>
      <c r="D289" s="1">
        <v>8</v>
      </c>
      <c r="E289" s="1">
        <v>4</v>
      </c>
      <c r="F289" s="1" t="s">
        <v>137</v>
      </c>
      <c r="G289" s="2">
        <v>66.257</v>
      </c>
      <c r="H289" s="6">
        <f>1+_xlfn.COUNTIFS(A:A,A289,O:O,"&lt;"&amp;O289)</f>
        <v>1</v>
      </c>
      <c r="I289" s="2">
        <f>_xlfn.AVERAGEIF(A:A,A289,G:G)</f>
        <v>50.196909999999974</v>
      </c>
      <c r="J289" s="2">
        <f t="shared" si="40"/>
        <v>16.06009000000003</v>
      </c>
      <c r="K289" s="2">
        <f t="shared" si="41"/>
        <v>106.06009000000003</v>
      </c>
      <c r="L289" s="2">
        <f t="shared" si="42"/>
        <v>580.3349286137809</v>
      </c>
      <c r="M289" s="2">
        <f>SUMIF(A:A,A289,L:L)</f>
        <v>2664.994583135387</v>
      </c>
      <c r="N289" s="3">
        <f t="shared" si="43"/>
        <v>0.21776214191437954</v>
      </c>
      <c r="O289" s="7">
        <f t="shared" si="44"/>
        <v>4.5921664399920505</v>
      </c>
      <c r="P289" s="3">
        <f t="shared" si="45"/>
        <v>0.21776214191437954</v>
      </c>
      <c r="Q289" s="3">
        <f>IF(ISNUMBER(P289),SUMIF(A:A,A289,P:P),"")</f>
        <v>0.9357097790660478</v>
      </c>
      <c r="R289" s="3">
        <f t="shared" si="46"/>
        <v>0.23272402061644867</v>
      </c>
      <c r="S289" s="8">
        <f t="shared" si="47"/>
        <v>4.296935044999481</v>
      </c>
    </row>
    <row r="290" spans="1:19" ht="15">
      <c r="A290" s="1">
        <v>12</v>
      </c>
      <c r="B290" s="5">
        <v>0.8958333333333334</v>
      </c>
      <c r="C290" s="1" t="s">
        <v>88</v>
      </c>
      <c r="D290" s="1">
        <v>8</v>
      </c>
      <c r="E290" s="1">
        <v>9</v>
      </c>
      <c r="F290" s="1" t="s">
        <v>141</v>
      </c>
      <c r="G290" s="2">
        <v>61.5119333333334</v>
      </c>
      <c r="H290" s="6">
        <f>1+_xlfn.COUNTIFS(A:A,A290,O:O,"&lt;"&amp;O290)</f>
        <v>2</v>
      </c>
      <c r="I290" s="2">
        <f>_xlfn.AVERAGEIF(A:A,A290,G:G)</f>
        <v>50.196909999999974</v>
      </c>
      <c r="J290" s="2">
        <f t="shared" si="40"/>
        <v>11.315023333333428</v>
      </c>
      <c r="K290" s="2">
        <f t="shared" si="41"/>
        <v>101.31502333333343</v>
      </c>
      <c r="L290" s="2">
        <f t="shared" si="42"/>
        <v>436.549338078591</v>
      </c>
      <c r="M290" s="2">
        <f>SUMIF(A:A,A290,L:L)</f>
        <v>2664.994583135387</v>
      </c>
      <c r="N290" s="3">
        <f t="shared" si="43"/>
        <v>0.16380871497494276</v>
      </c>
      <c r="O290" s="7">
        <f t="shared" si="44"/>
        <v>6.104681305588451</v>
      </c>
      <c r="P290" s="3">
        <f t="shared" si="45"/>
        <v>0.16380871497494276</v>
      </c>
      <c r="Q290" s="3">
        <f>IF(ISNUMBER(P290),SUMIF(A:A,A290,P:P),"")</f>
        <v>0.9357097790660478</v>
      </c>
      <c r="R290" s="3">
        <f t="shared" si="46"/>
        <v>0.17506359198088514</v>
      </c>
      <c r="S290" s="8">
        <f t="shared" si="47"/>
        <v>5.7122099957208015</v>
      </c>
    </row>
    <row r="291" spans="1:19" ht="15">
      <c r="A291" s="1">
        <v>12</v>
      </c>
      <c r="B291" s="5">
        <v>0.8958333333333334</v>
      </c>
      <c r="C291" s="1" t="s">
        <v>88</v>
      </c>
      <c r="D291" s="1">
        <v>8</v>
      </c>
      <c r="E291" s="1">
        <v>3</v>
      </c>
      <c r="F291" s="1" t="s">
        <v>136</v>
      </c>
      <c r="G291" s="2">
        <v>58.5592666666666</v>
      </c>
      <c r="H291" s="6">
        <f>1+_xlfn.COUNTIFS(A:A,A291,O:O,"&lt;"&amp;O291)</f>
        <v>3</v>
      </c>
      <c r="I291" s="2">
        <f>_xlfn.AVERAGEIF(A:A,A291,G:G)</f>
        <v>50.196909999999974</v>
      </c>
      <c r="J291" s="2">
        <f t="shared" si="40"/>
        <v>8.362356666666628</v>
      </c>
      <c r="K291" s="2">
        <f t="shared" si="41"/>
        <v>98.36235666666663</v>
      </c>
      <c r="L291" s="2">
        <f t="shared" si="42"/>
        <v>365.6736979165948</v>
      </c>
      <c r="M291" s="2">
        <f>SUMIF(A:A,A291,L:L)</f>
        <v>2664.994583135387</v>
      </c>
      <c r="N291" s="3">
        <f t="shared" si="43"/>
        <v>0.13721367399042772</v>
      </c>
      <c r="O291" s="7">
        <f t="shared" si="44"/>
        <v>7.287903391244825</v>
      </c>
      <c r="P291" s="3">
        <f t="shared" si="45"/>
        <v>0.13721367399042772</v>
      </c>
      <c r="Q291" s="3">
        <f>IF(ISNUMBER(P291),SUMIF(A:A,A291,P:P),"")</f>
        <v>0.9357097790660478</v>
      </c>
      <c r="R291" s="3">
        <f t="shared" si="46"/>
        <v>0.14664127388663573</v>
      </c>
      <c r="S291" s="8">
        <f t="shared" si="47"/>
        <v>6.819362472076396</v>
      </c>
    </row>
    <row r="292" spans="1:19" ht="15">
      <c r="A292" s="1">
        <v>12</v>
      </c>
      <c r="B292" s="5">
        <v>0.8958333333333334</v>
      </c>
      <c r="C292" s="1" t="s">
        <v>88</v>
      </c>
      <c r="D292" s="1">
        <v>8</v>
      </c>
      <c r="E292" s="1">
        <v>8</v>
      </c>
      <c r="F292" s="1" t="s">
        <v>140</v>
      </c>
      <c r="G292" s="2">
        <v>57.032933333333304</v>
      </c>
      <c r="H292" s="6">
        <f>1+_xlfn.COUNTIFS(A:A,A292,O:O,"&lt;"&amp;O292)</f>
        <v>4</v>
      </c>
      <c r="I292" s="2">
        <f>_xlfn.AVERAGEIF(A:A,A292,G:G)</f>
        <v>50.196909999999974</v>
      </c>
      <c r="J292" s="2">
        <f t="shared" si="40"/>
        <v>6.83602333333333</v>
      </c>
      <c r="K292" s="2">
        <f t="shared" si="41"/>
        <v>96.83602333333333</v>
      </c>
      <c r="L292" s="2">
        <f t="shared" si="42"/>
        <v>333.67297614706763</v>
      </c>
      <c r="M292" s="2">
        <f>SUMIF(A:A,A292,L:L)</f>
        <v>2664.994583135387</v>
      </c>
      <c r="N292" s="3">
        <f t="shared" si="43"/>
        <v>0.12520587406016367</v>
      </c>
      <c r="O292" s="7">
        <f t="shared" si="44"/>
        <v>7.986845725141314</v>
      </c>
      <c r="P292" s="3">
        <f t="shared" si="45"/>
        <v>0.12520587406016367</v>
      </c>
      <c r="Q292" s="3">
        <f>IF(ISNUMBER(P292),SUMIF(A:A,A292,P:P),"")</f>
        <v>0.9357097790660478</v>
      </c>
      <c r="R292" s="3">
        <f t="shared" si="46"/>
        <v>0.133808448796094</v>
      </c>
      <c r="S292" s="8">
        <f t="shared" si="47"/>
        <v>7.473369648906587</v>
      </c>
    </row>
    <row r="293" spans="1:19" ht="15">
      <c r="A293" s="1">
        <v>12</v>
      </c>
      <c r="B293" s="5">
        <v>0.8958333333333334</v>
      </c>
      <c r="C293" s="1" t="s">
        <v>88</v>
      </c>
      <c r="D293" s="1">
        <v>8</v>
      </c>
      <c r="E293" s="1">
        <v>1</v>
      </c>
      <c r="F293" s="1" t="s">
        <v>134</v>
      </c>
      <c r="G293" s="2">
        <v>51.843399999999995</v>
      </c>
      <c r="H293" s="6">
        <f>1+_xlfn.COUNTIFS(A:A,A293,O:O,"&lt;"&amp;O293)</f>
        <v>5</v>
      </c>
      <c r="I293" s="2">
        <f>_xlfn.AVERAGEIF(A:A,A293,G:G)</f>
        <v>50.196909999999974</v>
      </c>
      <c r="J293" s="2">
        <f t="shared" si="40"/>
        <v>1.6464900000000213</v>
      </c>
      <c r="K293" s="2">
        <f t="shared" si="41"/>
        <v>91.64649000000003</v>
      </c>
      <c r="L293" s="2">
        <f t="shared" si="42"/>
        <v>244.39588744310768</v>
      </c>
      <c r="M293" s="2">
        <f>SUMIF(A:A,A293,L:L)</f>
        <v>2664.994583135387</v>
      </c>
      <c r="N293" s="3">
        <f t="shared" si="43"/>
        <v>0.09170596030089262</v>
      </c>
      <c r="O293" s="7">
        <f t="shared" si="44"/>
        <v>10.904416645536903</v>
      </c>
      <c r="P293" s="3">
        <f t="shared" si="45"/>
        <v>0.09170596030089262</v>
      </c>
      <c r="Q293" s="3">
        <f>IF(ISNUMBER(P293),SUMIF(A:A,A293,P:P),"")</f>
        <v>0.9357097790660478</v>
      </c>
      <c r="R293" s="3">
        <f t="shared" si="46"/>
        <v>0.09800684181416414</v>
      </c>
      <c r="S293" s="8">
        <f t="shared" si="47"/>
        <v>10.20336929023947</v>
      </c>
    </row>
    <row r="294" spans="1:19" ht="15">
      <c r="A294" s="1">
        <v>12</v>
      </c>
      <c r="B294" s="5">
        <v>0.8958333333333334</v>
      </c>
      <c r="C294" s="1" t="s">
        <v>88</v>
      </c>
      <c r="D294" s="1">
        <v>8</v>
      </c>
      <c r="E294" s="1">
        <v>7</v>
      </c>
      <c r="F294" s="1" t="s">
        <v>139</v>
      </c>
      <c r="G294" s="2">
        <v>46.8465</v>
      </c>
      <c r="H294" s="6">
        <f>1+_xlfn.COUNTIFS(A:A,A294,O:O,"&lt;"&amp;O294)</f>
        <v>6</v>
      </c>
      <c r="I294" s="2">
        <f>_xlfn.AVERAGEIF(A:A,A294,G:G)</f>
        <v>50.196909999999974</v>
      </c>
      <c r="J294" s="2">
        <f t="shared" si="40"/>
        <v>-3.3504099999999752</v>
      </c>
      <c r="K294" s="2">
        <f t="shared" si="41"/>
        <v>86.64959000000002</v>
      </c>
      <c r="L294" s="2">
        <f t="shared" si="42"/>
        <v>181.08660545390487</v>
      </c>
      <c r="M294" s="2">
        <f>SUMIF(A:A,A294,L:L)</f>
        <v>2664.994583135387</v>
      </c>
      <c r="N294" s="3">
        <f t="shared" si="43"/>
        <v>0.0679500838762888</v>
      </c>
      <c r="O294" s="7">
        <f t="shared" si="44"/>
        <v>14.716685292406979</v>
      </c>
      <c r="P294" s="3">
        <f t="shared" si="45"/>
        <v>0.0679500838762888</v>
      </c>
      <c r="Q294" s="3">
        <f>IF(ISNUMBER(P294),SUMIF(A:A,A294,P:P),"")</f>
        <v>0.9357097790660478</v>
      </c>
      <c r="R294" s="3">
        <f t="shared" si="46"/>
        <v>0.07261876000068232</v>
      </c>
      <c r="S294" s="8">
        <f t="shared" si="47"/>
        <v>13.770546343542689</v>
      </c>
    </row>
    <row r="295" spans="1:19" ht="15">
      <c r="A295" s="1">
        <v>12</v>
      </c>
      <c r="B295" s="5">
        <v>0.8958333333333334</v>
      </c>
      <c r="C295" s="1" t="s">
        <v>88</v>
      </c>
      <c r="D295" s="1">
        <v>8</v>
      </c>
      <c r="E295" s="1">
        <v>6</v>
      </c>
      <c r="F295" s="1" t="s">
        <v>138</v>
      </c>
      <c r="G295" s="2">
        <v>46.536699999999996</v>
      </c>
      <c r="H295" s="6">
        <f>1+_xlfn.COUNTIFS(A:A,A295,O:O,"&lt;"&amp;O295)</f>
        <v>7</v>
      </c>
      <c r="I295" s="2">
        <f>_xlfn.AVERAGEIF(A:A,A295,G:G)</f>
        <v>50.196909999999974</v>
      </c>
      <c r="J295" s="2">
        <f t="shared" si="40"/>
        <v>-3.660209999999978</v>
      </c>
      <c r="K295" s="2">
        <f t="shared" si="41"/>
        <v>86.33979000000002</v>
      </c>
      <c r="L295" s="2">
        <f t="shared" si="42"/>
        <v>177.7516586492733</v>
      </c>
      <c r="M295" s="2">
        <f>SUMIF(A:A,A295,L:L)</f>
        <v>2664.994583135387</v>
      </c>
      <c r="N295" s="3">
        <f t="shared" si="43"/>
        <v>0.06669869416400355</v>
      </c>
      <c r="O295" s="7">
        <f t="shared" si="44"/>
        <v>14.992797273378816</v>
      </c>
      <c r="P295" s="3">
        <f t="shared" si="45"/>
        <v>0.06669869416400355</v>
      </c>
      <c r="Q295" s="3">
        <f>IF(ISNUMBER(P295),SUMIF(A:A,A295,P:P),"")</f>
        <v>0.9357097790660478</v>
      </c>
      <c r="R295" s="3">
        <f t="shared" si="46"/>
        <v>0.07128139050825884</v>
      </c>
      <c r="S295" s="8">
        <f t="shared" si="47"/>
        <v>14.028907024255336</v>
      </c>
    </row>
    <row r="296" spans="1:19" ht="15">
      <c r="A296" s="1">
        <v>12</v>
      </c>
      <c r="B296" s="5">
        <v>0.8958333333333334</v>
      </c>
      <c r="C296" s="1" t="s">
        <v>88</v>
      </c>
      <c r="D296" s="1">
        <v>8</v>
      </c>
      <c r="E296" s="1">
        <v>2</v>
      </c>
      <c r="F296" s="1" t="s">
        <v>135</v>
      </c>
      <c r="G296" s="2">
        <v>46.1999666666666</v>
      </c>
      <c r="H296" s="6">
        <f>1+_xlfn.COUNTIFS(A:A,A296,O:O,"&lt;"&amp;O296)</f>
        <v>8</v>
      </c>
      <c r="I296" s="2">
        <f>_xlfn.AVERAGEIF(A:A,A296,G:G)</f>
        <v>50.196909999999974</v>
      </c>
      <c r="J296" s="2">
        <f t="shared" si="40"/>
        <v>-3.996943333333377</v>
      </c>
      <c r="K296" s="2">
        <f t="shared" si="41"/>
        <v>86.00305666666662</v>
      </c>
      <c r="L296" s="2">
        <f t="shared" si="42"/>
        <v>174.1964002955069</v>
      </c>
      <c r="M296" s="2">
        <f>SUMIF(A:A,A296,L:L)</f>
        <v>2664.994583135387</v>
      </c>
      <c r="N296" s="3">
        <f t="shared" si="43"/>
        <v>0.06536463578494912</v>
      </c>
      <c r="O296" s="7">
        <f t="shared" si="44"/>
        <v>15.29879250440588</v>
      </c>
      <c r="P296" s="3">
        <f t="shared" si="45"/>
        <v>0.06536463578494912</v>
      </c>
      <c r="Q296" s="3">
        <f>IF(ISNUMBER(P296),SUMIF(A:A,A296,P:P),"")</f>
        <v>0.9357097790660478</v>
      </c>
      <c r="R296" s="3">
        <f t="shared" si="46"/>
        <v>0.06985567239683119</v>
      </c>
      <c r="S296" s="8">
        <f t="shared" si="47"/>
        <v>14.315229754274934</v>
      </c>
    </row>
    <row r="297" spans="1:19" ht="15">
      <c r="A297" s="1">
        <v>12</v>
      </c>
      <c r="B297" s="5">
        <v>0.8958333333333334</v>
      </c>
      <c r="C297" s="1" t="s">
        <v>88</v>
      </c>
      <c r="D297" s="1">
        <v>8</v>
      </c>
      <c r="E297" s="1">
        <v>10</v>
      </c>
      <c r="F297" s="1" t="s">
        <v>142</v>
      </c>
      <c r="G297" s="2">
        <v>38.7315333333333</v>
      </c>
      <c r="H297" s="6">
        <f>1+_xlfn.COUNTIFS(A:A,A297,O:O,"&lt;"&amp;O297)</f>
        <v>9</v>
      </c>
      <c r="I297" s="2">
        <f>_xlfn.AVERAGEIF(A:A,A297,G:G)</f>
        <v>50.196909999999974</v>
      </c>
      <c r="J297" s="2">
        <f t="shared" si="40"/>
        <v>-11.465376666666671</v>
      </c>
      <c r="K297" s="2">
        <f t="shared" si="41"/>
        <v>78.53462333333333</v>
      </c>
      <c r="L297" s="2">
        <f t="shared" si="42"/>
        <v>111.28309945654527</v>
      </c>
      <c r="M297" s="2">
        <f>SUMIF(A:A,A297,L:L)</f>
        <v>2664.994583135387</v>
      </c>
      <c r="N297" s="3">
        <f t="shared" si="43"/>
        <v>0.04175734545982447</v>
      </c>
      <c r="O297" s="7">
        <f t="shared" si="44"/>
        <v>23.947882438123823</v>
      </c>
      <c r="P297" s="3">
        <f t="shared" si="45"/>
      </c>
      <c r="Q297" s="3">
        <f>IF(ISNUMBER(P297),SUMIF(A:A,A297,P:P),"")</f>
      </c>
      <c r="R297" s="3">
        <f t="shared" si="46"/>
      </c>
      <c r="S297" s="8">
        <f t="shared" si="47"/>
      </c>
    </row>
    <row r="298" spans="1:19" ht="15">
      <c r="A298" s="1">
        <v>12</v>
      </c>
      <c r="B298" s="5">
        <v>0.8958333333333334</v>
      </c>
      <c r="C298" s="1" t="s">
        <v>88</v>
      </c>
      <c r="D298" s="1">
        <v>8</v>
      </c>
      <c r="E298" s="1">
        <v>13</v>
      </c>
      <c r="F298" s="1" t="s">
        <v>143</v>
      </c>
      <c r="G298" s="2">
        <v>28.4498666666666</v>
      </c>
      <c r="H298" s="6">
        <f>1+_xlfn.COUNTIFS(A:A,A298,O:O,"&lt;"&amp;O298)</f>
        <v>10</v>
      </c>
      <c r="I298" s="2">
        <f>_xlfn.AVERAGEIF(A:A,A298,G:G)</f>
        <v>50.196909999999974</v>
      </c>
      <c r="J298" s="2">
        <f t="shared" si="40"/>
        <v>-21.747043333333373</v>
      </c>
      <c r="K298" s="2">
        <f t="shared" si="41"/>
        <v>68.25295666666662</v>
      </c>
      <c r="L298" s="2">
        <f t="shared" si="42"/>
        <v>60.04999108101464</v>
      </c>
      <c r="M298" s="2">
        <f>SUMIF(A:A,A298,L:L)</f>
        <v>2664.994583135387</v>
      </c>
      <c r="N298" s="3">
        <f t="shared" si="43"/>
        <v>0.022532875474127738</v>
      </c>
      <c r="O298" s="7">
        <f t="shared" si="44"/>
        <v>44.379599982620974</v>
      </c>
      <c r="P298" s="3">
        <f t="shared" si="45"/>
      </c>
      <c r="Q298" s="3">
        <f>IF(ISNUMBER(P298),SUMIF(A:A,A298,P:P),"")</f>
      </c>
      <c r="R298" s="3">
        <f t="shared" si="46"/>
      </c>
      <c r="S298" s="8">
        <f t="shared" si="47"/>
      </c>
    </row>
  </sheetData>
  <sheetProtection/>
  <autoFilter ref="A1:S87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2017-03-29T23:45:27Z</dcterms:modified>
  <cp:category/>
  <cp:version/>
  <cp:contentType/>
  <cp:contentStatus/>
</cp:coreProperties>
</file>