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'PRICES'!$A$1:$S$85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<sst xmlns="http://schemas.openxmlformats.org/spreadsheetml/2006/main" count="773" uniqueCount="400">
  <si>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</si>
  <si>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</si>
  <si>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</si>
  <si>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</si>
  <si>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</si>
  <si>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</si>
  <si>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</si>
  <si>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</si>
  <si>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</si>
  <si>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</si>
  <si>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</si>
  <si>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</si>
  <si>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</si>
  <si>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</si>
  <si>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</si>
  <si>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</si>
  <si>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</si>
  <si>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</si>
  <si>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</si>
  <si>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Queen Cora          </t>
  </si>
  <si>
    <t>Balaklava</t>
  </si>
  <si>
    <t xml:space="preserve">Champion Boy        </t>
  </si>
  <si>
    <t xml:space="preserve">Exalted Kanga       </t>
  </si>
  <si>
    <t xml:space="preserve">Strong Play         </t>
  </si>
  <si>
    <t xml:space="preserve">Zabrock             </t>
  </si>
  <si>
    <t xml:space="preserve">Docker Pav          </t>
  </si>
  <si>
    <t xml:space="preserve">Zanzarock           </t>
  </si>
  <si>
    <t xml:space="preserve">Bellottos Daughter  </t>
  </si>
  <si>
    <t xml:space="preserve">Dancing Journey     </t>
  </si>
  <si>
    <t xml:space="preserve">On The Line         </t>
  </si>
  <si>
    <t xml:space="preserve">Silent Ice          </t>
  </si>
  <si>
    <t xml:space="preserve">Avee Debee          </t>
  </si>
  <si>
    <t xml:space="preserve">Show Bender         </t>
  </si>
  <si>
    <t xml:space="preserve">Amintire            </t>
  </si>
  <si>
    <t xml:space="preserve">Fairy Nymph         </t>
  </si>
  <si>
    <t xml:space="preserve">Star Player         </t>
  </si>
  <si>
    <t xml:space="preserve">I Dream Of Gina     </t>
  </si>
  <si>
    <t xml:space="preserve">Warraside Eddy      </t>
  </si>
  <si>
    <t xml:space="preserve">Sheanna             </t>
  </si>
  <si>
    <t xml:space="preserve">Spur On Gold        </t>
  </si>
  <si>
    <t xml:space="preserve">Sassy Jo            </t>
  </si>
  <si>
    <t xml:space="preserve">Seek To Destroy     </t>
  </si>
  <si>
    <t xml:space="preserve">Getting Leggie      </t>
  </si>
  <si>
    <t xml:space="preserve">Pure Tango          </t>
  </si>
  <si>
    <t xml:space="preserve">Watch The Wolf      </t>
  </si>
  <si>
    <t xml:space="preserve">Blonde Voyage       </t>
  </si>
  <si>
    <t xml:space="preserve">Kirona              </t>
  </si>
  <si>
    <t xml:space="preserve">War Point           </t>
  </si>
  <si>
    <t xml:space="preserve">Aali Mia            </t>
  </si>
  <si>
    <t xml:space="preserve">Devarich            </t>
  </si>
  <si>
    <t xml:space="preserve">Nishiazabu          </t>
  </si>
  <si>
    <t xml:space="preserve">Dylan Jack          </t>
  </si>
  <si>
    <t xml:space="preserve">Searaven            </t>
  </si>
  <si>
    <t xml:space="preserve">Exalted Toby        </t>
  </si>
  <si>
    <t xml:space="preserve">Defiant Witness     </t>
  </si>
  <si>
    <t xml:space="preserve">Really Edgy         </t>
  </si>
  <si>
    <t xml:space="preserve">Urban Bourbon       </t>
  </si>
  <si>
    <t xml:space="preserve">Get In The Bowl     </t>
  </si>
  <si>
    <t xml:space="preserve">Wingards Mark       </t>
  </si>
  <si>
    <t xml:space="preserve">Social Media        </t>
  </si>
  <si>
    <t xml:space="preserve">Cerro Blanco        </t>
  </si>
  <si>
    <t xml:space="preserve">Irish Mambo         </t>
  </si>
  <si>
    <t xml:space="preserve">Chondra             </t>
  </si>
  <si>
    <t xml:space="preserve">Sacred Seal         </t>
  </si>
  <si>
    <t xml:space="preserve">Reine De Tout       </t>
  </si>
  <si>
    <t xml:space="preserve">Divine Weaver       </t>
  </si>
  <si>
    <t xml:space="preserve">Belgietto           </t>
  </si>
  <si>
    <t xml:space="preserve">Akbar Mahal         </t>
  </si>
  <si>
    <t xml:space="preserve">Wicked Tycoon       </t>
  </si>
  <si>
    <t xml:space="preserve">Bourdain            </t>
  </si>
  <si>
    <t xml:space="preserve">Anyportinastorm     </t>
  </si>
  <si>
    <t xml:space="preserve">Exalted Gem         </t>
  </si>
  <si>
    <t xml:space="preserve">Publicans Promise   </t>
  </si>
  <si>
    <t xml:space="preserve">Manhattan Melody    </t>
  </si>
  <si>
    <t xml:space="preserve">Undoubtable         </t>
  </si>
  <si>
    <t xml:space="preserve">Casino Club         </t>
  </si>
  <si>
    <t xml:space="preserve">Call Me Penny       </t>
  </si>
  <si>
    <t xml:space="preserve">Celtic Kiss         </t>
  </si>
  <si>
    <t xml:space="preserve">Sha La La           </t>
  </si>
  <si>
    <t xml:space="preserve">In Taipei           </t>
  </si>
  <si>
    <t xml:space="preserve">Fish Bones Fry      </t>
  </si>
  <si>
    <t xml:space="preserve">Soaring High        </t>
  </si>
  <si>
    <t xml:space="preserve">Presumption         </t>
  </si>
  <si>
    <t xml:space="preserve">Super Charm         </t>
  </si>
  <si>
    <t xml:space="preserve">Kirchner            </t>
  </si>
  <si>
    <t xml:space="preserve">Moosem              </t>
  </si>
  <si>
    <t xml:space="preserve">Riccone             </t>
  </si>
  <si>
    <t xml:space="preserve">Bon Elise           </t>
  </si>
  <si>
    <t xml:space="preserve">Grimaldi            </t>
  </si>
  <si>
    <t xml:space="preserve">Shes Got The Goods  </t>
  </si>
  <si>
    <t xml:space="preserve">Meadows Caddy       </t>
  </si>
  <si>
    <t xml:space="preserve">Set To Surprise     </t>
  </si>
  <si>
    <t xml:space="preserve">Downunder Prince    </t>
  </si>
  <si>
    <t xml:space="preserve">Exalted Journey     </t>
  </si>
  <si>
    <t xml:space="preserve">Beaus My Boy        </t>
  </si>
  <si>
    <t>Doomben</t>
  </si>
  <si>
    <t xml:space="preserve">Eminent             </t>
  </si>
  <si>
    <t xml:space="preserve">Misprint            </t>
  </si>
  <si>
    <t xml:space="preserve">Boltin Desire       </t>
  </si>
  <si>
    <t xml:space="preserve">Fairy Wings         </t>
  </si>
  <si>
    <t xml:space="preserve">Marseille En Fleur  </t>
  </si>
  <si>
    <t xml:space="preserve">Nivo                </t>
  </si>
  <si>
    <t xml:space="preserve">Snooze              </t>
  </si>
  <si>
    <t xml:space="preserve">Idalias Dream       </t>
  </si>
  <si>
    <t xml:space="preserve">Beyond Brave        </t>
  </si>
  <si>
    <t xml:space="preserve">Sanctuary Cove      </t>
  </si>
  <si>
    <t xml:space="preserve">Madam Amarouge      </t>
  </si>
  <si>
    <t xml:space="preserve">Mandarosso          </t>
  </si>
  <si>
    <t xml:space="preserve">Call The Captain    </t>
  </si>
  <si>
    <t xml:space="preserve">Produce Me Late     </t>
  </si>
  <si>
    <t xml:space="preserve">Montana Pines       </t>
  </si>
  <si>
    <t xml:space="preserve">Tiarnan             </t>
  </si>
  <si>
    <t xml:space="preserve">Podium Princess     </t>
  </si>
  <si>
    <t xml:space="preserve">Fallacy             </t>
  </si>
  <si>
    <t xml:space="preserve">Giovane Amore       </t>
  </si>
  <si>
    <t xml:space="preserve">Real Ego            </t>
  </si>
  <si>
    <t xml:space="preserve">Quelle Liaison      </t>
  </si>
  <si>
    <t xml:space="preserve">Rich Affair         </t>
  </si>
  <si>
    <t xml:space="preserve">Lucky Show Girl     </t>
  </si>
  <si>
    <t xml:space="preserve">Prontezza           </t>
  </si>
  <si>
    <t xml:space="preserve">Hidden Rose         </t>
  </si>
  <si>
    <t xml:space="preserve">First Crush         </t>
  </si>
  <si>
    <t xml:space="preserve">Geometrist          </t>
  </si>
  <si>
    <t xml:space="preserve">Pinolino            </t>
  </si>
  <si>
    <t xml:space="preserve">Splendid Stryker    </t>
  </si>
  <si>
    <t xml:space="preserve">Portsea             </t>
  </si>
  <si>
    <t xml:space="preserve">She Goes Pop        </t>
  </si>
  <si>
    <t xml:space="preserve">Moralto             </t>
  </si>
  <si>
    <t xml:space="preserve">Idle Situation      </t>
  </si>
  <si>
    <t xml:space="preserve">Revitalise          </t>
  </si>
  <si>
    <t xml:space="preserve">My Firecracker      </t>
  </si>
  <si>
    <t xml:space="preserve">Basic Strategy      </t>
  </si>
  <si>
    <t xml:space="preserve">Happy Snitzel       </t>
  </si>
  <si>
    <t xml:space="preserve">The Equalizer       </t>
  </si>
  <si>
    <t xml:space="preserve">Steamin             </t>
  </si>
  <si>
    <t xml:space="preserve">Spiral              </t>
  </si>
  <si>
    <t xml:space="preserve">All That Is         </t>
  </si>
  <si>
    <t xml:space="preserve">Rainbow Lace        </t>
  </si>
  <si>
    <t xml:space="preserve">Mia Sorella         </t>
  </si>
  <si>
    <t xml:space="preserve">Mishani Phoenix     </t>
  </si>
  <si>
    <t xml:space="preserve">Interlude           </t>
  </si>
  <si>
    <t xml:space="preserve">Well Sighted        </t>
  </si>
  <si>
    <t xml:space="preserve">Anzio               </t>
  </si>
  <si>
    <t xml:space="preserve">Sacromonte          </t>
  </si>
  <si>
    <t xml:space="preserve">American Hero       </t>
  </si>
  <si>
    <t xml:space="preserve">Collars Up          </t>
  </si>
  <si>
    <t xml:space="preserve">Gracefully Chic     </t>
  </si>
  <si>
    <t xml:space="preserve">Kapstar             </t>
  </si>
  <si>
    <t xml:space="preserve">Toecanargie Man     </t>
  </si>
  <si>
    <t>Geraldton</t>
  </si>
  <si>
    <t xml:space="preserve">Balmont Stunner     </t>
  </si>
  <si>
    <t xml:space="preserve">No Socks Frank      </t>
  </si>
  <si>
    <t xml:space="preserve">Just Dave           </t>
  </si>
  <si>
    <t xml:space="preserve">Starbound           </t>
  </si>
  <si>
    <t xml:space="preserve">Just Jaffa          </t>
  </si>
  <si>
    <t xml:space="preserve">Touch The Clouds    </t>
  </si>
  <si>
    <t xml:space="preserve">Rosenger            </t>
  </si>
  <si>
    <t xml:space="preserve">Discorsia           </t>
  </si>
  <si>
    <t xml:space="preserve">Cuvee Louise        </t>
  </si>
  <si>
    <t xml:space="preserve">Midwest Crown       </t>
  </si>
  <si>
    <t xml:space="preserve">Hecadanes Choice    </t>
  </si>
  <si>
    <t xml:space="preserve">Canny Doubt         </t>
  </si>
  <si>
    <t xml:space="preserve">Steve               </t>
  </si>
  <si>
    <t xml:space="preserve">Braquo              </t>
  </si>
  <si>
    <t xml:space="preserve">Belldane            </t>
  </si>
  <si>
    <t xml:space="preserve">Via Split Creek     </t>
  </si>
  <si>
    <t xml:space="preserve">Henderson           </t>
  </si>
  <si>
    <t xml:space="preserve">Trade Talk          </t>
  </si>
  <si>
    <t xml:space="preserve">Six Points          </t>
  </si>
  <si>
    <t xml:space="preserve">Blues Shadow        </t>
  </si>
  <si>
    <t xml:space="preserve">Maggies Command     </t>
  </si>
  <si>
    <t xml:space="preserve">Claras Rule         </t>
  </si>
  <si>
    <t xml:space="preserve">Lady Satab          </t>
  </si>
  <si>
    <t xml:space="preserve">Beauhaven           </t>
  </si>
  <si>
    <t xml:space="preserve">Northern Shadow     </t>
  </si>
  <si>
    <t xml:space="preserve">Magic Meteor        </t>
  </si>
  <si>
    <t xml:space="preserve">Van Island          </t>
  </si>
  <si>
    <t xml:space="preserve">Ernie Boy           </t>
  </si>
  <si>
    <t xml:space="preserve">Paris Of Troy       </t>
  </si>
  <si>
    <t xml:space="preserve">Blazing Ammo        </t>
  </si>
  <si>
    <t xml:space="preserve">Maybe Next Year     </t>
  </si>
  <si>
    <t xml:space="preserve">Andreini            </t>
  </si>
  <si>
    <t xml:space="preserve">Aldo Raine          </t>
  </si>
  <si>
    <t xml:space="preserve">Chavinca            </t>
  </si>
  <si>
    <t xml:space="preserve">Holy Sky            </t>
  </si>
  <si>
    <t xml:space="preserve">Truly Gold          </t>
  </si>
  <si>
    <t xml:space="preserve">Diamond Town        </t>
  </si>
  <si>
    <t xml:space="preserve">Freedom By Choice   </t>
  </si>
  <si>
    <t xml:space="preserve">Friargent           </t>
  </si>
  <si>
    <t xml:space="preserve">Galaxy Blaze        </t>
  </si>
  <si>
    <t xml:space="preserve">Hardwood            </t>
  </si>
  <si>
    <t xml:space="preserve">Karnataka           </t>
  </si>
  <si>
    <t xml:space="preserve">Mr Lonely           </t>
  </si>
  <si>
    <t xml:space="preserve">Operational         </t>
  </si>
  <si>
    <t xml:space="preserve">Scotland Street     </t>
  </si>
  <si>
    <t xml:space="preserve">Sea Tryst           </t>
  </si>
  <si>
    <t xml:space="preserve">Bernina Heights     </t>
  </si>
  <si>
    <t xml:space="preserve">Nullaki             </t>
  </si>
  <si>
    <t xml:space="preserve">Pack Of Stars       </t>
  </si>
  <si>
    <t xml:space="preserve">Divasun             </t>
  </si>
  <si>
    <t xml:space="preserve">Devilish Intent     </t>
  </si>
  <si>
    <t xml:space="preserve">Energy Boy          </t>
  </si>
  <si>
    <t xml:space="preserve">First Flight        </t>
  </si>
  <si>
    <t xml:space="preserve">Fitzgerald          </t>
  </si>
  <si>
    <t xml:space="preserve">Iconoclast          </t>
  </si>
  <si>
    <t xml:space="preserve">Matching Motors     </t>
  </si>
  <si>
    <t xml:space="preserve">Numberjack          </t>
  </si>
  <si>
    <t xml:space="preserve">Vitalism            </t>
  </si>
  <si>
    <t xml:space="preserve">Madicas Pleasure    </t>
  </si>
  <si>
    <t xml:space="preserve">River Dance         </t>
  </si>
  <si>
    <t xml:space="preserve">Military Might      </t>
  </si>
  <si>
    <t xml:space="preserve">Astrapi             </t>
  </si>
  <si>
    <t xml:space="preserve">Newmarracarra       </t>
  </si>
  <si>
    <t xml:space="preserve">August Knight       </t>
  </si>
  <si>
    <t xml:space="preserve">Calamari Safari     </t>
  </si>
  <si>
    <t xml:space="preserve">Masud               </t>
  </si>
  <si>
    <t xml:space="preserve">Mikimoto Gift       </t>
  </si>
  <si>
    <t xml:space="preserve">Shed Talk           </t>
  </si>
  <si>
    <t xml:space="preserve">Tintilly            </t>
  </si>
  <si>
    <t xml:space="preserve">Blue Flame          </t>
  </si>
  <si>
    <t xml:space="preserve">King Cubator        </t>
  </si>
  <si>
    <t xml:space="preserve">Handyman            </t>
  </si>
  <si>
    <t xml:space="preserve">Perfect Etiquette   </t>
  </si>
  <si>
    <t xml:space="preserve">Glowing Rock        </t>
  </si>
  <si>
    <t xml:space="preserve">First Evening Star  </t>
  </si>
  <si>
    <t xml:space="preserve">Proud History       </t>
  </si>
  <si>
    <t xml:space="preserve">Marjesden           </t>
  </si>
  <si>
    <t xml:space="preserve">Secret Vein         </t>
  </si>
  <si>
    <t xml:space="preserve">Cito                </t>
  </si>
  <si>
    <t xml:space="preserve">My Shes Exquisite   </t>
  </si>
  <si>
    <t xml:space="preserve">Planet Black        </t>
  </si>
  <si>
    <t xml:space="preserve">Charlies Chick      </t>
  </si>
  <si>
    <t xml:space="preserve">Touch The Net       </t>
  </si>
  <si>
    <t xml:space="preserve">Happy Lane          </t>
  </si>
  <si>
    <t>Launceston</t>
  </si>
  <si>
    <t xml:space="preserve">Dubai Hero          </t>
  </si>
  <si>
    <t xml:space="preserve">Westwood            </t>
  </si>
  <si>
    <t xml:space="preserve">Assez Bien          </t>
  </si>
  <si>
    <t xml:space="preserve">Belmont             </t>
  </si>
  <si>
    <t xml:space="preserve">Cincha              </t>
  </si>
  <si>
    <t xml:space="preserve">Country Way         </t>
  </si>
  <si>
    <t xml:space="preserve">Super Leane         </t>
  </si>
  <si>
    <t xml:space="preserve">Totally Wicked      </t>
  </si>
  <si>
    <t xml:space="preserve">Gee Gee Mistachips  </t>
  </si>
  <si>
    <t xml:space="preserve">Miss Warrior        </t>
  </si>
  <si>
    <t xml:space="preserve">Mystic Spirit       </t>
  </si>
  <si>
    <t xml:space="preserve">Pelagia             </t>
  </si>
  <si>
    <t xml:space="preserve">Teddys Fault        </t>
  </si>
  <si>
    <t xml:space="preserve">Aerosport           </t>
  </si>
  <si>
    <t xml:space="preserve">Speckie             </t>
  </si>
  <si>
    <t xml:space="preserve">Taras Gem           </t>
  </si>
  <si>
    <t xml:space="preserve">Bedrock Dreams      </t>
  </si>
  <si>
    <t xml:space="preserve">Qui Samer           </t>
  </si>
  <si>
    <t xml:space="preserve">Astro Miss          </t>
  </si>
  <si>
    <t xml:space="preserve">Commanding Dash     </t>
  </si>
  <si>
    <t xml:space="preserve">Cyclone Jess        </t>
  </si>
  <si>
    <t xml:space="preserve">The Austrian Oak    </t>
  </si>
  <si>
    <t xml:space="preserve">Ariconte            </t>
  </si>
  <si>
    <t xml:space="preserve">Mercury Queen       </t>
  </si>
  <si>
    <t xml:space="preserve">Schillie Billie     </t>
  </si>
  <si>
    <t xml:space="preserve">Total Control       </t>
  </si>
  <si>
    <t xml:space="preserve">Gotta Have Vibe     </t>
  </si>
  <si>
    <t xml:space="preserve">Crib Point          </t>
  </si>
  <si>
    <t xml:space="preserve">Please Dance        </t>
  </si>
  <si>
    <t xml:space="preserve">Blaze Forth         </t>
  </si>
  <si>
    <t xml:space="preserve">Harvey Bay          </t>
  </si>
  <si>
    <t xml:space="preserve">Dinzeo              </t>
  </si>
  <si>
    <t xml:space="preserve">Stella Etoile       </t>
  </si>
  <si>
    <t xml:space="preserve">Just Call Me Fred   </t>
  </si>
  <si>
    <t xml:space="preserve">Spihro              </t>
  </si>
  <si>
    <t xml:space="preserve">Ash For Cash        </t>
  </si>
  <si>
    <t xml:space="preserve">Watch Over Me       </t>
  </si>
  <si>
    <t xml:space="preserve">Steel Brom          </t>
  </si>
  <si>
    <t xml:space="preserve">Taramaya            </t>
  </si>
  <si>
    <t xml:space="preserve">Western Front       </t>
  </si>
  <si>
    <t xml:space="preserve">Olonh Star          </t>
  </si>
  <si>
    <t xml:space="preserve">Cuban Missile       </t>
  </si>
  <si>
    <t xml:space="preserve">Seajamm             </t>
  </si>
  <si>
    <t xml:space="preserve">Boart               </t>
  </si>
  <si>
    <t xml:space="preserve">Cheers Chappy       </t>
  </si>
  <si>
    <t xml:space="preserve">Charlemagnes Girl   </t>
  </si>
  <si>
    <t xml:space="preserve">Princess Atilla     </t>
  </si>
  <si>
    <t>Sandown</t>
  </si>
  <si>
    <t xml:space="preserve">Reacher             </t>
  </si>
  <si>
    <t xml:space="preserve">Charlton            </t>
  </si>
  <si>
    <t xml:space="preserve">Magic Thor          </t>
  </si>
  <si>
    <t xml:space="preserve">Malibu Affair       </t>
  </si>
  <si>
    <t xml:space="preserve">Scallop             </t>
  </si>
  <si>
    <t xml:space="preserve">Tenappy Ladies      </t>
  </si>
  <si>
    <t xml:space="preserve">Millie The Missile  </t>
  </si>
  <si>
    <t xml:space="preserve">Creativity          </t>
  </si>
  <si>
    <t xml:space="preserve">Rosaleen Dubh       </t>
  </si>
  <si>
    <t xml:space="preserve">Sparkle             </t>
  </si>
  <si>
    <t xml:space="preserve">The Housemaid       </t>
  </si>
  <si>
    <t xml:space="preserve">Bright Lights Baby  </t>
  </si>
  <si>
    <t xml:space="preserve">Sundell             </t>
  </si>
  <si>
    <t xml:space="preserve">Art She Quick       </t>
  </si>
  <si>
    <t xml:space="preserve">Singleraine         </t>
  </si>
  <si>
    <t xml:space="preserve">Pop Queen           </t>
  </si>
  <si>
    <t xml:space="preserve">Guilty As Sin       </t>
  </si>
  <si>
    <t xml:space="preserve">Powerful Story      </t>
  </si>
  <si>
    <t xml:space="preserve">Ella                </t>
  </si>
  <si>
    <t xml:space="preserve">Stolen Angel        </t>
  </si>
  <si>
    <t xml:space="preserve">Alaskan Sun         </t>
  </si>
  <si>
    <t xml:space="preserve">Raheen Lady         </t>
  </si>
  <si>
    <t xml:space="preserve">Single Note         </t>
  </si>
  <si>
    <t xml:space="preserve">La Fleurette        </t>
  </si>
  <si>
    <t xml:space="preserve">Hennybodys          </t>
  </si>
  <si>
    <t xml:space="preserve">Gold Blush          </t>
  </si>
  <si>
    <t xml:space="preserve">Exflytations        </t>
  </si>
  <si>
    <t xml:space="preserve">So Belle            </t>
  </si>
  <si>
    <t xml:space="preserve">Aagas               </t>
  </si>
  <si>
    <t xml:space="preserve">Siga La Vaca        </t>
  </si>
  <si>
    <t xml:space="preserve">Audino              </t>
  </si>
  <si>
    <t xml:space="preserve">Le Boss             </t>
  </si>
  <si>
    <t xml:space="preserve">Rockstar Rebel      </t>
  </si>
  <si>
    <t xml:space="preserve">Alrouz              </t>
  </si>
  <si>
    <t xml:space="preserve">Assertive Star      </t>
  </si>
  <si>
    <t xml:space="preserve">Dornoch             </t>
  </si>
  <si>
    <t xml:space="preserve">Taqaareed           </t>
  </si>
  <si>
    <t xml:space="preserve">Outdone             </t>
  </si>
  <si>
    <t xml:space="preserve">Think Like A Bird   </t>
  </si>
  <si>
    <t xml:space="preserve">Removal             </t>
  </si>
  <si>
    <t xml:space="preserve">Epic Moment         </t>
  </si>
  <si>
    <t xml:space="preserve">Im Too Hot          </t>
  </si>
  <si>
    <t xml:space="preserve">Sacred Sham         </t>
  </si>
  <si>
    <t xml:space="preserve">Archie Luxury       </t>
  </si>
  <si>
    <t xml:space="preserve">Ariaz               </t>
  </si>
  <si>
    <t xml:space="preserve">Motown Lil          </t>
  </si>
  <si>
    <t xml:space="preserve">Mr Tickler          </t>
  </si>
  <si>
    <t xml:space="preserve">Sprung Dancing      </t>
  </si>
  <si>
    <t xml:space="preserve">In Contempt         </t>
  </si>
  <si>
    <t xml:space="preserve">Sir Laszlo          </t>
  </si>
  <si>
    <t xml:space="preserve">Goodwill            </t>
  </si>
  <si>
    <t xml:space="preserve">Now And Zen         </t>
  </si>
  <si>
    <t xml:space="preserve">Tremec              </t>
  </si>
  <si>
    <t xml:space="preserve">Its A Silvertrail   </t>
  </si>
  <si>
    <t xml:space="preserve">See Line Woman      </t>
  </si>
  <si>
    <t xml:space="preserve">Hot Power           </t>
  </si>
  <si>
    <t xml:space="preserve">Gold Seal           </t>
  </si>
  <si>
    <t xml:space="preserve">Richard Of Yorke    </t>
  </si>
  <si>
    <t xml:space="preserve">Urban Explorer      </t>
  </si>
  <si>
    <t xml:space="preserve">Tip Rat             </t>
  </si>
  <si>
    <t xml:space="preserve">Hokkaido            </t>
  </si>
  <si>
    <t xml:space="preserve">Kapset              </t>
  </si>
  <si>
    <t xml:space="preserve">Guizot              </t>
  </si>
  <si>
    <t xml:space="preserve">Kansas Sunflower    </t>
  </si>
  <si>
    <t xml:space="preserve">Column              </t>
  </si>
  <si>
    <t xml:space="preserve">Good Offa           </t>
  </si>
  <si>
    <t xml:space="preserve">Tinys Legacy        </t>
  </si>
  <si>
    <t xml:space="preserve">Proane              </t>
  </si>
  <si>
    <t xml:space="preserve">Dance For Me        </t>
  </si>
  <si>
    <t xml:space="preserve">Presscott           </t>
  </si>
  <si>
    <t>Warwick Farm</t>
  </si>
  <si>
    <t xml:space="preserve">Sweet Serendipity   </t>
  </si>
  <si>
    <t xml:space="preserve">Barood              </t>
  </si>
  <si>
    <t xml:space="preserve">Brigadoon Rise      </t>
  </si>
  <si>
    <t xml:space="preserve">Alpen Rose          </t>
  </si>
  <si>
    <t xml:space="preserve">Ma Tante            </t>
  </si>
  <si>
    <t xml:space="preserve">Queenian            </t>
  </si>
  <si>
    <t xml:space="preserve">The Brown One       </t>
  </si>
  <si>
    <t xml:space="preserve">Cismontane          </t>
  </si>
  <si>
    <t xml:space="preserve">Wu Gok              </t>
  </si>
  <si>
    <t xml:space="preserve">Forreel             </t>
  </si>
  <si>
    <t xml:space="preserve">Shock Alert         </t>
  </si>
  <si>
    <t xml:space="preserve">Zaveena             </t>
  </si>
  <si>
    <t xml:space="preserve">Shadow Lord         </t>
  </si>
  <si>
    <t xml:space="preserve">Lazyaxl             </t>
  </si>
  <si>
    <t xml:space="preserve">Burradoo            </t>
  </si>
  <si>
    <t xml:space="preserve">Super Maxi          </t>
  </si>
  <si>
    <t xml:space="preserve">Zarhron             </t>
  </si>
  <si>
    <t xml:space="preserve">Rose Of Man         </t>
  </si>
  <si>
    <t xml:space="preserve">Love Las Vegas      </t>
  </si>
  <si>
    <t xml:space="preserve">Duchess Kate        </t>
  </si>
  <si>
    <t xml:space="preserve">Conarchie           </t>
  </si>
  <si>
    <t xml:space="preserve">Ascot Red           </t>
  </si>
  <si>
    <t xml:space="preserve">Il Mio Destino      </t>
  </si>
  <si>
    <t xml:space="preserve">Dortmund            </t>
  </si>
  <si>
    <t xml:space="preserve">Kravchenko          </t>
  </si>
  <si>
    <t xml:space="preserve">Countess Marinov    </t>
  </si>
  <si>
    <t xml:space="preserve">Sovereignaire       </t>
  </si>
  <si>
    <t xml:space="preserve">Nothing Box         </t>
  </si>
  <si>
    <t xml:space="preserve">Reiby Rampart       </t>
  </si>
  <si>
    <t xml:space="preserve">Sedanzer            </t>
  </si>
  <si>
    <t xml:space="preserve">Submissive          </t>
  </si>
  <si>
    <t xml:space="preserve">High Impulse        </t>
  </si>
  <si>
    <t xml:space="preserve">Pecans              </t>
  </si>
  <si>
    <t xml:space="preserve">Tribal Wisdom       </t>
  </si>
  <si>
    <t xml:space="preserve">Octavian Augustus   </t>
  </si>
  <si>
    <t xml:space="preserve">Magic Dallas        </t>
  </si>
  <si>
    <t xml:space="preserve">Red Lago            </t>
  </si>
  <si>
    <t xml:space="preserve">Epic Dan            </t>
  </si>
  <si>
    <t xml:space="preserve">Modha               </t>
  </si>
  <si>
    <t xml:space="preserve">Assertin Mischief   </t>
  </si>
  <si>
    <t xml:space="preserve">Gretna              </t>
  </si>
  <si>
    <t xml:space="preserve">Invincible Dame     </t>
  </si>
  <si>
    <t xml:space="preserve">Oreilly Cyrus       </t>
  </si>
  <si>
    <t xml:space="preserve">Rosaleisha          </t>
  </si>
  <si>
    <t xml:space="preserve">Angharad            </t>
  </si>
  <si>
    <t xml:space="preserve">Express Point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</si>
</sst>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8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Y371" sqref="Y371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4.28125" style="10" bestFit="1" customWidth="1"/>
    <col min="4" max="4" width="5.8515625" style="10" bestFit="1" customWidth="1"/>
    <col min="5" max="5" width="5.7109375" style="10" bestFit="1" customWidth="1"/>
    <col min="6" max="6" width="21.7109375" style="10" bestFit="1" customWidth="1"/>
    <col min="7" max="7" width="9.00390625" style="11" bestFit="1" customWidth="1"/>
    <col min="8" max="8" width="8.281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42187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7</v>
      </c>
      <c r="B2" s="5">
        <v>0.5590277777777778</v>
      </c>
      <c r="C2" s="1" t="s">
        <v>95</v>
      </c>
      <c r="D2" s="1">
        <v>1</v>
      </c>
      <c r="E2" s="1">
        <v>1</v>
      </c>
      <c r="F2" s="1" t="s">
        <v>96</v>
      </c>
      <c r="G2" s="2">
        <v>75.7784</v>
      </c>
      <c r="H2" s="6">
        <f>1+_xlfn.COUNTIFS(A:A,A2,O:O,"&lt;"&amp;O2)</f>
        <v>1</v>
      </c>
      <c r="I2" s="2">
        <f>_xlfn.AVERAGEIF(A:A,A2,G:G)</f>
        <v>48.959804761904756</v>
      </c>
      <c r="J2" s="2">
        <f aca="true" t="shared" si="0" ref="J2:J56">G2-I2</f>
        <v>26.81859523809525</v>
      </c>
      <c r="K2" s="2">
        <f aca="true" t="shared" si="1" ref="K2:K56">90+J2</f>
        <v>116.81859523809524</v>
      </c>
      <c r="L2" s="2">
        <f aca="true" t="shared" si="2" ref="L2:L56">EXP(0.06*K2)</f>
        <v>1106.6754547894677</v>
      </c>
      <c r="M2" s="2">
        <f>SUMIF(A:A,A2,L:L)</f>
        <v>2337.50445036455</v>
      </c>
      <c r="N2" s="3">
        <f aca="true" t="shared" si="3" ref="N2:N56">L2/M2</f>
        <v>0.47344314344166233</v>
      </c>
      <c r="O2" s="7">
        <f aca="true" t="shared" si="4" ref="O2:O56">1/N2</f>
        <v>2.1121860435670667</v>
      </c>
      <c r="P2" s="3">
        <f aca="true" t="shared" si="5" ref="P2:P56">IF(O2&gt;21,"",N2)</f>
        <v>0.47344314344166233</v>
      </c>
      <c r="Q2" s="3">
        <f>IF(ISNUMBER(P2),SUMIF(A:A,A2,P:P),"")</f>
        <v>0.9282726613610186</v>
      </c>
      <c r="R2" s="3">
        <f aca="true" t="shared" si="6" ref="R2:R56">_xlfn.IFERROR(P2*(1/Q2),"")</f>
        <v>0.5100259472766413</v>
      </c>
      <c r="S2" s="8">
        <f aca="true" t="shared" si="7" ref="S2:S56">_xlfn.IFERROR(1/R2,"")</f>
        <v>1.9606845599516012</v>
      </c>
    </row>
    <row r="3" spans="1:19" ht="15">
      <c r="A3" s="1">
        <v>7</v>
      </c>
      <c r="B3" s="5">
        <v>0.5590277777777778</v>
      </c>
      <c r="C3" s="1" t="s">
        <v>95</v>
      </c>
      <c r="D3" s="1">
        <v>1</v>
      </c>
      <c r="E3" s="1">
        <v>6</v>
      </c>
      <c r="F3" s="1" t="s">
        <v>101</v>
      </c>
      <c r="G3" s="2">
        <v>61.514599999999994</v>
      </c>
      <c r="H3" s="6">
        <f>1+_xlfn.COUNTIFS(A:A,A3,O:O,"&lt;"&amp;O3)</f>
        <v>2</v>
      </c>
      <c r="I3" s="2">
        <f>_xlfn.AVERAGEIF(A:A,A3,G:G)</f>
        <v>48.959804761904756</v>
      </c>
      <c r="J3" s="2">
        <f t="shared" si="0"/>
        <v>12.554795238095238</v>
      </c>
      <c r="K3" s="2">
        <f t="shared" si="1"/>
        <v>102.55479523809524</v>
      </c>
      <c r="L3" s="2">
        <f t="shared" si="2"/>
        <v>470.2609316077341</v>
      </c>
      <c r="M3" s="2">
        <f>SUMIF(A:A,A3,L:L)</f>
        <v>2337.50445036455</v>
      </c>
      <c r="N3" s="3">
        <f t="shared" si="3"/>
        <v>0.20118076418395425</v>
      </c>
      <c r="O3" s="7">
        <f t="shared" si="4"/>
        <v>4.97065414805576</v>
      </c>
      <c r="P3" s="3">
        <f t="shared" si="5"/>
        <v>0.20118076418395425</v>
      </c>
      <c r="Q3" s="3">
        <f>IF(ISNUMBER(P3),SUMIF(A:A,A3,P:P),"")</f>
        <v>0.9282726613610186</v>
      </c>
      <c r="R3" s="3">
        <f t="shared" si="6"/>
        <v>0.21672593900264844</v>
      </c>
      <c r="S3" s="8">
        <f t="shared" si="7"/>
        <v>4.614122354720908</v>
      </c>
    </row>
    <row r="4" spans="1:19" ht="15">
      <c r="A4" s="1">
        <v>7</v>
      </c>
      <c r="B4" s="5">
        <v>0.5590277777777778</v>
      </c>
      <c r="C4" s="1" t="s">
        <v>95</v>
      </c>
      <c r="D4" s="1">
        <v>1</v>
      </c>
      <c r="E4" s="1">
        <v>2</v>
      </c>
      <c r="F4" s="1" t="s">
        <v>97</v>
      </c>
      <c r="G4" s="2">
        <v>49.0702</v>
      </c>
      <c r="H4" s="6">
        <f>1+_xlfn.COUNTIFS(A:A,A4,O:O,"&lt;"&amp;O4)</f>
        <v>3</v>
      </c>
      <c r="I4" s="2">
        <f>_xlfn.AVERAGEIF(A:A,A4,G:G)</f>
        <v>48.959804761904756</v>
      </c>
      <c r="J4" s="2">
        <f t="shared" si="0"/>
        <v>0.11039523809524354</v>
      </c>
      <c r="K4" s="2">
        <f t="shared" si="1"/>
        <v>90.11039523809524</v>
      </c>
      <c r="L4" s="2">
        <f t="shared" si="2"/>
        <v>222.87781673487353</v>
      </c>
      <c r="M4" s="2">
        <f>SUMIF(A:A,A4,L:L)</f>
        <v>2337.50445036455</v>
      </c>
      <c r="N4" s="3">
        <f t="shared" si="3"/>
        <v>0.09534861706899177</v>
      </c>
      <c r="O4" s="7">
        <f t="shared" si="4"/>
        <v>10.487829092229267</v>
      </c>
      <c r="P4" s="3">
        <f t="shared" si="5"/>
        <v>0.09534861706899177</v>
      </c>
      <c r="Q4" s="3">
        <f>IF(ISNUMBER(P4),SUMIF(A:A,A4,P:P),"")</f>
        <v>0.9282726613610186</v>
      </c>
      <c r="R4" s="3">
        <f t="shared" si="6"/>
        <v>0.10271617493204328</v>
      </c>
      <c r="S4" s="8">
        <f t="shared" si="7"/>
        <v>9.73556502334318</v>
      </c>
    </row>
    <row r="5" spans="1:19" ht="15">
      <c r="A5" s="1">
        <v>7</v>
      </c>
      <c r="B5" s="5">
        <v>0.5590277777777778</v>
      </c>
      <c r="C5" s="1" t="s">
        <v>95</v>
      </c>
      <c r="D5" s="1">
        <v>1</v>
      </c>
      <c r="E5" s="1">
        <v>5</v>
      </c>
      <c r="F5" s="1" t="s">
        <v>100</v>
      </c>
      <c r="G5" s="2">
        <v>48.9870333333334</v>
      </c>
      <c r="H5" s="6">
        <f>1+_xlfn.COUNTIFS(A:A,A5,O:O,"&lt;"&amp;O5)</f>
        <v>4</v>
      </c>
      <c r="I5" s="2">
        <f>_xlfn.AVERAGEIF(A:A,A5,G:G)</f>
        <v>48.959804761904756</v>
      </c>
      <c r="J5" s="2">
        <f t="shared" si="0"/>
        <v>0.02722857142864399</v>
      </c>
      <c r="K5" s="2">
        <f t="shared" si="1"/>
        <v>90.02722857142865</v>
      </c>
      <c r="L5" s="2">
        <f t="shared" si="2"/>
        <v>221.76842665959816</v>
      </c>
      <c r="M5" s="2">
        <f>SUMIF(A:A,A5,L:L)</f>
        <v>2337.50445036455</v>
      </c>
      <c r="N5" s="3">
        <f t="shared" si="3"/>
        <v>0.09487401259279393</v>
      </c>
      <c r="O5" s="7">
        <f t="shared" si="4"/>
        <v>10.540294150855322</v>
      </c>
      <c r="P5" s="3">
        <f t="shared" si="5"/>
        <v>0.09487401259279393</v>
      </c>
      <c r="Q5" s="3">
        <f>IF(ISNUMBER(P5),SUMIF(A:A,A5,P:P),"")</f>
        <v>0.9282726613610186</v>
      </c>
      <c r="R5" s="3">
        <f t="shared" si="6"/>
        <v>0.1022048979161911</v>
      </c>
      <c r="S5" s="8">
        <f t="shared" si="7"/>
        <v>9.784266902942447</v>
      </c>
    </row>
    <row r="6" spans="1:19" ht="15">
      <c r="A6" s="1">
        <v>7</v>
      </c>
      <c r="B6" s="5">
        <v>0.5590277777777778</v>
      </c>
      <c r="C6" s="1" t="s">
        <v>95</v>
      </c>
      <c r="D6" s="1">
        <v>1</v>
      </c>
      <c r="E6" s="1">
        <v>4</v>
      </c>
      <c r="F6" s="1" t="s">
        <v>99</v>
      </c>
      <c r="G6" s="2">
        <v>42.275799999999904</v>
      </c>
      <c r="H6" s="6">
        <f>1+_xlfn.COUNTIFS(A:A,A6,O:O,"&lt;"&amp;O6)</f>
        <v>5</v>
      </c>
      <c r="I6" s="2">
        <f>_xlfn.AVERAGEIF(A:A,A6,G:G)</f>
        <v>48.959804761904756</v>
      </c>
      <c r="J6" s="2">
        <f t="shared" si="0"/>
        <v>-6.684004761904852</v>
      </c>
      <c r="K6" s="2">
        <f t="shared" si="1"/>
        <v>83.31599523809516</v>
      </c>
      <c r="L6" s="2">
        <f t="shared" si="2"/>
        <v>148.25884729145199</v>
      </c>
      <c r="M6" s="2">
        <f>SUMIF(A:A,A6,L:L)</f>
        <v>2337.50445036455</v>
      </c>
      <c r="N6" s="3">
        <f t="shared" si="3"/>
        <v>0.0634261240736162</v>
      </c>
      <c r="O6" s="7">
        <f t="shared" si="4"/>
        <v>15.766374102244361</v>
      </c>
      <c r="P6" s="3">
        <f t="shared" si="5"/>
        <v>0.0634261240736162</v>
      </c>
      <c r="Q6" s="3">
        <f>IF(ISNUMBER(P6),SUMIF(A:A,A6,P:P),"")</f>
        <v>0.9282726613610186</v>
      </c>
      <c r="R6" s="3">
        <f t="shared" si="6"/>
        <v>0.06832704087247579</v>
      </c>
      <c r="S6" s="8">
        <f t="shared" si="7"/>
        <v>14.635494047903814</v>
      </c>
    </row>
    <row r="7" spans="1:19" ht="15">
      <c r="A7" s="1">
        <v>7</v>
      </c>
      <c r="B7" s="5">
        <v>0.5590277777777778</v>
      </c>
      <c r="C7" s="1" t="s">
        <v>95</v>
      </c>
      <c r="D7" s="1">
        <v>1</v>
      </c>
      <c r="E7" s="1">
        <v>3</v>
      </c>
      <c r="F7" s="1" t="s">
        <v>98</v>
      </c>
      <c r="G7" s="2">
        <v>29.7894</v>
      </c>
      <c r="H7" s="6">
        <f>1+_xlfn.COUNTIFS(A:A,A7,O:O,"&lt;"&amp;O7)</f>
        <v>7</v>
      </c>
      <c r="I7" s="2">
        <f>_xlfn.AVERAGEIF(A:A,A7,G:G)</f>
        <v>48.959804761904756</v>
      </c>
      <c r="J7" s="2">
        <f t="shared" si="0"/>
        <v>-19.170404761904756</v>
      </c>
      <c r="K7" s="2">
        <f t="shared" si="1"/>
        <v>70.82959523809524</v>
      </c>
      <c r="L7" s="2">
        <f t="shared" si="2"/>
        <v>70.08969046736672</v>
      </c>
      <c r="M7" s="2">
        <f>SUMIF(A:A,A7,L:L)</f>
        <v>2337.50445036455</v>
      </c>
      <c r="N7" s="3">
        <f t="shared" si="3"/>
        <v>0.029984837229480248</v>
      </c>
      <c r="O7" s="7">
        <f t="shared" si="4"/>
        <v>33.35018937560976</v>
      </c>
      <c r="P7" s="3">
        <f t="shared" si="5"/>
      </c>
      <c r="Q7" s="3">
        <f>IF(ISNUMBER(P7),SUMIF(A:A,A7,P:P),"")</f>
      </c>
      <c r="R7" s="3">
        <f t="shared" si="6"/>
      </c>
      <c r="S7" s="8">
        <f t="shared" si="7"/>
      </c>
    </row>
    <row r="8" spans="1:19" ht="15">
      <c r="A8" s="1">
        <v>7</v>
      </c>
      <c r="B8" s="5">
        <v>0.5590277777777778</v>
      </c>
      <c r="C8" s="1" t="s">
        <v>95</v>
      </c>
      <c r="D8" s="1">
        <v>1</v>
      </c>
      <c r="E8" s="1">
        <v>7</v>
      </c>
      <c r="F8" s="1" t="s">
        <v>102</v>
      </c>
      <c r="G8" s="2">
        <v>35.303200000000004</v>
      </c>
      <c r="H8" s="6">
        <f>1+_xlfn.COUNTIFS(A:A,A8,O:O,"&lt;"&amp;O8)</f>
        <v>6</v>
      </c>
      <c r="I8" s="2">
        <f>_xlfn.AVERAGEIF(A:A,A8,G:G)</f>
        <v>48.959804761904756</v>
      </c>
      <c r="J8" s="2">
        <f t="shared" si="0"/>
        <v>-13.656604761904752</v>
      </c>
      <c r="K8" s="2">
        <f t="shared" si="1"/>
        <v>76.34339523809524</v>
      </c>
      <c r="L8" s="2">
        <f t="shared" si="2"/>
        <v>97.57328281405762</v>
      </c>
      <c r="M8" s="2">
        <f>SUMIF(A:A,A8,L:L)</f>
        <v>2337.50445036455</v>
      </c>
      <c r="N8" s="3">
        <f t="shared" si="3"/>
        <v>0.041742501409501226</v>
      </c>
      <c r="O8" s="7">
        <f t="shared" si="4"/>
        <v>23.95639854425171</v>
      </c>
      <c r="P8" s="3">
        <f t="shared" si="5"/>
      </c>
      <c r="Q8" s="3">
        <f>IF(ISNUMBER(P8),SUMIF(A:A,A8,P:P),"")</f>
      </c>
      <c r="R8" s="3">
        <f t="shared" si="6"/>
      </c>
      <c r="S8" s="8">
        <f t="shared" si="7"/>
      </c>
    </row>
    <row r="9" spans="1:19" ht="15">
      <c r="A9" s="1">
        <v>27</v>
      </c>
      <c r="B9" s="5">
        <v>0.5625</v>
      </c>
      <c r="C9" s="1" t="s">
        <v>282</v>
      </c>
      <c r="D9" s="1">
        <v>1</v>
      </c>
      <c r="E9" s="1">
        <v>8</v>
      </c>
      <c r="F9" s="1" t="s">
        <v>288</v>
      </c>
      <c r="G9" s="2">
        <v>77.68723333333341</v>
      </c>
      <c r="H9" s="6">
        <f>1+_xlfn.COUNTIFS(A:A,A9,O:O,"&lt;"&amp;O9)</f>
        <v>1</v>
      </c>
      <c r="I9" s="2">
        <f>_xlfn.AVERAGEIF(A:A,A9,G:G)</f>
        <v>55.816980952380945</v>
      </c>
      <c r="J9" s="2">
        <f t="shared" si="0"/>
        <v>21.870252380952465</v>
      </c>
      <c r="K9" s="2">
        <f t="shared" si="1"/>
        <v>111.87025238095246</v>
      </c>
      <c r="L9" s="2">
        <f t="shared" si="2"/>
        <v>822.3903353404867</v>
      </c>
      <c r="M9" s="2">
        <f>SUMIF(A:A,A9,L:L)</f>
        <v>1981.0314644879436</v>
      </c>
      <c r="N9" s="3">
        <f t="shared" si="3"/>
        <v>0.4151323944534409</v>
      </c>
      <c r="O9" s="7">
        <f t="shared" si="4"/>
        <v>2.4088700697920475</v>
      </c>
      <c r="P9" s="3">
        <f t="shared" si="5"/>
        <v>0.4151323944534409</v>
      </c>
      <c r="Q9" s="3">
        <f>IF(ISNUMBER(P9),SUMIF(A:A,A9,P:P),"")</f>
        <v>0.9558392011311196</v>
      </c>
      <c r="R9" s="3">
        <f t="shared" si="6"/>
        <v>0.4343119574528667</v>
      </c>
      <c r="S9" s="8">
        <f t="shared" si="7"/>
        <v>2.302492443138695</v>
      </c>
    </row>
    <row r="10" spans="1:19" ht="15">
      <c r="A10" s="1">
        <v>27</v>
      </c>
      <c r="B10" s="5">
        <v>0.5625</v>
      </c>
      <c r="C10" s="1" t="s">
        <v>282</v>
      </c>
      <c r="D10" s="1">
        <v>1</v>
      </c>
      <c r="E10" s="1">
        <v>7</v>
      </c>
      <c r="F10" s="1" t="s">
        <v>287</v>
      </c>
      <c r="G10" s="2">
        <v>59.5705666666666</v>
      </c>
      <c r="H10" s="6">
        <f>1+_xlfn.COUNTIFS(A:A,A10,O:O,"&lt;"&amp;O10)</f>
        <v>2</v>
      </c>
      <c r="I10" s="2">
        <f>_xlfn.AVERAGEIF(A:A,A10,G:G)</f>
        <v>55.816980952380945</v>
      </c>
      <c r="J10" s="2">
        <f t="shared" si="0"/>
        <v>3.7535857142856557</v>
      </c>
      <c r="K10" s="2">
        <f t="shared" si="1"/>
        <v>93.75358571428566</v>
      </c>
      <c r="L10" s="2">
        <f t="shared" si="2"/>
        <v>277.33194409206675</v>
      </c>
      <c r="M10" s="2">
        <f>SUMIF(A:A,A10,L:L)</f>
        <v>1981.0314644879436</v>
      </c>
      <c r="N10" s="3">
        <f t="shared" si="3"/>
        <v>0.13999370987464424</v>
      </c>
      <c r="O10" s="7">
        <f t="shared" si="4"/>
        <v>7.143178082039818</v>
      </c>
      <c r="P10" s="3">
        <f t="shared" si="5"/>
        <v>0.13999370987464424</v>
      </c>
      <c r="Q10" s="3">
        <f>IF(ISNUMBER(P10),SUMIF(A:A,A10,P:P),"")</f>
        <v>0.9558392011311196</v>
      </c>
      <c r="R10" s="3">
        <f t="shared" si="6"/>
        <v>0.14646156980063038</v>
      </c>
      <c r="S10" s="8">
        <f t="shared" si="7"/>
        <v>6.827729631474262</v>
      </c>
    </row>
    <row r="11" spans="1:19" ht="15">
      <c r="A11" s="1">
        <v>27</v>
      </c>
      <c r="B11" s="5">
        <v>0.5625</v>
      </c>
      <c r="C11" s="1" t="s">
        <v>282</v>
      </c>
      <c r="D11" s="1">
        <v>1</v>
      </c>
      <c r="E11" s="1">
        <v>2</v>
      </c>
      <c r="F11" s="1" t="s">
        <v>283</v>
      </c>
      <c r="G11" s="2">
        <v>57.7425</v>
      </c>
      <c r="H11" s="6">
        <f>1+_xlfn.COUNTIFS(A:A,A11,O:O,"&lt;"&amp;O11)</f>
        <v>3</v>
      </c>
      <c r="I11" s="2">
        <f>_xlfn.AVERAGEIF(A:A,A11,G:G)</f>
        <v>55.816980952380945</v>
      </c>
      <c r="J11" s="2">
        <f t="shared" si="0"/>
        <v>1.925519047619055</v>
      </c>
      <c r="K11" s="2">
        <f t="shared" si="1"/>
        <v>91.92551904761905</v>
      </c>
      <c r="L11" s="2">
        <f t="shared" si="2"/>
        <v>248.52194285286734</v>
      </c>
      <c r="M11" s="2">
        <f>SUMIF(A:A,A11,L:L)</f>
        <v>1981.0314644879436</v>
      </c>
      <c r="N11" s="3">
        <f t="shared" si="3"/>
        <v>0.12545078021620681</v>
      </c>
      <c r="O11" s="7">
        <f t="shared" si="4"/>
        <v>7.971253732153444</v>
      </c>
      <c r="P11" s="3">
        <f t="shared" si="5"/>
        <v>0.12545078021620681</v>
      </c>
      <c r="Q11" s="3">
        <f>IF(ISNUMBER(P11),SUMIF(A:A,A11,P:P),"")</f>
        <v>0.9558392011311196</v>
      </c>
      <c r="R11" s="3">
        <f t="shared" si="6"/>
        <v>0.13124674115452795</v>
      </c>
      <c r="S11" s="8">
        <f t="shared" si="7"/>
        <v>7.6192367993550025</v>
      </c>
    </row>
    <row r="12" spans="1:19" ht="15">
      <c r="A12" s="1">
        <v>27</v>
      </c>
      <c r="B12" s="5">
        <v>0.5625</v>
      </c>
      <c r="C12" s="1" t="s">
        <v>282</v>
      </c>
      <c r="D12" s="1">
        <v>1</v>
      </c>
      <c r="E12" s="1">
        <v>3</v>
      </c>
      <c r="F12" s="1" t="s">
        <v>284</v>
      </c>
      <c r="G12" s="2">
        <v>57.570299999999996</v>
      </c>
      <c r="H12" s="6">
        <f>1+_xlfn.COUNTIFS(A:A,A12,O:O,"&lt;"&amp;O12)</f>
        <v>4</v>
      </c>
      <c r="I12" s="2">
        <f>_xlfn.AVERAGEIF(A:A,A12,G:G)</f>
        <v>55.816980952380945</v>
      </c>
      <c r="J12" s="2">
        <f t="shared" si="0"/>
        <v>1.7533190476190512</v>
      </c>
      <c r="K12" s="2">
        <f t="shared" si="1"/>
        <v>91.75331904761904</v>
      </c>
      <c r="L12" s="2">
        <f t="shared" si="2"/>
        <v>245.96743345933555</v>
      </c>
      <c r="M12" s="2">
        <f>SUMIF(A:A,A12,L:L)</f>
        <v>1981.0314644879436</v>
      </c>
      <c r="N12" s="3">
        <f t="shared" si="3"/>
        <v>0.1241612957030509</v>
      </c>
      <c r="O12" s="7">
        <f t="shared" si="4"/>
        <v>8.054039661374345</v>
      </c>
      <c r="P12" s="3">
        <f t="shared" si="5"/>
        <v>0.1241612957030509</v>
      </c>
      <c r="Q12" s="3">
        <f>IF(ISNUMBER(P12),SUMIF(A:A,A12,P:P),"")</f>
        <v>0.9558392011311196</v>
      </c>
      <c r="R12" s="3">
        <f t="shared" si="6"/>
        <v>0.1298976810703318</v>
      </c>
      <c r="S12" s="8">
        <f t="shared" si="7"/>
        <v>7.698366835806406</v>
      </c>
    </row>
    <row r="13" spans="1:19" ht="15">
      <c r="A13" s="1">
        <v>27</v>
      </c>
      <c r="B13" s="5">
        <v>0.5625</v>
      </c>
      <c r="C13" s="1" t="s">
        <v>282</v>
      </c>
      <c r="D13" s="1">
        <v>1</v>
      </c>
      <c r="E13" s="1">
        <v>9</v>
      </c>
      <c r="F13" s="1" t="s">
        <v>289</v>
      </c>
      <c r="G13" s="2">
        <v>52.509633333333305</v>
      </c>
      <c r="H13" s="6">
        <f>1+_xlfn.COUNTIFS(A:A,A13,O:O,"&lt;"&amp;O13)</f>
        <v>5</v>
      </c>
      <c r="I13" s="2">
        <f>_xlfn.AVERAGEIF(A:A,A13,G:G)</f>
        <v>55.816980952380945</v>
      </c>
      <c r="J13" s="2">
        <f t="shared" si="0"/>
        <v>-3.30734761904764</v>
      </c>
      <c r="K13" s="2">
        <f t="shared" si="1"/>
        <v>86.69265238095235</v>
      </c>
      <c r="L13" s="2">
        <f t="shared" si="2"/>
        <v>181.5550916405655</v>
      </c>
      <c r="M13" s="2">
        <f>SUMIF(A:A,A13,L:L)</f>
        <v>1981.0314644879436</v>
      </c>
      <c r="N13" s="3">
        <f t="shared" si="3"/>
        <v>0.09164674811840699</v>
      </c>
      <c r="O13" s="7">
        <f t="shared" si="4"/>
        <v>10.911461896149405</v>
      </c>
      <c r="P13" s="3">
        <f t="shared" si="5"/>
        <v>0.09164674811840699</v>
      </c>
      <c r="Q13" s="3">
        <f>IF(ISNUMBER(P13),SUMIF(A:A,A13,P:P),"")</f>
        <v>0.9558392011311196</v>
      </c>
      <c r="R13" s="3">
        <f t="shared" si="6"/>
        <v>0.09588092642565214</v>
      </c>
      <c r="S13" s="8">
        <f t="shared" si="7"/>
        <v>10.429603021988097</v>
      </c>
    </row>
    <row r="14" spans="1:19" ht="15">
      <c r="A14" s="1">
        <v>27</v>
      </c>
      <c r="B14" s="5">
        <v>0.5625</v>
      </c>
      <c r="C14" s="1" t="s">
        <v>282</v>
      </c>
      <c r="D14" s="1">
        <v>1</v>
      </c>
      <c r="E14" s="1">
        <v>5</v>
      </c>
      <c r="F14" s="1" t="s">
        <v>285</v>
      </c>
      <c r="G14" s="2">
        <v>45.297399999999996</v>
      </c>
      <c r="H14" s="6">
        <f>1+_xlfn.COUNTIFS(A:A,A14,O:O,"&lt;"&amp;O14)</f>
        <v>6</v>
      </c>
      <c r="I14" s="2">
        <f>_xlfn.AVERAGEIF(A:A,A14,G:G)</f>
        <v>55.816980952380945</v>
      </c>
      <c r="J14" s="2">
        <f t="shared" si="0"/>
        <v>-10.519580952380949</v>
      </c>
      <c r="K14" s="2">
        <f t="shared" si="1"/>
        <v>79.48041904761905</v>
      </c>
      <c r="L14" s="2">
        <f t="shared" si="2"/>
        <v>117.78078504644606</v>
      </c>
      <c r="M14" s="2">
        <f>SUMIF(A:A,A14,L:L)</f>
        <v>1981.0314644879436</v>
      </c>
      <c r="N14" s="3">
        <f t="shared" si="3"/>
        <v>0.05945427276536973</v>
      </c>
      <c r="O14" s="7">
        <f t="shared" si="4"/>
        <v>16.819649009019063</v>
      </c>
      <c r="P14" s="3">
        <f t="shared" si="5"/>
        <v>0.05945427276536973</v>
      </c>
      <c r="Q14" s="3">
        <f>IF(ISNUMBER(P14),SUMIF(A:A,A14,P:P),"")</f>
        <v>0.9558392011311196</v>
      </c>
      <c r="R14" s="3">
        <f t="shared" si="6"/>
        <v>0.06220112409599106</v>
      </c>
      <c r="S14" s="8">
        <f t="shared" si="7"/>
        <v>16.076879872086607</v>
      </c>
    </row>
    <row r="15" spans="1:19" ht="15">
      <c r="A15" s="1">
        <v>27</v>
      </c>
      <c r="B15" s="5">
        <v>0.5625</v>
      </c>
      <c r="C15" s="1" t="s">
        <v>282</v>
      </c>
      <c r="D15" s="1">
        <v>1</v>
      </c>
      <c r="E15" s="1">
        <v>6</v>
      </c>
      <c r="F15" s="1" t="s">
        <v>286</v>
      </c>
      <c r="G15" s="2">
        <v>40.3412333333333</v>
      </c>
      <c r="H15" s="6">
        <f>1+_xlfn.COUNTIFS(A:A,A15,O:O,"&lt;"&amp;O15)</f>
        <v>7</v>
      </c>
      <c r="I15" s="2">
        <f>_xlfn.AVERAGEIF(A:A,A15,G:G)</f>
        <v>55.816980952380945</v>
      </c>
      <c r="J15" s="2">
        <f t="shared" si="0"/>
        <v>-15.475747619047645</v>
      </c>
      <c r="K15" s="2">
        <f t="shared" si="1"/>
        <v>74.52425238095236</v>
      </c>
      <c r="L15" s="2">
        <f t="shared" si="2"/>
        <v>87.48393205617582</v>
      </c>
      <c r="M15" s="2">
        <f>SUMIF(A:A,A15,L:L)</f>
        <v>1981.0314644879436</v>
      </c>
      <c r="N15" s="3">
        <f t="shared" si="3"/>
        <v>0.044160798868880476</v>
      </c>
      <c r="O15" s="7">
        <f t="shared" si="4"/>
        <v>22.644517889477914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1</v>
      </c>
      <c r="B16" s="5">
        <v>0.5673611111111111</v>
      </c>
      <c r="C16" s="1" t="s">
        <v>20</v>
      </c>
      <c r="D16" s="1">
        <v>1</v>
      </c>
      <c r="E16" s="1">
        <v>7</v>
      </c>
      <c r="F16" s="1" t="s">
        <v>26</v>
      </c>
      <c r="G16" s="2">
        <v>73.776</v>
      </c>
      <c r="H16" s="6">
        <f>1+_xlfn.COUNTIFS(A:A,A16,O:O,"&lt;"&amp;O16)</f>
        <v>1</v>
      </c>
      <c r="I16" s="2">
        <f>_xlfn.AVERAGEIF(A:A,A16,G:G)</f>
        <v>50.13145833333331</v>
      </c>
      <c r="J16" s="2">
        <f t="shared" si="0"/>
        <v>23.644541666666683</v>
      </c>
      <c r="K16" s="2">
        <f t="shared" si="1"/>
        <v>113.64454166666668</v>
      </c>
      <c r="L16" s="2">
        <f t="shared" si="2"/>
        <v>914.7698467233987</v>
      </c>
      <c r="M16" s="2">
        <f>SUMIF(A:A,A16,L:L)</f>
        <v>2332.541093090236</v>
      </c>
      <c r="N16" s="3">
        <f t="shared" si="3"/>
        <v>0.39217737661010643</v>
      </c>
      <c r="O16" s="7">
        <f t="shared" si="4"/>
        <v>2.5498666155701697</v>
      </c>
      <c r="P16" s="3">
        <f t="shared" si="5"/>
        <v>0.39217737661010643</v>
      </c>
      <c r="Q16" s="3">
        <f>IF(ISNUMBER(P16),SUMIF(A:A,A16,P:P),"")</f>
        <v>0.9764212418388827</v>
      </c>
      <c r="R16" s="3">
        <f t="shared" si="6"/>
        <v>0.4016477313331728</v>
      </c>
      <c r="S16" s="8">
        <f t="shared" si="7"/>
        <v>2.4897439272985338</v>
      </c>
    </row>
    <row r="17" spans="1:19" ht="15">
      <c r="A17" s="1">
        <v>1</v>
      </c>
      <c r="B17" s="5">
        <v>0.5673611111111111</v>
      </c>
      <c r="C17" s="1" t="s">
        <v>20</v>
      </c>
      <c r="D17" s="1">
        <v>1</v>
      </c>
      <c r="E17" s="1">
        <v>9</v>
      </c>
      <c r="F17" s="1" t="s">
        <v>28</v>
      </c>
      <c r="G17" s="2">
        <v>56.81493333333329</v>
      </c>
      <c r="H17" s="6">
        <f>1+_xlfn.COUNTIFS(A:A,A17,O:O,"&lt;"&amp;O17)</f>
        <v>2</v>
      </c>
      <c r="I17" s="2">
        <f>_xlfn.AVERAGEIF(A:A,A17,G:G)</f>
        <v>50.13145833333331</v>
      </c>
      <c r="J17" s="2">
        <f t="shared" si="0"/>
        <v>6.68347499999998</v>
      </c>
      <c r="K17" s="2">
        <f t="shared" si="1"/>
        <v>96.68347499999999</v>
      </c>
      <c r="L17" s="2">
        <f t="shared" si="2"/>
        <v>330.63283504155544</v>
      </c>
      <c r="M17" s="2">
        <f>SUMIF(A:A,A17,L:L)</f>
        <v>2332.541093090236</v>
      </c>
      <c r="N17" s="3">
        <f t="shared" si="3"/>
        <v>0.14174791433299935</v>
      </c>
      <c r="O17" s="7">
        <f t="shared" si="4"/>
        <v>7.054777523221708</v>
      </c>
      <c r="P17" s="3">
        <f t="shared" si="5"/>
        <v>0.14174791433299935</v>
      </c>
      <c r="Q17" s="3">
        <f>IF(ISNUMBER(P17),SUMIF(A:A,A17,P:P),"")</f>
        <v>0.9764212418388827</v>
      </c>
      <c r="R17" s="3">
        <f t="shared" si="6"/>
        <v>0.14517086300380683</v>
      </c>
      <c r="S17" s="8">
        <f t="shared" si="7"/>
        <v>6.888434630121176</v>
      </c>
    </row>
    <row r="18" spans="1:19" ht="15">
      <c r="A18" s="1">
        <v>1</v>
      </c>
      <c r="B18" s="5">
        <v>0.5673611111111111</v>
      </c>
      <c r="C18" s="1" t="s">
        <v>20</v>
      </c>
      <c r="D18" s="1">
        <v>1</v>
      </c>
      <c r="E18" s="1">
        <v>4</v>
      </c>
      <c r="F18" s="1" t="s">
        <v>23</v>
      </c>
      <c r="G18" s="2">
        <v>52.015533333333295</v>
      </c>
      <c r="H18" s="6">
        <f>1+_xlfn.COUNTIFS(A:A,A18,O:O,"&lt;"&amp;O18)</f>
        <v>3</v>
      </c>
      <c r="I18" s="2">
        <f>_xlfn.AVERAGEIF(A:A,A18,G:G)</f>
        <v>50.13145833333331</v>
      </c>
      <c r="J18" s="2">
        <f t="shared" si="0"/>
        <v>1.8840749999999815</v>
      </c>
      <c r="K18" s="2">
        <f t="shared" si="1"/>
        <v>91.88407499999998</v>
      </c>
      <c r="L18" s="2">
        <f t="shared" si="2"/>
        <v>247.90472525673366</v>
      </c>
      <c r="M18" s="2">
        <f>SUMIF(A:A,A18,L:L)</f>
        <v>2332.541093090236</v>
      </c>
      <c r="N18" s="3">
        <f t="shared" si="3"/>
        <v>0.10628096799285126</v>
      </c>
      <c r="O18" s="7">
        <f t="shared" si="4"/>
        <v>9.40902231966181</v>
      </c>
      <c r="P18" s="3">
        <f t="shared" si="5"/>
        <v>0.10628096799285126</v>
      </c>
      <c r="Q18" s="3">
        <f>IF(ISNUMBER(P18),SUMIF(A:A,A18,P:P),"")</f>
        <v>0.9764212418388827</v>
      </c>
      <c r="R18" s="3">
        <f t="shared" si="6"/>
        <v>0.10884745583032746</v>
      </c>
      <c r="S18" s="8">
        <f t="shared" si="7"/>
        <v>9.187169257853949</v>
      </c>
    </row>
    <row r="19" spans="1:19" ht="15">
      <c r="A19" s="1">
        <v>1</v>
      </c>
      <c r="B19" s="5">
        <v>0.5673611111111111</v>
      </c>
      <c r="C19" s="1" t="s">
        <v>20</v>
      </c>
      <c r="D19" s="1">
        <v>1</v>
      </c>
      <c r="E19" s="1">
        <v>1</v>
      </c>
      <c r="F19" s="1" t="s">
        <v>21</v>
      </c>
      <c r="G19" s="2">
        <v>51.103500000000004</v>
      </c>
      <c r="H19" s="6">
        <f>1+_xlfn.COUNTIFS(A:A,A19,O:O,"&lt;"&amp;O19)</f>
        <v>4</v>
      </c>
      <c r="I19" s="2">
        <f>_xlfn.AVERAGEIF(A:A,A19,G:G)</f>
        <v>50.13145833333331</v>
      </c>
      <c r="J19" s="2">
        <f t="shared" si="0"/>
        <v>0.9720416666666907</v>
      </c>
      <c r="K19" s="2">
        <f t="shared" si="1"/>
        <v>90.97204166666668</v>
      </c>
      <c r="L19" s="2">
        <f t="shared" si="2"/>
        <v>234.70337903379155</v>
      </c>
      <c r="M19" s="2">
        <f>SUMIF(A:A,A19,L:L)</f>
        <v>2332.541093090236</v>
      </c>
      <c r="N19" s="3">
        <f t="shared" si="3"/>
        <v>0.10062132655628712</v>
      </c>
      <c r="O19" s="7">
        <f t="shared" si="4"/>
        <v>9.938251007261412</v>
      </c>
      <c r="P19" s="3">
        <f t="shared" si="5"/>
        <v>0.10062132655628712</v>
      </c>
      <c r="Q19" s="3">
        <f>IF(ISNUMBER(P19),SUMIF(A:A,A19,P:P),"")</f>
        <v>0.9764212418388827</v>
      </c>
      <c r="R19" s="3">
        <f t="shared" si="6"/>
        <v>0.10305114457238575</v>
      </c>
      <c r="S19" s="8">
        <f t="shared" si="7"/>
        <v>9.703919390216715</v>
      </c>
    </row>
    <row r="20" spans="1:19" ht="15">
      <c r="A20" s="1">
        <v>1</v>
      </c>
      <c r="B20" s="5">
        <v>0.5673611111111111</v>
      </c>
      <c r="C20" s="1" t="s">
        <v>20</v>
      </c>
      <c r="D20" s="1">
        <v>1</v>
      </c>
      <c r="E20" s="1">
        <v>2</v>
      </c>
      <c r="F20" s="1" t="s">
        <v>22</v>
      </c>
      <c r="G20" s="2">
        <v>49.402499999999996</v>
      </c>
      <c r="H20" s="6">
        <f>1+_xlfn.COUNTIFS(A:A,A20,O:O,"&lt;"&amp;O20)</f>
        <v>5</v>
      </c>
      <c r="I20" s="2">
        <f>_xlfn.AVERAGEIF(A:A,A20,G:G)</f>
        <v>50.13145833333331</v>
      </c>
      <c r="J20" s="2">
        <f t="shared" si="0"/>
        <v>-0.7289583333333169</v>
      </c>
      <c r="K20" s="2">
        <f t="shared" si="1"/>
        <v>89.27104166666669</v>
      </c>
      <c r="L20" s="2">
        <f t="shared" si="2"/>
        <v>211.93137088031855</v>
      </c>
      <c r="M20" s="2">
        <f>SUMIF(A:A,A20,L:L)</f>
        <v>2332.541093090236</v>
      </c>
      <c r="N20" s="3">
        <f t="shared" si="3"/>
        <v>0.09085857973011918</v>
      </c>
      <c r="O20" s="7">
        <f t="shared" si="4"/>
        <v>11.006115250429177</v>
      </c>
      <c r="P20" s="3">
        <f t="shared" si="5"/>
        <v>0.09085857973011918</v>
      </c>
      <c r="Q20" s="3">
        <f>IF(ISNUMBER(P20),SUMIF(A:A,A20,P:P),"")</f>
        <v>0.9764212418388827</v>
      </c>
      <c r="R20" s="3">
        <f t="shared" si="6"/>
        <v>0.09305264555593475</v>
      </c>
      <c r="S20" s="8">
        <f t="shared" si="7"/>
        <v>10.746604720645921</v>
      </c>
    </row>
    <row r="21" spans="1:19" ht="15">
      <c r="A21" s="1">
        <v>1</v>
      </c>
      <c r="B21" s="5">
        <v>0.5673611111111111</v>
      </c>
      <c r="C21" s="1" t="s">
        <v>20</v>
      </c>
      <c r="D21" s="1">
        <v>1</v>
      </c>
      <c r="E21" s="1">
        <v>6</v>
      </c>
      <c r="F21" s="1" t="s">
        <v>25</v>
      </c>
      <c r="G21" s="2">
        <v>47.3408333333333</v>
      </c>
      <c r="H21" s="6">
        <f>1+_xlfn.COUNTIFS(A:A,A21,O:O,"&lt;"&amp;O21)</f>
        <v>6</v>
      </c>
      <c r="I21" s="2">
        <f>_xlfn.AVERAGEIF(A:A,A21,G:G)</f>
        <v>50.13145833333331</v>
      </c>
      <c r="J21" s="2">
        <f t="shared" si="0"/>
        <v>-2.790625000000013</v>
      </c>
      <c r="K21" s="2">
        <f t="shared" si="1"/>
        <v>87.209375</v>
      </c>
      <c r="L21" s="2">
        <f t="shared" si="2"/>
        <v>187.27207388208265</v>
      </c>
      <c r="M21" s="2">
        <f>SUMIF(A:A,A21,L:L)</f>
        <v>2332.541093090236</v>
      </c>
      <c r="N21" s="3">
        <f t="shared" si="3"/>
        <v>0.08028672010831661</v>
      </c>
      <c r="O21" s="7">
        <f t="shared" si="4"/>
        <v>12.455359972992763</v>
      </c>
      <c r="P21" s="3">
        <f t="shared" si="5"/>
        <v>0.08028672010831661</v>
      </c>
      <c r="Q21" s="3">
        <f>IF(ISNUMBER(P21),SUMIF(A:A,A21,P:P),"")</f>
        <v>0.9764212418388827</v>
      </c>
      <c r="R21" s="3">
        <f t="shared" si="6"/>
        <v>0.0822254951736953</v>
      </c>
      <c r="S21" s="8">
        <f t="shared" si="7"/>
        <v>12.161678052379905</v>
      </c>
    </row>
    <row r="22" spans="1:19" ht="15">
      <c r="A22" s="1">
        <v>1</v>
      </c>
      <c r="B22" s="5">
        <v>0.5673611111111111</v>
      </c>
      <c r="C22" s="1" t="s">
        <v>20</v>
      </c>
      <c r="D22" s="1">
        <v>1</v>
      </c>
      <c r="E22" s="1">
        <v>8</v>
      </c>
      <c r="F22" s="1" t="s">
        <v>27</v>
      </c>
      <c r="G22" s="2">
        <v>43.6785</v>
      </c>
      <c r="H22" s="6">
        <f>1+_xlfn.COUNTIFS(A:A,A22,O:O,"&lt;"&amp;O22)</f>
        <v>7</v>
      </c>
      <c r="I22" s="2">
        <f>_xlfn.AVERAGEIF(A:A,A22,G:G)</f>
        <v>50.13145833333331</v>
      </c>
      <c r="J22" s="2">
        <f t="shared" si="0"/>
        <v>-6.452958333333314</v>
      </c>
      <c r="K22" s="2">
        <f t="shared" si="1"/>
        <v>83.54704166666669</v>
      </c>
      <c r="L22" s="2">
        <f t="shared" si="2"/>
        <v>150.32843993751254</v>
      </c>
      <c r="M22" s="2">
        <f>SUMIF(A:A,A22,L:L)</f>
        <v>2332.541093090236</v>
      </c>
      <c r="N22" s="3">
        <f t="shared" si="3"/>
        <v>0.06444835650820278</v>
      </c>
      <c r="O22" s="7">
        <f t="shared" si="4"/>
        <v>15.516299471076863</v>
      </c>
      <c r="P22" s="3">
        <f t="shared" si="5"/>
        <v>0.06444835650820278</v>
      </c>
      <c r="Q22" s="3">
        <f>IF(ISNUMBER(P22),SUMIF(A:A,A22,P:P),"")</f>
        <v>0.9764212418388827</v>
      </c>
      <c r="R22" s="3">
        <f t="shared" si="6"/>
        <v>0.06600466453067731</v>
      </c>
      <c r="S22" s="8">
        <f t="shared" si="7"/>
        <v>15.150444398292867</v>
      </c>
    </row>
    <row r="23" spans="1:19" ht="15">
      <c r="A23" s="1">
        <v>1</v>
      </c>
      <c r="B23" s="5">
        <v>0.5673611111111111</v>
      </c>
      <c r="C23" s="1" t="s">
        <v>20</v>
      </c>
      <c r="D23" s="1">
        <v>1</v>
      </c>
      <c r="E23" s="1">
        <v>5</v>
      </c>
      <c r="F23" s="1" t="s">
        <v>24</v>
      </c>
      <c r="G23" s="2">
        <v>26.919866666666696</v>
      </c>
      <c r="H23" s="6">
        <f>1+_xlfn.COUNTIFS(A:A,A23,O:O,"&lt;"&amp;O23)</f>
        <v>8</v>
      </c>
      <c r="I23" s="2">
        <f>_xlfn.AVERAGEIF(A:A,A23,G:G)</f>
        <v>50.13145833333331</v>
      </c>
      <c r="J23" s="2">
        <f t="shared" si="0"/>
        <v>-23.211591666666617</v>
      </c>
      <c r="K23" s="2">
        <f t="shared" si="1"/>
        <v>66.78840833333338</v>
      </c>
      <c r="L23" s="2">
        <f t="shared" si="2"/>
        <v>54.9984223348422</v>
      </c>
      <c r="M23" s="2">
        <f>SUMIF(A:A,A23,L:L)</f>
        <v>2332.541093090236</v>
      </c>
      <c r="N23" s="3">
        <f t="shared" si="3"/>
        <v>0.023578758161117017</v>
      </c>
      <c r="O23" s="7">
        <f t="shared" si="4"/>
        <v>42.41105460969816</v>
      </c>
      <c r="P23" s="3">
        <f t="shared" si="5"/>
      </c>
      <c r="Q23" s="3">
        <f>IF(ISNUMBER(P23),SUMIF(A:A,A23,P:P),"")</f>
      </c>
      <c r="R23" s="3">
        <f t="shared" si="6"/>
      </c>
      <c r="S23" s="8">
        <f t="shared" si="7"/>
      </c>
    </row>
    <row r="24" spans="1:19" ht="15">
      <c r="A24" s="1">
        <v>28</v>
      </c>
      <c r="B24" s="5">
        <v>0.5833333333333334</v>
      </c>
      <c r="C24" s="1" t="s">
        <v>282</v>
      </c>
      <c r="D24" s="1">
        <v>2</v>
      </c>
      <c r="E24" s="1">
        <v>2</v>
      </c>
      <c r="F24" s="1" t="s">
        <v>290</v>
      </c>
      <c r="G24" s="2">
        <v>66.6029333333333</v>
      </c>
      <c r="H24" s="6">
        <f>1+_xlfn.COUNTIFS(A:A,A24,O:O,"&lt;"&amp;O24)</f>
        <v>1</v>
      </c>
      <c r="I24" s="2">
        <f>_xlfn.AVERAGEIF(A:A,A24,G:G)</f>
        <v>46.52177619047615</v>
      </c>
      <c r="J24" s="2">
        <f t="shared" si="0"/>
        <v>20.081157142857144</v>
      </c>
      <c r="K24" s="2">
        <f t="shared" si="1"/>
        <v>110.08115714285714</v>
      </c>
      <c r="L24" s="2">
        <f t="shared" si="2"/>
        <v>738.6834119661877</v>
      </c>
      <c r="M24" s="2">
        <f>SUMIF(A:A,A24,L:L)</f>
        <v>1866.3245118138186</v>
      </c>
      <c r="N24" s="3">
        <f t="shared" si="3"/>
        <v>0.3957958046900889</v>
      </c>
      <c r="O24" s="7">
        <f t="shared" si="4"/>
        <v>2.5265553301733643</v>
      </c>
      <c r="P24" s="3">
        <f t="shared" si="5"/>
        <v>0.3957958046900889</v>
      </c>
      <c r="Q24" s="3">
        <f>IF(ISNUMBER(P24),SUMIF(A:A,A24,P:P),"")</f>
        <v>1</v>
      </c>
      <c r="R24" s="3">
        <f t="shared" si="6"/>
        <v>0.3957958046900889</v>
      </c>
      <c r="S24" s="8">
        <f t="shared" si="7"/>
        <v>2.5265553301733643</v>
      </c>
    </row>
    <row r="25" spans="1:19" ht="15">
      <c r="A25" s="1">
        <v>28</v>
      </c>
      <c r="B25" s="5">
        <v>0.5833333333333334</v>
      </c>
      <c r="C25" s="1" t="s">
        <v>282</v>
      </c>
      <c r="D25" s="1">
        <v>2</v>
      </c>
      <c r="E25" s="1">
        <v>4</v>
      </c>
      <c r="F25" s="1" t="s">
        <v>292</v>
      </c>
      <c r="G25" s="2">
        <v>51.9846999999999</v>
      </c>
      <c r="H25" s="6">
        <f>1+_xlfn.COUNTIFS(A:A,A25,O:O,"&lt;"&amp;O25)</f>
        <v>2</v>
      </c>
      <c r="I25" s="2">
        <f>_xlfn.AVERAGEIF(A:A,A25,G:G)</f>
        <v>46.52177619047615</v>
      </c>
      <c r="J25" s="2">
        <f t="shared" si="0"/>
        <v>5.462923809523744</v>
      </c>
      <c r="K25" s="2">
        <f t="shared" si="1"/>
        <v>95.46292380952374</v>
      </c>
      <c r="L25" s="2">
        <f t="shared" si="2"/>
        <v>307.2849302038898</v>
      </c>
      <c r="M25" s="2">
        <f>SUMIF(A:A,A25,L:L)</f>
        <v>1866.3245118138186</v>
      </c>
      <c r="N25" s="3">
        <f t="shared" si="3"/>
        <v>0.1646471062555192</v>
      </c>
      <c r="O25" s="7">
        <f t="shared" si="4"/>
        <v>6.073595963770415</v>
      </c>
      <c r="P25" s="3">
        <f t="shared" si="5"/>
        <v>0.1646471062555192</v>
      </c>
      <c r="Q25" s="3">
        <f>IF(ISNUMBER(P25),SUMIF(A:A,A25,P:P),"")</f>
        <v>1</v>
      </c>
      <c r="R25" s="3">
        <f t="shared" si="6"/>
        <v>0.1646471062555192</v>
      </c>
      <c r="S25" s="8">
        <f t="shared" si="7"/>
        <v>6.073595963770415</v>
      </c>
    </row>
    <row r="26" spans="1:19" ht="15">
      <c r="A26" s="1">
        <v>28</v>
      </c>
      <c r="B26" s="5">
        <v>0.5833333333333334</v>
      </c>
      <c r="C26" s="1" t="s">
        <v>282</v>
      </c>
      <c r="D26" s="1">
        <v>2</v>
      </c>
      <c r="E26" s="1">
        <v>8</v>
      </c>
      <c r="F26" s="1" t="s">
        <v>295</v>
      </c>
      <c r="G26" s="2">
        <v>44.4074</v>
      </c>
      <c r="H26" s="6">
        <f>1+_xlfn.COUNTIFS(A:A,A26,O:O,"&lt;"&amp;O26)</f>
        <v>3</v>
      </c>
      <c r="I26" s="2">
        <f>_xlfn.AVERAGEIF(A:A,A26,G:G)</f>
        <v>46.52177619047615</v>
      </c>
      <c r="J26" s="2">
        <f t="shared" si="0"/>
        <v>-2.1143761904761504</v>
      </c>
      <c r="K26" s="2">
        <f t="shared" si="1"/>
        <v>87.88562380952385</v>
      </c>
      <c r="L26" s="2">
        <f t="shared" si="2"/>
        <v>195.02688650487715</v>
      </c>
      <c r="M26" s="2">
        <f>SUMIF(A:A,A26,L:L)</f>
        <v>1866.3245118138186</v>
      </c>
      <c r="N26" s="3">
        <f t="shared" si="3"/>
        <v>0.1044978433655876</v>
      </c>
      <c r="O26" s="7">
        <f t="shared" si="4"/>
        <v>9.569575483978955</v>
      </c>
      <c r="P26" s="3">
        <f t="shared" si="5"/>
        <v>0.1044978433655876</v>
      </c>
      <c r="Q26" s="3">
        <f>IF(ISNUMBER(P26),SUMIF(A:A,A26,P:P),"")</f>
        <v>1</v>
      </c>
      <c r="R26" s="3">
        <f t="shared" si="6"/>
        <v>0.1044978433655876</v>
      </c>
      <c r="S26" s="8">
        <f t="shared" si="7"/>
        <v>9.569575483978955</v>
      </c>
    </row>
    <row r="27" spans="1:19" ht="15">
      <c r="A27" s="1">
        <v>28</v>
      </c>
      <c r="B27" s="5">
        <v>0.5833333333333334</v>
      </c>
      <c r="C27" s="1" t="s">
        <v>282</v>
      </c>
      <c r="D27" s="1">
        <v>2</v>
      </c>
      <c r="E27" s="1">
        <v>7</v>
      </c>
      <c r="F27" s="1" t="s">
        <v>294</v>
      </c>
      <c r="G27" s="2">
        <v>42.5742</v>
      </c>
      <c r="H27" s="6">
        <f>1+_xlfn.COUNTIFS(A:A,A27,O:O,"&lt;"&amp;O27)</f>
        <v>4</v>
      </c>
      <c r="I27" s="2">
        <f>_xlfn.AVERAGEIF(A:A,A27,G:G)</f>
        <v>46.52177619047615</v>
      </c>
      <c r="J27" s="2">
        <f t="shared" si="0"/>
        <v>-3.9475761904761555</v>
      </c>
      <c r="K27" s="2">
        <f t="shared" si="1"/>
        <v>86.05242380952384</v>
      </c>
      <c r="L27" s="2">
        <f t="shared" si="2"/>
        <v>174.7131399311994</v>
      </c>
      <c r="M27" s="2">
        <f>SUMIF(A:A,A27,L:L)</f>
        <v>1866.3245118138186</v>
      </c>
      <c r="N27" s="3">
        <f t="shared" si="3"/>
        <v>0.09361348405664004</v>
      </c>
      <c r="O27" s="7">
        <f t="shared" si="4"/>
        <v>10.68222179825033</v>
      </c>
      <c r="P27" s="3">
        <f t="shared" si="5"/>
        <v>0.09361348405664004</v>
      </c>
      <c r="Q27" s="3">
        <f>IF(ISNUMBER(P27),SUMIF(A:A,A27,P:P),"")</f>
        <v>1</v>
      </c>
      <c r="R27" s="3">
        <f t="shared" si="6"/>
        <v>0.09361348405664004</v>
      </c>
      <c r="S27" s="8">
        <f t="shared" si="7"/>
        <v>10.68222179825033</v>
      </c>
    </row>
    <row r="28" spans="1:19" ht="15">
      <c r="A28" s="1">
        <v>28</v>
      </c>
      <c r="B28" s="5">
        <v>0.5833333333333334</v>
      </c>
      <c r="C28" s="1" t="s">
        <v>282</v>
      </c>
      <c r="D28" s="1">
        <v>2</v>
      </c>
      <c r="E28" s="1">
        <v>10</v>
      </c>
      <c r="F28" s="1" t="s">
        <v>296</v>
      </c>
      <c r="G28" s="2">
        <v>41.367433333333295</v>
      </c>
      <c r="H28" s="6">
        <f>1+_xlfn.COUNTIFS(A:A,A28,O:O,"&lt;"&amp;O28)</f>
        <v>5</v>
      </c>
      <c r="I28" s="2">
        <f>_xlfn.AVERAGEIF(A:A,A28,G:G)</f>
        <v>46.52177619047615</v>
      </c>
      <c r="J28" s="2">
        <f t="shared" si="0"/>
        <v>-5.154342857142858</v>
      </c>
      <c r="K28" s="2">
        <f t="shared" si="1"/>
        <v>84.84565714285714</v>
      </c>
      <c r="L28" s="2">
        <f t="shared" si="2"/>
        <v>162.50998216184885</v>
      </c>
      <c r="M28" s="2">
        <f>SUMIF(A:A,A28,L:L)</f>
        <v>1866.3245118138186</v>
      </c>
      <c r="N28" s="3">
        <f t="shared" si="3"/>
        <v>0.08707487960060645</v>
      </c>
      <c r="O28" s="7">
        <f t="shared" si="4"/>
        <v>11.484368449164474</v>
      </c>
      <c r="P28" s="3">
        <f t="shared" si="5"/>
        <v>0.08707487960060645</v>
      </c>
      <c r="Q28" s="3">
        <f>IF(ISNUMBER(P28),SUMIF(A:A,A28,P:P),"")</f>
        <v>1</v>
      </c>
      <c r="R28" s="3">
        <f t="shared" si="6"/>
        <v>0.08707487960060645</v>
      </c>
      <c r="S28" s="8">
        <f t="shared" si="7"/>
        <v>11.484368449164474</v>
      </c>
    </row>
    <row r="29" spans="1:19" ht="15">
      <c r="A29" s="1">
        <v>28</v>
      </c>
      <c r="B29" s="5">
        <v>0.5833333333333334</v>
      </c>
      <c r="C29" s="1" t="s">
        <v>282</v>
      </c>
      <c r="D29" s="1">
        <v>2</v>
      </c>
      <c r="E29" s="1">
        <v>6</v>
      </c>
      <c r="F29" s="1" t="s">
        <v>293</v>
      </c>
      <c r="G29" s="2">
        <v>39.4504333333333</v>
      </c>
      <c r="H29" s="6">
        <f>1+_xlfn.COUNTIFS(A:A,A29,O:O,"&lt;"&amp;O29)</f>
        <v>6</v>
      </c>
      <c r="I29" s="2">
        <f>_xlfn.AVERAGEIF(A:A,A29,G:G)</f>
        <v>46.52177619047615</v>
      </c>
      <c r="J29" s="2">
        <f t="shared" si="0"/>
        <v>-7.071342857142852</v>
      </c>
      <c r="K29" s="2">
        <f t="shared" si="1"/>
        <v>82.92865714285715</v>
      </c>
      <c r="L29" s="2">
        <f t="shared" si="2"/>
        <v>144.8529990570233</v>
      </c>
      <c r="M29" s="2">
        <f>SUMIF(A:A,A29,L:L)</f>
        <v>1866.3245118138186</v>
      </c>
      <c r="N29" s="3">
        <f t="shared" si="3"/>
        <v>0.07761404736427402</v>
      </c>
      <c r="O29" s="7">
        <f t="shared" si="4"/>
        <v>12.88426559314188</v>
      </c>
      <c r="P29" s="3">
        <f t="shared" si="5"/>
        <v>0.07761404736427402</v>
      </c>
      <c r="Q29" s="3">
        <f>IF(ISNUMBER(P29),SUMIF(A:A,A29,P:P),"")</f>
        <v>1</v>
      </c>
      <c r="R29" s="3">
        <f t="shared" si="6"/>
        <v>0.07761404736427402</v>
      </c>
      <c r="S29" s="8">
        <f t="shared" si="7"/>
        <v>12.88426559314188</v>
      </c>
    </row>
    <row r="30" spans="1:19" ht="15">
      <c r="A30" s="1">
        <v>28</v>
      </c>
      <c r="B30" s="5">
        <v>0.5833333333333334</v>
      </c>
      <c r="C30" s="1" t="s">
        <v>282</v>
      </c>
      <c r="D30" s="1">
        <v>2</v>
      </c>
      <c r="E30" s="1">
        <v>3</v>
      </c>
      <c r="F30" s="1" t="s">
        <v>291</v>
      </c>
      <c r="G30" s="2">
        <v>39.2653333333333</v>
      </c>
      <c r="H30" s="6">
        <f>1+_xlfn.COUNTIFS(A:A,A30,O:O,"&lt;"&amp;O30)</f>
        <v>7</v>
      </c>
      <c r="I30" s="2">
        <f>_xlfn.AVERAGEIF(A:A,A30,G:G)</f>
        <v>46.52177619047615</v>
      </c>
      <c r="J30" s="2">
        <f t="shared" si="0"/>
        <v>-7.256442857142851</v>
      </c>
      <c r="K30" s="2">
        <f t="shared" si="1"/>
        <v>82.74355714285716</v>
      </c>
      <c r="L30" s="2">
        <f t="shared" si="2"/>
        <v>143.25316198879221</v>
      </c>
      <c r="M30" s="2">
        <f>SUMIF(A:A,A30,L:L)</f>
        <v>1866.3245118138186</v>
      </c>
      <c r="N30" s="3">
        <f t="shared" si="3"/>
        <v>0.07675683466728368</v>
      </c>
      <c r="O30" s="7">
        <f t="shared" si="4"/>
        <v>13.028155790095827</v>
      </c>
      <c r="P30" s="3">
        <f t="shared" si="5"/>
        <v>0.07675683466728368</v>
      </c>
      <c r="Q30" s="3">
        <f>IF(ISNUMBER(P30),SUMIF(A:A,A30,P:P),"")</f>
        <v>1</v>
      </c>
      <c r="R30" s="3">
        <f t="shared" si="6"/>
        <v>0.07675683466728368</v>
      </c>
      <c r="S30" s="8">
        <f t="shared" si="7"/>
        <v>13.028155790095827</v>
      </c>
    </row>
    <row r="31" spans="1:19" ht="15">
      <c r="A31" s="1">
        <v>8</v>
      </c>
      <c r="B31" s="5">
        <v>0.5868055555555556</v>
      </c>
      <c r="C31" s="1" t="s">
        <v>95</v>
      </c>
      <c r="D31" s="1">
        <v>2</v>
      </c>
      <c r="E31" s="1">
        <v>3</v>
      </c>
      <c r="F31" s="1" t="s">
        <v>105</v>
      </c>
      <c r="G31" s="2">
        <v>75.7766</v>
      </c>
      <c r="H31" s="6">
        <f>1+_xlfn.COUNTIFS(A:A,A31,O:O,"&lt;"&amp;O31)</f>
        <v>1</v>
      </c>
      <c r="I31" s="2">
        <f>_xlfn.AVERAGEIF(A:A,A31,G:G)</f>
        <v>49.6046722222222</v>
      </c>
      <c r="J31" s="2">
        <f t="shared" si="0"/>
        <v>26.171927777777803</v>
      </c>
      <c r="K31" s="2">
        <f t="shared" si="1"/>
        <v>116.1719277777778</v>
      </c>
      <c r="L31" s="2">
        <f t="shared" si="2"/>
        <v>1064.5587432143998</v>
      </c>
      <c r="M31" s="2">
        <f>SUMIF(A:A,A31,L:L)</f>
        <v>2103.5834259084836</v>
      </c>
      <c r="N31" s="3">
        <f t="shared" si="3"/>
        <v>0.5060691818080114</v>
      </c>
      <c r="O31" s="7">
        <f t="shared" si="4"/>
        <v>1.97601441847801</v>
      </c>
      <c r="P31" s="3">
        <f t="shared" si="5"/>
        <v>0.5060691818080114</v>
      </c>
      <c r="Q31" s="3">
        <f>IF(ISNUMBER(P31),SUMIF(A:A,A31,P:P),"")</f>
        <v>0.9688433600546474</v>
      </c>
      <c r="R31" s="3">
        <f t="shared" si="6"/>
        <v>0.5223436549944117</v>
      </c>
      <c r="S31" s="8">
        <f t="shared" si="7"/>
        <v>1.9144484487146656</v>
      </c>
    </row>
    <row r="32" spans="1:19" ht="15">
      <c r="A32" s="1">
        <v>8</v>
      </c>
      <c r="B32" s="5">
        <v>0.5868055555555556</v>
      </c>
      <c r="C32" s="1" t="s">
        <v>95</v>
      </c>
      <c r="D32" s="1">
        <v>2</v>
      </c>
      <c r="E32" s="1">
        <v>1</v>
      </c>
      <c r="F32" s="1" t="s">
        <v>103</v>
      </c>
      <c r="G32" s="2">
        <v>63.9624333333333</v>
      </c>
      <c r="H32" s="6">
        <f>1+_xlfn.COUNTIFS(A:A,A32,O:O,"&lt;"&amp;O32)</f>
        <v>2</v>
      </c>
      <c r="I32" s="2">
        <f>_xlfn.AVERAGEIF(A:A,A32,G:G)</f>
        <v>49.6046722222222</v>
      </c>
      <c r="J32" s="2">
        <f t="shared" si="0"/>
        <v>14.357761111111103</v>
      </c>
      <c r="K32" s="2">
        <f t="shared" si="1"/>
        <v>104.3577611111111</v>
      </c>
      <c r="L32" s="2">
        <f t="shared" si="2"/>
        <v>523.986366926458</v>
      </c>
      <c r="M32" s="2">
        <f>SUMIF(A:A,A32,L:L)</f>
        <v>2103.5834259084836</v>
      </c>
      <c r="N32" s="3">
        <f t="shared" si="3"/>
        <v>0.2490922682090261</v>
      </c>
      <c r="O32" s="7">
        <f t="shared" si="4"/>
        <v>4.014576635356858</v>
      </c>
      <c r="P32" s="3">
        <f t="shared" si="5"/>
        <v>0.2490922682090261</v>
      </c>
      <c r="Q32" s="3">
        <f>IF(ISNUMBER(P32),SUMIF(A:A,A32,P:P),"")</f>
        <v>0.9688433600546474</v>
      </c>
      <c r="R32" s="3">
        <f t="shared" si="6"/>
        <v>0.25710272524856453</v>
      </c>
      <c r="S32" s="8">
        <f t="shared" si="7"/>
        <v>3.8894959165960192</v>
      </c>
    </row>
    <row r="33" spans="1:19" ht="15">
      <c r="A33" s="1">
        <v>8</v>
      </c>
      <c r="B33" s="5">
        <v>0.5868055555555556</v>
      </c>
      <c r="C33" s="1" t="s">
        <v>95</v>
      </c>
      <c r="D33" s="1">
        <v>2</v>
      </c>
      <c r="E33" s="1">
        <v>2</v>
      </c>
      <c r="F33" s="1" t="s">
        <v>104</v>
      </c>
      <c r="G33" s="2">
        <v>46.7623666666667</v>
      </c>
      <c r="H33" s="6">
        <f>1+_xlfn.COUNTIFS(A:A,A33,O:O,"&lt;"&amp;O33)</f>
        <v>3</v>
      </c>
      <c r="I33" s="2">
        <f>_xlfn.AVERAGEIF(A:A,A33,G:G)</f>
        <v>49.6046722222222</v>
      </c>
      <c r="J33" s="2">
        <f t="shared" si="0"/>
        <v>-2.842305555555498</v>
      </c>
      <c r="K33" s="2">
        <f t="shared" si="1"/>
        <v>87.1576944444445</v>
      </c>
      <c r="L33" s="2">
        <f t="shared" si="2"/>
        <v>186.6922737892874</v>
      </c>
      <c r="M33" s="2">
        <f>SUMIF(A:A,A33,L:L)</f>
        <v>2103.5834259084836</v>
      </c>
      <c r="N33" s="3">
        <f t="shared" si="3"/>
        <v>0.08874964096499278</v>
      </c>
      <c r="O33" s="7">
        <f t="shared" si="4"/>
        <v>11.267651216689982</v>
      </c>
      <c r="P33" s="3">
        <f t="shared" si="5"/>
        <v>0.08874964096499278</v>
      </c>
      <c r="Q33" s="3">
        <f>IF(ISNUMBER(P33),SUMIF(A:A,A33,P:P),"")</f>
        <v>0.9688433600546474</v>
      </c>
      <c r="R33" s="3">
        <f t="shared" si="6"/>
        <v>0.09160370460709652</v>
      </c>
      <c r="S33" s="8">
        <f t="shared" si="7"/>
        <v>10.916589064701759</v>
      </c>
    </row>
    <row r="34" spans="1:19" ht="15">
      <c r="A34" s="1">
        <v>8</v>
      </c>
      <c r="B34" s="5">
        <v>0.5868055555555556</v>
      </c>
      <c r="C34" s="1" t="s">
        <v>95</v>
      </c>
      <c r="D34" s="1">
        <v>2</v>
      </c>
      <c r="E34" s="1">
        <v>4</v>
      </c>
      <c r="F34" s="1" t="s">
        <v>106</v>
      </c>
      <c r="G34" s="2">
        <v>41.2575333333333</v>
      </c>
      <c r="H34" s="6">
        <f>1+_xlfn.COUNTIFS(A:A,A34,O:O,"&lt;"&amp;O34)</f>
        <v>4</v>
      </c>
      <c r="I34" s="2">
        <f>_xlfn.AVERAGEIF(A:A,A34,G:G)</f>
        <v>49.6046722222222</v>
      </c>
      <c r="J34" s="2">
        <f t="shared" si="0"/>
        <v>-8.3471388888889</v>
      </c>
      <c r="K34" s="2">
        <f t="shared" si="1"/>
        <v>81.6528611111111</v>
      </c>
      <c r="L34" s="2">
        <f t="shared" si="2"/>
        <v>134.178589041912</v>
      </c>
      <c r="M34" s="2">
        <f>SUMIF(A:A,A34,L:L)</f>
        <v>2103.5834259084836</v>
      </c>
      <c r="N34" s="3">
        <f t="shared" si="3"/>
        <v>0.06378572268126885</v>
      </c>
      <c r="O34" s="7">
        <f t="shared" si="4"/>
        <v>15.677489537853232</v>
      </c>
      <c r="P34" s="3">
        <f t="shared" si="5"/>
        <v>0.06378572268126885</v>
      </c>
      <c r="Q34" s="3">
        <f>IF(ISNUMBER(P34),SUMIF(A:A,A34,P:P),"")</f>
        <v>0.9688433600546474</v>
      </c>
      <c r="R34" s="3">
        <f t="shared" si="6"/>
        <v>0.06583698181888868</v>
      </c>
      <c r="S34" s="8">
        <f t="shared" si="7"/>
        <v>15.189031641075308</v>
      </c>
    </row>
    <row r="35" spans="1:19" ht="15">
      <c r="A35" s="1">
        <v>8</v>
      </c>
      <c r="B35" s="5">
        <v>0.5868055555555556</v>
      </c>
      <c r="C35" s="1" t="s">
        <v>95</v>
      </c>
      <c r="D35" s="1">
        <v>2</v>
      </c>
      <c r="E35" s="1">
        <v>7</v>
      </c>
      <c r="F35" s="1" t="s">
        <v>19</v>
      </c>
      <c r="G35" s="2">
        <v>40.5532666666666</v>
      </c>
      <c r="H35" s="6">
        <f>1+_xlfn.COUNTIFS(A:A,A35,O:O,"&lt;"&amp;O35)</f>
        <v>5</v>
      </c>
      <c r="I35" s="2">
        <f>_xlfn.AVERAGEIF(A:A,A35,G:G)</f>
        <v>49.6046722222222</v>
      </c>
      <c r="J35" s="2">
        <f t="shared" si="0"/>
        <v>-9.051405555555597</v>
      </c>
      <c r="K35" s="2">
        <f t="shared" si="1"/>
        <v>80.94859444444441</v>
      </c>
      <c r="L35" s="2">
        <f t="shared" si="2"/>
        <v>128.6268615403846</v>
      </c>
      <c r="M35" s="2">
        <f>SUMIF(A:A,A35,L:L)</f>
        <v>2103.5834259084836</v>
      </c>
      <c r="N35" s="3">
        <f t="shared" si="3"/>
        <v>0.06114654639134835</v>
      </c>
      <c r="O35" s="7">
        <f t="shared" si="4"/>
        <v>16.354153407125057</v>
      </c>
      <c r="P35" s="3">
        <f t="shared" si="5"/>
        <v>0.06114654639134835</v>
      </c>
      <c r="Q35" s="3">
        <f>IF(ISNUMBER(P35),SUMIF(A:A,A35,P:P),"")</f>
        <v>0.9688433600546474</v>
      </c>
      <c r="R35" s="3">
        <f t="shared" si="6"/>
        <v>0.06311293333103857</v>
      </c>
      <c r="S35" s="8">
        <f t="shared" si="7"/>
        <v>15.844612937808199</v>
      </c>
    </row>
    <row r="36" spans="1:19" ht="15">
      <c r="A36" s="1">
        <v>8</v>
      </c>
      <c r="B36" s="5">
        <v>0.5868055555555556</v>
      </c>
      <c r="C36" s="1" t="s">
        <v>95</v>
      </c>
      <c r="D36" s="1">
        <v>2</v>
      </c>
      <c r="E36" s="1">
        <v>6</v>
      </c>
      <c r="F36" s="1" t="s">
        <v>107</v>
      </c>
      <c r="G36" s="2">
        <v>29.315833333333302</v>
      </c>
      <c r="H36" s="6">
        <f>1+_xlfn.COUNTIFS(A:A,A36,O:O,"&lt;"&amp;O36)</f>
        <v>6</v>
      </c>
      <c r="I36" s="2">
        <f>_xlfn.AVERAGEIF(A:A,A36,G:G)</f>
        <v>49.6046722222222</v>
      </c>
      <c r="J36" s="2">
        <f t="shared" si="0"/>
        <v>-20.288838888888897</v>
      </c>
      <c r="K36" s="2">
        <f t="shared" si="1"/>
        <v>69.7111611111111</v>
      </c>
      <c r="L36" s="2">
        <f t="shared" si="2"/>
        <v>65.54059139604185</v>
      </c>
      <c r="M36" s="2">
        <f>SUMIF(A:A,A36,L:L)</f>
        <v>2103.5834259084836</v>
      </c>
      <c r="N36" s="3">
        <f t="shared" si="3"/>
        <v>0.03115663994535256</v>
      </c>
      <c r="O36" s="7">
        <f t="shared" si="4"/>
        <v>32.0958871609377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35</v>
      </c>
      <c r="B37" s="5">
        <v>0.5972222222222222</v>
      </c>
      <c r="C37" s="1" t="s">
        <v>353</v>
      </c>
      <c r="D37" s="1">
        <v>4</v>
      </c>
      <c r="E37" s="1">
        <v>4</v>
      </c>
      <c r="F37" s="1" t="s">
        <v>357</v>
      </c>
      <c r="G37" s="2">
        <v>64.5324666666666</v>
      </c>
      <c r="H37" s="6">
        <f>1+_xlfn.COUNTIFS(A:A,A37,O:O,"&lt;"&amp;O37)</f>
        <v>1</v>
      </c>
      <c r="I37" s="2">
        <f>_xlfn.AVERAGEIF(A:A,A37,G:G)</f>
        <v>50.882076190476184</v>
      </c>
      <c r="J37" s="2">
        <f t="shared" si="0"/>
        <v>13.65039047619041</v>
      </c>
      <c r="K37" s="2">
        <f t="shared" si="1"/>
        <v>103.65039047619041</v>
      </c>
      <c r="L37" s="2">
        <f t="shared" si="2"/>
        <v>502.2125460407464</v>
      </c>
      <c r="M37" s="2">
        <f>SUMIF(A:A,A37,L:L)</f>
        <v>1723.6351341801073</v>
      </c>
      <c r="N37" s="3">
        <f t="shared" si="3"/>
        <v>0.2913682461454565</v>
      </c>
      <c r="O37" s="7">
        <f t="shared" si="4"/>
        <v>3.432082985119735</v>
      </c>
      <c r="P37" s="3">
        <f t="shared" si="5"/>
        <v>0.2913682461454565</v>
      </c>
      <c r="Q37" s="3">
        <f>IF(ISNUMBER(P37),SUMIF(A:A,A37,P:P),"")</f>
        <v>1</v>
      </c>
      <c r="R37" s="3">
        <f t="shared" si="6"/>
        <v>0.2913682461454565</v>
      </c>
      <c r="S37" s="8">
        <f t="shared" si="7"/>
        <v>3.432082985119735</v>
      </c>
    </row>
    <row r="38" spans="1:19" ht="15">
      <c r="A38" s="1">
        <v>35</v>
      </c>
      <c r="B38" s="5">
        <v>0.5972222222222222</v>
      </c>
      <c r="C38" s="1" t="s">
        <v>353</v>
      </c>
      <c r="D38" s="1">
        <v>4</v>
      </c>
      <c r="E38" s="1">
        <v>5</v>
      </c>
      <c r="F38" s="1" t="s">
        <v>358</v>
      </c>
      <c r="G38" s="2">
        <v>55.0712</v>
      </c>
      <c r="H38" s="6">
        <f>1+_xlfn.COUNTIFS(A:A,A38,O:O,"&lt;"&amp;O38)</f>
        <v>2</v>
      </c>
      <c r="I38" s="2">
        <f>_xlfn.AVERAGEIF(A:A,A38,G:G)</f>
        <v>50.882076190476184</v>
      </c>
      <c r="J38" s="2">
        <f t="shared" si="0"/>
        <v>4.189123809523814</v>
      </c>
      <c r="K38" s="2">
        <f t="shared" si="1"/>
        <v>94.1891238095238</v>
      </c>
      <c r="L38" s="2">
        <f t="shared" si="2"/>
        <v>284.6747864581773</v>
      </c>
      <c r="M38" s="2">
        <f>SUMIF(A:A,A38,L:L)</f>
        <v>1723.6351341801073</v>
      </c>
      <c r="N38" s="3">
        <f t="shared" si="3"/>
        <v>0.16515954033020475</v>
      </c>
      <c r="O38" s="7">
        <f t="shared" si="4"/>
        <v>6.054751654071525</v>
      </c>
      <c r="P38" s="3">
        <f t="shared" si="5"/>
        <v>0.16515954033020475</v>
      </c>
      <c r="Q38" s="3">
        <f>IF(ISNUMBER(P38),SUMIF(A:A,A38,P:P),"")</f>
        <v>1</v>
      </c>
      <c r="R38" s="3">
        <f t="shared" si="6"/>
        <v>0.16515954033020475</v>
      </c>
      <c r="S38" s="8">
        <f t="shared" si="7"/>
        <v>6.054751654071525</v>
      </c>
    </row>
    <row r="39" spans="1:19" ht="15">
      <c r="A39" s="1">
        <v>35</v>
      </c>
      <c r="B39" s="5">
        <v>0.5972222222222222</v>
      </c>
      <c r="C39" s="1" t="s">
        <v>353</v>
      </c>
      <c r="D39" s="1">
        <v>4</v>
      </c>
      <c r="E39" s="1">
        <v>3</v>
      </c>
      <c r="F39" s="1" t="s">
        <v>356</v>
      </c>
      <c r="G39" s="2">
        <v>54.4516</v>
      </c>
      <c r="H39" s="6">
        <f>1+_xlfn.COUNTIFS(A:A,A39,O:O,"&lt;"&amp;O39)</f>
        <v>3</v>
      </c>
      <c r="I39" s="2">
        <f>_xlfn.AVERAGEIF(A:A,A39,G:G)</f>
        <v>50.882076190476184</v>
      </c>
      <c r="J39" s="2">
        <f t="shared" si="0"/>
        <v>3.5695238095238153</v>
      </c>
      <c r="K39" s="2">
        <f t="shared" si="1"/>
        <v>93.56952380952382</v>
      </c>
      <c r="L39" s="2">
        <f t="shared" si="2"/>
        <v>274.28601945751785</v>
      </c>
      <c r="M39" s="2">
        <f>SUMIF(A:A,A39,L:L)</f>
        <v>1723.6351341801073</v>
      </c>
      <c r="N39" s="3">
        <f t="shared" si="3"/>
        <v>0.15913229779224083</v>
      </c>
      <c r="O39" s="7">
        <f t="shared" si="4"/>
        <v>6.284079434996754</v>
      </c>
      <c r="P39" s="3">
        <f t="shared" si="5"/>
        <v>0.15913229779224083</v>
      </c>
      <c r="Q39" s="3">
        <f>IF(ISNUMBER(P39),SUMIF(A:A,A39,P:P),"")</f>
        <v>1</v>
      </c>
      <c r="R39" s="3">
        <f t="shared" si="6"/>
        <v>0.15913229779224083</v>
      </c>
      <c r="S39" s="8">
        <f t="shared" si="7"/>
        <v>6.284079434996754</v>
      </c>
    </row>
    <row r="40" spans="1:19" ht="15">
      <c r="A40" s="1">
        <v>35</v>
      </c>
      <c r="B40" s="5">
        <v>0.5972222222222222</v>
      </c>
      <c r="C40" s="1" t="s">
        <v>353</v>
      </c>
      <c r="D40" s="1">
        <v>4</v>
      </c>
      <c r="E40" s="1">
        <v>2</v>
      </c>
      <c r="F40" s="1" t="s">
        <v>355</v>
      </c>
      <c r="G40" s="2">
        <v>52.3627666666667</v>
      </c>
      <c r="H40" s="6">
        <f>1+_xlfn.COUNTIFS(A:A,A40,O:O,"&lt;"&amp;O40)</f>
        <v>4</v>
      </c>
      <c r="I40" s="2">
        <f>_xlfn.AVERAGEIF(A:A,A40,G:G)</f>
        <v>50.882076190476184</v>
      </c>
      <c r="J40" s="2">
        <f t="shared" si="0"/>
        <v>1.4806904761905173</v>
      </c>
      <c r="K40" s="2">
        <f t="shared" si="1"/>
        <v>91.48069047619052</v>
      </c>
      <c r="L40" s="2">
        <f t="shared" si="2"/>
        <v>241.97669710639232</v>
      </c>
      <c r="M40" s="2">
        <f>SUMIF(A:A,A40,L:L)</f>
        <v>1723.6351341801073</v>
      </c>
      <c r="N40" s="3">
        <f t="shared" si="3"/>
        <v>0.1403874244078315</v>
      </c>
      <c r="O40" s="7">
        <f t="shared" si="4"/>
        <v>7.123145140799485</v>
      </c>
      <c r="P40" s="3">
        <f t="shared" si="5"/>
        <v>0.1403874244078315</v>
      </c>
      <c r="Q40" s="3">
        <f>IF(ISNUMBER(P40),SUMIF(A:A,A40,P:P),"")</f>
        <v>1</v>
      </c>
      <c r="R40" s="3">
        <f t="shared" si="6"/>
        <v>0.1403874244078315</v>
      </c>
      <c r="S40" s="8">
        <f t="shared" si="7"/>
        <v>7.123145140799485</v>
      </c>
    </row>
    <row r="41" spans="1:19" ht="15">
      <c r="A41" s="1">
        <v>35</v>
      </c>
      <c r="B41" s="5">
        <v>0.5972222222222222</v>
      </c>
      <c r="C41" s="1" t="s">
        <v>353</v>
      </c>
      <c r="D41" s="1">
        <v>4</v>
      </c>
      <c r="E41" s="1">
        <v>1</v>
      </c>
      <c r="F41" s="1" t="s">
        <v>354</v>
      </c>
      <c r="G41" s="2">
        <v>44.040800000000004</v>
      </c>
      <c r="H41" s="6">
        <f>1+_xlfn.COUNTIFS(A:A,A41,O:O,"&lt;"&amp;O41)</f>
        <v>5</v>
      </c>
      <c r="I41" s="2">
        <f>_xlfn.AVERAGEIF(A:A,A41,G:G)</f>
        <v>50.882076190476184</v>
      </c>
      <c r="J41" s="2">
        <f t="shared" si="0"/>
        <v>-6.841276190476179</v>
      </c>
      <c r="K41" s="2">
        <f t="shared" si="1"/>
        <v>83.15872380952382</v>
      </c>
      <c r="L41" s="2">
        <f t="shared" si="2"/>
        <v>146.86641447791422</v>
      </c>
      <c r="M41" s="2">
        <f>SUMIF(A:A,A41,L:L)</f>
        <v>1723.6351341801073</v>
      </c>
      <c r="N41" s="3">
        <f t="shared" si="3"/>
        <v>0.08520736875543855</v>
      </c>
      <c r="O41" s="7">
        <f t="shared" si="4"/>
        <v>11.736074175347337</v>
      </c>
      <c r="P41" s="3">
        <f t="shared" si="5"/>
        <v>0.08520736875543855</v>
      </c>
      <c r="Q41" s="3">
        <f>IF(ISNUMBER(P41),SUMIF(A:A,A41,P:P),"")</f>
        <v>1</v>
      </c>
      <c r="R41" s="3">
        <f t="shared" si="6"/>
        <v>0.08520736875543855</v>
      </c>
      <c r="S41" s="8">
        <f t="shared" si="7"/>
        <v>11.736074175347337</v>
      </c>
    </row>
    <row r="42" spans="1:19" ht="15">
      <c r="A42" s="1">
        <v>35</v>
      </c>
      <c r="B42" s="5">
        <v>0.5972222222222222</v>
      </c>
      <c r="C42" s="1" t="s">
        <v>353</v>
      </c>
      <c r="D42" s="1">
        <v>4</v>
      </c>
      <c r="E42" s="1">
        <v>6</v>
      </c>
      <c r="F42" s="1" t="s">
        <v>359</v>
      </c>
      <c r="G42" s="2">
        <v>43.0102666666667</v>
      </c>
      <c r="H42" s="6">
        <f>1+_xlfn.COUNTIFS(A:A,A42,O:O,"&lt;"&amp;O42)</f>
        <v>6</v>
      </c>
      <c r="I42" s="2">
        <f>_xlfn.AVERAGEIF(A:A,A42,G:G)</f>
        <v>50.882076190476184</v>
      </c>
      <c r="J42" s="2">
        <f t="shared" si="0"/>
        <v>-7.871809523809482</v>
      </c>
      <c r="K42" s="2">
        <f t="shared" si="1"/>
        <v>82.12819047619053</v>
      </c>
      <c r="L42" s="2">
        <f t="shared" si="2"/>
        <v>138.06042181482417</v>
      </c>
      <c r="M42" s="2">
        <f>SUMIF(A:A,A42,L:L)</f>
        <v>1723.6351341801073</v>
      </c>
      <c r="N42" s="3">
        <f t="shared" si="3"/>
        <v>0.0800984031231739</v>
      </c>
      <c r="O42" s="7">
        <f t="shared" si="4"/>
        <v>12.484643401220094</v>
      </c>
      <c r="P42" s="3">
        <f t="shared" si="5"/>
        <v>0.0800984031231739</v>
      </c>
      <c r="Q42" s="3">
        <f>IF(ISNUMBER(P42),SUMIF(A:A,A42,P:P),"")</f>
        <v>1</v>
      </c>
      <c r="R42" s="3">
        <f t="shared" si="6"/>
        <v>0.0800984031231739</v>
      </c>
      <c r="S42" s="8">
        <f t="shared" si="7"/>
        <v>12.484643401220094</v>
      </c>
    </row>
    <row r="43" spans="1:19" ht="15">
      <c r="A43" s="1">
        <v>35</v>
      </c>
      <c r="B43" s="5">
        <v>0.5972222222222222</v>
      </c>
      <c r="C43" s="1" t="s">
        <v>353</v>
      </c>
      <c r="D43" s="1">
        <v>4</v>
      </c>
      <c r="E43" s="1">
        <v>7</v>
      </c>
      <c r="F43" s="1" t="s">
        <v>360</v>
      </c>
      <c r="G43" s="2">
        <v>42.705433333333296</v>
      </c>
      <c r="H43" s="6">
        <f>1+_xlfn.COUNTIFS(A:A,A43,O:O,"&lt;"&amp;O43)</f>
        <v>7</v>
      </c>
      <c r="I43" s="2">
        <f>_xlfn.AVERAGEIF(A:A,A43,G:G)</f>
        <v>50.882076190476184</v>
      </c>
      <c r="J43" s="2">
        <f t="shared" si="0"/>
        <v>-8.176642857142888</v>
      </c>
      <c r="K43" s="2">
        <f t="shared" si="1"/>
        <v>81.8233571428571</v>
      </c>
      <c r="L43" s="2">
        <f t="shared" si="2"/>
        <v>135.55824882453496</v>
      </c>
      <c r="M43" s="2">
        <f>SUMIF(A:A,A43,L:L)</f>
        <v>1723.6351341801073</v>
      </c>
      <c r="N43" s="3">
        <f t="shared" si="3"/>
        <v>0.07864671944565392</v>
      </c>
      <c r="O43" s="7">
        <f t="shared" si="4"/>
        <v>12.715088525606147</v>
      </c>
      <c r="P43" s="3">
        <f t="shared" si="5"/>
        <v>0.07864671944565392</v>
      </c>
      <c r="Q43" s="3">
        <f>IF(ISNUMBER(P43),SUMIF(A:A,A43,P:P),"")</f>
        <v>1</v>
      </c>
      <c r="R43" s="3">
        <f t="shared" si="6"/>
        <v>0.07864671944565392</v>
      </c>
      <c r="S43" s="8">
        <f t="shared" si="7"/>
        <v>12.715088525606147</v>
      </c>
    </row>
    <row r="44" spans="1:19" ht="15">
      <c r="A44" s="1">
        <v>29</v>
      </c>
      <c r="B44" s="5">
        <v>0.6041666666666666</v>
      </c>
      <c r="C44" s="1" t="s">
        <v>282</v>
      </c>
      <c r="D44" s="1">
        <v>3</v>
      </c>
      <c r="E44" s="1">
        <v>2</v>
      </c>
      <c r="F44" s="1" t="s">
        <v>298</v>
      </c>
      <c r="G44" s="2">
        <v>63.8936333333333</v>
      </c>
      <c r="H44" s="6">
        <f>1+_xlfn.COUNTIFS(A:A,A44,O:O,"&lt;"&amp;O44)</f>
        <v>1</v>
      </c>
      <c r="I44" s="2">
        <f>_xlfn.AVERAGEIF(A:A,A44,G:G)</f>
        <v>50.04573333333333</v>
      </c>
      <c r="J44" s="2">
        <f t="shared" si="0"/>
        <v>13.847899999999967</v>
      </c>
      <c r="K44" s="2">
        <f t="shared" si="1"/>
        <v>103.84789999999997</v>
      </c>
      <c r="L44" s="2">
        <f t="shared" si="2"/>
        <v>508.19945577599293</v>
      </c>
      <c r="M44" s="2">
        <f>SUMIF(A:A,A44,L:L)</f>
        <v>1986.3672854372767</v>
      </c>
      <c r="N44" s="3">
        <f t="shared" si="3"/>
        <v>0.2558436496119188</v>
      </c>
      <c r="O44" s="7">
        <f t="shared" si="4"/>
        <v>3.9086371755440035</v>
      </c>
      <c r="P44" s="3">
        <f t="shared" si="5"/>
        <v>0.2558436496119188</v>
      </c>
      <c r="Q44" s="3">
        <f>IF(ISNUMBER(P44),SUMIF(A:A,A44,P:P),"")</f>
        <v>1</v>
      </c>
      <c r="R44" s="3">
        <f t="shared" si="6"/>
        <v>0.2558436496119188</v>
      </c>
      <c r="S44" s="8">
        <f t="shared" si="7"/>
        <v>3.9086371755440035</v>
      </c>
    </row>
    <row r="45" spans="1:19" ht="15">
      <c r="A45" s="1">
        <v>29</v>
      </c>
      <c r="B45" s="5">
        <v>0.6041666666666666</v>
      </c>
      <c r="C45" s="1" t="s">
        <v>282</v>
      </c>
      <c r="D45" s="1">
        <v>3</v>
      </c>
      <c r="E45" s="1">
        <v>1</v>
      </c>
      <c r="F45" s="1" t="s">
        <v>297</v>
      </c>
      <c r="G45" s="2">
        <v>57.7193666666667</v>
      </c>
      <c r="H45" s="6">
        <f>1+_xlfn.COUNTIFS(A:A,A45,O:O,"&lt;"&amp;O45)</f>
        <v>2</v>
      </c>
      <c r="I45" s="2">
        <f>_xlfn.AVERAGEIF(A:A,A45,G:G)</f>
        <v>50.04573333333333</v>
      </c>
      <c r="J45" s="2">
        <f t="shared" si="0"/>
        <v>7.67363333333337</v>
      </c>
      <c r="K45" s="2">
        <f t="shared" si="1"/>
        <v>97.67363333333337</v>
      </c>
      <c r="L45" s="2">
        <f t="shared" si="2"/>
        <v>350.8707773563467</v>
      </c>
      <c r="M45" s="2">
        <f>SUMIF(A:A,A45,L:L)</f>
        <v>1986.3672854372767</v>
      </c>
      <c r="N45" s="3">
        <f t="shared" si="3"/>
        <v>0.1766394261165585</v>
      </c>
      <c r="O45" s="7">
        <f t="shared" si="4"/>
        <v>5.66125027682174</v>
      </c>
      <c r="P45" s="3">
        <f t="shared" si="5"/>
        <v>0.1766394261165585</v>
      </c>
      <c r="Q45" s="3">
        <f>IF(ISNUMBER(P45),SUMIF(A:A,A45,P:P),"")</f>
        <v>1</v>
      </c>
      <c r="R45" s="3">
        <f t="shared" si="6"/>
        <v>0.1766394261165585</v>
      </c>
      <c r="S45" s="8">
        <f t="shared" si="7"/>
        <v>5.66125027682174</v>
      </c>
    </row>
    <row r="46" spans="1:19" ht="15">
      <c r="A46" s="1">
        <v>29</v>
      </c>
      <c r="B46" s="5">
        <v>0.6041666666666666</v>
      </c>
      <c r="C46" s="1" t="s">
        <v>282</v>
      </c>
      <c r="D46" s="1">
        <v>3</v>
      </c>
      <c r="E46" s="1">
        <v>8</v>
      </c>
      <c r="F46" s="1" t="s">
        <v>303</v>
      </c>
      <c r="G46" s="2">
        <v>55.4405</v>
      </c>
      <c r="H46" s="6">
        <f>1+_xlfn.COUNTIFS(A:A,A46,O:O,"&lt;"&amp;O46)</f>
        <v>3</v>
      </c>
      <c r="I46" s="2">
        <f>_xlfn.AVERAGEIF(A:A,A46,G:G)</f>
        <v>50.04573333333333</v>
      </c>
      <c r="J46" s="2">
        <f t="shared" si="0"/>
        <v>5.394766666666669</v>
      </c>
      <c r="K46" s="2">
        <f t="shared" si="1"/>
        <v>95.39476666666667</v>
      </c>
      <c r="L46" s="2">
        <f t="shared" si="2"/>
        <v>306.03087636022747</v>
      </c>
      <c r="M46" s="2">
        <f>SUMIF(A:A,A46,L:L)</f>
        <v>1986.3672854372767</v>
      </c>
      <c r="N46" s="3">
        <f t="shared" si="3"/>
        <v>0.1540656043843665</v>
      </c>
      <c r="O46" s="7">
        <f t="shared" si="4"/>
        <v>6.490741421460798</v>
      </c>
      <c r="P46" s="3">
        <f t="shared" si="5"/>
        <v>0.1540656043843665</v>
      </c>
      <c r="Q46" s="3">
        <f>IF(ISNUMBER(P46),SUMIF(A:A,A46,P:P),"")</f>
        <v>1</v>
      </c>
      <c r="R46" s="3">
        <f t="shared" si="6"/>
        <v>0.1540656043843665</v>
      </c>
      <c r="S46" s="8">
        <f t="shared" si="7"/>
        <v>6.490741421460798</v>
      </c>
    </row>
    <row r="47" spans="1:19" ht="15">
      <c r="A47" s="1">
        <v>29</v>
      </c>
      <c r="B47" s="5">
        <v>0.6041666666666666</v>
      </c>
      <c r="C47" s="1" t="s">
        <v>282</v>
      </c>
      <c r="D47" s="1">
        <v>3</v>
      </c>
      <c r="E47" s="1">
        <v>5</v>
      </c>
      <c r="F47" s="1" t="s">
        <v>300</v>
      </c>
      <c r="G47" s="2">
        <v>49.4427</v>
      </c>
      <c r="H47" s="6">
        <f>1+_xlfn.COUNTIFS(A:A,A47,O:O,"&lt;"&amp;O47)</f>
        <v>4</v>
      </c>
      <c r="I47" s="2">
        <f>_xlfn.AVERAGEIF(A:A,A47,G:G)</f>
        <v>50.04573333333333</v>
      </c>
      <c r="J47" s="2">
        <f t="shared" si="0"/>
        <v>-0.6030333333333289</v>
      </c>
      <c r="K47" s="2">
        <f t="shared" si="1"/>
        <v>89.39696666666667</v>
      </c>
      <c r="L47" s="2">
        <f t="shared" si="2"/>
        <v>213.53868272915463</v>
      </c>
      <c r="M47" s="2">
        <f>SUMIF(A:A,A47,L:L)</f>
        <v>1986.3672854372767</v>
      </c>
      <c r="N47" s="3">
        <f t="shared" si="3"/>
        <v>0.10750211418335279</v>
      </c>
      <c r="O47" s="7">
        <f t="shared" si="4"/>
        <v>9.30214263781293</v>
      </c>
      <c r="P47" s="3">
        <f t="shared" si="5"/>
        <v>0.10750211418335279</v>
      </c>
      <c r="Q47" s="3">
        <f>IF(ISNUMBER(P47),SUMIF(A:A,A47,P:P),"")</f>
        <v>1</v>
      </c>
      <c r="R47" s="3">
        <f t="shared" si="6"/>
        <v>0.10750211418335279</v>
      </c>
      <c r="S47" s="8">
        <f t="shared" si="7"/>
        <v>9.30214263781293</v>
      </c>
    </row>
    <row r="48" spans="1:19" ht="15">
      <c r="A48" s="1">
        <v>29</v>
      </c>
      <c r="B48" s="5">
        <v>0.6041666666666666</v>
      </c>
      <c r="C48" s="1" t="s">
        <v>282</v>
      </c>
      <c r="D48" s="1">
        <v>3</v>
      </c>
      <c r="E48" s="1">
        <v>7</v>
      </c>
      <c r="F48" s="1" t="s">
        <v>302</v>
      </c>
      <c r="G48" s="2">
        <v>48.3546666666667</v>
      </c>
      <c r="H48" s="6">
        <f>1+_xlfn.COUNTIFS(A:A,A48,O:O,"&lt;"&amp;O48)</f>
        <v>5</v>
      </c>
      <c r="I48" s="2">
        <f>_xlfn.AVERAGEIF(A:A,A48,G:G)</f>
        <v>50.04573333333333</v>
      </c>
      <c r="J48" s="2">
        <f t="shared" si="0"/>
        <v>-1.6910666666666287</v>
      </c>
      <c r="K48" s="2">
        <f t="shared" si="1"/>
        <v>88.30893333333337</v>
      </c>
      <c r="L48" s="2">
        <f t="shared" si="2"/>
        <v>200.0437314708001</v>
      </c>
      <c r="M48" s="2">
        <f>SUMIF(A:A,A48,L:L)</f>
        <v>1986.3672854372767</v>
      </c>
      <c r="N48" s="3">
        <f t="shared" si="3"/>
        <v>0.10070832969178845</v>
      </c>
      <c r="O48" s="7">
        <f t="shared" si="4"/>
        <v>9.929665232860454</v>
      </c>
      <c r="P48" s="3">
        <f t="shared" si="5"/>
        <v>0.10070832969178845</v>
      </c>
      <c r="Q48" s="3">
        <f>IF(ISNUMBER(P48),SUMIF(A:A,A48,P:P),"")</f>
        <v>1</v>
      </c>
      <c r="R48" s="3">
        <f t="shared" si="6"/>
        <v>0.10070832969178845</v>
      </c>
      <c r="S48" s="8">
        <f t="shared" si="7"/>
        <v>9.929665232860454</v>
      </c>
    </row>
    <row r="49" spans="1:19" ht="15">
      <c r="A49" s="1">
        <v>29</v>
      </c>
      <c r="B49" s="5">
        <v>0.6041666666666666</v>
      </c>
      <c r="C49" s="1" t="s">
        <v>282</v>
      </c>
      <c r="D49" s="1">
        <v>3</v>
      </c>
      <c r="E49" s="1">
        <v>4</v>
      </c>
      <c r="F49" s="1" t="s">
        <v>299</v>
      </c>
      <c r="G49" s="2">
        <v>43.7867</v>
      </c>
      <c r="H49" s="6">
        <f>1+_xlfn.COUNTIFS(A:A,A49,O:O,"&lt;"&amp;O49)</f>
        <v>6</v>
      </c>
      <c r="I49" s="2">
        <f>_xlfn.AVERAGEIF(A:A,A49,G:G)</f>
        <v>50.04573333333333</v>
      </c>
      <c r="J49" s="2">
        <f t="shared" si="0"/>
        <v>-6.259033333333328</v>
      </c>
      <c r="K49" s="2">
        <f t="shared" si="1"/>
        <v>83.74096666666668</v>
      </c>
      <c r="L49" s="2">
        <f t="shared" si="2"/>
        <v>152.08780218089066</v>
      </c>
      <c r="M49" s="2">
        <f>SUMIF(A:A,A49,L:L)</f>
        <v>1986.3672854372767</v>
      </c>
      <c r="N49" s="3">
        <f t="shared" si="3"/>
        <v>0.07656580094522158</v>
      </c>
      <c r="O49" s="7">
        <f t="shared" si="4"/>
        <v>13.060661387392033</v>
      </c>
      <c r="P49" s="3">
        <f t="shared" si="5"/>
        <v>0.07656580094522158</v>
      </c>
      <c r="Q49" s="3">
        <f>IF(ISNUMBER(P49),SUMIF(A:A,A49,P:P),"")</f>
        <v>1</v>
      </c>
      <c r="R49" s="3">
        <f t="shared" si="6"/>
        <v>0.07656580094522158</v>
      </c>
      <c r="S49" s="8">
        <f t="shared" si="7"/>
        <v>13.060661387392033</v>
      </c>
    </row>
    <row r="50" spans="1:19" ht="15">
      <c r="A50" s="1">
        <v>29</v>
      </c>
      <c r="B50" s="5">
        <v>0.6041666666666666</v>
      </c>
      <c r="C50" s="1" t="s">
        <v>282</v>
      </c>
      <c r="D50" s="1">
        <v>3</v>
      </c>
      <c r="E50" s="1">
        <v>9</v>
      </c>
      <c r="F50" s="1" t="s">
        <v>304</v>
      </c>
      <c r="G50" s="2">
        <v>41.729</v>
      </c>
      <c r="H50" s="6">
        <f>1+_xlfn.COUNTIFS(A:A,A50,O:O,"&lt;"&amp;O50)</f>
        <v>7</v>
      </c>
      <c r="I50" s="2">
        <f>_xlfn.AVERAGEIF(A:A,A50,G:G)</f>
        <v>50.04573333333333</v>
      </c>
      <c r="J50" s="2">
        <f t="shared" si="0"/>
        <v>-8.316733333333332</v>
      </c>
      <c r="K50" s="2">
        <f t="shared" si="1"/>
        <v>81.68326666666667</v>
      </c>
      <c r="L50" s="2">
        <f t="shared" si="2"/>
        <v>134.42359893642637</v>
      </c>
      <c r="M50" s="2">
        <f>SUMIF(A:A,A50,L:L)</f>
        <v>1986.3672854372767</v>
      </c>
      <c r="N50" s="3">
        <f t="shared" si="3"/>
        <v>0.06767308338288229</v>
      </c>
      <c r="O50" s="7">
        <f t="shared" si="4"/>
        <v>14.77692385231182</v>
      </c>
      <c r="P50" s="3">
        <f t="shared" si="5"/>
        <v>0.06767308338288229</v>
      </c>
      <c r="Q50" s="3">
        <f>IF(ISNUMBER(P50),SUMIF(A:A,A50,P:P),"")</f>
        <v>1</v>
      </c>
      <c r="R50" s="3">
        <f t="shared" si="6"/>
        <v>0.06767308338288229</v>
      </c>
      <c r="S50" s="8">
        <f t="shared" si="7"/>
        <v>14.77692385231182</v>
      </c>
    </row>
    <row r="51" spans="1:19" ht="15">
      <c r="A51" s="1">
        <v>29</v>
      </c>
      <c r="B51" s="5">
        <v>0.6041666666666666</v>
      </c>
      <c r="C51" s="1" t="s">
        <v>282</v>
      </c>
      <c r="D51" s="1">
        <v>3</v>
      </c>
      <c r="E51" s="1">
        <v>6</v>
      </c>
      <c r="F51" s="1" t="s">
        <v>301</v>
      </c>
      <c r="G51" s="2">
        <v>39.9993</v>
      </c>
      <c r="H51" s="6">
        <f>1+_xlfn.COUNTIFS(A:A,A51,O:O,"&lt;"&amp;O51)</f>
        <v>8</v>
      </c>
      <c r="I51" s="2">
        <f>_xlfn.AVERAGEIF(A:A,A51,G:G)</f>
        <v>50.04573333333333</v>
      </c>
      <c r="J51" s="2">
        <f t="shared" si="0"/>
        <v>-10.046433333333333</v>
      </c>
      <c r="K51" s="2">
        <f t="shared" si="1"/>
        <v>79.95356666666666</v>
      </c>
      <c r="L51" s="2">
        <f t="shared" si="2"/>
        <v>121.17236062743788</v>
      </c>
      <c r="M51" s="2">
        <f>SUMIF(A:A,A51,L:L)</f>
        <v>1986.3672854372767</v>
      </c>
      <c r="N51" s="3">
        <f t="shared" si="3"/>
        <v>0.061001991683911135</v>
      </c>
      <c r="O51" s="7">
        <f t="shared" si="4"/>
        <v>16.392907385411537</v>
      </c>
      <c r="P51" s="3">
        <f t="shared" si="5"/>
        <v>0.061001991683911135</v>
      </c>
      <c r="Q51" s="3">
        <f>IF(ISNUMBER(P51),SUMIF(A:A,A51,P:P),"")</f>
        <v>1</v>
      </c>
      <c r="R51" s="3">
        <f t="shared" si="6"/>
        <v>0.061001991683911135</v>
      </c>
      <c r="S51" s="8">
        <f t="shared" si="7"/>
        <v>16.392907385411537</v>
      </c>
    </row>
    <row r="52" spans="1:19" ht="15">
      <c r="A52" s="1">
        <v>9</v>
      </c>
      <c r="B52" s="5">
        <v>0.611111111111111</v>
      </c>
      <c r="C52" s="1" t="s">
        <v>95</v>
      </c>
      <c r="D52" s="1">
        <v>3</v>
      </c>
      <c r="E52" s="1">
        <v>2</v>
      </c>
      <c r="F52" s="1" t="s">
        <v>109</v>
      </c>
      <c r="G52" s="2">
        <v>70.4815000000001</v>
      </c>
      <c r="H52" s="6">
        <f>1+_xlfn.COUNTIFS(A:A,A52,O:O,"&lt;"&amp;O52)</f>
        <v>1</v>
      </c>
      <c r="I52" s="2">
        <f>_xlfn.AVERAGEIF(A:A,A52,G:G)</f>
        <v>49.4763619047619</v>
      </c>
      <c r="J52" s="2">
        <f t="shared" si="0"/>
        <v>21.005138095238195</v>
      </c>
      <c r="K52" s="2">
        <f t="shared" si="1"/>
        <v>111.0051380952382</v>
      </c>
      <c r="L52" s="2">
        <f t="shared" si="2"/>
        <v>780.7916069256211</v>
      </c>
      <c r="M52" s="2">
        <f>SUMIF(A:A,A52,L:L)</f>
        <v>2249.8924471139244</v>
      </c>
      <c r="N52" s="3">
        <f t="shared" si="3"/>
        <v>0.3470350806889416</v>
      </c>
      <c r="O52" s="7">
        <f t="shared" si="4"/>
        <v>2.881553063784728</v>
      </c>
      <c r="P52" s="3">
        <f t="shared" si="5"/>
        <v>0.3470350806889416</v>
      </c>
      <c r="Q52" s="3">
        <f>IF(ISNUMBER(P52),SUMIF(A:A,A52,P:P),"")</f>
        <v>0.9866999489718525</v>
      </c>
      <c r="R52" s="3">
        <f t="shared" si="6"/>
        <v>0.35171287993939226</v>
      </c>
      <c r="S52" s="8">
        <f t="shared" si="7"/>
        <v>2.843228260996076</v>
      </c>
    </row>
    <row r="53" spans="1:19" ht="15">
      <c r="A53" s="1">
        <v>9</v>
      </c>
      <c r="B53" s="5">
        <v>0.611111111111111</v>
      </c>
      <c r="C53" s="1" t="s">
        <v>95</v>
      </c>
      <c r="D53" s="1">
        <v>3</v>
      </c>
      <c r="E53" s="1">
        <v>7</v>
      </c>
      <c r="F53" s="1" t="s">
        <v>113</v>
      </c>
      <c r="G53" s="2">
        <v>65.0595666666667</v>
      </c>
      <c r="H53" s="6">
        <f>1+_xlfn.COUNTIFS(A:A,A53,O:O,"&lt;"&amp;O53)</f>
        <v>2</v>
      </c>
      <c r="I53" s="2">
        <f>_xlfn.AVERAGEIF(A:A,A53,G:G)</f>
        <v>49.4763619047619</v>
      </c>
      <c r="J53" s="2">
        <f t="shared" si="0"/>
        <v>15.583204761904796</v>
      </c>
      <c r="K53" s="2">
        <f t="shared" si="1"/>
        <v>105.5832047619048</v>
      </c>
      <c r="L53" s="2">
        <f t="shared" si="2"/>
        <v>563.9650523807425</v>
      </c>
      <c r="M53" s="2">
        <f>SUMIF(A:A,A53,L:L)</f>
        <v>2249.8924471139244</v>
      </c>
      <c r="N53" s="3">
        <f t="shared" si="3"/>
        <v>0.25066311640993116</v>
      </c>
      <c r="O53" s="7">
        <f t="shared" si="4"/>
        <v>3.9894182052879814</v>
      </c>
      <c r="P53" s="3">
        <f t="shared" si="5"/>
        <v>0.25066311640993116</v>
      </c>
      <c r="Q53" s="3">
        <f>IF(ISNUMBER(P53),SUMIF(A:A,A53,P:P),"")</f>
        <v>0.9866999489718525</v>
      </c>
      <c r="R53" s="3">
        <f t="shared" si="6"/>
        <v>0.2540418864631783</v>
      </c>
      <c r="S53" s="8">
        <f t="shared" si="7"/>
        <v>3.9363587395850304</v>
      </c>
    </row>
    <row r="54" spans="1:19" ht="15">
      <c r="A54" s="1">
        <v>9</v>
      </c>
      <c r="B54" s="5">
        <v>0.611111111111111</v>
      </c>
      <c r="C54" s="1" t="s">
        <v>95</v>
      </c>
      <c r="D54" s="1">
        <v>3</v>
      </c>
      <c r="E54" s="1">
        <v>4</v>
      </c>
      <c r="F54" s="1" t="s">
        <v>110</v>
      </c>
      <c r="G54" s="2">
        <v>54.4511333333333</v>
      </c>
      <c r="H54" s="6">
        <f>1+_xlfn.COUNTIFS(A:A,A54,O:O,"&lt;"&amp;O54)</f>
        <v>3</v>
      </c>
      <c r="I54" s="2">
        <f>_xlfn.AVERAGEIF(A:A,A54,G:G)</f>
        <v>49.4763619047619</v>
      </c>
      <c r="J54" s="2">
        <f t="shared" si="0"/>
        <v>4.974771428571401</v>
      </c>
      <c r="K54" s="2">
        <f t="shared" si="1"/>
        <v>94.9747714285714</v>
      </c>
      <c r="L54" s="2">
        <f t="shared" si="2"/>
        <v>298.4153433420419</v>
      </c>
      <c r="M54" s="2">
        <f>SUMIF(A:A,A54,L:L)</f>
        <v>2249.8924471139244</v>
      </c>
      <c r="N54" s="3">
        <f t="shared" si="3"/>
        <v>0.13263538162672517</v>
      </c>
      <c r="O54" s="7">
        <f t="shared" si="4"/>
        <v>7.539466375678648</v>
      </c>
      <c r="P54" s="3">
        <f t="shared" si="5"/>
        <v>0.13263538162672517</v>
      </c>
      <c r="Q54" s="3">
        <f>IF(ISNUMBER(P54),SUMIF(A:A,A54,P:P),"")</f>
        <v>0.9866999489718525</v>
      </c>
      <c r="R54" s="3">
        <f t="shared" si="6"/>
        <v>0.1344232172758619</v>
      </c>
      <c r="S54" s="8">
        <f t="shared" si="7"/>
        <v>7.43919108815712</v>
      </c>
    </row>
    <row r="55" spans="1:19" ht="15">
      <c r="A55" s="1">
        <v>9</v>
      </c>
      <c r="B55" s="5">
        <v>0.611111111111111</v>
      </c>
      <c r="C55" s="1" t="s">
        <v>95</v>
      </c>
      <c r="D55" s="1">
        <v>3</v>
      </c>
      <c r="E55" s="1">
        <v>5</v>
      </c>
      <c r="F55" s="1" t="s">
        <v>111</v>
      </c>
      <c r="G55" s="2">
        <v>51.5149333333333</v>
      </c>
      <c r="H55" s="6">
        <f>1+_xlfn.COUNTIFS(A:A,A55,O:O,"&lt;"&amp;O55)</f>
        <v>4</v>
      </c>
      <c r="I55" s="2">
        <f>_xlfn.AVERAGEIF(A:A,A55,G:G)</f>
        <v>49.4763619047619</v>
      </c>
      <c r="J55" s="2">
        <f t="shared" si="0"/>
        <v>2.0385714285714016</v>
      </c>
      <c r="K55" s="2">
        <f t="shared" si="1"/>
        <v>92.0385714285714</v>
      </c>
      <c r="L55" s="2">
        <f t="shared" si="2"/>
        <v>250.21343301849518</v>
      </c>
      <c r="M55" s="2">
        <f>SUMIF(A:A,A55,L:L)</f>
        <v>2249.8924471139244</v>
      </c>
      <c r="N55" s="3">
        <f t="shared" si="3"/>
        <v>0.11121128627257688</v>
      </c>
      <c r="O55" s="7">
        <f t="shared" si="4"/>
        <v>8.991893120892584</v>
      </c>
      <c r="P55" s="3">
        <f t="shared" si="5"/>
        <v>0.11121128627257688</v>
      </c>
      <c r="Q55" s="3">
        <f>IF(ISNUMBER(P55),SUMIF(A:A,A55,P:P),"")</f>
        <v>0.9866999489718525</v>
      </c>
      <c r="R55" s="3">
        <f t="shared" si="6"/>
        <v>0.11271033953985682</v>
      </c>
      <c r="S55" s="8">
        <f t="shared" si="7"/>
        <v>8.872300483545065</v>
      </c>
    </row>
    <row r="56" spans="1:19" ht="15">
      <c r="A56" s="1">
        <v>9</v>
      </c>
      <c r="B56" s="5">
        <v>0.611111111111111</v>
      </c>
      <c r="C56" s="1" t="s">
        <v>95</v>
      </c>
      <c r="D56" s="1">
        <v>3</v>
      </c>
      <c r="E56" s="1">
        <v>1</v>
      </c>
      <c r="F56" s="1" t="s">
        <v>108</v>
      </c>
      <c r="G56" s="2">
        <v>45.6263333333333</v>
      </c>
      <c r="H56" s="6">
        <f>1+_xlfn.COUNTIFS(A:A,A56,O:O,"&lt;"&amp;O56)</f>
        <v>5</v>
      </c>
      <c r="I56" s="2">
        <f>_xlfn.AVERAGEIF(A:A,A56,G:G)</f>
        <v>49.4763619047619</v>
      </c>
      <c r="J56" s="2">
        <f t="shared" si="0"/>
        <v>-3.850028571428602</v>
      </c>
      <c r="K56" s="2">
        <f t="shared" si="1"/>
        <v>86.1499714285714</v>
      </c>
      <c r="L56" s="2">
        <f t="shared" si="2"/>
        <v>175.73870930807092</v>
      </c>
      <c r="M56" s="2">
        <f>SUMIF(A:A,A56,L:L)</f>
        <v>2249.8924471139244</v>
      </c>
      <c r="N56" s="3">
        <f t="shared" si="3"/>
        <v>0.07810982677572068</v>
      </c>
      <c r="O56" s="7">
        <f t="shared" si="4"/>
        <v>12.802486463980173</v>
      </c>
      <c r="P56" s="3">
        <f t="shared" si="5"/>
        <v>0.07810982677572068</v>
      </c>
      <c r="Q56" s="3">
        <f>IF(ISNUMBER(P56),SUMIF(A:A,A56,P:P),"")</f>
        <v>0.9866999489718525</v>
      </c>
      <c r="R56" s="3">
        <f t="shared" si="6"/>
        <v>0.07916269465414649</v>
      </c>
      <c r="S56" s="8">
        <f t="shared" si="7"/>
        <v>12.632212740722068</v>
      </c>
    </row>
    <row r="57" spans="1:19" ht="15">
      <c r="A57" s="1">
        <v>9</v>
      </c>
      <c r="B57" s="5">
        <v>0.611111111111111</v>
      </c>
      <c r="C57" s="1" t="s">
        <v>95</v>
      </c>
      <c r="D57" s="1">
        <v>3</v>
      </c>
      <c r="E57" s="1">
        <v>8</v>
      </c>
      <c r="F57" s="1" t="s">
        <v>114</v>
      </c>
      <c r="G57" s="2">
        <v>43.0805333333333</v>
      </c>
      <c r="H57" s="6">
        <f>1+_xlfn.COUNTIFS(A:A,A57,O:O,"&lt;"&amp;O57)</f>
        <v>6</v>
      </c>
      <c r="I57" s="2">
        <f>_xlfn.AVERAGEIF(A:A,A57,G:G)</f>
        <v>49.4763619047619</v>
      </c>
      <c r="J57" s="2">
        <f aca="true" t="shared" si="8" ref="J57:J109">G57-I57</f>
        <v>-6.395828571428602</v>
      </c>
      <c r="K57" s="2">
        <f aca="true" t="shared" si="9" ref="K57:K109">90+J57</f>
        <v>83.60417142857139</v>
      </c>
      <c r="L57" s="2">
        <f aca="true" t="shared" si="10" ref="L57:L109">EXP(0.06*K57)</f>
        <v>150.84461778449386</v>
      </c>
      <c r="M57" s="2">
        <f>SUMIF(A:A,A57,L:L)</f>
        <v>2249.8924471139244</v>
      </c>
      <c r="N57" s="3">
        <f aca="true" t="shared" si="11" ref="N57:N109">L57/M57</f>
        <v>0.06704525719795697</v>
      </c>
      <c r="O57" s="7">
        <f aca="true" t="shared" si="12" ref="O57:O109">1/N57</f>
        <v>14.915298140290712</v>
      </c>
      <c r="P57" s="3">
        <f aca="true" t="shared" si="13" ref="P57:P109">IF(O57&gt;21,"",N57)</f>
        <v>0.06704525719795697</v>
      </c>
      <c r="Q57" s="3">
        <f>IF(ISNUMBER(P57),SUMIF(A:A,A57,P:P),"")</f>
        <v>0.9866999489718525</v>
      </c>
      <c r="R57" s="3">
        <f aca="true" t="shared" si="14" ref="R57:R109">_xlfn.IFERROR(P57*(1/Q57),"")</f>
        <v>0.06794898212756426</v>
      </c>
      <c r="S57" s="8">
        <f aca="true" t="shared" si="15" ref="S57:S109">_xlfn.IFERROR(1/R57,"")</f>
        <v>14.716923913924811</v>
      </c>
    </row>
    <row r="58" spans="1:19" ht="15">
      <c r="A58" s="1">
        <v>9</v>
      </c>
      <c r="B58" s="5">
        <v>0.611111111111111</v>
      </c>
      <c r="C58" s="1" t="s">
        <v>95</v>
      </c>
      <c r="D58" s="1">
        <v>3</v>
      </c>
      <c r="E58" s="1">
        <v>6</v>
      </c>
      <c r="F58" s="1" t="s">
        <v>112</v>
      </c>
      <c r="G58" s="2">
        <v>16.120533333333302</v>
      </c>
      <c r="H58" s="6">
        <f>1+_xlfn.COUNTIFS(A:A,A58,O:O,"&lt;"&amp;O58)</f>
        <v>7</v>
      </c>
      <c r="I58" s="2">
        <f>_xlfn.AVERAGEIF(A:A,A58,G:G)</f>
        <v>49.4763619047619</v>
      </c>
      <c r="J58" s="2">
        <f t="shared" si="8"/>
        <v>-33.3558285714286</v>
      </c>
      <c r="K58" s="2">
        <f t="shared" si="9"/>
        <v>56.6441714285714</v>
      </c>
      <c r="L58" s="2">
        <f t="shared" si="10"/>
        <v>29.92368435445901</v>
      </c>
      <c r="M58" s="2">
        <f>SUMIF(A:A,A58,L:L)</f>
        <v>2249.8924471139244</v>
      </c>
      <c r="N58" s="3">
        <f t="shared" si="11"/>
        <v>0.013300051028147573</v>
      </c>
      <c r="O58" s="7">
        <f t="shared" si="12"/>
        <v>75.18768145202219</v>
      </c>
      <c r="P58" s="3">
        <f t="shared" si="13"/>
      </c>
      <c r="Q58" s="3">
        <f>IF(ISNUMBER(P58),SUMIF(A:A,A58,P:P),"")</f>
      </c>
      <c r="R58" s="3">
        <f t="shared" si="14"/>
      </c>
      <c r="S58" s="8">
        <f t="shared" si="15"/>
      </c>
    </row>
    <row r="59" spans="1:19" ht="15">
      <c r="A59" s="1">
        <v>36</v>
      </c>
      <c r="B59" s="5">
        <v>0.6215277777777778</v>
      </c>
      <c r="C59" s="1" t="s">
        <v>353</v>
      </c>
      <c r="D59" s="1">
        <v>5</v>
      </c>
      <c r="E59" s="1">
        <v>5</v>
      </c>
      <c r="F59" s="1" t="s">
        <v>362</v>
      </c>
      <c r="G59" s="2">
        <v>68.10216666666659</v>
      </c>
      <c r="H59" s="6">
        <f>1+_xlfn.COUNTIFS(A:A,A59,O:O,"&lt;"&amp;O59)</f>
        <v>1</v>
      </c>
      <c r="I59" s="2">
        <f>_xlfn.AVERAGEIF(A:A,A59,G:G)</f>
        <v>55.37559333333331</v>
      </c>
      <c r="J59" s="2">
        <f t="shared" si="8"/>
        <v>12.726573333333278</v>
      </c>
      <c r="K59" s="2">
        <f t="shared" si="9"/>
        <v>102.72657333333328</v>
      </c>
      <c r="L59" s="2">
        <f t="shared" si="10"/>
        <v>475.1328266515764</v>
      </c>
      <c r="M59" s="2">
        <f>SUMIF(A:A,A59,L:L)</f>
        <v>1279.6126389423173</v>
      </c>
      <c r="N59" s="3">
        <f t="shared" si="11"/>
        <v>0.37130988878345594</v>
      </c>
      <c r="O59" s="7">
        <f t="shared" si="12"/>
        <v>2.6931682408899955</v>
      </c>
      <c r="P59" s="3">
        <f t="shared" si="13"/>
        <v>0.37130988878345594</v>
      </c>
      <c r="Q59" s="3">
        <f>IF(ISNUMBER(P59),SUMIF(A:A,A59,P:P),"")</f>
        <v>0.9999999999999998</v>
      </c>
      <c r="R59" s="3">
        <f t="shared" si="14"/>
        <v>0.371309888783456</v>
      </c>
      <c r="S59" s="8">
        <f t="shared" si="15"/>
        <v>2.6931682408899955</v>
      </c>
    </row>
    <row r="60" spans="1:19" ht="15">
      <c r="A60" s="1">
        <v>36</v>
      </c>
      <c r="B60" s="5">
        <v>0.6215277777777778</v>
      </c>
      <c r="C60" s="1" t="s">
        <v>353</v>
      </c>
      <c r="D60" s="1">
        <v>5</v>
      </c>
      <c r="E60" s="1">
        <v>6</v>
      </c>
      <c r="F60" s="1" t="s">
        <v>363</v>
      </c>
      <c r="G60" s="2">
        <v>59.3211</v>
      </c>
      <c r="H60" s="6">
        <f>1+_xlfn.COUNTIFS(A:A,A60,O:O,"&lt;"&amp;O60)</f>
        <v>2</v>
      </c>
      <c r="I60" s="2">
        <f>_xlfn.AVERAGEIF(A:A,A60,G:G)</f>
        <v>55.37559333333331</v>
      </c>
      <c r="J60" s="2">
        <f t="shared" si="8"/>
        <v>3.945506666666688</v>
      </c>
      <c r="K60" s="2">
        <f t="shared" si="9"/>
        <v>93.94550666666669</v>
      </c>
      <c r="L60" s="2">
        <f t="shared" si="10"/>
        <v>280.54395079085464</v>
      </c>
      <c r="M60" s="2">
        <f>SUMIF(A:A,A60,L:L)</f>
        <v>1279.6126389423173</v>
      </c>
      <c r="N60" s="3">
        <f t="shared" si="11"/>
        <v>0.21924130963784663</v>
      </c>
      <c r="O60" s="7">
        <f t="shared" si="12"/>
        <v>4.561184211368962</v>
      </c>
      <c r="P60" s="3">
        <f t="shared" si="13"/>
        <v>0.21924130963784663</v>
      </c>
      <c r="Q60" s="3">
        <f>IF(ISNUMBER(P60),SUMIF(A:A,A60,P:P),"")</f>
        <v>0.9999999999999998</v>
      </c>
      <c r="R60" s="3">
        <f t="shared" si="14"/>
        <v>0.2192413096378467</v>
      </c>
      <c r="S60" s="8">
        <f t="shared" si="15"/>
        <v>4.561184211368961</v>
      </c>
    </row>
    <row r="61" spans="1:19" ht="15">
      <c r="A61" s="1">
        <v>36</v>
      </c>
      <c r="B61" s="5">
        <v>0.6215277777777778</v>
      </c>
      <c r="C61" s="1" t="s">
        <v>353</v>
      </c>
      <c r="D61" s="1">
        <v>5</v>
      </c>
      <c r="E61" s="1">
        <v>8</v>
      </c>
      <c r="F61" s="1" t="s">
        <v>364</v>
      </c>
      <c r="G61" s="2">
        <v>57.2276</v>
      </c>
      <c r="H61" s="6">
        <f>1+_xlfn.COUNTIFS(A:A,A61,O:O,"&lt;"&amp;O61)</f>
        <v>3</v>
      </c>
      <c r="I61" s="2">
        <f>_xlfn.AVERAGEIF(A:A,A61,G:G)</f>
        <v>55.37559333333331</v>
      </c>
      <c r="J61" s="2">
        <f t="shared" si="8"/>
        <v>1.8520066666666892</v>
      </c>
      <c r="K61" s="2">
        <f t="shared" si="9"/>
        <v>91.85200666666668</v>
      </c>
      <c r="L61" s="2">
        <f t="shared" si="10"/>
        <v>247.42819037227082</v>
      </c>
      <c r="M61" s="2">
        <f>SUMIF(A:A,A61,L:L)</f>
        <v>1279.6126389423173</v>
      </c>
      <c r="N61" s="3">
        <f t="shared" si="11"/>
        <v>0.19336178999981293</v>
      </c>
      <c r="O61" s="7">
        <f t="shared" si="12"/>
        <v>5.171652579348627</v>
      </c>
      <c r="P61" s="3">
        <f t="shared" si="13"/>
        <v>0.19336178999981293</v>
      </c>
      <c r="Q61" s="3">
        <f>IF(ISNUMBER(P61),SUMIF(A:A,A61,P:P),"")</f>
        <v>0.9999999999999998</v>
      </c>
      <c r="R61" s="3">
        <f t="shared" si="14"/>
        <v>0.193361789999813</v>
      </c>
      <c r="S61" s="8">
        <f t="shared" si="15"/>
        <v>5.171652579348625</v>
      </c>
    </row>
    <row r="62" spans="1:19" ht="15">
      <c r="A62" s="1">
        <v>36</v>
      </c>
      <c r="B62" s="5">
        <v>0.6215277777777778</v>
      </c>
      <c r="C62" s="1" t="s">
        <v>353</v>
      </c>
      <c r="D62" s="1">
        <v>5</v>
      </c>
      <c r="E62" s="1">
        <v>1</v>
      </c>
      <c r="F62" s="1" t="s">
        <v>361</v>
      </c>
      <c r="G62" s="2">
        <v>53.075300000000006</v>
      </c>
      <c r="H62" s="6">
        <f>1+_xlfn.COUNTIFS(A:A,A62,O:O,"&lt;"&amp;O62)</f>
        <v>4</v>
      </c>
      <c r="I62" s="2">
        <f>_xlfn.AVERAGEIF(A:A,A62,G:G)</f>
        <v>55.37559333333331</v>
      </c>
      <c r="J62" s="2">
        <f t="shared" si="8"/>
        <v>-2.3002933333333075</v>
      </c>
      <c r="K62" s="2">
        <f t="shared" si="9"/>
        <v>87.69970666666669</v>
      </c>
      <c r="L62" s="2">
        <f t="shared" si="10"/>
        <v>192.8634450730891</v>
      </c>
      <c r="M62" s="2">
        <f>SUMIF(A:A,A62,L:L)</f>
        <v>1279.6126389423173</v>
      </c>
      <c r="N62" s="3">
        <f t="shared" si="11"/>
        <v>0.1507201782818457</v>
      </c>
      <c r="O62" s="7">
        <f t="shared" si="12"/>
        <v>6.634811684803125</v>
      </c>
      <c r="P62" s="3">
        <f t="shared" si="13"/>
        <v>0.1507201782818457</v>
      </c>
      <c r="Q62" s="3">
        <f>IF(ISNUMBER(P62),SUMIF(A:A,A62,P:P),"")</f>
        <v>0.9999999999999998</v>
      </c>
      <c r="R62" s="3">
        <f t="shared" si="14"/>
        <v>0.15072017828184572</v>
      </c>
      <c r="S62" s="8">
        <f t="shared" si="15"/>
        <v>6.6348116848031236</v>
      </c>
    </row>
    <row r="63" spans="1:19" ht="15">
      <c r="A63" s="1">
        <v>36</v>
      </c>
      <c r="B63" s="5">
        <v>0.6215277777777778</v>
      </c>
      <c r="C63" s="1" t="s">
        <v>353</v>
      </c>
      <c r="D63" s="1">
        <v>5</v>
      </c>
      <c r="E63" s="1">
        <v>9</v>
      </c>
      <c r="F63" s="1" t="s">
        <v>365</v>
      </c>
      <c r="G63" s="2">
        <v>39.151799999999994</v>
      </c>
      <c r="H63" s="6">
        <f>1+_xlfn.COUNTIFS(A:A,A63,O:O,"&lt;"&amp;O63)</f>
        <v>5</v>
      </c>
      <c r="I63" s="2">
        <f>_xlfn.AVERAGEIF(A:A,A63,G:G)</f>
        <v>55.37559333333331</v>
      </c>
      <c r="J63" s="2">
        <f t="shared" si="8"/>
        <v>-16.22379333333332</v>
      </c>
      <c r="K63" s="2">
        <f t="shared" si="9"/>
        <v>73.77620666666668</v>
      </c>
      <c r="L63" s="2">
        <f t="shared" si="10"/>
        <v>83.64422605452617</v>
      </c>
      <c r="M63" s="2">
        <f>SUMIF(A:A,A63,L:L)</f>
        <v>1279.6126389423173</v>
      </c>
      <c r="N63" s="3">
        <f t="shared" si="11"/>
        <v>0.06536683329703866</v>
      </c>
      <c r="O63" s="7">
        <f t="shared" si="12"/>
        <v>15.298278187285286</v>
      </c>
      <c r="P63" s="3">
        <f t="shared" si="13"/>
        <v>0.06536683329703866</v>
      </c>
      <c r="Q63" s="3">
        <f>IF(ISNUMBER(P63),SUMIF(A:A,A63,P:P),"")</f>
        <v>0.9999999999999998</v>
      </c>
      <c r="R63" s="3">
        <f t="shared" si="14"/>
        <v>0.06536683329703867</v>
      </c>
      <c r="S63" s="8">
        <f t="shared" si="15"/>
        <v>15.298278187285282</v>
      </c>
    </row>
    <row r="64" spans="1:19" ht="15">
      <c r="A64" s="1">
        <v>30</v>
      </c>
      <c r="B64" s="5">
        <v>0.625</v>
      </c>
      <c r="C64" s="1" t="s">
        <v>282</v>
      </c>
      <c r="D64" s="1">
        <v>4</v>
      </c>
      <c r="E64" s="1">
        <v>4</v>
      </c>
      <c r="F64" s="1" t="s">
        <v>308</v>
      </c>
      <c r="G64" s="2">
        <v>62.932266666666706</v>
      </c>
      <c r="H64" s="6">
        <f>1+_xlfn.COUNTIFS(A:A,A64,O:O,"&lt;"&amp;O64)</f>
        <v>1</v>
      </c>
      <c r="I64" s="2">
        <f>_xlfn.AVERAGEIF(A:A,A64,G:G)</f>
        <v>54.28007222222223</v>
      </c>
      <c r="J64" s="2">
        <f t="shared" si="8"/>
        <v>8.652194444444476</v>
      </c>
      <c r="K64" s="2">
        <f t="shared" si="9"/>
        <v>98.65219444444448</v>
      </c>
      <c r="L64" s="2">
        <f t="shared" si="10"/>
        <v>372.08847673040475</v>
      </c>
      <c r="M64" s="2">
        <f>SUMIF(A:A,A64,L:L)</f>
        <v>1441.7514838233199</v>
      </c>
      <c r="N64" s="3">
        <f t="shared" si="11"/>
        <v>0.25808086962649</v>
      </c>
      <c r="O64" s="7">
        <f t="shared" si="12"/>
        <v>3.874754457574711</v>
      </c>
      <c r="P64" s="3">
        <f t="shared" si="13"/>
        <v>0.25808086962649</v>
      </c>
      <c r="Q64" s="3">
        <f>IF(ISNUMBER(P64),SUMIF(A:A,A64,P:P),"")</f>
        <v>0.9999999999999998</v>
      </c>
      <c r="R64" s="3">
        <f t="shared" si="14"/>
        <v>0.2580808696264901</v>
      </c>
      <c r="S64" s="8">
        <f t="shared" si="15"/>
        <v>3.87475445757471</v>
      </c>
    </row>
    <row r="65" spans="1:19" ht="15">
      <c r="A65" s="1">
        <v>30</v>
      </c>
      <c r="B65" s="5">
        <v>0.625</v>
      </c>
      <c r="C65" s="1" t="s">
        <v>282</v>
      </c>
      <c r="D65" s="1">
        <v>4</v>
      </c>
      <c r="E65" s="1">
        <v>1</v>
      </c>
      <c r="F65" s="1" t="s">
        <v>305</v>
      </c>
      <c r="G65" s="2">
        <v>61.477266666666694</v>
      </c>
      <c r="H65" s="6">
        <f>1+_xlfn.COUNTIFS(A:A,A65,O:O,"&lt;"&amp;O65)</f>
        <v>2</v>
      </c>
      <c r="I65" s="2">
        <f>_xlfn.AVERAGEIF(A:A,A65,G:G)</f>
        <v>54.28007222222223</v>
      </c>
      <c r="J65" s="2">
        <f t="shared" si="8"/>
        <v>7.197194444444463</v>
      </c>
      <c r="K65" s="2">
        <f t="shared" si="9"/>
        <v>97.19719444444446</v>
      </c>
      <c r="L65" s="2">
        <f t="shared" si="10"/>
        <v>340.9826740198301</v>
      </c>
      <c r="M65" s="2">
        <f>SUMIF(A:A,A65,L:L)</f>
        <v>1441.7514838233199</v>
      </c>
      <c r="N65" s="3">
        <f t="shared" si="11"/>
        <v>0.23650585960597906</v>
      </c>
      <c r="O65" s="7">
        <f t="shared" si="12"/>
        <v>4.228225049755677</v>
      </c>
      <c r="P65" s="3">
        <f t="shared" si="13"/>
        <v>0.23650585960597906</v>
      </c>
      <c r="Q65" s="3">
        <f>IF(ISNUMBER(P65),SUMIF(A:A,A65,P:P),"")</f>
        <v>0.9999999999999998</v>
      </c>
      <c r="R65" s="3">
        <f t="shared" si="14"/>
        <v>0.2365058596059791</v>
      </c>
      <c r="S65" s="8">
        <f t="shared" si="15"/>
        <v>4.228225049755676</v>
      </c>
    </row>
    <row r="66" spans="1:19" ht="15">
      <c r="A66" s="1">
        <v>30</v>
      </c>
      <c r="B66" s="5">
        <v>0.625</v>
      </c>
      <c r="C66" s="1" t="s">
        <v>282</v>
      </c>
      <c r="D66" s="1">
        <v>4</v>
      </c>
      <c r="E66" s="1">
        <v>2</v>
      </c>
      <c r="F66" s="1" t="s">
        <v>306</v>
      </c>
      <c r="G66" s="2">
        <v>55.8061</v>
      </c>
      <c r="H66" s="6">
        <f>1+_xlfn.COUNTIFS(A:A,A66,O:O,"&lt;"&amp;O66)</f>
        <v>3</v>
      </c>
      <c r="I66" s="2">
        <f>_xlfn.AVERAGEIF(A:A,A66,G:G)</f>
        <v>54.28007222222223</v>
      </c>
      <c r="J66" s="2">
        <f t="shared" si="8"/>
        <v>1.5260277777777702</v>
      </c>
      <c r="K66" s="2">
        <f t="shared" si="9"/>
        <v>91.52602777777777</v>
      </c>
      <c r="L66" s="2">
        <f t="shared" si="10"/>
        <v>242.63582742527495</v>
      </c>
      <c r="M66" s="2">
        <f>SUMIF(A:A,A66,L:L)</f>
        <v>1441.7514838233199</v>
      </c>
      <c r="N66" s="3">
        <f t="shared" si="11"/>
        <v>0.16829240694231107</v>
      </c>
      <c r="O66" s="7">
        <f t="shared" si="12"/>
        <v>5.9420387299041355</v>
      </c>
      <c r="P66" s="3">
        <f t="shared" si="13"/>
        <v>0.16829240694231107</v>
      </c>
      <c r="Q66" s="3">
        <f>IF(ISNUMBER(P66),SUMIF(A:A,A66,P:P),"")</f>
        <v>0.9999999999999998</v>
      </c>
      <c r="R66" s="3">
        <f t="shared" si="14"/>
        <v>0.1682924069423111</v>
      </c>
      <c r="S66" s="8">
        <f t="shared" si="15"/>
        <v>5.942038729904135</v>
      </c>
    </row>
    <row r="67" spans="1:19" ht="15">
      <c r="A67" s="1">
        <v>30</v>
      </c>
      <c r="B67" s="5">
        <v>0.625</v>
      </c>
      <c r="C67" s="1" t="s">
        <v>282</v>
      </c>
      <c r="D67" s="1">
        <v>4</v>
      </c>
      <c r="E67" s="1">
        <v>3</v>
      </c>
      <c r="F67" s="1" t="s">
        <v>307</v>
      </c>
      <c r="G67" s="2">
        <v>54.5667666666667</v>
      </c>
      <c r="H67" s="6">
        <f>1+_xlfn.COUNTIFS(A:A,A67,O:O,"&lt;"&amp;O67)</f>
        <v>4</v>
      </c>
      <c r="I67" s="2">
        <f>_xlfn.AVERAGEIF(A:A,A67,G:G)</f>
        <v>54.28007222222223</v>
      </c>
      <c r="J67" s="2">
        <f t="shared" si="8"/>
        <v>0.28669444444447123</v>
      </c>
      <c r="K67" s="2">
        <f t="shared" si="9"/>
        <v>90.28669444444446</v>
      </c>
      <c r="L67" s="2">
        <f t="shared" si="10"/>
        <v>225.24792099223868</v>
      </c>
      <c r="M67" s="2">
        <f>SUMIF(A:A,A67,L:L)</f>
        <v>1441.7514838233199</v>
      </c>
      <c r="N67" s="3">
        <f t="shared" si="11"/>
        <v>0.1562321409199547</v>
      </c>
      <c r="O67" s="7">
        <f t="shared" si="12"/>
        <v>6.400731591538188</v>
      </c>
      <c r="P67" s="3">
        <f t="shared" si="13"/>
        <v>0.1562321409199547</v>
      </c>
      <c r="Q67" s="3">
        <f>IF(ISNUMBER(P67),SUMIF(A:A,A67,P:P),"")</f>
        <v>0.9999999999999998</v>
      </c>
      <c r="R67" s="3">
        <f t="shared" si="14"/>
        <v>0.15623214091995472</v>
      </c>
      <c r="S67" s="8">
        <f t="shared" si="15"/>
        <v>6.400731591538187</v>
      </c>
    </row>
    <row r="68" spans="1:19" ht="15">
      <c r="A68" s="1">
        <v>30</v>
      </c>
      <c r="B68" s="5">
        <v>0.625</v>
      </c>
      <c r="C68" s="1" t="s">
        <v>282</v>
      </c>
      <c r="D68" s="1">
        <v>4</v>
      </c>
      <c r="E68" s="1">
        <v>7</v>
      </c>
      <c r="F68" s="1" t="s">
        <v>309</v>
      </c>
      <c r="G68" s="2">
        <v>45.9528666666667</v>
      </c>
      <c r="H68" s="6">
        <f>1+_xlfn.COUNTIFS(A:A,A68,O:O,"&lt;"&amp;O68)</f>
        <v>5</v>
      </c>
      <c r="I68" s="2">
        <f>_xlfn.AVERAGEIF(A:A,A68,G:G)</f>
        <v>54.28007222222223</v>
      </c>
      <c r="J68" s="2">
        <f t="shared" si="8"/>
        <v>-8.32720555555553</v>
      </c>
      <c r="K68" s="2">
        <f t="shared" si="9"/>
        <v>81.67279444444446</v>
      </c>
      <c r="L68" s="2">
        <f t="shared" si="10"/>
        <v>134.33916263827643</v>
      </c>
      <c r="M68" s="2">
        <f>SUMIF(A:A,A68,L:L)</f>
        <v>1441.7514838233199</v>
      </c>
      <c r="N68" s="3">
        <f t="shared" si="11"/>
        <v>0.09317775230029803</v>
      </c>
      <c r="O68" s="7">
        <f t="shared" si="12"/>
        <v>10.732175603218554</v>
      </c>
      <c r="P68" s="3">
        <f t="shared" si="13"/>
        <v>0.09317775230029803</v>
      </c>
      <c r="Q68" s="3">
        <f>IF(ISNUMBER(P68),SUMIF(A:A,A68,P:P),"")</f>
        <v>0.9999999999999998</v>
      </c>
      <c r="R68" s="3">
        <f t="shared" si="14"/>
        <v>0.09317775230029804</v>
      </c>
      <c r="S68" s="8">
        <f t="shared" si="15"/>
        <v>10.732175603218552</v>
      </c>
    </row>
    <row r="69" spans="1:19" ht="15">
      <c r="A69" s="1">
        <v>30</v>
      </c>
      <c r="B69" s="5">
        <v>0.625</v>
      </c>
      <c r="C69" s="1" t="s">
        <v>282</v>
      </c>
      <c r="D69" s="1">
        <v>4</v>
      </c>
      <c r="E69" s="1">
        <v>8</v>
      </c>
      <c r="F69" s="1" t="s">
        <v>310</v>
      </c>
      <c r="G69" s="2">
        <v>44.9451666666666</v>
      </c>
      <c r="H69" s="6">
        <f>1+_xlfn.COUNTIFS(A:A,A69,O:O,"&lt;"&amp;O69)</f>
        <v>6</v>
      </c>
      <c r="I69" s="2">
        <f>_xlfn.AVERAGEIF(A:A,A69,G:G)</f>
        <v>54.28007222222223</v>
      </c>
      <c r="J69" s="2">
        <f t="shared" si="8"/>
        <v>-9.334905555555629</v>
      </c>
      <c r="K69" s="2">
        <f t="shared" si="9"/>
        <v>80.66509444444438</v>
      </c>
      <c r="L69" s="2">
        <f t="shared" si="10"/>
        <v>126.45742201729465</v>
      </c>
      <c r="M69" s="2">
        <f>SUMIF(A:A,A69,L:L)</f>
        <v>1441.7514838233199</v>
      </c>
      <c r="N69" s="3">
        <f t="shared" si="11"/>
        <v>0.08771097060496692</v>
      </c>
      <c r="O69" s="7">
        <f t="shared" si="12"/>
        <v>11.401082362932735</v>
      </c>
      <c r="P69" s="3">
        <f t="shared" si="13"/>
        <v>0.08771097060496692</v>
      </c>
      <c r="Q69" s="3">
        <f>IF(ISNUMBER(P69),SUMIF(A:A,A69,P:P),"")</f>
        <v>0.9999999999999998</v>
      </c>
      <c r="R69" s="3">
        <f t="shared" si="14"/>
        <v>0.08771097060496694</v>
      </c>
      <c r="S69" s="8">
        <f t="shared" si="15"/>
        <v>11.401082362932733</v>
      </c>
    </row>
    <row r="70" spans="1:19" ht="15">
      <c r="A70" s="1">
        <v>10</v>
      </c>
      <c r="B70" s="5">
        <v>0.6354166666666666</v>
      </c>
      <c r="C70" s="1" t="s">
        <v>95</v>
      </c>
      <c r="D70" s="1">
        <v>4</v>
      </c>
      <c r="E70" s="1">
        <v>2</v>
      </c>
      <c r="F70" s="1" t="s">
        <v>116</v>
      </c>
      <c r="G70" s="2">
        <v>66.0899666666667</v>
      </c>
      <c r="H70" s="6">
        <f>1+_xlfn.COUNTIFS(A:A,A70,O:O,"&lt;"&amp;O70)</f>
        <v>1</v>
      </c>
      <c r="I70" s="2">
        <f>_xlfn.AVERAGEIF(A:A,A70,G:G)</f>
        <v>52.22674444444444</v>
      </c>
      <c r="J70" s="2">
        <f t="shared" si="8"/>
        <v>13.863222222222255</v>
      </c>
      <c r="K70" s="2">
        <f t="shared" si="9"/>
        <v>103.86322222222225</v>
      </c>
      <c r="L70" s="2">
        <f t="shared" si="10"/>
        <v>508.6668752999249</v>
      </c>
      <c r="M70" s="2">
        <f>SUMIF(A:A,A70,L:L)</f>
        <v>1637.0336551441042</v>
      </c>
      <c r="N70" s="3">
        <f t="shared" si="11"/>
        <v>0.3107247512606259</v>
      </c>
      <c r="O70" s="7">
        <f t="shared" si="12"/>
        <v>3.2182824057077846</v>
      </c>
      <c r="P70" s="3">
        <f t="shared" si="13"/>
        <v>0.3107247512606259</v>
      </c>
      <c r="Q70" s="3">
        <f>IF(ISNUMBER(P70),SUMIF(A:A,A70,P:P),"")</f>
        <v>1</v>
      </c>
      <c r="R70" s="3">
        <f t="shared" si="14"/>
        <v>0.3107247512606259</v>
      </c>
      <c r="S70" s="8">
        <f t="shared" si="15"/>
        <v>3.2182824057077846</v>
      </c>
    </row>
    <row r="71" spans="1:19" ht="15">
      <c r="A71" s="1">
        <v>10</v>
      </c>
      <c r="B71" s="5">
        <v>0.6354166666666666</v>
      </c>
      <c r="C71" s="1" t="s">
        <v>95</v>
      </c>
      <c r="D71" s="1">
        <v>4</v>
      </c>
      <c r="E71" s="1">
        <v>1</v>
      </c>
      <c r="F71" s="1" t="s">
        <v>115</v>
      </c>
      <c r="G71" s="2">
        <v>61.3779999999999</v>
      </c>
      <c r="H71" s="6">
        <f>1+_xlfn.COUNTIFS(A:A,A71,O:O,"&lt;"&amp;O71)</f>
        <v>2</v>
      </c>
      <c r="I71" s="2">
        <f>_xlfn.AVERAGEIF(A:A,A71,G:G)</f>
        <v>52.22674444444444</v>
      </c>
      <c r="J71" s="2">
        <f t="shared" si="8"/>
        <v>9.151255555555458</v>
      </c>
      <c r="K71" s="2">
        <f t="shared" si="9"/>
        <v>99.15125555555545</v>
      </c>
      <c r="L71" s="2">
        <f t="shared" si="10"/>
        <v>383.39865914587614</v>
      </c>
      <c r="M71" s="2">
        <f>SUMIF(A:A,A71,L:L)</f>
        <v>1637.0336551441042</v>
      </c>
      <c r="N71" s="3">
        <f t="shared" si="11"/>
        <v>0.23420328466742882</v>
      </c>
      <c r="O71" s="7">
        <f t="shared" si="12"/>
        <v>4.269794940835312</v>
      </c>
      <c r="P71" s="3">
        <f t="shared" si="13"/>
        <v>0.23420328466742882</v>
      </c>
      <c r="Q71" s="3">
        <f>IF(ISNUMBER(P71),SUMIF(A:A,A71,P:P),"")</f>
        <v>1</v>
      </c>
      <c r="R71" s="3">
        <f t="shared" si="14"/>
        <v>0.23420328466742882</v>
      </c>
      <c r="S71" s="8">
        <f t="shared" si="15"/>
        <v>4.269794940835312</v>
      </c>
    </row>
    <row r="72" spans="1:19" ht="15">
      <c r="A72" s="1">
        <v>10</v>
      </c>
      <c r="B72" s="5">
        <v>0.6354166666666666</v>
      </c>
      <c r="C72" s="1" t="s">
        <v>95</v>
      </c>
      <c r="D72" s="1">
        <v>4</v>
      </c>
      <c r="E72" s="1">
        <v>3</v>
      </c>
      <c r="F72" s="1" t="s">
        <v>117</v>
      </c>
      <c r="G72" s="2">
        <v>61.366133333333295</v>
      </c>
      <c r="H72" s="6">
        <f>1+_xlfn.COUNTIFS(A:A,A72,O:O,"&lt;"&amp;O72)</f>
        <v>3</v>
      </c>
      <c r="I72" s="2">
        <f>_xlfn.AVERAGEIF(A:A,A72,G:G)</f>
        <v>52.22674444444444</v>
      </c>
      <c r="J72" s="2">
        <f t="shared" si="8"/>
        <v>9.139388888888853</v>
      </c>
      <c r="K72" s="2">
        <f t="shared" si="9"/>
        <v>99.13938888888885</v>
      </c>
      <c r="L72" s="2">
        <f t="shared" si="10"/>
        <v>383.12577645833045</v>
      </c>
      <c r="M72" s="2">
        <f>SUMIF(A:A,A72,L:L)</f>
        <v>1637.0336551441042</v>
      </c>
      <c r="N72" s="3">
        <f t="shared" si="11"/>
        <v>0.23403659127863488</v>
      </c>
      <c r="O72" s="7">
        <f t="shared" si="12"/>
        <v>4.27283611736354</v>
      </c>
      <c r="P72" s="3">
        <f t="shared" si="13"/>
        <v>0.23403659127863488</v>
      </c>
      <c r="Q72" s="3">
        <f>IF(ISNUMBER(P72),SUMIF(A:A,A72,P:P),"")</f>
        <v>1</v>
      </c>
      <c r="R72" s="3">
        <f t="shared" si="14"/>
        <v>0.23403659127863488</v>
      </c>
      <c r="S72" s="8">
        <f t="shared" si="15"/>
        <v>4.27283611736354</v>
      </c>
    </row>
    <row r="73" spans="1:19" ht="15">
      <c r="A73" s="1">
        <v>10</v>
      </c>
      <c r="B73" s="5">
        <v>0.6354166666666666</v>
      </c>
      <c r="C73" s="1" t="s">
        <v>95</v>
      </c>
      <c r="D73" s="1">
        <v>4</v>
      </c>
      <c r="E73" s="1">
        <v>6</v>
      </c>
      <c r="F73" s="1" t="s">
        <v>119</v>
      </c>
      <c r="G73" s="2">
        <v>47.0536666666667</v>
      </c>
      <c r="H73" s="6">
        <f>1+_xlfn.COUNTIFS(A:A,A73,O:O,"&lt;"&amp;O73)</f>
        <v>4</v>
      </c>
      <c r="I73" s="2">
        <f>_xlfn.AVERAGEIF(A:A,A73,G:G)</f>
        <v>52.22674444444444</v>
      </c>
      <c r="J73" s="2">
        <f t="shared" si="8"/>
        <v>-5.173077777777742</v>
      </c>
      <c r="K73" s="2">
        <f t="shared" si="9"/>
        <v>84.82692222222227</v>
      </c>
      <c r="L73" s="2">
        <f t="shared" si="10"/>
        <v>162.32740809930021</v>
      </c>
      <c r="M73" s="2">
        <f>SUMIF(A:A,A73,L:L)</f>
        <v>1637.0336551441042</v>
      </c>
      <c r="N73" s="3">
        <f t="shared" si="11"/>
        <v>0.09915948129057305</v>
      </c>
      <c r="O73" s="7">
        <f t="shared" si="12"/>
        <v>10.084764331003703</v>
      </c>
      <c r="P73" s="3">
        <f t="shared" si="13"/>
        <v>0.09915948129057305</v>
      </c>
      <c r="Q73" s="3">
        <f>IF(ISNUMBER(P73),SUMIF(A:A,A73,P:P),"")</f>
        <v>1</v>
      </c>
      <c r="R73" s="3">
        <f t="shared" si="14"/>
        <v>0.09915948129057305</v>
      </c>
      <c r="S73" s="8">
        <f t="shared" si="15"/>
        <v>10.084764331003703</v>
      </c>
    </row>
    <row r="74" spans="1:19" ht="15">
      <c r="A74" s="1">
        <v>10</v>
      </c>
      <c r="B74" s="5">
        <v>0.6354166666666666</v>
      </c>
      <c r="C74" s="1" t="s">
        <v>95</v>
      </c>
      <c r="D74" s="1">
        <v>4</v>
      </c>
      <c r="E74" s="1">
        <v>4</v>
      </c>
      <c r="F74" s="1" t="s">
        <v>118</v>
      </c>
      <c r="G74" s="2">
        <v>41.3413666666667</v>
      </c>
      <c r="H74" s="6">
        <f>1+_xlfn.COUNTIFS(A:A,A74,O:O,"&lt;"&amp;O74)</f>
        <v>5</v>
      </c>
      <c r="I74" s="2">
        <f>_xlfn.AVERAGEIF(A:A,A74,G:G)</f>
        <v>52.22674444444444</v>
      </c>
      <c r="J74" s="2">
        <f t="shared" si="8"/>
        <v>-10.885377777777741</v>
      </c>
      <c r="K74" s="2">
        <f t="shared" si="9"/>
        <v>79.11462222222227</v>
      </c>
      <c r="L74" s="2">
        <f t="shared" si="10"/>
        <v>115.22391628248768</v>
      </c>
      <c r="M74" s="2">
        <f>SUMIF(A:A,A74,L:L)</f>
        <v>1637.0336551441042</v>
      </c>
      <c r="N74" s="3">
        <f t="shared" si="11"/>
        <v>0.07038579562516373</v>
      </c>
      <c r="O74" s="7">
        <f t="shared" si="12"/>
        <v>14.20741203701743</v>
      </c>
      <c r="P74" s="3">
        <f t="shared" si="13"/>
        <v>0.07038579562516373</v>
      </c>
      <c r="Q74" s="3">
        <f>IF(ISNUMBER(P74),SUMIF(A:A,A74,P:P),"")</f>
        <v>1</v>
      </c>
      <c r="R74" s="3">
        <f t="shared" si="14"/>
        <v>0.07038579562516373</v>
      </c>
      <c r="S74" s="8">
        <f t="shared" si="15"/>
        <v>14.20741203701743</v>
      </c>
    </row>
    <row r="75" spans="1:19" ht="15">
      <c r="A75" s="1">
        <v>10</v>
      </c>
      <c r="B75" s="5">
        <v>0.6354166666666666</v>
      </c>
      <c r="C75" s="1" t="s">
        <v>95</v>
      </c>
      <c r="D75" s="1">
        <v>4</v>
      </c>
      <c r="E75" s="1">
        <v>7</v>
      </c>
      <c r="F75" s="1" t="s">
        <v>120</v>
      </c>
      <c r="G75" s="2">
        <v>36.1313333333333</v>
      </c>
      <c r="H75" s="6">
        <f>1+_xlfn.COUNTIFS(A:A,A75,O:O,"&lt;"&amp;O75)</f>
        <v>6</v>
      </c>
      <c r="I75" s="2">
        <f>_xlfn.AVERAGEIF(A:A,A75,G:G)</f>
        <v>52.22674444444444</v>
      </c>
      <c r="J75" s="2">
        <f t="shared" si="8"/>
        <v>-16.09541111111114</v>
      </c>
      <c r="K75" s="2">
        <f t="shared" si="9"/>
        <v>73.90458888888887</v>
      </c>
      <c r="L75" s="2">
        <f t="shared" si="10"/>
        <v>84.2910198581848</v>
      </c>
      <c r="M75" s="2">
        <f>SUMIF(A:A,A75,L:L)</f>
        <v>1637.0336551441042</v>
      </c>
      <c r="N75" s="3">
        <f t="shared" si="11"/>
        <v>0.05149009587757367</v>
      </c>
      <c r="O75" s="7">
        <f t="shared" si="12"/>
        <v>19.421210680548498</v>
      </c>
      <c r="P75" s="3">
        <f t="shared" si="13"/>
        <v>0.05149009587757367</v>
      </c>
      <c r="Q75" s="3">
        <f>IF(ISNUMBER(P75),SUMIF(A:A,A75,P:P),"")</f>
        <v>1</v>
      </c>
      <c r="R75" s="3">
        <f t="shared" si="14"/>
        <v>0.05149009587757367</v>
      </c>
      <c r="S75" s="8">
        <f t="shared" si="15"/>
        <v>19.421210680548498</v>
      </c>
    </row>
    <row r="76" spans="1:19" ht="15">
      <c r="A76" s="1">
        <v>2</v>
      </c>
      <c r="B76" s="5">
        <v>0.6402777777777778</v>
      </c>
      <c r="C76" s="1" t="s">
        <v>20</v>
      </c>
      <c r="D76" s="1">
        <v>4</v>
      </c>
      <c r="E76" s="1">
        <v>1</v>
      </c>
      <c r="F76" s="1" t="s">
        <v>29</v>
      </c>
      <c r="G76" s="2">
        <v>72.8093</v>
      </c>
      <c r="H76" s="6">
        <f>1+_xlfn.COUNTIFS(A:A,A76,O:O,"&lt;"&amp;O76)</f>
        <v>1</v>
      </c>
      <c r="I76" s="2">
        <f>_xlfn.AVERAGEIF(A:A,A76,G:G)</f>
        <v>48.58245666666669</v>
      </c>
      <c r="J76" s="2">
        <f t="shared" si="8"/>
        <v>24.226843333333306</v>
      </c>
      <c r="K76" s="2">
        <f t="shared" si="9"/>
        <v>114.2268433333333</v>
      </c>
      <c r="L76" s="2">
        <f t="shared" si="10"/>
        <v>947.2950429043336</v>
      </c>
      <c r="M76" s="2">
        <f>SUMIF(A:A,A76,L:L)</f>
        <v>3219.4936464084235</v>
      </c>
      <c r="N76" s="3">
        <f t="shared" si="11"/>
        <v>0.2942372767099911</v>
      </c>
      <c r="O76" s="7">
        <f t="shared" si="12"/>
        <v>3.3986176434933135</v>
      </c>
      <c r="P76" s="3">
        <f t="shared" si="13"/>
        <v>0.2942372767099911</v>
      </c>
      <c r="Q76" s="3">
        <f>IF(ISNUMBER(P76),SUMIF(A:A,A76,P:P),"")</f>
        <v>0.8869377938928684</v>
      </c>
      <c r="R76" s="3">
        <f t="shared" si="14"/>
        <v>0.33174511080258634</v>
      </c>
      <c r="S76" s="8">
        <f t="shared" si="15"/>
        <v>3.0143624350053386</v>
      </c>
    </row>
    <row r="77" spans="1:19" ht="15">
      <c r="A77" s="1">
        <v>2</v>
      </c>
      <c r="B77" s="5">
        <v>0.6402777777777778</v>
      </c>
      <c r="C77" s="1" t="s">
        <v>20</v>
      </c>
      <c r="D77" s="1">
        <v>4</v>
      </c>
      <c r="E77" s="1">
        <v>4</v>
      </c>
      <c r="F77" s="1" t="s">
        <v>32</v>
      </c>
      <c r="G77" s="2">
        <v>67.2617333333334</v>
      </c>
      <c r="H77" s="6">
        <f>1+_xlfn.COUNTIFS(A:A,A77,O:O,"&lt;"&amp;O77)</f>
        <v>2</v>
      </c>
      <c r="I77" s="2">
        <f>_xlfn.AVERAGEIF(A:A,A77,G:G)</f>
        <v>48.58245666666669</v>
      </c>
      <c r="J77" s="2">
        <f t="shared" si="8"/>
        <v>18.67927666666671</v>
      </c>
      <c r="K77" s="2">
        <f t="shared" si="9"/>
        <v>108.67927666666671</v>
      </c>
      <c r="L77" s="2">
        <f t="shared" si="10"/>
        <v>679.0919920186977</v>
      </c>
      <c r="M77" s="2">
        <f>SUMIF(A:A,A77,L:L)</f>
        <v>3219.4936464084235</v>
      </c>
      <c r="N77" s="3">
        <f t="shared" si="11"/>
        <v>0.21093130367760585</v>
      </c>
      <c r="O77" s="7">
        <f t="shared" si="12"/>
        <v>4.7408800048400215</v>
      </c>
      <c r="P77" s="3">
        <f t="shared" si="13"/>
        <v>0.21093130367760585</v>
      </c>
      <c r="Q77" s="3">
        <f>IF(ISNUMBER(P77),SUMIF(A:A,A77,P:P),"")</f>
        <v>0.8869377938928684</v>
      </c>
      <c r="R77" s="3">
        <f t="shared" si="14"/>
        <v>0.23781972662570275</v>
      </c>
      <c r="S77" s="8">
        <f t="shared" si="15"/>
        <v>4.20486565260362</v>
      </c>
    </row>
    <row r="78" spans="1:19" ht="15">
      <c r="A78" s="1">
        <v>2</v>
      </c>
      <c r="B78" s="5">
        <v>0.6402777777777778</v>
      </c>
      <c r="C78" s="1" t="s">
        <v>20</v>
      </c>
      <c r="D78" s="1">
        <v>4</v>
      </c>
      <c r="E78" s="1">
        <v>2</v>
      </c>
      <c r="F78" s="1" t="s">
        <v>30</v>
      </c>
      <c r="G78" s="2">
        <v>58.828599999999994</v>
      </c>
      <c r="H78" s="6">
        <f>1+_xlfn.COUNTIFS(A:A,A78,O:O,"&lt;"&amp;O78)</f>
        <v>3</v>
      </c>
      <c r="I78" s="2">
        <f>_xlfn.AVERAGEIF(A:A,A78,G:G)</f>
        <v>48.58245666666669</v>
      </c>
      <c r="J78" s="2">
        <f t="shared" si="8"/>
        <v>10.246143333333308</v>
      </c>
      <c r="K78" s="2">
        <f t="shared" si="9"/>
        <v>100.24614333333331</v>
      </c>
      <c r="L78" s="2">
        <f t="shared" si="10"/>
        <v>409.4310856008878</v>
      </c>
      <c r="M78" s="2">
        <f>SUMIF(A:A,A78,L:L)</f>
        <v>3219.4936464084235</v>
      </c>
      <c r="N78" s="3">
        <f t="shared" si="11"/>
        <v>0.12717250927258006</v>
      </c>
      <c r="O78" s="7">
        <f t="shared" si="12"/>
        <v>7.8633346602968395</v>
      </c>
      <c r="P78" s="3">
        <f t="shared" si="13"/>
        <v>0.12717250927258006</v>
      </c>
      <c r="Q78" s="3">
        <f>IF(ISNUMBER(P78),SUMIF(A:A,A78,P:P),"")</f>
        <v>0.8869377938928684</v>
      </c>
      <c r="R78" s="3">
        <f t="shared" si="14"/>
        <v>0.1433837977682807</v>
      </c>
      <c r="S78" s="8">
        <f t="shared" si="15"/>
        <v>6.974288696245006</v>
      </c>
    </row>
    <row r="79" spans="1:19" ht="15">
      <c r="A79" s="1">
        <v>2</v>
      </c>
      <c r="B79" s="5">
        <v>0.6402777777777778</v>
      </c>
      <c r="C79" s="1" t="s">
        <v>20</v>
      </c>
      <c r="D79" s="1">
        <v>4</v>
      </c>
      <c r="E79" s="1">
        <v>6</v>
      </c>
      <c r="F79" s="1" t="s">
        <v>34</v>
      </c>
      <c r="G79" s="2">
        <v>58.482966666666705</v>
      </c>
      <c r="H79" s="6">
        <f>1+_xlfn.COUNTIFS(A:A,A79,O:O,"&lt;"&amp;O79)</f>
        <v>4</v>
      </c>
      <c r="I79" s="2">
        <f>_xlfn.AVERAGEIF(A:A,A79,G:G)</f>
        <v>48.58245666666669</v>
      </c>
      <c r="J79" s="2">
        <f t="shared" si="8"/>
        <v>9.900510000000018</v>
      </c>
      <c r="K79" s="2">
        <f t="shared" si="9"/>
        <v>99.90051000000003</v>
      </c>
      <c r="L79" s="2">
        <f t="shared" si="10"/>
        <v>401.0277392094531</v>
      </c>
      <c r="M79" s="2">
        <f>SUMIF(A:A,A79,L:L)</f>
        <v>3219.4936464084235</v>
      </c>
      <c r="N79" s="3">
        <f t="shared" si="11"/>
        <v>0.1245623639160861</v>
      </c>
      <c r="O79" s="7">
        <f t="shared" si="12"/>
        <v>8.02810711487195</v>
      </c>
      <c r="P79" s="3">
        <f t="shared" si="13"/>
        <v>0.1245623639160861</v>
      </c>
      <c r="Q79" s="3">
        <f>IF(ISNUMBER(P79),SUMIF(A:A,A79,P:P),"")</f>
        <v>0.8869377938928684</v>
      </c>
      <c r="R79" s="3">
        <f t="shared" si="14"/>
        <v>0.14044092468916908</v>
      </c>
      <c r="S79" s="8">
        <f t="shared" si="15"/>
        <v>7.120431613600169</v>
      </c>
    </row>
    <row r="80" spans="1:19" ht="15">
      <c r="A80" s="1">
        <v>2</v>
      </c>
      <c r="B80" s="5">
        <v>0.6402777777777778</v>
      </c>
      <c r="C80" s="1" t="s">
        <v>20</v>
      </c>
      <c r="D80" s="1">
        <v>4</v>
      </c>
      <c r="E80" s="1">
        <v>5</v>
      </c>
      <c r="F80" s="1" t="s">
        <v>33</v>
      </c>
      <c r="G80" s="2">
        <v>50.6272333333333</v>
      </c>
      <c r="H80" s="6">
        <f>1+_xlfn.COUNTIFS(A:A,A80,O:O,"&lt;"&amp;O80)</f>
        <v>5</v>
      </c>
      <c r="I80" s="2">
        <f>_xlfn.AVERAGEIF(A:A,A80,G:G)</f>
        <v>48.58245666666669</v>
      </c>
      <c r="J80" s="2">
        <f t="shared" si="8"/>
        <v>2.044776666666614</v>
      </c>
      <c r="K80" s="2">
        <f t="shared" si="9"/>
        <v>92.04477666666662</v>
      </c>
      <c r="L80" s="2">
        <f t="shared" si="10"/>
        <v>250.30660839827155</v>
      </c>
      <c r="M80" s="2">
        <f>SUMIF(A:A,A80,L:L)</f>
        <v>3219.4936464084235</v>
      </c>
      <c r="N80" s="3">
        <f t="shared" si="11"/>
        <v>0.07774719750651055</v>
      </c>
      <c r="O80" s="7">
        <f t="shared" si="12"/>
        <v>12.862199951532144</v>
      </c>
      <c r="P80" s="3">
        <f t="shared" si="13"/>
        <v>0.07774719750651055</v>
      </c>
      <c r="Q80" s="3">
        <f>IF(ISNUMBER(P80),SUMIF(A:A,A80,P:P),"")</f>
        <v>0.8869377938928684</v>
      </c>
      <c r="R80" s="3">
        <f t="shared" si="14"/>
        <v>0.08765800492644413</v>
      </c>
      <c r="S80" s="8">
        <f t="shared" si="15"/>
        <v>11.407971249620878</v>
      </c>
    </row>
    <row r="81" spans="1:19" ht="15">
      <c r="A81" s="1">
        <v>2</v>
      </c>
      <c r="B81" s="5">
        <v>0.6402777777777778</v>
      </c>
      <c r="C81" s="1" t="s">
        <v>20</v>
      </c>
      <c r="D81" s="1">
        <v>4</v>
      </c>
      <c r="E81" s="1">
        <v>3</v>
      </c>
      <c r="F81" s="1" t="s">
        <v>31</v>
      </c>
      <c r="G81" s="2">
        <v>44.0153666666667</v>
      </c>
      <c r="H81" s="6">
        <f>1+_xlfn.COUNTIFS(A:A,A81,O:O,"&lt;"&amp;O81)</f>
        <v>6</v>
      </c>
      <c r="I81" s="2">
        <f>_xlfn.AVERAGEIF(A:A,A81,G:G)</f>
        <v>48.58245666666669</v>
      </c>
      <c r="J81" s="2">
        <f t="shared" si="8"/>
        <v>-4.567089999999986</v>
      </c>
      <c r="K81" s="2">
        <f t="shared" si="9"/>
        <v>85.43291000000002</v>
      </c>
      <c r="L81" s="2">
        <f t="shared" si="10"/>
        <v>168.3381240659501</v>
      </c>
      <c r="M81" s="2">
        <f>SUMIF(A:A,A81,L:L)</f>
        <v>3219.4936464084235</v>
      </c>
      <c r="N81" s="3">
        <f t="shared" si="11"/>
        <v>0.0522871428100948</v>
      </c>
      <c r="O81" s="7">
        <f t="shared" si="12"/>
        <v>19.125160531948886</v>
      </c>
      <c r="P81" s="3">
        <f t="shared" si="13"/>
        <v>0.0522871428100948</v>
      </c>
      <c r="Q81" s="3">
        <f>IF(ISNUMBER(P81),SUMIF(A:A,A81,P:P),"")</f>
        <v>0.8869377938928684</v>
      </c>
      <c r="R81" s="3">
        <f t="shared" si="14"/>
        <v>0.05895243518781709</v>
      </c>
      <c r="S81" s="8">
        <f t="shared" si="15"/>
        <v>16.962827690053704</v>
      </c>
    </row>
    <row r="82" spans="1:19" ht="15">
      <c r="A82" s="1">
        <v>2</v>
      </c>
      <c r="B82" s="5">
        <v>0.6402777777777778</v>
      </c>
      <c r="C82" s="1" t="s">
        <v>20</v>
      </c>
      <c r="D82" s="1">
        <v>4</v>
      </c>
      <c r="E82" s="1">
        <v>7</v>
      </c>
      <c r="F82" s="1" t="s">
        <v>35</v>
      </c>
      <c r="G82" s="2">
        <v>37.528099999999995</v>
      </c>
      <c r="H82" s="6">
        <f>1+_xlfn.COUNTIFS(A:A,A82,O:O,"&lt;"&amp;O82)</f>
        <v>7</v>
      </c>
      <c r="I82" s="2">
        <f>_xlfn.AVERAGEIF(A:A,A82,G:G)</f>
        <v>48.58245666666669</v>
      </c>
      <c r="J82" s="2">
        <f t="shared" si="8"/>
        <v>-11.054356666666692</v>
      </c>
      <c r="K82" s="2">
        <f t="shared" si="9"/>
        <v>78.94564333333331</v>
      </c>
      <c r="L82" s="2">
        <f t="shared" si="10"/>
        <v>114.06159391655618</v>
      </c>
      <c r="M82" s="2">
        <f>SUMIF(A:A,A82,L:L)</f>
        <v>3219.4936464084235</v>
      </c>
      <c r="N82" s="3">
        <f t="shared" si="11"/>
        <v>0.03542842646818082</v>
      </c>
      <c r="O82" s="7">
        <f t="shared" si="12"/>
        <v>28.22592194147052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2</v>
      </c>
      <c r="B83" s="5">
        <v>0.6402777777777778</v>
      </c>
      <c r="C83" s="1" t="s">
        <v>20</v>
      </c>
      <c r="D83" s="1">
        <v>4</v>
      </c>
      <c r="E83" s="1">
        <v>8</v>
      </c>
      <c r="F83" s="1" t="s">
        <v>36</v>
      </c>
      <c r="G83" s="2">
        <v>35.5835333333333</v>
      </c>
      <c r="H83" s="6">
        <f>1+_xlfn.COUNTIFS(A:A,A83,O:O,"&lt;"&amp;O83)</f>
        <v>8</v>
      </c>
      <c r="I83" s="2">
        <f>_xlfn.AVERAGEIF(A:A,A83,G:G)</f>
        <v>48.58245666666669</v>
      </c>
      <c r="J83" s="2">
        <f t="shared" si="8"/>
        <v>-12.998923333333387</v>
      </c>
      <c r="K83" s="2">
        <f t="shared" si="9"/>
        <v>77.00107666666662</v>
      </c>
      <c r="L83" s="2">
        <f t="shared" si="10"/>
        <v>101.5005888558009</v>
      </c>
      <c r="M83" s="2">
        <f>SUMIF(A:A,A83,L:L)</f>
        <v>3219.4936464084235</v>
      </c>
      <c r="N83" s="3">
        <f t="shared" si="11"/>
        <v>0.03152687969085825</v>
      </c>
      <c r="O83" s="7">
        <f t="shared" si="12"/>
        <v>31.718965207012438</v>
      </c>
      <c r="P83" s="3">
        <f t="shared" si="13"/>
      </c>
      <c r="Q83" s="3">
        <f>IF(ISNUMBER(P83),SUMIF(A:A,A83,P:P),"")</f>
      </c>
      <c r="R83" s="3">
        <f t="shared" si="14"/>
      </c>
      <c r="S83" s="8">
        <f t="shared" si="15"/>
      </c>
    </row>
    <row r="84" spans="1:19" ht="15">
      <c r="A84" s="1">
        <v>2</v>
      </c>
      <c r="B84" s="5">
        <v>0.6402777777777778</v>
      </c>
      <c r="C84" s="1" t="s">
        <v>20</v>
      </c>
      <c r="D84" s="1">
        <v>4</v>
      </c>
      <c r="E84" s="1">
        <v>9</v>
      </c>
      <c r="F84" s="1" t="s">
        <v>37</v>
      </c>
      <c r="G84" s="2">
        <v>29.4760666666667</v>
      </c>
      <c r="H84" s="6">
        <f>1+_xlfn.COUNTIFS(A:A,A84,O:O,"&lt;"&amp;O84)</f>
        <v>10</v>
      </c>
      <c r="I84" s="2">
        <f>_xlfn.AVERAGEIF(A:A,A84,G:G)</f>
        <v>48.58245666666669</v>
      </c>
      <c r="J84" s="2">
        <f t="shared" si="8"/>
        <v>-19.106389999999987</v>
      </c>
      <c r="K84" s="2">
        <f t="shared" si="9"/>
        <v>70.89361000000001</v>
      </c>
      <c r="L84" s="2">
        <f t="shared" si="10"/>
        <v>70.35941461642723</v>
      </c>
      <c r="M84" s="2">
        <f>SUMIF(A:A,A84,L:L)</f>
        <v>3219.4936464084235</v>
      </c>
      <c r="N84" s="3">
        <f t="shared" si="11"/>
        <v>0.021854186510017876</v>
      </c>
      <c r="O84" s="7">
        <f t="shared" si="12"/>
        <v>45.75782308536645</v>
      </c>
      <c r="P84" s="3">
        <f t="shared" si="13"/>
      </c>
      <c r="Q84" s="3">
        <f>IF(ISNUMBER(P84),SUMIF(A:A,A84,P:P),"")</f>
      </c>
      <c r="R84" s="3">
        <f t="shared" si="14"/>
      </c>
      <c r="S84" s="8">
        <f t="shared" si="15"/>
      </c>
    </row>
    <row r="85" spans="1:19" ht="15">
      <c r="A85" s="1">
        <v>2</v>
      </c>
      <c r="B85" s="5">
        <v>0.6402777777777778</v>
      </c>
      <c r="C85" s="1" t="s">
        <v>20</v>
      </c>
      <c r="D85" s="1">
        <v>4</v>
      </c>
      <c r="E85" s="1">
        <v>10</v>
      </c>
      <c r="F85" s="1" t="s">
        <v>38</v>
      </c>
      <c r="G85" s="2">
        <v>31.211666666666698</v>
      </c>
      <c r="H85" s="6">
        <f>1+_xlfn.COUNTIFS(A:A,A85,O:O,"&lt;"&amp;O85)</f>
        <v>9</v>
      </c>
      <c r="I85" s="2">
        <f>_xlfn.AVERAGEIF(A:A,A85,G:G)</f>
        <v>48.58245666666669</v>
      </c>
      <c r="J85" s="2">
        <f t="shared" si="8"/>
        <v>-17.37078999999999</v>
      </c>
      <c r="K85" s="2">
        <f t="shared" si="9"/>
        <v>72.62921000000001</v>
      </c>
      <c r="L85" s="2">
        <f t="shared" si="10"/>
        <v>78.08145682204493</v>
      </c>
      <c r="M85" s="2">
        <f>SUMIF(A:A,A85,L:L)</f>
        <v>3219.4936464084235</v>
      </c>
      <c r="N85" s="3">
        <f t="shared" si="11"/>
        <v>0.024252713438074464</v>
      </c>
      <c r="O85" s="7">
        <f t="shared" si="12"/>
        <v>41.232499718159154</v>
      </c>
      <c r="P85" s="3">
        <f t="shared" si="13"/>
      </c>
      <c r="Q85" s="3">
        <f>IF(ISNUMBER(P85),SUMIF(A:A,A85,P:P),"")</f>
      </c>
      <c r="R85" s="3">
        <f t="shared" si="14"/>
      </c>
      <c r="S85" s="8">
        <f t="shared" si="15"/>
      </c>
    </row>
    <row r="86" spans="1:19" ht="15">
      <c r="A86" s="1">
        <v>31</v>
      </c>
      <c r="B86" s="5">
        <v>0.6458333333333334</v>
      </c>
      <c r="C86" s="1" t="s">
        <v>282</v>
      </c>
      <c r="D86" s="1">
        <v>5</v>
      </c>
      <c r="E86" s="1">
        <v>2</v>
      </c>
      <c r="F86" s="1" t="s">
        <v>312</v>
      </c>
      <c r="G86" s="2">
        <v>62.592499999999994</v>
      </c>
      <c r="H86" s="6">
        <f>1+_xlfn.COUNTIFS(A:A,A86,O:O,"&lt;"&amp;O86)</f>
        <v>1</v>
      </c>
      <c r="I86" s="2">
        <f>_xlfn.AVERAGEIF(A:A,A86,G:G)</f>
        <v>51.864236363636344</v>
      </c>
      <c r="J86" s="2">
        <f t="shared" si="8"/>
        <v>10.72826363636365</v>
      </c>
      <c r="K86" s="2">
        <f t="shared" si="9"/>
        <v>100.72826363636365</v>
      </c>
      <c r="L86" s="2">
        <f t="shared" si="10"/>
        <v>421.44775441010074</v>
      </c>
      <c r="M86" s="2">
        <f>SUMIF(A:A,A86,L:L)</f>
        <v>2774.1787685086756</v>
      </c>
      <c r="N86" s="3">
        <f t="shared" si="11"/>
        <v>0.15191802316209774</v>
      </c>
      <c r="O86" s="7">
        <f t="shared" si="12"/>
        <v>6.582497449515862</v>
      </c>
      <c r="P86" s="3">
        <f t="shared" si="13"/>
        <v>0.15191802316209774</v>
      </c>
      <c r="Q86" s="3">
        <f>IF(ISNUMBER(P86),SUMIF(A:A,A86,P:P),"")</f>
        <v>0.8872903278279739</v>
      </c>
      <c r="R86" s="3">
        <f t="shared" si="14"/>
        <v>0.17121568712913018</v>
      </c>
      <c r="S86" s="8">
        <f t="shared" si="15"/>
        <v>5.8405863199077315</v>
      </c>
    </row>
    <row r="87" spans="1:19" ht="15">
      <c r="A87" s="1">
        <v>31</v>
      </c>
      <c r="B87" s="5">
        <v>0.6458333333333334</v>
      </c>
      <c r="C87" s="1" t="s">
        <v>282</v>
      </c>
      <c r="D87" s="1">
        <v>5</v>
      </c>
      <c r="E87" s="1">
        <v>5</v>
      </c>
      <c r="F87" s="1" t="s">
        <v>315</v>
      </c>
      <c r="G87" s="2">
        <v>59.7151</v>
      </c>
      <c r="H87" s="6">
        <f>1+_xlfn.COUNTIFS(A:A,A87,O:O,"&lt;"&amp;O87)</f>
        <v>2</v>
      </c>
      <c r="I87" s="2">
        <f>_xlfn.AVERAGEIF(A:A,A87,G:G)</f>
        <v>51.864236363636344</v>
      </c>
      <c r="J87" s="2">
        <f t="shared" si="8"/>
        <v>7.8508636363636555</v>
      </c>
      <c r="K87" s="2">
        <f t="shared" si="9"/>
        <v>97.85086363636366</v>
      </c>
      <c r="L87" s="2">
        <f t="shared" si="10"/>
        <v>354.6217818114529</v>
      </c>
      <c r="M87" s="2">
        <f>SUMIF(A:A,A87,L:L)</f>
        <v>2774.1787685086756</v>
      </c>
      <c r="N87" s="3">
        <f t="shared" si="11"/>
        <v>0.12782946284391328</v>
      </c>
      <c r="O87" s="7">
        <f t="shared" si="12"/>
        <v>7.822922648286916</v>
      </c>
      <c r="P87" s="3">
        <f t="shared" si="13"/>
        <v>0.12782946284391328</v>
      </c>
      <c r="Q87" s="3">
        <f>IF(ISNUMBER(P87),SUMIF(A:A,A87,P:P),"")</f>
        <v>0.8872903278279739</v>
      </c>
      <c r="R87" s="3">
        <f t="shared" si="14"/>
        <v>0.14406723350273756</v>
      </c>
      <c r="S87" s="8">
        <f t="shared" si="15"/>
        <v>6.94120360117138</v>
      </c>
    </row>
    <row r="88" spans="1:19" ht="15">
      <c r="A88" s="1">
        <v>31</v>
      </c>
      <c r="B88" s="5">
        <v>0.6458333333333334</v>
      </c>
      <c r="C88" s="1" t="s">
        <v>282</v>
      </c>
      <c r="D88" s="1">
        <v>5</v>
      </c>
      <c r="E88" s="1">
        <v>4</v>
      </c>
      <c r="F88" s="1" t="s">
        <v>314</v>
      </c>
      <c r="G88" s="2">
        <v>59.60283333333331</v>
      </c>
      <c r="H88" s="6">
        <f>1+_xlfn.COUNTIFS(A:A,A88,O:O,"&lt;"&amp;O88)</f>
        <v>3</v>
      </c>
      <c r="I88" s="2">
        <f>_xlfn.AVERAGEIF(A:A,A88,G:G)</f>
        <v>51.864236363636344</v>
      </c>
      <c r="J88" s="2">
        <f t="shared" si="8"/>
        <v>7.738596969696964</v>
      </c>
      <c r="K88" s="2">
        <f t="shared" si="9"/>
        <v>97.73859696969697</v>
      </c>
      <c r="L88" s="2">
        <f t="shared" si="10"/>
        <v>352.2410767057423</v>
      </c>
      <c r="M88" s="2">
        <f>SUMIF(A:A,A88,L:L)</f>
        <v>2774.1787685086756</v>
      </c>
      <c r="N88" s="3">
        <f t="shared" si="11"/>
        <v>0.12697129712916722</v>
      </c>
      <c r="O88" s="7">
        <f t="shared" si="12"/>
        <v>7.875795731870845</v>
      </c>
      <c r="P88" s="3">
        <f t="shared" si="13"/>
        <v>0.12697129712916722</v>
      </c>
      <c r="Q88" s="3">
        <f>IF(ISNUMBER(P88),SUMIF(A:A,A88,P:P),"")</f>
        <v>0.8872903278279739</v>
      </c>
      <c r="R88" s="3">
        <f t="shared" si="14"/>
        <v>0.14310005772291498</v>
      </c>
      <c r="S88" s="8">
        <f t="shared" si="15"/>
        <v>6.988117376837839</v>
      </c>
    </row>
    <row r="89" spans="1:19" ht="15">
      <c r="A89" s="1">
        <v>31</v>
      </c>
      <c r="B89" s="5">
        <v>0.6458333333333334</v>
      </c>
      <c r="C89" s="1" t="s">
        <v>282</v>
      </c>
      <c r="D89" s="1">
        <v>5</v>
      </c>
      <c r="E89" s="1">
        <v>12</v>
      </c>
      <c r="F89" s="1" t="s">
        <v>321</v>
      </c>
      <c r="G89" s="2">
        <v>58.7462333333333</v>
      </c>
      <c r="H89" s="6">
        <f>1+_xlfn.COUNTIFS(A:A,A89,O:O,"&lt;"&amp;O89)</f>
        <v>4</v>
      </c>
      <c r="I89" s="2">
        <f>_xlfn.AVERAGEIF(A:A,A89,G:G)</f>
        <v>51.864236363636344</v>
      </c>
      <c r="J89" s="2">
        <f t="shared" si="8"/>
        <v>6.8819969696969565</v>
      </c>
      <c r="K89" s="2">
        <f t="shared" si="9"/>
        <v>96.88199696969696</v>
      </c>
      <c r="L89" s="2">
        <f t="shared" si="10"/>
        <v>334.5946563565649</v>
      </c>
      <c r="M89" s="2">
        <f>SUMIF(A:A,A89,L:L)</f>
        <v>2774.1787685086756</v>
      </c>
      <c r="N89" s="3">
        <f t="shared" si="11"/>
        <v>0.12061034427728463</v>
      </c>
      <c r="O89" s="7">
        <f t="shared" si="12"/>
        <v>8.291162801931714</v>
      </c>
      <c r="P89" s="3">
        <f t="shared" si="13"/>
        <v>0.12061034427728463</v>
      </c>
      <c r="Q89" s="3">
        <f>IF(ISNUMBER(P89),SUMIF(A:A,A89,P:P),"")</f>
        <v>0.8872903278279739</v>
      </c>
      <c r="R89" s="3">
        <f t="shared" si="14"/>
        <v>0.13593109323363248</v>
      </c>
      <c r="S89" s="8">
        <f t="shared" si="15"/>
        <v>7.356668560601093</v>
      </c>
    </row>
    <row r="90" spans="1:19" ht="15">
      <c r="A90" s="1">
        <v>31</v>
      </c>
      <c r="B90" s="5">
        <v>0.6458333333333334</v>
      </c>
      <c r="C90" s="1" t="s">
        <v>282</v>
      </c>
      <c r="D90" s="1">
        <v>5</v>
      </c>
      <c r="E90" s="1">
        <v>11</v>
      </c>
      <c r="F90" s="1" t="s">
        <v>320</v>
      </c>
      <c r="G90" s="2">
        <v>57.98966666666669</v>
      </c>
      <c r="H90" s="6">
        <f>1+_xlfn.COUNTIFS(A:A,A90,O:O,"&lt;"&amp;O90)</f>
        <v>5</v>
      </c>
      <c r="I90" s="2">
        <f>_xlfn.AVERAGEIF(A:A,A90,G:G)</f>
        <v>51.864236363636344</v>
      </c>
      <c r="J90" s="2">
        <f t="shared" si="8"/>
        <v>6.125430303030349</v>
      </c>
      <c r="K90" s="2">
        <f t="shared" si="9"/>
        <v>96.12543030303036</v>
      </c>
      <c r="L90" s="2">
        <f t="shared" si="10"/>
        <v>319.74564430655465</v>
      </c>
      <c r="M90" s="2">
        <f>SUMIF(A:A,A90,L:L)</f>
        <v>2774.1787685086756</v>
      </c>
      <c r="N90" s="3">
        <f t="shared" si="11"/>
        <v>0.11525776490548277</v>
      </c>
      <c r="O90" s="7">
        <f t="shared" si="12"/>
        <v>8.676205033301235</v>
      </c>
      <c r="P90" s="3">
        <f t="shared" si="13"/>
        <v>0.11525776490548277</v>
      </c>
      <c r="Q90" s="3">
        <f>IF(ISNUMBER(P90),SUMIF(A:A,A90,P:P),"")</f>
        <v>0.8872903278279739</v>
      </c>
      <c r="R90" s="3">
        <f t="shared" si="14"/>
        <v>0.12989859270485446</v>
      </c>
      <c r="S90" s="8">
        <f t="shared" si="15"/>
        <v>7.698312808300569</v>
      </c>
    </row>
    <row r="91" spans="1:19" ht="15">
      <c r="A91" s="1">
        <v>31</v>
      </c>
      <c r="B91" s="5">
        <v>0.6458333333333334</v>
      </c>
      <c r="C91" s="1" t="s">
        <v>282</v>
      </c>
      <c r="D91" s="1">
        <v>5</v>
      </c>
      <c r="E91" s="1">
        <v>8</v>
      </c>
      <c r="F91" s="1" t="s">
        <v>318</v>
      </c>
      <c r="G91" s="2">
        <v>55.063700000000004</v>
      </c>
      <c r="H91" s="6">
        <f>1+_xlfn.COUNTIFS(A:A,A91,O:O,"&lt;"&amp;O91)</f>
        <v>6</v>
      </c>
      <c r="I91" s="2">
        <f>_xlfn.AVERAGEIF(A:A,A91,G:G)</f>
        <v>51.864236363636344</v>
      </c>
      <c r="J91" s="2">
        <f t="shared" si="8"/>
        <v>3.19946363636366</v>
      </c>
      <c r="K91" s="2">
        <f t="shared" si="9"/>
        <v>93.19946363636366</v>
      </c>
      <c r="L91" s="2">
        <f t="shared" si="10"/>
        <v>268.2629934516761</v>
      </c>
      <c r="M91" s="2">
        <f>SUMIF(A:A,A91,L:L)</f>
        <v>2774.1787685086756</v>
      </c>
      <c r="N91" s="3">
        <f t="shared" si="11"/>
        <v>0.09669996630962867</v>
      </c>
      <c r="O91" s="7">
        <f t="shared" si="12"/>
        <v>10.341265236825913</v>
      </c>
      <c r="P91" s="3">
        <f t="shared" si="13"/>
        <v>0.09669996630962867</v>
      </c>
      <c r="Q91" s="3">
        <f>IF(ISNUMBER(P91),SUMIF(A:A,A91,P:P),"")</f>
        <v>0.8872903278279739</v>
      </c>
      <c r="R91" s="3">
        <f t="shared" si="14"/>
        <v>0.10898345589582113</v>
      </c>
      <c r="S91" s="8">
        <f t="shared" si="15"/>
        <v>9.175704622139296</v>
      </c>
    </row>
    <row r="92" spans="1:19" ht="15">
      <c r="A92" s="1">
        <v>31</v>
      </c>
      <c r="B92" s="5">
        <v>0.6458333333333334</v>
      </c>
      <c r="C92" s="1" t="s">
        <v>282</v>
      </c>
      <c r="D92" s="1">
        <v>5</v>
      </c>
      <c r="E92" s="1">
        <v>9</v>
      </c>
      <c r="F92" s="1" t="s">
        <v>319</v>
      </c>
      <c r="G92" s="2">
        <v>54.962999999999994</v>
      </c>
      <c r="H92" s="6">
        <f>1+_xlfn.COUNTIFS(A:A,A92,O:O,"&lt;"&amp;O92)</f>
        <v>7</v>
      </c>
      <c r="I92" s="2">
        <f>_xlfn.AVERAGEIF(A:A,A92,G:G)</f>
        <v>51.864236363636344</v>
      </c>
      <c r="J92" s="2">
        <f t="shared" si="8"/>
        <v>3.0987636363636497</v>
      </c>
      <c r="K92" s="2">
        <f t="shared" si="9"/>
        <v>93.09876363636366</v>
      </c>
      <c r="L92" s="2">
        <f t="shared" si="10"/>
        <v>266.6470351711859</v>
      </c>
      <c r="M92" s="2">
        <f>SUMIF(A:A,A92,L:L)</f>
        <v>2774.1787685086756</v>
      </c>
      <c r="N92" s="3">
        <f t="shared" si="11"/>
        <v>0.09611746661680647</v>
      </c>
      <c r="O92" s="7">
        <f t="shared" si="12"/>
        <v>10.403936300014243</v>
      </c>
      <c r="P92" s="3">
        <f t="shared" si="13"/>
        <v>0.09611746661680647</v>
      </c>
      <c r="Q92" s="3">
        <f>IF(ISNUMBER(P92),SUMIF(A:A,A92,P:P),"")</f>
        <v>0.8872903278279739</v>
      </c>
      <c r="R92" s="3">
        <f t="shared" si="14"/>
        <v>0.10832696311712926</v>
      </c>
      <c r="S92" s="8">
        <f t="shared" si="15"/>
        <v>9.231312050340996</v>
      </c>
    </row>
    <row r="93" spans="1:19" ht="15">
      <c r="A93" s="1">
        <v>31</v>
      </c>
      <c r="B93" s="5">
        <v>0.6458333333333334</v>
      </c>
      <c r="C93" s="1" t="s">
        <v>282</v>
      </c>
      <c r="D93" s="1">
        <v>5</v>
      </c>
      <c r="E93" s="1">
        <v>7</v>
      </c>
      <c r="F93" s="1" t="s">
        <v>317</v>
      </c>
      <c r="G93" s="2">
        <v>44.687633333333295</v>
      </c>
      <c r="H93" s="6">
        <f>1+_xlfn.COUNTIFS(A:A,A93,O:O,"&lt;"&amp;O93)</f>
        <v>8</v>
      </c>
      <c r="I93" s="2">
        <f>_xlfn.AVERAGEIF(A:A,A93,G:G)</f>
        <v>51.864236363636344</v>
      </c>
      <c r="J93" s="2">
        <f t="shared" si="8"/>
        <v>-7.176603030303049</v>
      </c>
      <c r="K93" s="2">
        <f t="shared" si="9"/>
        <v>82.82339696969694</v>
      </c>
      <c r="L93" s="2">
        <f t="shared" si="10"/>
        <v>143.94104675019068</v>
      </c>
      <c r="M93" s="2">
        <f>SUMIF(A:A,A93,L:L)</f>
        <v>2774.1787685086756</v>
      </c>
      <c r="N93" s="3">
        <f t="shared" si="11"/>
        <v>0.05188600258359325</v>
      </c>
      <c r="O93" s="7">
        <f t="shared" si="12"/>
        <v>19.273020664656244</v>
      </c>
      <c r="P93" s="3">
        <f t="shared" si="13"/>
        <v>0.05188600258359325</v>
      </c>
      <c r="Q93" s="3">
        <f>IF(ISNUMBER(P93),SUMIF(A:A,A93,P:P),"")</f>
        <v>0.8872903278279739</v>
      </c>
      <c r="R93" s="3">
        <f t="shared" si="14"/>
        <v>0.058476916693780086</v>
      </c>
      <c r="S93" s="8">
        <f t="shared" si="15"/>
        <v>17.100764823778153</v>
      </c>
    </row>
    <row r="94" spans="1:19" ht="15">
      <c r="A94" s="1">
        <v>31</v>
      </c>
      <c r="B94" s="5">
        <v>0.6458333333333334</v>
      </c>
      <c r="C94" s="1" t="s">
        <v>282</v>
      </c>
      <c r="D94" s="1">
        <v>5</v>
      </c>
      <c r="E94" s="1">
        <v>1</v>
      </c>
      <c r="F94" s="1" t="s">
        <v>311</v>
      </c>
      <c r="G94" s="2">
        <v>38.4943999999999</v>
      </c>
      <c r="H94" s="6">
        <f>1+_xlfn.COUNTIFS(A:A,A94,O:O,"&lt;"&amp;O94)</f>
        <v>10</v>
      </c>
      <c r="I94" s="2">
        <f>_xlfn.AVERAGEIF(A:A,A94,G:G)</f>
        <v>51.864236363636344</v>
      </c>
      <c r="J94" s="2">
        <f t="shared" si="8"/>
        <v>-13.369836363636445</v>
      </c>
      <c r="K94" s="2">
        <f t="shared" si="9"/>
        <v>76.63016363636356</v>
      </c>
      <c r="L94" s="2">
        <f t="shared" si="10"/>
        <v>99.26666533649481</v>
      </c>
      <c r="M94" s="2">
        <f>SUMIF(A:A,A94,L:L)</f>
        <v>2774.1787685086756</v>
      </c>
      <c r="N94" s="3">
        <f t="shared" si="11"/>
        <v>0.03578236069835468</v>
      </c>
      <c r="O94" s="7">
        <f t="shared" si="12"/>
        <v>27.94673074898553</v>
      </c>
      <c r="P94" s="3">
        <f t="shared" si="13"/>
      </c>
      <c r="Q94" s="3">
        <f>IF(ISNUMBER(P94),SUMIF(A:A,A94,P:P),"")</f>
      </c>
      <c r="R94" s="3">
        <f t="shared" si="14"/>
      </c>
      <c r="S94" s="8">
        <f t="shared" si="15"/>
      </c>
    </row>
    <row r="95" spans="1:19" ht="15">
      <c r="A95" s="1">
        <v>31</v>
      </c>
      <c r="B95" s="5">
        <v>0.6458333333333334</v>
      </c>
      <c r="C95" s="1" t="s">
        <v>282</v>
      </c>
      <c r="D95" s="1">
        <v>5</v>
      </c>
      <c r="E95" s="1">
        <v>3</v>
      </c>
      <c r="F95" s="1" t="s">
        <v>313</v>
      </c>
      <c r="G95" s="2">
        <v>35.7867666666667</v>
      </c>
      <c r="H95" s="6">
        <f>1+_xlfn.COUNTIFS(A:A,A95,O:O,"&lt;"&amp;O95)</f>
        <v>11</v>
      </c>
      <c r="I95" s="2">
        <f>_xlfn.AVERAGEIF(A:A,A95,G:G)</f>
        <v>51.864236363636344</v>
      </c>
      <c r="J95" s="2">
        <f t="shared" si="8"/>
        <v>-16.077469696969644</v>
      </c>
      <c r="K95" s="2">
        <f t="shared" si="9"/>
        <v>73.92253030303036</v>
      </c>
      <c r="L95" s="2">
        <f t="shared" si="10"/>
        <v>84.38180672049953</v>
      </c>
      <c r="M95" s="2">
        <f>SUMIF(A:A,A95,L:L)</f>
        <v>2774.1787685086756</v>
      </c>
      <c r="N95" s="3">
        <f t="shared" si="11"/>
        <v>0.0304168598211358</v>
      </c>
      <c r="O95" s="7">
        <f t="shared" si="12"/>
        <v>32.87650355363537</v>
      </c>
      <c r="P95" s="3">
        <f t="shared" si="13"/>
      </c>
      <c r="Q95" s="3">
        <f>IF(ISNUMBER(P95),SUMIF(A:A,A95,P:P),"")</f>
      </c>
      <c r="R95" s="3">
        <f t="shared" si="14"/>
      </c>
      <c r="S95" s="8">
        <f t="shared" si="15"/>
      </c>
    </row>
    <row r="96" spans="1:19" ht="15">
      <c r="A96" s="1">
        <v>31</v>
      </c>
      <c r="B96" s="5">
        <v>0.6458333333333334</v>
      </c>
      <c r="C96" s="1" t="s">
        <v>282</v>
      </c>
      <c r="D96" s="1">
        <v>5</v>
      </c>
      <c r="E96" s="1">
        <v>6</v>
      </c>
      <c r="F96" s="1" t="s">
        <v>316</v>
      </c>
      <c r="G96" s="2">
        <v>42.864766666666696</v>
      </c>
      <c r="H96" s="6">
        <f>1+_xlfn.COUNTIFS(A:A,A96,O:O,"&lt;"&amp;O96)</f>
        <v>9</v>
      </c>
      <c r="I96" s="2">
        <f>_xlfn.AVERAGEIF(A:A,A96,G:G)</f>
        <v>51.864236363636344</v>
      </c>
      <c r="J96" s="2">
        <f t="shared" si="8"/>
        <v>-8.999469696969648</v>
      </c>
      <c r="K96" s="2">
        <f t="shared" si="9"/>
        <v>81.00053030303036</v>
      </c>
      <c r="L96" s="2">
        <f t="shared" si="10"/>
        <v>129.02830748821273</v>
      </c>
      <c r="M96" s="2">
        <f>SUMIF(A:A,A96,L:L)</f>
        <v>2774.1787685086756</v>
      </c>
      <c r="N96" s="3">
        <f t="shared" si="11"/>
        <v>0.04651045165253532</v>
      </c>
      <c r="O96" s="7">
        <f t="shared" si="12"/>
        <v>21.500543737366378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37</v>
      </c>
      <c r="B97" s="5">
        <v>0.6493055555555556</v>
      </c>
      <c r="C97" s="1" t="s">
        <v>353</v>
      </c>
      <c r="D97" s="1">
        <v>6</v>
      </c>
      <c r="E97" s="1">
        <v>8</v>
      </c>
      <c r="F97" s="1" t="s">
        <v>371</v>
      </c>
      <c r="G97" s="2">
        <v>65.6979</v>
      </c>
      <c r="H97" s="6">
        <f>1+_xlfn.COUNTIFS(A:A,A97,O:O,"&lt;"&amp;O97)</f>
        <v>1</v>
      </c>
      <c r="I97" s="2">
        <f>_xlfn.AVERAGEIF(A:A,A97,G:G)</f>
        <v>52.57869047619046</v>
      </c>
      <c r="J97" s="2">
        <f t="shared" si="8"/>
        <v>13.119209523809545</v>
      </c>
      <c r="K97" s="2">
        <f t="shared" si="9"/>
        <v>103.11920952380954</v>
      </c>
      <c r="L97" s="2">
        <f t="shared" si="10"/>
        <v>486.45897508876607</v>
      </c>
      <c r="M97" s="2">
        <f>SUMIF(A:A,A97,L:L)</f>
        <v>1767.8541120982752</v>
      </c>
      <c r="N97" s="3">
        <f t="shared" si="11"/>
        <v>0.275169184922949</v>
      </c>
      <c r="O97" s="7">
        <f t="shared" si="12"/>
        <v>3.6341278558498953</v>
      </c>
      <c r="P97" s="3">
        <f t="shared" si="13"/>
        <v>0.275169184922949</v>
      </c>
      <c r="Q97" s="3">
        <f>IF(ISNUMBER(P97),SUMIF(A:A,A97,P:P),"")</f>
        <v>0.9999999999999999</v>
      </c>
      <c r="R97" s="3">
        <f t="shared" si="14"/>
        <v>0.275169184922949</v>
      </c>
      <c r="S97" s="8">
        <f t="shared" si="15"/>
        <v>3.6341278558498953</v>
      </c>
    </row>
    <row r="98" spans="1:19" ht="15">
      <c r="A98" s="1">
        <v>37</v>
      </c>
      <c r="B98" s="5">
        <v>0.6493055555555556</v>
      </c>
      <c r="C98" s="1" t="s">
        <v>353</v>
      </c>
      <c r="D98" s="1">
        <v>6</v>
      </c>
      <c r="E98" s="1">
        <v>4</v>
      </c>
      <c r="F98" s="1" t="s">
        <v>369</v>
      </c>
      <c r="G98" s="2">
        <v>63.0149</v>
      </c>
      <c r="H98" s="6">
        <f>1+_xlfn.COUNTIFS(A:A,A98,O:O,"&lt;"&amp;O98)</f>
        <v>2</v>
      </c>
      <c r="I98" s="2">
        <f>_xlfn.AVERAGEIF(A:A,A98,G:G)</f>
        <v>52.57869047619046</v>
      </c>
      <c r="J98" s="2">
        <f t="shared" si="8"/>
        <v>10.436209523809538</v>
      </c>
      <c r="K98" s="2">
        <f t="shared" si="9"/>
        <v>100.43620952380954</v>
      </c>
      <c r="L98" s="2">
        <f t="shared" si="10"/>
        <v>414.12695086817007</v>
      </c>
      <c r="M98" s="2">
        <f>SUMIF(A:A,A98,L:L)</f>
        <v>1767.8541120982752</v>
      </c>
      <c r="N98" s="3">
        <f t="shared" si="11"/>
        <v>0.23425403037168074</v>
      </c>
      <c r="O98" s="7">
        <f t="shared" si="12"/>
        <v>4.268869988761104</v>
      </c>
      <c r="P98" s="3">
        <f t="shared" si="13"/>
        <v>0.23425403037168074</v>
      </c>
      <c r="Q98" s="3">
        <f>IF(ISNUMBER(P98),SUMIF(A:A,A98,P:P),"")</f>
        <v>0.9999999999999999</v>
      </c>
      <c r="R98" s="3">
        <f t="shared" si="14"/>
        <v>0.23425403037168074</v>
      </c>
      <c r="S98" s="8">
        <f t="shared" si="15"/>
        <v>4.268869988761104</v>
      </c>
    </row>
    <row r="99" spans="1:19" ht="15">
      <c r="A99" s="1">
        <v>37</v>
      </c>
      <c r="B99" s="5">
        <v>0.6493055555555556</v>
      </c>
      <c r="C99" s="1" t="s">
        <v>353</v>
      </c>
      <c r="D99" s="1">
        <v>6</v>
      </c>
      <c r="E99" s="1">
        <v>1</v>
      </c>
      <c r="F99" s="1" t="s">
        <v>366</v>
      </c>
      <c r="G99" s="2">
        <v>55.1295333333333</v>
      </c>
      <c r="H99" s="6">
        <f>1+_xlfn.COUNTIFS(A:A,A99,O:O,"&lt;"&amp;O99)</f>
        <v>3</v>
      </c>
      <c r="I99" s="2">
        <f>_xlfn.AVERAGEIF(A:A,A99,G:G)</f>
        <v>52.57869047619046</v>
      </c>
      <c r="J99" s="2">
        <f t="shared" si="8"/>
        <v>2.5508428571428396</v>
      </c>
      <c r="K99" s="2">
        <f t="shared" si="9"/>
        <v>92.55084285714284</v>
      </c>
      <c r="L99" s="2">
        <f t="shared" si="10"/>
        <v>258.0234755867584</v>
      </c>
      <c r="M99" s="2">
        <f>SUMIF(A:A,A99,L:L)</f>
        <v>1767.8541120982752</v>
      </c>
      <c r="N99" s="3">
        <f t="shared" si="11"/>
        <v>0.14595292327629286</v>
      </c>
      <c r="O99" s="7">
        <f t="shared" si="12"/>
        <v>6.851524296686903</v>
      </c>
      <c r="P99" s="3">
        <f t="shared" si="13"/>
        <v>0.14595292327629286</v>
      </c>
      <c r="Q99" s="3">
        <f>IF(ISNUMBER(P99),SUMIF(A:A,A99,P:P),"")</f>
        <v>0.9999999999999999</v>
      </c>
      <c r="R99" s="3">
        <f t="shared" si="14"/>
        <v>0.14595292327629286</v>
      </c>
      <c r="S99" s="8">
        <f t="shared" si="15"/>
        <v>6.851524296686903</v>
      </c>
    </row>
    <row r="100" spans="1:19" ht="15">
      <c r="A100" s="1">
        <v>37</v>
      </c>
      <c r="B100" s="5">
        <v>0.6493055555555556</v>
      </c>
      <c r="C100" s="1" t="s">
        <v>353</v>
      </c>
      <c r="D100" s="1">
        <v>6</v>
      </c>
      <c r="E100" s="1">
        <v>3</v>
      </c>
      <c r="F100" s="1" t="s">
        <v>368</v>
      </c>
      <c r="G100" s="2">
        <v>50.0035666666666</v>
      </c>
      <c r="H100" s="6">
        <f>1+_xlfn.COUNTIFS(A:A,A100,O:O,"&lt;"&amp;O100)</f>
        <v>4</v>
      </c>
      <c r="I100" s="2">
        <f>_xlfn.AVERAGEIF(A:A,A100,G:G)</f>
        <v>52.57869047619046</v>
      </c>
      <c r="J100" s="2">
        <f t="shared" si="8"/>
        <v>-2.575123809523859</v>
      </c>
      <c r="K100" s="2">
        <f t="shared" si="9"/>
        <v>87.42487619047614</v>
      </c>
      <c r="L100" s="2">
        <f t="shared" si="10"/>
        <v>189.70923756920516</v>
      </c>
      <c r="M100" s="2">
        <f>SUMIF(A:A,A100,L:L)</f>
        <v>1767.8541120982752</v>
      </c>
      <c r="N100" s="3">
        <f t="shared" si="11"/>
        <v>0.1073104597664104</v>
      </c>
      <c r="O100" s="7">
        <f t="shared" si="12"/>
        <v>9.318756085630092</v>
      </c>
      <c r="P100" s="3">
        <f t="shared" si="13"/>
        <v>0.1073104597664104</v>
      </c>
      <c r="Q100" s="3">
        <f>IF(ISNUMBER(P100),SUMIF(A:A,A100,P:P),"")</f>
        <v>0.9999999999999999</v>
      </c>
      <c r="R100" s="3">
        <f t="shared" si="14"/>
        <v>0.1073104597664104</v>
      </c>
      <c r="S100" s="8">
        <f t="shared" si="15"/>
        <v>9.318756085630092</v>
      </c>
    </row>
    <row r="101" spans="1:19" ht="15">
      <c r="A101" s="1">
        <v>37</v>
      </c>
      <c r="B101" s="5">
        <v>0.6493055555555556</v>
      </c>
      <c r="C101" s="1" t="s">
        <v>353</v>
      </c>
      <c r="D101" s="1">
        <v>6</v>
      </c>
      <c r="E101" s="1">
        <v>7</v>
      </c>
      <c r="F101" s="1" t="s">
        <v>370</v>
      </c>
      <c r="G101" s="2">
        <v>48.1330666666666</v>
      </c>
      <c r="H101" s="6">
        <f>1+_xlfn.COUNTIFS(A:A,A101,O:O,"&lt;"&amp;O101)</f>
        <v>5</v>
      </c>
      <c r="I101" s="2">
        <f>_xlfn.AVERAGEIF(A:A,A101,G:G)</f>
        <v>52.57869047619046</v>
      </c>
      <c r="J101" s="2">
        <f t="shared" si="8"/>
        <v>-4.445623809523859</v>
      </c>
      <c r="K101" s="2">
        <f t="shared" si="9"/>
        <v>85.55437619047615</v>
      </c>
      <c r="L101" s="2">
        <f t="shared" si="10"/>
        <v>169.5694489847967</v>
      </c>
      <c r="M101" s="2">
        <f>SUMIF(A:A,A101,L:L)</f>
        <v>1767.8541120982752</v>
      </c>
      <c r="N101" s="3">
        <f t="shared" si="11"/>
        <v>0.09591823659223432</v>
      </c>
      <c r="O101" s="7">
        <f t="shared" si="12"/>
        <v>10.425546126866156</v>
      </c>
      <c r="P101" s="3">
        <f t="shared" si="13"/>
        <v>0.09591823659223432</v>
      </c>
      <c r="Q101" s="3">
        <f>IF(ISNUMBER(P101),SUMIF(A:A,A101,P:P),"")</f>
        <v>0.9999999999999999</v>
      </c>
      <c r="R101" s="3">
        <f t="shared" si="14"/>
        <v>0.09591823659223432</v>
      </c>
      <c r="S101" s="8">
        <f t="shared" si="15"/>
        <v>10.425546126866156</v>
      </c>
    </row>
    <row r="102" spans="1:19" ht="15">
      <c r="A102" s="1">
        <v>37</v>
      </c>
      <c r="B102" s="5">
        <v>0.6493055555555556</v>
      </c>
      <c r="C102" s="1" t="s">
        <v>353</v>
      </c>
      <c r="D102" s="1">
        <v>6</v>
      </c>
      <c r="E102" s="1">
        <v>2</v>
      </c>
      <c r="F102" s="1" t="s">
        <v>367</v>
      </c>
      <c r="G102" s="2">
        <v>43.6786</v>
      </c>
      <c r="H102" s="6">
        <f>1+_xlfn.COUNTIFS(A:A,A102,O:O,"&lt;"&amp;O102)</f>
        <v>6</v>
      </c>
      <c r="I102" s="2">
        <f>_xlfn.AVERAGEIF(A:A,A102,G:G)</f>
        <v>52.57869047619046</v>
      </c>
      <c r="J102" s="2">
        <f t="shared" si="8"/>
        <v>-8.900090476190456</v>
      </c>
      <c r="K102" s="2">
        <f t="shared" si="9"/>
        <v>81.09990952380954</v>
      </c>
      <c r="L102" s="2">
        <f t="shared" si="10"/>
        <v>129.79996977718758</v>
      </c>
      <c r="M102" s="2">
        <f>SUMIF(A:A,A102,L:L)</f>
        <v>1767.8541120982752</v>
      </c>
      <c r="N102" s="3">
        <f t="shared" si="11"/>
        <v>0.0734223309994326</v>
      </c>
      <c r="O102" s="7">
        <f t="shared" si="12"/>
        <v>13.619834543358857</v>
      </c>
      <c r="P102" s="3">
        <f t="shared" si="13"/>
        <v>0.0734223309994326</v>
      </c>
      <c r="Q102" s="3">
        <f>IF(ISNUMBER(P102),SUMIF(A:A,A102,P:P),"")</f>
        <v>0.9999999999999999</v>
      </c>
      <c r="R102" s="3">
        <f t="shared" si="14"/>
        <v>0.0734223309994326</v>
      </c>
      <c r="S102" s="8">
        <f t="shared" si="15"/>
        <v>13.619834543358857</v>
      </c>
    </row>
    <row r="103" spans="1:19" ht="15">
      <c r="A103" s="1">
        <v>37</v>
      </c>
      <c r="B103" s="5">
        <v>0.6493055555555556</v>
      </c>
      <c r="C103" s="1" t="s">
        <v>353</v>
      </c>
      <c r="D103" s="1">
        <v>6</v>
      </c>
      <c r="E103" s="1">
        <v>9</v>
      </c>
      <c r="F103" s="1" t="s">
        <v>372</v>
      </c>
      <c r="G103" s="2">
        <v>42.393266666666705</v>
      </c>
      <c r="H103" s="6">
        <f>1+_xlfn.COUNTIFS(A:A,A103,O:O,"&lt;"&amp;O103)</f>
        <v>7</v>
      </c>
      <c r="I103" s="2">
        <f>_xlfn.AVERAGEIF(A:A,A103,G:G)</f>
        <v>52.57869047619046</v>
      </c>
      <c r="J103" s="2">
        <f t="shared" si="8"/>
        <v>-10.185423809523755</v>
      </c>
      <c r="K103" s="2">
        <f t="shared" si="9"/>
        <v>79.81457619047625</v>
      </c>
      <c r="L103" s="2">
        <f t="shared" si="10"/>
        <v>120.16605422339097</v>
      </c>
      <c r="M103" s="2">
        <f>SUMIF(A:A,A103,L:L)</f>
        <v>1767.8541120982752</v>
      </c>
      <c r="N103" s="3">
        <f t="shared" si="11"/>
        <v>0.06797283407099992</v>
      </c>
      <c r="O103" s="7">
        <f t="shared" si="12"/>
        <v>14.711759685574773</v>
      </c>
      <c r="P103" s="3">
        <f t="shared" si="13"/>
        <v>0.06797283407099992</v>
      </c>
      <c r="Q103" s="3">
        <f>IF(ISNUMBER(P103),SUMIF(A:A,A103,P:P),"")</f>
        <v>0.9999999999999999</v>
      </c>
      <c r="R103" s="3">
        <f t="shared" si="14"/>
        <v>0.06797283407099992</v>
      </c>
      <c r="S103" s="8">
        <f t="shared" si="15"/>
        <v>14.711759685574773</v>
      </c>
    </row>
    <row r="104" spans="1:19" ht="15">
      <c r="A104" s="1">
        <v>11</v>
      </c>
      <c r="B104" s="5">
        <v>0.6597222222222222</v>
      </c>
      <c r="C104" s="1" t="s">
        <v>95</v>
      </c>
      <c r="D104" s="1">
        <v>5</v>
      </c>
      <c r="E104" s="1">
        <v>7</v>
      </c>
      <c r="F104" s="1" t="s">
        <v>126</v>
      </c>
      <c r="G104" s="2">
        <v>69.1505333333333</v>
      </c>
      <c r="H104" s="6">
        <f>1+_xlfn.COUNTIFS(A:A,A104,O:O,"&lt;"&amp;O104)</f>
        <v>1</v>
      </c>
      <c r="I104" s="2">
        <f>_xlfn.AVERAGEIF(A:A,A104,G:G)</f>
        <v>51.60656190476187</v>
      </c>
      <c r="J104" s="2">
        <f t="shared" si="8"/>
        <v>17.54397142857143</v>
      </c>
      <c r="K104" s="2">
        <f t="shared" si="9"/>
        <v>107.54397142857144</v>
      </c>
      <c r="L104" s="2">
        <f t="shared" si="10"/>
        <v>634.3737461489867</v>
      </c>
      <c r="M104" s="2">
        <f>SUMIF(A:A,A104,L:L)</f>
        <v>2082.9798083102414</v>
      </c>
      <c r="N104" s="3">
        <f t="shared" si="11"/>
        <v>0.30455107803642345</v>
      </c>
      <c r="O104" s="7">
        <f t="shared" si="12"/>
        <v>3.283521458690758</v>
      </c>
      <c r="P104" s="3">
        <f t="shared" si="13"/>
        <v>0.30455107803642345</v>
      </c>
      <c r="Q104" s="3">
        <f>IF(ISNUMBER(P104),SUMIF(A:A,A104,P:P),"")</f>
        <v>0.9711183392650382</v>
      </c>
      <c r="R104" s="3">
        <f t="shared" si="14"/>
        <v>0.31360861567799636</v>
      </c>
      <c r="S104" s="8">
        <f t="shared" si="15"/>
        <v>3.1886879059048847</v>
      </c>
    </row>
    <row r="105" spans="1:19" ht="15">
      <c r="A105" s="1">
        <v>11</v>
      </c>
      <c r="B105" s="5">
        <v>0.6597222222222222</v>
      </c>
      <c r="C105" s="1" t="s">
        <v>95</v>
      </c>
      <c r="D105" s="1">
        <v>5</v>
      </c>
      <c r="E105" s="1">
        <v>4</v>
      </c>
      <c r="F105" s="1" t="s">
        <v>123</v>
      </c>
      <c r="G105" s="2">
        <v>67.1053</v>
      </c>
      <c r="H105" s="6">
        <f>1+_xlfn.COUNTIFS(A:A,A105,O:O,"&lt;"&amp;O105)</f>
        <v>2</v>
      </c>
      <c r="I105" s="2">
        <f>_xlfn.AVERAGEIF(A:A,A105,G:G)</f>
        <v>51.60656190476187</v>
      </c>
      <c r="J105" s="2">
        <f t="shared" si="8"/>
        <v>15.498738095238132</v>
      </c>
      <c r="K105" s="2">
        <f t="shared" si="9"/>
        <v>105.49873809523814</v>
      </c>
      <c r="L105" s="2">
        <f t="shared" si="10"/>
        <v>561.1141078907319</v>
      </c>
      <c r="M105" s="2">
        <f>SUMIF(A:A,A105,L:L)</f>
        <v>2082.9798083102414</v>
      </c>
      <c r="N105" s="3">
        <f t="shared" si="11"/>
        <v>0.2693804835035439</v>
      </c>
      <c r="O105" s="7">
        <f t="shared" si="12"/>
        <v>3.7122214163181733</v>
      </c>
      <c r="P105" s="3">
        <f t="shared" si="13"/>
        <v>0.2693804835035439</v>
      </c>
      <c r="Q105" s="3">
        <f>IF(ISNUMBER(P105),SUMIF(A:A,A105,P:P),"")</f>
        <v>0.9711183392650382</v>
      </c>
      <c r="R105" s="3">
        <f t="shared" si="14"/>
        <v>0.2773920258857601</v>
      </c>
      <c r="S105" s="8">
        <f t="shared" si="15"/>
        <v>3.605006296799013</v>
      </c>
    </row>
    <row r="106" spans="1:19" ht="15">
      <c r="A106" s="1">
        <v>11</v>
      </c>
      <c r="B106" s="5">
        <v>0.6597222222222222</v>
      </c>
      <c r="C106" s="1" t="s">
        <v>95</v>
      </c>
      <c r="D106" s="1">
        <v>5</v>
      </c>
      <c r="E106" s="1">
        <v>1</v>
      </c>
      <c r="F106" s="1" t="s">
        <v>121</v>
      </c>
      <c r="G106" s="2">
        <v>59.697166666666604</v>
      </c>
      <c r="H106" s="6">
        <f>1+_xlfn.COUNTIFS(A:A,A106,O:O,"&lt;"&amp;O106)</f>
        <v>3</v>
      </c>
      <c r="I106" s="2">
        <f>_xlfn.AVERAGEIF(A:A,A106,G:G)</f>
        <v>51.60656190476187</v>
      </c>
      <c r="J106" s="2">
        <f t="shared" si="8"/>
        <v>8.090604761904736</v>
      </c>
      <c r="K106" s="2">
        <f t="shared" si="9"/>
        <v>98.09060476190473</v>
      </c>
      <c r="L106" s="2">
        <f t="shared" si="10"/>
        <v>359.759691776411</v>
      </c>
      <c r="M106" s="2">
        <f>SUMIF(A:A,A106,L:L)</f>
        <v>2082.9798083102414</v>
      </c>
      <c r="N106" s="3">
        <f t="shared" si="11"/>
        <v>0.17271396023193133</v>
      </c>
      <c r="O106" s="7">
        <f t="shared" si="12"/>
        <v>5.7899199268961015</v>
      </c>
      <c r="P106" s="3">
        <f t="shared" si="13"/>
        <v>0.17271396023193133</v>
      </c>
      <c r="Q106" s="3">
        <f>IF(ISNUMBER(P106),SUMIF(A:A,A106,P:P),"")</f>
        <v>0.9711183392650382</v>
      </c>
      <c r="R106" s="3">
        <f t="shared" si="14"/>
        <v>0.17785058035526827</v>
      </c>
      <c r="S106" s="8">
        <f t="shared" si="15"/>
        <v>5.622697423884893</v>
      </c>
    </row>
    <row r="107" spans="1:19" ht="15">
      <c r="A107" s="1">
        <v>11</v>
      </c>
      <c r="B107" s="5">
        <v>0.6597222222222222</v>
      </c>
      <c r="C107" s="1" t="s">
        <v>95</v>
      </c>
      <c r="D107" s="1">
        <v>5</v>
      </c>
      <c r="E107" s="1">
        <v>2</v>
      </c>
      <c r="F107" s="1" t="s">
        <v>122</v>
      </c>
      <c r="G107" s="2">
        <v>51.051499999999905</v>
      </c>
      <c r="H107" s="6">
        <f>1+_xlfn.COUNTIFS(A:A,A107,O:O,"&lt;"&amp;O107)</f>
        <v>4</v>
      </c>
      <c r="I107" s="2">
        <f>_xlfn.AVERAGEIF(A:A,A107,G:G)</f>
        <v>51.60656190476187</v>
      </c>
      <c r="J107" s="2">
        <f t="shared" si="8"/>
        <v>-0.5550619047619634</v>
      </c>
      <c r="K107" s="2">
        <f t="shared" si="9"/>
        <v>89.44493809523803</v>
      </c>
      <c r="L107" s="2">
        <f t="shared" si="10"/>
        <v>214.15419345202613</v>
      </c>
      <c r="M107" s="2">
        <f>SUMIF(A:A,A107,L:L)</f>
        <v>2082.9798083102414</v>
      </c>
      <c r="N107" s="3">
        <f t="shared" si="11"/>
        <v>0.10281145914023654</v>
      </c>
      <c r="O107" s="7">
        <f t="shared" si="12"/>
        <v>9.726542239187399</v>
      </c>
      <c r="P107" s="3">
        <f t="shared" si="13"/>
        <v>0.10281145914023654</v>
      </c>
      <c r="Q107" s="3">
        <f>IF(ISNUMBER(P107),SUMIF(A:A,A107,P:P),"")</f>
        <v>0.9711183392650382</v>
      </c>
      <c r="R107" s="3">
        <f t="shared" si="14"/>
        <v>0.10586913559684838</v>
      </c>
      <c r="S107" s="8">
        <f t="shared" si="15"/>
        <v>9.445623546110912</v>
      </c>
    </row>
    <row r="108" spans="1:19" ht="15">
      <c r="A108" s="1">
        <v>11</v>
      </c>
      <c r="B108" s="5">
        <v>0.6597222222222222</v>
      </c>
      <c r="C108" s="1" t="s">
        <v>95</v>
      </c>
      <c r="D108" s="1">
        <v>5</v>
      </c>
      <c r="E108" s="1">
        <v>6</v>
      </c>
      <c r="F108" s="1" t="s">
        <v>125</v>
      </c>
      <c r="G108" s="2">
        <v>44.2526333333333</v>
      </c>
      <c r="H108" s="6">
        <f>1+_xlfn.COUNTIFS(A:A,A108,O:O,"&lt;"&amp;O108)</f>
        <v>5</v>
      </c>
      <c r="I108" s="2">
        <f>_xlfn.AVERAGEIF(A:A,A108,G:G)</f>
        <v>51.60656190476187</v>
      </c>
      <c r="J108" s="2">
        <f t="shared" si="8"/>
        <v>-7.353928571428568</v>
      </c>
      <c r="K108" s="2">
        <f t="shared" si="9"/>
        <v>82.64607142857143</v>
      </c>
      <c r="L108" s="2">
        <f t="shared" si="10"/>
        <v>142.4176995311505</v>
      </c>
      <c r="M108" s="2">
        <f>SUMIF(A:A,A108,L:L)</f>
        <v>2082.9798083102414</v>
      </c>
      <c r="N108" s="3">
        <f t="shared" si="11"/>
        <v>0.06837209797375945</v>
      </c>
      <c r="O108" s="7">
        <f t="shared" si="12"/>
        <v>14.625849281146678</v>
      </c>
      <c r="P108" s="3">
        <f t="shared" si="13"/>
        <v>0.06837209797375945</v>
      </c>
      <c r="Q108" s="3">
        <f>IF(ISNUMBER(P108),SUMIF(A:A,A108,P:P),"")</f>
        <v>0.9711183392650382</v>
      </c>
      <c r="R108" s="3">
        <f t="shared" si="14"/>
        <v>0.07040552650411774</v>
      </c>
      <c r="S108" s="8">
        <f t="shared" si="15"/>
        <v>14.203430464247916</v>
      </c>
    </row>
    <row r="109" spans="1:19" ht="15">
      <c r="A109" s="1">
        <v>11</v>
      </c>
      <c r="B109" s="5">
        <v>0.6597222222222222</v>
      </c>
      <c r="C109" s="1" t="s">
        <v>95</v>
      </c>
      <c r="D109" s="1">
        <v>5</v>
      </c>
      <c r="E109" s="1">
        <v>8</v>
      </c>
      <c r="F109" s="1" t="s">
        <v>127</v>
      </c>
      <c r="G109" s="2">
        <v>40.098800000000004</v>
      </c>
      <c r="H109" s="6">
        <f>1+_xlfn.COUNTIFS(A:A,A109,O:O,"&lt;"&amp;O109)</f>
        <v>6</v>
      </c>
      <c r="I109" s="2">
        <f>_xlfn.AVERAGEIF(A:A,A109,G:G)</f>
        <v>51.60656190476187</v>
      </c>
      <c r="J109" s="2">
        <f t="shared" si="8"/>
        <v>-11.507761904761864</v>
      </c>
      <c r="K109" s="2">
        <f t="shared" si="9"/>
        <v>78.49223809523814</v>
      </c>
      <c r="L109" s="2">
        <f t="shared" si="10"/>
        <v>111.00045336954278</v>
      </c>
      <c r="M109" s="2">
        <f>SUMIF(A:A,A109,L:L)</f>
        <v>2082.9798083102414</v>
      </c>
      <c r="N109" s="3">
        <f t="shared" si="11"/>
        <v>0.05328926037914346</v>
      </c>
      <c r="O109" s="7">
        <f t="shared" si="12"/>
        <v>18.765507212619966</v>
      </c>
      <c r="P109" s="3">
        <f t="shared" si="13"/>
        <v>0.05328926037914346</v>
      </c>
      <c r="Q109" s="3">
        <f>IF(ISNUMBER(P109),SUMIF(A:A,A109,P:P),"")</f>
        <v>0.9711183392650382</v>
      </c>
      <c r="R109" s="3">
        <f t="shared" si="14"/>
        <v>0.054874115980009026</v>
      </c>
      <c r="S109" s="8">
        <f t="shared" si="15"/>
        <v>18.223528199785598</v>
      </c>
    </row>
    <row r="110" spans="1:19" ht="15">
      <c r="A110" s="1">
        <v>11</v>
      </c>
      <c r="B110" s="5">
        <v>0.6597222222222222</v>
      </c>
      <c r="C110" s="1" t="s">
        <v>95</v>
      </c>
      <c r="D110" s="1">
        <v>5</v>
      </c>
      <c r="E110" s="1">
        <v>5</v>
      </c>
      <c r="F110" s="1" t="s">
        <v>124</v>
      </c>
      <c r="G110" s="2">
        <v>29.89</v>
      </c>
      <c r="H110" s="6">
        <f>1+_xlfn.COUNTIFS(A:A,A110,O:O,"&lt;"&amp;O110)</f>
        <v>7</v>
      </c>
      <c r="I110" s="2">
        <f>_xlfn.AVERAGEIF(A:A,A110,G:G)</f>
        <v>51.60656190476187</v>
      </c>
      <c r="J110" s="2">
        <f aca="true" t="shared" si="16" ref="J110:J160">G110-I110</f>
        <v>-21.716561904761868</v>
      </c>
      <c r="K110" s="2">
        <f aca="true" t="shared" si="17" ref="K110:K160">90+J110</f>
        <v>68.28343809523813</v>
      </c>
      <c r="L110" s="2">
        <f aca="true" t="shared" si="18" ref="L110:L160">EXP(0.06*K110)</f>
        <v>60.15991614139225</v>
      </c>
      <c r="M110" s="2">
        <f>SUMIF(A:A,A110,L:L)</f>
        <v>2082.9798083102414</v>
      </c>
      <c r="N110" s="3">
        <f aca="true" t="shared" si="19" ref="N110:N160">L110/M110</f>
        <v>0.028881660734961845</v>
      </c>
      <c r="O110" s="7">
        <f aca="true" t="shared" si="20" ref="O110:O160">1/N110</f>
        <v>34.62404773661368</v>
      </c>
      <c r="P110" s="3">
        <f aca="true" t="shared" si="21" ref="P110:P160">IF(O110&gt;21,"",N110)</f>
      </c>
      <c r="Q110" s="3">
        <f>IF(ISNUMBER(P110),SUMIF(A:A,A110,P:P),"")</f>
      </c>
      <c r="R110" s="3">
        <f aca="true" t="shared" si="22" ref="R110:R160">_xlfn.IFERROR(P110*(1/Q110),"")</f>
      </c>
      <c r="S110" s="8">
        <f aca="true" t="shared" si="23" ref="S110:S160">_xlfn.IFERROR(1/R110,"")</f>
      </c>
    </row>
    <row r="111" spans="1:19" ht="15">
      <c r="A111" s="1">
        <v>3</v>
      </c>
      <c r="B111" s="5">
        <v>0.6645833333333333</v>
      </c>
      <c r="C111" s="1" t="s">
        <v>20</v>
      </c>
      <c r="D111" s="1">
        <v>5</v>
      </c>
      <c r="E111" s="1">
        <v>2</v>
      </c>
      <c r="F111" s="1" t="s">
        <v>40</v>
      </c>
      <c r="G111" s="2">
        <v>71.2546</v>
      </c>
      <c r="H111" s="6">
        <f>1+_xlfn.COUNTIFS(A:A,A111,O:O,"&lt;"&amp;O111)</f>
        <v>1</v>
      </c>
      <c r="I111" s="2">
        <f>_xlfn.AVERAGEIF(A:A,A111,G:G)</f>
        <v>48.128573333333314</v>
      </c>
      <c r="J111" s="2">
        <f t="shared" si="16"/>
        <v>23.126026666666682</v>
      </c>
      <c r="K111" s="2">
        <f t="shared" si="17"/>
        <v>113.12602666666669</v>
      </c>
      <c r="L111" s="2">
        <f t="shared" si="18"/>
        <v>886.7486755035438</v>
      </c>
      <c r="M111" s="2">
        <f>SUMIF(A:A,A111,L:L)</f>
        <v>4120.618231119573</v>
      </c>
      <c r="N111" s="3">
        <f t="shared" si="19"/>
        <v>0.21519796927720095</v>
      </c>
      <c r="O111" s="7">
        <f t="shared" si="20"/>
        <v>4.6468839987605985</v>
      </c>
      <c r="P111" s="3">
        <f t="shared" si="21"/>
        <v>0.21519796927720095</v>
      </c>
      <c r="Q111" s="3">
        <f>IF(ISNUMBER(P111),SUMIF(A:A,A111,P:P),"")</f>
        <v>0.7518528008783202</v>
      </c>
      <c r="R111" s="3">
        <f t="shared" si="22"/>
        <v>0.28622353873764256</v>
      </c>
      <c r="S111" s="8">
        <f t="shared" si="23"/>
        <v>3.493772749824805</v>
      </c>
    </row>
    <row r="112" spans="1:19" ht="15">
      <c r="A112" s="1">
        <v>3</v>
      </c>
      <c r="B112" s="5">
        <v>0.6645833333333333</v>
      </c>
      <c r="C112" s="1" t="s">
        <v>20</v>
      </c>
      <c r="D112" s="1">
        <v>5</v>
      </c>
      <c r="E112" s="1">
        <v>3</v>
      </c>
      <c r="F112" s="1" t="s">
        <v>41</v>
      </c>
      <c r="G112" s="2">
        <v>60.344166666666595</v>
      </c>
      <c r="H112" s="6">
        <f>1+_xlfn.COUNTIFS(A:A,A112,O:O,"&lt;"&amp;O112)</f>
        <v>2</v>
      </c>
      <c r="I112" s="2">
        <f>_xlfn.AVERAGEIF(A:A,A112,G:G)</f>
        <v>48.128573333333314</v>
      </c>
      <c r="J112" s="2">
        <f t="shared" si="16"/>
        <v>12.215593333333281</v>
      </c>
      <c r="K112" s="2">
        <f t="shared" si="17"/>
        <v>102.21559333333329</v>
      </c>
      <c r="L112" s="2">
        <f t="shared" si="18"/>
        <v>460.78686306418365</v>
      </c>
      <c r="M112" s="2">
        <f>SUMIF(A:A,A112,L:L)</f>
        <v>4120.618231119573</v>
      </c>
      <c r="N112" s="3">
        <f t="shared" si="19"/>
        <v>0.1118246916407463</v>
      </c>
      <c r="O112" s="7">
        <f t="shared" si="20"/>
        <v>8.942568813090503</v>
      </c>
      <c r="P112" s="3">
        <f t="shared" si="21"/>
        <v>0.1118246916407463</v>
      </c>
      <c r="Q112" s="3">
        <f>IF(ISNUMBER(P112),SUMIF(A:A,A112,P:P),"")</f>
        <v>0.7518528008783202</v>
      </c>
      <c r="R112" s="3">
        <f t="shared" si="22"/>
        <v>0.14873216075023174</v>
      </c>
      <c r="S112" s="8">
        <f t="shared" si="23"/>
        <v>6.723495409169209</v>
      </c>
    </row>
    <row r="113" spans="1:19" ht="15">
      <c r="A113" s="1">
        <v>3</v>
      </c>
      <c r="B113" s="5">
        <v>0.6645833333333333</v>
      </c>
      <c r="C113" s="1" t="s">
        <v>20</v>
      </c>
      <c r="D113" s="1">
        <v>5</v>
      </c>
      <c r="E113" s="1">
        <v>11</v>
      </c>
      <c r="F113" s="1" t="s">
        <v>49</v>
      </c>
      <c r="G113" s="2">
        <v>56.8230666666666</v>
      </c>
      <c r="H113" s="6">
        <f>1+_xlfn.COUNTIFS(A:A,A113,O:O,"&lt;"&amp;O113)</f>
        <v>3</v>
      </c>
      <c r="I113" s="2">
        <f>_xlfn.AVERAGEIF(A:A,A113,G:G)</f>
        <v>48.128573333333314</v>
      </c>
      <c r="J113" s="2">
        <f t="shared" si="16"/>
        <v>8.694493333333284</v>
      </c>
      <c r="K113" s="2">
        <f t="shared" si="17"/>
        <v>98.69449333333328</v>
      </c>
      <c r="L113" s="2">
        <f t="shared" si="18"/>
        <v>373.03401182343714</v>
      </c>
      <c r="M113" s="2">
        <f>SUMIF(A:A,A113,L:L)</f>
        <v>4120.618231119573</v>
      </c>
      <c r="N113" s="3">
        <f t="shared" si="19"/>
        <v>0.09052865150336525</v>
      </c>
      <c r="O113" s="7">
        <f t="shared" si="20"/>
        <v>11.046226618794014</v>
      </c>
      <c r="P113" s="3">
        <f t="shared" si="21"/>
        <v>0.09052865150336525</v>
      </c>
      <c r="Q113" s="3">
        <f>IF(ISNUMBER(P113),SUMIF(A:A,A113,P:P),"")</f>
        <v>0.7518528008783202</v>
      </c>
      <c r="R113" s="3">
        <f t="shared" si="22"/>
        <v>0.12040741405446516</v>
      </c>
      <c r="S113" s="8">
        <f t="shared" si="23"/>
        <v>8.305136422476936</v>
      </c>
    </row>
    <row r="114" spans="1:19" ht="15">
      <c r="A114" s="1">
        <v>3</v>
      </c>
      <c r="B114" s="5">
        <v>0.6645833333333333</v>
      </c>
      <c r="C114" s="1" t="s">
        <v>20</v>
      </c>
      <c r="D114" s="1">
        <v>5</v>
      </c>
      <c r="E114" s="1">
        <v>8</v>
      </c>
      <c r="F114" s="1" t="s">
        <v>46</v>
      </c>
      <c r="G114" s="2">
        <v>55.684900000000006</v>
      </c>
      <c r="H114" s="6">
        <f>1+_xlfn.COUNTIFS(A:A,A114,O:O,"&lt;"&amp;O114)</f>
        <v>4</v>
      </c>
      <c r="I114" s="2">
        <f>_xlfn.AVERAGEIF(A:A,A114,G:G)</f>
        <v>48.128573333333314</v>
      </c>
      <c r="J114" s="2">
        <f t="shared" si="16"/>
        <v>7.556326666666692</v>
      </c>
      <c r="K114" s="2">
        <f t="shared" si="17"/>
        <v>97.55632666666669</v>
      </c>
      <c r="L114" s="2">
        <f t="shared" si="18"/>
        <v>348.4098790296034</v>
      </c>
      <c r="M114" s="2">
        <f>SUMIF(A:A,A114,L:L)</f>
        <v>4120.618231119573</v>
      </c>
      <c r="N114" s="3">
        <f t="shared" si="19"/>
        <v>0.08455281695313482</v>
      </c>
      <c r="O114" s="7">
        <f t="shared" si="20"/>
        <v>11.826927073929081</v>
      </c>
      <c r="P114" s="3">
        <f t="shared" si="21"/>
        <v>0.08455281695313482</v>
      </c>
      <c r="Q114" s="3">
        <f>IF(ISNUMBER(P114),SUMIF(A:A,A114,P:P),"")</f>
        <v>0.7518528008783202</v>
      </c>
      <c r="R114" s="3">
        <f t="shared" si="22"/>
        <v>0.11245926975913313</v>
      </c>
      <c r="S114" s="8">
        <f t="shared" si="23"/>
        <v>8.892108246317216</v>
      </c>
    </row>
    <row r="115" spans="1:19" ht="15">
      <c r="A115" s="1">
        <v>3</v>
      </c>
      <c r="B115" s="5">
        <v>0.6645833333333333</v>
      </c>
      <c r="C115" s="1" t="s">
        <v>20</v>
      </c>
      <c r="D115" s="1">
        <v>5</v>
      </c>
      <c r="E115" s="1">
        <v>14</v>
      </c>
      <c r="F115" s="1" t="s">
        <v>52</v>
      </c>
      <c r="G115" s="2">
        <v>52.826499999999996</v>
      </c>
      <c r="H115" s="6">
        <f>1+_xlfn.COUNTIFS(A:A,A115,O:O,"&lt;"&amp;O115)</f>
        <v>5</v>
      </c>
      <c r="I115" s="2">
        <f>_xlfn.AVERAGEIF(A:A,A115,G:G)</f>
        <v>48.128573333333314</v>
      </c>
      <c r="J115" s="2">
        <f t="shared" si="16"/>
        <v>4.697926666666682</v>
      </c>
      <c r="K115" s="2">
        <f t="shared" si="17"/>
        <v>94.69792666666669</v>
      </c>
      <c r="L115" s="2">
        <f t="shared" si="18"/>
        <v>293.4994014754084</v>
      </c>
      <c r="M115" s="2">
        <f>SUMIF(A:A,A115,L:L)</f>
        <v>4120.618231119573</v>
      </c>
      <c r="N115" s="3">
        <f t="shared" si="19"/>
        <v>0.07122703075447602</v>
      </c>
      <c r="O115" s="7">
        <f t="shared" si="20"/>
        <v>14.039613745055046</v>
      </c>
      <c r="P115" s="3">
        <f t="shared" si="21"/>
        <v>0.07122703075447602</v>
      </c>
      <c r="Q115" s="3">
        <f>IF(ISNUMBER(P115),SUMIF(A:A,A115,P:P),"")</f>
        <v>0.7518528008783202</v>
      </c>
      <c r="R115" s="3">
        <f t="shared" si="22"/>
        <v>0.09473534004431193</v>
      </c>
      <c r="S115" s="8">
        <f t="shared" si="23"/>
        <v>10.5557229174694</v>
      </c>
    </row>
    <row r="116" spans="1:19" ht="15">
      <c r="A116" s="1">
        <v>3</v>
      </c>
      <c r="B116" s="5">
        <v>0.6645833333333333</v>
      </c>
      <c r="C116" s="1" t="s">
        <v>20</v>
      </c>
      <c r="D116" s="1">
        <v>5</v>
      </c>
      <c r="E116" s="1">
        <v>7</v>
      </c>
      <c r="F116" s="1" t="s">
        <v>45</v>
      </c>
      <c r="G116" s="2">
        <v>49.9477333333333</v>
      </c>
      <c r="H116" s="6">
        <f>1+_xlfn.COUNTIFS(A:A,A116,O:O,"&lt;"&amp;O116)</f>
        <v>6</v>
      </c>
      <c r="I116" s="2">
        <f>_xlfn.AVERAGEIF(A:A,A116,G:G)</f>
        <v>48.128573333333314</v>
      </c>
      <c r="J116" s="2">
        <f t="shared" si="16"/>
        <v>1.8191599999999823</v>
      </c>
      <c r="K116" s="2">
        <f t="shared" si="17"/>
        <v>91.81915999999998</v>
      </c>
      <c r="L116" s="2">
        <f t="shared" si="18"/>
        <v>246.94103909123368</v>
      </c>
      <c r="M116" s="2">
        <f>SUMIF(A:A,A116,L:L)</f>
        <v>4120.618231119573</v>
      </c>
      <c r="N116" s="3">
        <f t="shared" si="19"/>
        <v>0.059928152825781136</v>
      </c>
      <c r="O116" s="7">
        <f t="shared" si="20"/>
        <v>16.686648141936377</v>
      </c>
      <c r="P116" s="3">
        <f t="shared" si="21"/>
        <v>0.059928152825781136</v>
      </c>
      <c r="Q116" s="3">
        <f>IF(ISNUMBER(P116),SUMIF(A:A,A116,P:P),"")</f>
        <v>0.7518528008783202</v>
      </c>
      <c r="R116" s="3">
        <f t="shared" si="22"/>
        <v>0.07970729477335538</v>
      </c>
      <c r="S116" s="8">
        <f t="shared" si="23"/>
        <v>12.545903142785884</v>
      </c>
    </row>
    <row r="117" spans="1:19" ht="15">
      <c r="A117" s="1">
        <v>3</v>
      </c>
      <c r="B117" s="5">
        <v>0.6645833333333333</v>
      </c>
      <c r="C117" s="1" t="s">
        <v>20</v>
      </c>
      <c r="D117" s="1">
        <v>5</v>
      </c>
      <c r="E117" s="1">
        <v>4</v>
      </c>
      <c r="F117" s="1" t="s">
        <v>42</v>
      </c>
      <c r="G117" s="2">
        <v>49.7728333333334</v>
      </c>
      <c r="H117" s="6">
        <f>1+_xlfn.COUNTIFS(A:A,A117,O:O,"&lt;"&amp;O117)</f>
        <v>7</v>
      </c>
      <c r="I117" s="2">
        <f>_xlfn.AVERAGEIF(A:A,A117,G:G)</f>
        <v>48.128573333333314</v>
      </c>
      <c r="J117" s="2">
        <f t="shared" si="16"/>
        <v>1.644260000000088</v>
      </c>
      <c r="K117" s="2">
        <f t="shared" si="17"/>
        <v>91.64426000000009</v>
      </c>
      <c r="L117" s="2">
        <f t="shared" si="18"/>
        <v>244.36318946091234</v>
      </c>
      <c r="M117" s="2">
        <f>SUMIF(A:A,A117,L:L)</f>
        <v>4120.618231119573</v>
      </c>
      <c r="N117" s="3">
        <f t="shared" si="19"/>
        <v>0.05930255504269776</v>
      </c>
      <c r="O117" s="7">
        <f t="shared" si="20"/>
        <v>16.862679850471896</v>
      </c>
      <c r="P117" s="3">
        <f t="shared" si="21"/>
        <v>0.05930255504269776</v>
      </c>
      <c r="Q117" s="3">
        <f>IF(ISNUMBER(P117),SUMIF(A:A,A117,P:P),"")</f>
        <v>0.7518528008783202</v>
      </c>
      <c r="R117" s="3">
        <f t="shared" si="22"/>
        <v>0.07887521995451777</v>
      </c>
      <c r="S117" s="8">
        <f t="shared" si="23"/>
        <v>12.678253075891709</v>
      </c>
    </row>
    <row r="118" spans="1:19" ht="15">
      <c r="A118" s="1">
        <v>3</v>
      </c>
      <c r="B118" s="5">
        <v>0.6645833333333333</v>
      </c>
      <c r="C118" s="1" t="s">
        <v>20</v>
      </c>
      <c r="D118" s="1">
        <v>5</v>
      </c>
      <c r="E118" s="1">
        <v>12</v>
      </c>
      <c r="F118" s="1" t="s">
        <v>50</v>
      </c>
      <c r="G118" s="2">
        <v>49.7695666666666</v>
      </c>
      <c r="H118" s="6">
        <f>1+_xlfn.COUNTIFS(A:A,A118,O:O,"&lt;"&amp;O118)</f>
        <v>8</v>
      </c>
      <c r="I118" s="2">
        <f>_xlfn.AVERAGEIF(A:A,A118,G:G)</f>
        <v>48.128573333333314</v>
      </c>
      <c r="J118" s="2">
        <f t="shared" si="16"/>
        <v>1.6409933333332845</v>
      </c>
      <c r="K118" s="2">
        <f t="shared" si="17"/>
        <v>91.64099333333328</v>
      </c>
      <c r="L118" s="2">
        <f t="shared" si="18"/>
        <v>244.31529896919758</v>
      </c>
      <c r="M118" s="2">
        <f>SUMIF(A:A,A118,L:L)</f>
        <v>4120.618231119573</v>
      </c>
      <c r="N118" s="3">
        <f t="shared" si="19"/>
        <v>0.05929093288091799</v>
      </c>
      <c r="O118" s="7">
        <f t="shared" si="20"/>
        <v>16.865985259642237</v>
      </c>
      <c r="P118" s="3">
        <f t="shared" si="21"/>
        <v>0.05929093288091799</v>
      </c>
      <c r="Q118" s="3">
        <f>IF(ISNUMBER(P118),SUMIF(A:A,A118,P:P),"")</f>
        <v>0.7518528008783202</v>
      </c>
      <c r="R118" s="3">
        <f t="shared" si="22"/>
        <v>0.07885976192634231</v>
      </c>
      <c r="S118" s="8">
        <f t="shared" si="23"/>
        <v>12.68073825703448</v>
      </c>
    </row>
    <row r="119" spans="1:19" ht="15">
      <c r="A119" s="1">
        <v>3</v>
      </c>
      <c r="B119" s="5">
        <v>0.6645833333333333</v>
      </c>
      <c r="C119" s="1" t="s">
        <v>20</v>
      </c>
      <c r="D119" s="1">
        <v>5</v>
      </c>
      <c r="E119" s="1">
        <v>1</v>
      </c>
      <c r="F119" s="1" t="s">
        <v>39</v>
      </c>
      <c r="G119" s="2">
        <v>38.3578666666667</v>
      </c>
      <c r="H119" s="6">
        <f>1+_xlfn.COUNTIFS(A:A,A119,O:O,"&lt;"&amp;O119)</f>
        <v>14</v>
      </c>
      <c r="I119" s="2">
        <f>_xlfn.AVERAGEIF(A:A,A119,G:G)</f>
        <v>48.128573333333314</v>
      </c>
      <c r="J119" s="2">
        <f t="shared" si="16"/>
        <v>-9.770706666666612</v>
      </c>
      <c r="K119" s="2">
        <f t="shared" si="17"/>
        <v>80.22929333333339</v>
      </c>
      <c r="L119" s="2">
        <f t="shared" si="18"/>
        <v>123.19366138761762</v>
      </c>
      <c r="M119" s="2">
        <f>SUMIF(A:A,A119,L:L)</f>
        <v>4120.618231119573</v>
      </c>
      <c r="N119" s="3">
        <f t="shared" si="19"/>
        <v>0.029896887912895995</v>
      </c>
      <c r="O119" s="7">
        <f t="shared" si="20"/>
        <v>33.44829745870141</v>
      </c>
      <c r="P119" s="3">
        <f t="shared" si="21"/>
      </c>
      <c r="Q119" s="3">
        <f>IF(ISNUMBER(P119),SUMIF(A:A,A119,P:P),"")</f>
      </c>
      <c r="R119" s="3">
        <f t="shared" si="22"/>
      </c>
      <c r="S119" s="8">
        <f t="shared" si="23"/>
      </c>
    </row>
    <row r="120" spans="1:19" ht="15">
      <c r="A120" s="1">
        <v>3</v>
      </c>
      <c r="B120" s="5">
        <v>0.6645833333333333</v>
      </c>
      <c r="C120" s="1" t="s">
        <v>20</v>
      </c>
      <c r="D120" s="1">
        <v>5</v>
      </c>
      <c r="E120" s="1">
        <v>5</v>
      </c>
      <c r="F120" s="1" t="s">
        <v>43</v>
      </c>
      <c r="G120" s="2">
        <v>41.3592</v>
      </c>
      <c r="H120" s="6">
        <f>1+_xlfn.COUNTIFS(A:A,A120,O:O,"&lt;"&amp;O120)</f>
        <v>13</v>
      </c>
      <c r="I120" s="2">
        <f>_xlfn.AVERAGEIF(A:A,A120,G:G)</f>
        <v>48.128573333333314</v>
      </c>
      <c r="J120" s="2">
        <f t="shared" si="16"/>
        <v>-6.769373333333313</v>
      </c>
      <c r="K120" s="2">
        <f t="shared" si="17"/>
        <v>83.2306266666667</v>
      </c>
      <c r="L120" s="2">
        <f t="shared" si="18"/>
        <v>147.50139007901896</v>
      </c>
      <c r="M120" s="2">
        <f>SUMIF(A:A,A120,L:L)</f>
        <v>4120.618231119573</v>
      </c>
      <c r="N120" s="3">
        <f t="shared" si="19"/>
        <v>0.0357959368730315</v>
      </c>
      <c r="O120" s="7">
        <f t="shared" si="20"/>
        <v>27.9361315097579</v>
      </c>
      <c r="P120" s="3">
        <f t="shared" si="21"/>
      </c>
      <c r="Q120" s="3">
        <f>IF(ISNUMBER(P120),SUMIF(A:A,A120,P:P),"")</f>
      </c>
      <c r="R120" s="3">
        <f t="shared" si="22"/>
      </c>
      <c r="S120" s="8">
        <f t="shared" si="23"/>
      </c>
    </row>
    <row r="121" spans="1:19" ht="15">
      <c r="A121" s="1">
        <v>3</v>
      </c>
      <c r="B121" s="5">
        <v>0.6645833333333333</v>
      </c>
      <c r="C121" s="1" t="s">
        <v>20</v>
      </c>
      <c r="D121" s="1">
        <v>5</v>
      </c>
      <c r="E121" s="1">
        <v>6</v>
      </c>
      <c r="F121" s="1" t="s">
        <v>44</v>
      </c>
      <c r="G121" s="2">
        <v>45.5675</v>
      </c>
      <c r="H121" s="6">
        <f>1+_xlfn.COUNTIFS(A:A,A121,O:O,"&lt;"&amp;O121)</f>
        <v>9</v>
      </c>
      <c r="I121" s="2">
        <f>_xlfn.AVERAGEIF(A:A,A121,G:G)</f>
        <v>48.128573333333314</v>
      </c>
      <c r="J121" s="2">
        <f t="shared" si="16"/>
        <v>-2.5610733333333116</v>
      </c>
      <c r="K121" s="2">
        <f t="shared" si="17"/>
        <v>87.43892666666669</v>
      </c>
      <c r="L121" s="2">
        <f t="shared" si="18"/>
        <v>189.86923530859775</v>
      </c>
      <c r="M121" s="2">
        <f>SUMIF(A:A,A121,L:L)</f>
        <v>4120.618231119573</v>
      </c>
      <c r="N121" s="3">
        <f t="shared" si="19"/>
        <v>0.04607785158903455</v>
      </c>
      <c r="O121" s="7">
        <f t="shared" si="20"/>
        <v>21.702400730809604</v>
      </c>
      <c r="P121" s="3">
        <f t="shared" si="21"/>
      </c>
      <c r="Q121" s="3">
        <f>IF(ISNUMBER(P121),SUMIF(A:A,A121,P:P),"")</f>
      </c>
      <c r="R121" s="3">
        <f t="shared" si="22"/>
      </c>
      <c r="S121" s="8">
        <f t="shared" si="23"/>
      </c>
    </row>
    <row r="122" spans="1:19" ht="15">
      <c r="A122" s="1">
        <v>3</v>
      </c>
      <c r="B122" s="5">
        <v>0.6645833333333333</v>
      </c>
      <c r="C122" s="1" t="s">
        <v>20</v>
      </c>
      <c r="D122" s="1">
        <v>5</v>
      </c>
      <c r="E122" s="1">
        <v>9</v>
      </c>
      <c r="F122" s="1" t="s">
        <v>47</v>
      </c>
      <c r="G122" s="2">
        <v>44.2174666666666</v>
      </c>
      <c r="H122" s="6">
        <f>1+_xlfn.COUNTIFS(A:A,A122,O:O,"&lt;"&amp;O122)</f>
        <v>11</v>
      </c>
      <c r="I122" s="2">
        <f>_xlfn.AVERAGEIF(A:A,A122,G:G)</f>
        <v>48.128573333333314</v>
      </c>
      <c r="J122" s="2">
        <f t="shared" si="16"/>
        <v>-3.9111066666667114</v>
      </c>
      <c r="K122" s="2">
        <f t="shared" si="17"/>
        <v>86.08889333333329</v>
      </c>
      <c r="L122" s="2">
        <f t="shared" si="18"/>
        <v>175.09586080892814</v>
      </c>
      <c r="M122" s="2">
        <f>SUMIF(A:A,A122,L:L)</f>
        <v>4120.618231119573</v>
      </c>
      <c r="N122" s="3">
        <f t="shared" si="19"/>
        <v>0.04249261906540528</v>
      </c>
      <c r="O122" s="7">
        <f t="shared" si="20"/>
        <v>23.53349880506977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3</v>
      </c>
      <c r="B123" s="5">
        <v>0.6645833333333333</v>
      </c>
      <c r="C123" s="1" t="s">
        <v>20</v>
      </c>
      <c r="D123" s="1">
        <v>5</v>
      </c>
      <c r="E123" s="1">
        <v>10</v>
      </c>
      <c r="F123" s="1" t="s">
        <v>48</v>
      </c>
      <c r="G123" s="2">
        <v>43.9520666666666</v>
      </c>
      <c r="H123" s="6">
        <f>1+_xlfn.COUNTIFS(A:A,A123,O:O,"&lt;"&amp;O123)</f>
        <v>12</v>
      </c>
      <c r="I123" s="2">
        <f>_xlfn.AVERAGEIF(A:A,A123,G:G)</f>
        <v>48.128573333333314</v>
      </c>
      <c r="J123" s="2">
        <f t="shared" si="16"/>
        <v>-4.176506666666711</v>
      </c>
      <c r="K123" s="2">
        <f t="shared" si="17"/>
        <v>85.82349333333329</v>
      </c>
      <c r="L123" s="2">
        <f t="shared" si="18"/>
        <v>172.3297168114659</v>
      </c>
      <c r="M123" s="2">
        <f>SUMIF(A:A,A123,L:L)</f>
        <v>4120.618231119573</v>
      </c>
      <c r="N123" s="3">
        <f t="shared" si="19"/>
        <v>0.04182132562293787</v>
      </c>
      <c r="O123" s="7">
        <f t="shared" si="20"/>
        <v>23.911245880057113</v>
      </c>
      <c r="P123" s="3">
        <f t="shared" si="21"/>
      </c>
      <c r="Q123" s="3">
        <f>IF(ISNUMBER(P123),SUMIF(A:A,A123,P:P),"")</f>
      </c>
      <c r="R123" s="3">
        <f t="shared" si="22"/>
      </c>
      <c r="S123" s="8">
        <f t="shared" si="23"/>
      </c>
    </row>
    <row r="124" spans="1:19" ht="15">
      <c r="A124" s="1">
        <v>3</v>
      </c>
      <c r="B124" s="5">
        <v>0.6645833333333333</v>
      </c>
      <c r="C124" s="1" t="s">
        <v>20</v>
      </c>
      <c r="D124" s="1">
        <v>5</v>
      </c>
      <c r="E124" s="1">
        <v>13</v>
      </c>
      <c r="F124" s="1" t="s">
        <v>51</v>
      </c>
      <c r="G124" s="2">
        <v>44.6264</v>
      </c>
      <c r="H124" s="6">
        <f>1+_xlfn.COUNTIFS(A:A,A124,O:O,"&lt;"&amp;O124)</f>
        <v>10</v>
      </c>
      <c r="I124" s="2">
        <f>_xlfn.AVERAGEIF(A:A,A124,G:G)</f>
        <v>48.128573333333314</v>
      </c>
      <c r="J124" s="2">
        <f t="shared" si="16"/>
        <v>-3.5021733333333174</v>
      </c>
      <c r="K124" s="2">
        <f t="shared" si="17"/>
        <v>86.49782666666668</v>
      </c>
      <c r="L124" s="2">
        <f t="shared" si="18"/>
        <v>179.4451517583199</v>
      </c>
      <c r="M124" s="2">
        <f>SUMIF(A:A,A124,L:L)</f>
        <v>4120.618231119573</v>
      </c>
      <c r="N124" s="3">
        <f t="shared" si="19"/>
        <v>0.04354811382503752</v>
      </c>
      <c r="O124" s="7">
        <f t="shared" si="20"/>
        <v>22.96310705941668</v>
      </c>
      <c r="P124" s="3">
        <f t="shared" si="21"/>
      </c>
      <c r="Q124" s="3">
        <f>IF(ISNUMBER(P124),SUMIF(A:A,A124,P:P),"")</f>
      </c>
      <c r="R124" s="3">
        <f t="shared" si="22"/>
      </c>
      <c r="S124" s="8">
        <f t="shared" si="23"/>
      </c>
    </row>
    <row r="125" spans="1:19" ht="15">
      <c r="A125" s="1">
        <v>3</v>
      </c>
      <c r="B125" s="5">
        <v>0.6645833333333333</v>
      </c>
      <c r="C125" s="1" t="s">
        <v>20</v>
      </c>
      <c r="D125" s="1">
        <v>5</v>
      </c>
      <c r="E125" s="1">
        <v>15</v>
      </c>
      <c r="F125" s="1" t="s">
        <v>53</v>
      </c>
      <c r="G125" s="2">
        <v>17.4247333333333</v>
      </c>
      <c r="H125" s="6">
        <f>1+_xlfn.COUNTIFS(A:A,A125,O:O,"&lt;"&amp;O125)</f>
        <v>15</v>
      </c>
      <c r="I125" s="2">
        <f>_xlfn.AVERAGEIF(A:A,A125,G:G)</f>
        <v>48.128573333333314</v>
      </c>
      <c r="J125" s="2">
        <f t="shared" si="16"/>
        <v>-30.703840000000014</v>
      </c>
      <c r="K125" s="2">
        <f t="shared" si="17"/>
        <v>59.296159999999986</v>
      </c>
      <c r="L125" s="2">
        <f t="shared" si="18"/>
        <v>35.08485654810455</v>
      </c>
      <c r="M125" s="2">
        <f>SUMIF(A:A,A125,L:L)</f>
        <v>4120.618231119573</v>
      </c>
      <c r="N125" s="3">
        <f t="shared" si="19"/>
        <v>0.008514464233337139</v>
      </c>
      <c r="O125" s="7">
        <f t="shared" si="20"/>
        <v>117.44720191373244</v>
      </c>
      <c r="P125" s="3">
        <f t="shared" si="21"/>
      </c>
      <c r="Q125" s="3">
        <f>IF(ISNUMBER(P125),SUMIF(A:A,A125,P:P),"")</f>
      </c>
      <c r="R125" s="3">
        <f t="shared" si="22"/>
      </c>
      <c r="S125" s="8">
        <f t="shared" si="23"/>
      </c>
    </row>
    <row r="126" spans="1:19" ht="15">
      <c r="A126" s="1">
        <v>32</v>
      </c>
      <c r="B126" s="5">
        <v>0.6666666666666666</v>
      </c>
      <c r="C126" s="1" t="s">
        <v>282</v>
      </c>
      <c r="D126" s="1">
        <v>6</v>
      </c>
      <c r="E126" s="1">
        <v>3</v>
      </c>
      <c r="F126" s="1" t="s">
        <v>323</v>
      </c>
      <c r="G126" s="2">
        <v>65.6683666666666</v>
      </c>
      <c r="H126" s="6">
        <f>1+_xlfn.COUNTIFS(A:A,A126,O:O,"&lt;"&amp;O126)</f>
        <v>1</v>
      </c>
      <c r="I126" s="2">
        <f>_xlfn.AVERAGEIF(A:A,A126,G:G)</f>
        <v>55.51713333333332</v>
      </c>
      <c r="J126" s="2">
        <f t="shared" si="16"/>
        <v>10.15123333333328</v>
      </c>
      <c r="K126" s="2">
        <f t="shared" si="17"/>
        <v>100.15123333333328</v>
      </c>
      <c r="L126" s="2">
        <f t="shared" si="18"/>
        <v>407.10616536899744</v>
      </c>
      <c r="M126" s="2">
        <f>SUMIF(A:A,A126,L:L)</f>
        <v>2374.068450978218</v>
      </c>
      <c r="N126" s="3">
        <f t="shared" si="19"/>
        <v>0.1714803822110741</v>
      </c>
      <c r="O126" s="7">
        <f t="shared" si="20"/>
        <v>5.8315708602113245</v>
      </c>
      <c r="P126" s="3">
        <f t="shared" si="21"/>
        <v>0.1714803822110741</v>
      </c>
      <c r="Q126" s="3">
        <f>IF(ISNUMBER(P126),SUMIF(A:A,A126,P:P),"")</f>
        <v>0.9599832198209322</v>
      </c>
      <c r="R126" s="3">
        <f t="shared" si="22"/>
        <v>0.17862852044753522</v>
      </c>
      <c r="S126" s="8">
        <f t="shared" si="23"/>
        <v>5.59821017099959</v>
      </c>
    </row>
    <row r="127" spans="1:19" ht="15">
      <c r="A127" s="1">
        <v>32</v>
      </c>
      <c r="B127" s="5">
        <v>0.6666666666666666</v>
      </c>
      <c r="C127" s="1" t="s">
        <v>282</v>
      </c>
      <c r="D127" s="1">
        <v>6</v>
      </c>
      <c r="E127" s="1">
        <v>1</v>
      </c>
      <c r="F127" s="1" t="s">
        <v>322</v>
      </c>
      <c r="G127" s="2">
        <v>61.025766666666605</v>
      </c>
      <c r="H127" s="6">
        <f>1+_xlfn.COUNTIFS(A:A,A127,O:O,"&lt;"&amp;O127)</f>
        <v>2</v>
      </c>
      <c r="I127" s="2">
        <f>_xlfn.AVERAGEIF(A:A,A127,G:G)</f>
        <v>55.51713333333332</v>
      </c>
      <c r="J127" s="2">
        <f t="shared" si="16"/>
        <v>5.508633333333286</v>
      </c>
      <c r="K127" s="2">
        <f t="shared" si="17"/>
        <v>95.50863333333328</v>
      </c>
      <c r="L127" s="2">
        <f t="shared" si="18"/>
        <v>308.1288377833374</v>
      </c>
      <c r="M127" s="2">
        <f>SUMIF(A:A,A127,L:L)</f>
        <v>2374.068450978218</v>
      </c>
      <c r="N127" s="3">
        <f t="shared" si="19"/>
        <v>0.12978936544831937</v>
      </c>
      <c r="O127" s="7">
        <f t="shared" si="20"/>
        <v>7.704791502337597</v>
      </c>
      <c r="P127" s="3">
        <f t="shared" si="21"/>
        <v>0.12978936544831937</v>
      </c>
      <c r="Q127" s="3">
        <f>IF(ISNUMBER(P127),SUMIF(A:A,A127,P:P),"")</f>
        <v>0.9599832198209322</v>
      </c>
      <c r="R127" s="3">
        <f t="shared" si="22"/>
        <v>0.13519961887722295</v>
      </c>
      <c r="S127" s="8">
        <f t="shared" si="23"/>
        <v>7.396470554463003</v>
      </c>
    </row>
    <row r="128" spans="1:19" ht="15">
      <c r="A128" s="1">
        <v>32</v>
      </c>
      <c r="B128" s="5">
        <v>0.6666666666666666</v>
      </c>
      <c r="C128" s="1" t="s">
        <v>282</v>
      </c>
      <c r="D128" s="1">
        <v>6</v>
      </c>
      <c r="E128" s="1">
        <v>7</v>
      </c>
      <c r="F128" s="1" t="s">
        <v>327</v>
      </c>
      <c r="G128" s="2">
        <v>58.3463333333333</v>
      </c>
      <c r="H128" s="6">
        <f>1+_xlfn.COUNTIFS(A:A,A128,O:O,"&lt;"&amp;O128)</f>
        <v>3</v>
      </c>
      <c r="I128" s="2">
        <f>_xlfn.AVERAGEIF(A:A,A128,G:G)</f>
        <v>55.51713333333332</v>
      </c>
      <c r="J128" s="2">
        <f t="shared" si="16"/>
        <v>2.829199999999979</v>
      </c>
      <c r="K128" s="2">
        <f t="shared" si="17"/>
        <v>92.82919999999999</v>
      </c>
      <c r="L128" s="2">
        <f t="shared" si="18"/>
        <v>262.3690236533735</v>
      </c>
      <c r="M128" s="2">
        <f>SUMIF(A:A,A128,L:L)</f>
        <v>2374.068450978218</v>
      </c>
      <c r="N128" s="3">
        <f t="shared" si="19"/>
        <v>0.110514515091284</v>
      </c>
      <c r="O128" s="7">
        <f t="shared" si="20"/>
        <v>9.04858514896445</v>
      </c>
      <c r="P128" s="3">
        <f t="shared" si="21"/>
        <v>0.110514515091284</v>
      </c>
      <c r="Q128" s="3">
        <f>IF(ISNUMBER(P128),SUMIF(A:A,A128,P:P),"")</f>
        <v>0.9599832198209322</v>
      </c>
      <c r="R128" s="3">
        <f t="shared" si="22"/>
        <v>0.11512129879926289</v>
      </c>
      <c r="S128" s="8">
        <f t="shared" si="23"/>
        <v>8.686489906126761</v>
      </c>
    </row>
    <row r="129" spans="1:19" ht="15">
      <c r="A129" s="1">
        <v>32</v>
      </c>
      <c r="B129" s="5">
        <v>0.6666666666666666</v>
      </c>
      <c r="C129" s="1" t="s">
        <v>282</v>
      </c>
      <c r="D129" s="1">
        <v>6</v>
      </c>
      <c r="E129" s="1">
        <v>5</v>
      </c>
      <c r="F129" s="1" t="s">
        <v>325</v>
      </c>
      <c r="G129" s="2">
        <v>58.0593666666667</v>
      </c>
      <c r="H129" s="6">
        <f>1+_xlfn.COUNTIFS(A:A,A129,O:O,"&lt;"&amp;O129)</f>
        <v>4</v>
      </c>
      <c r="I129" s="2">
        <f>_xlfn.AVERAGEIF(A:A,A129,G:G)</f>
        <v>55.51713333333332</v>
      </c>
      <c r="J129" s="2">
        <f t="shared" si="16"/>
        <v>2.542233333333378</v>
      </c>
      <c r="K129" s="2">
        <f t="shared" si="17"/>
        <v>92.54223333333337</v>
      </c>
      <c r="L129" s="2">
        <f t="shared" si="18"/>
        <v>257.89022245171486</v>
      </c>
      <c r="M129" s="2">
        <f>SUMIF(A:A,A129,L:L)</f>
        <v>2374.068450978218</v>
      </c>
      <c r="N129" s="3">
        <f t="shared" si="19"/>
        <v>0.10862796409490763</v>
      </c>
      <c r="O129" s="7">
        <f t="shared" si="20"/>
        <v>9.205732688926267</v>
      </c>
      <c r="P129" s="3">
        <f t="shared" si="21"/>
        <v>0.10862796409490763</v>
      </c>
      <c r="Q129" s="3">
        <f>IF(ISNUMBER(P129),SUMIF(A:A,A129,P:P),"")</f>
        <v>0.9599832198209322</v>
      </c>
      <c r="R129" s="3">
        <f t="shared" si="22"/>
        <v>0.11315610716109209</v>
      </c>
      <c r="S129" s="8">
        <f t="shared" si="23"/>
        <v>8.837348907526247</v>
      </c>
    </row>
    <row r="130" spans="1:19" ht="15">
      <c r="A130" s="1">
        <v>32</v>
      </c>
      <c r="B130" s="5">
        <v>0.6666666666666666</v>
      </c>
      <c r="C130" s="1" t="s">
        <v>282</v>
      </c>
      <c r="D130" s="1">
        <v>6</v>
      </c>
      <c r="E130" s="1">
        <v>10</v>
      </c>
      <c r="F130" s="1" t="s">
        <v>328</v>
      </c>
      <c r="G130" s="2">
        <v>57.6276</v>
      </c>
      <c r="H130" s="6">
        <f>1+_xlfn.COUNTIFS(A:A,A130,O:O,"&lt;"&amp;O130)</f>
        <v>5</v>
      </c>
      <c r="I130" s="2">
        <f>_xlfn.AVERAGEIF(A:A,A130,G:G)</f>
        <v>55.51713333333332</v>
      </c>
      <c r="J130" s="2">
        <f t="shared" si="16"/>
        <v>2.1104666666666816</v>
      </c>
      <c r="K130" s="2">
        <f t="shared" si="17"/>
        <v>92.11046666666668</v>
      </c>
      <c r="L130" s="2">
        <f t="shared" si="18"/>
        <v>251.29511363220587</v>
      </c>
      <c r="M130" s="2">
        <f>SUMIF(A:A,A130,L:L)</f>
        <v>2374.068450978218</v>
      </c>
      <c r="N130" s="3">
        <f t="shared" si="19"/>
        <v>0.10584998656153385</v>
      </c>
      <c r="O130" s="7">
        <f t="shared" si="20"/>
        <v>9.447332328367082</v>
      </c>
      <c r="P130" s="3">
        <f t="shared" si="21"/>
        <v>0.10584998656153385</v>
      </c>
      <c r="Q130" s="3">
        <f>IF(ISNUMBER(P130),SUMIF(A:A,A130,P:P),"")</f>
        <v>0.9599832198209322</v>
      </c>
      <c r="R130" s="3">
        <f t="shared" si="22"/>
        <v>0.11026232998247437</v>
      </c>
      <c r="S130" s="8">
        <f t="shared" si="23"/>
        <v>9.069280507304216</v>
      </c>
    </row>
    <row r="131" spans="1:19" ht="15">
      <c r="A131" s="1">
        <v>32</v>
      </c>
      <c r="B131" s="5">
        <v>0.6666666666666666</v>
      </c>
      <c r="C131" s="1" t="s">
        <v>282</v>
      </c>
      <c r="D131" s="1">
        <v>6</v>
      </c>
      <c r="E131" s="1">
        <v>14</v>
      </c>
      <c r="F131" s="1" t="s">
        <v>331</v>
      </c>
      <c r="G131" s="2">
        <v>57.3239333333333</v>
      </c>
      <c r="H131" s="6">
        <f>1+_xlfn.COUNTIFS(A:A,A131,O:O,"&lt;"&amp;O131)</f>
        <v>6</v>
      </c>
      <c r="I131" s="2">
        <f>_xlfn.AVERAGEIF(A:A,A131,G:G)</f>
        <v>55.51713333333332</v>
      </c>
      <c r="J131" s="2">
        <f t="shared" si="16"/>
        <v>1.8067999999999813</v>
      </c>
      <c r="K131" s="2">
        <f t="shared" si="17"/>
        <v>91.80679999999998</v>
      </c>
      <c r="L131" s="2">
        <f t="shared" si="18"/>
        <v>246.75797550501122</v>
      </c>
      <c r="M131" s="2">
        <f>SUMIF(A:A,A131,L:L)</f>
        <v>2374.068450978218</v>
      </c>
      <c r="N131" s="3">
        <f t="shared" si="19"/>
        <v>0.10393886301102073</v>
      </c>
      <c r="O131" s="7">
        <f t="shared" si="20"/>
        <v>9.62104039846933</v>
      </c>
      <c r="P131" s="3">
        <f t="shared" si="21"/>
        <v>0.10393886301102073</v>
      </c>
      <c r="Q131" s="3">
        <f>IF(ISNUMBER(P131),SUMIF(A:A,A131,P:P),"")</f>
        <v>0.9599832198209322</v>
      </c>
      <c r="R131" s="3">
        <f t="shared" si="22"/>
        <v>0.10827154148632794</v>
      </c>
      <c r="S131" s="8">
        <f t="shared" si="23"/>
        <v>9.236037339749853</v>
      </c>
    </row>
    <row r="132" spans="1:19" ht="15">
      <c r="A132" s="1">
        <v>32</v>
      </c>
      <c r="B132" s="5">
        <v>0.6666666666666666</v>
      </c>
      <c r="C132" s="1" t="s">
        <v>282</v>
      </c>
      <c r="D132" s="1">
        <v>6</v>
      </c>
      <c r="E132" s="1">
        <v>4</v>
      </c>
      <c r="F132" s="1" t="s">
        <v>324</v>
      </c>
      <c r="G132" s="2">
        <v>56.18299999999991</v>
      </c>
      <c r="H132" s="6">
        <f>1+_xlfn.COUNTIFS(A:A,A132,O:O,"&lt;"&amp;O132)</f>
        <v>7</v>
      </c>
      <c r="I132" s="2">
        <f>_xlfn.AVERAGEIF(A:A,A132,G:G)</f>
        <v>55.51713333333332</v>
      </c>
      <c r="J132" s="2">
        <f t="shared" si="16"/>
        <v>0.665866666666588</v>
      </c>
      <c r="K132" s="2">
        <f t="shared" si="17"/>
        <v>90.66586666666659</v>
      </c>
      <c r="L132" s="2">
        <f t="shared" si="18"/>
        <v>230.43112250130008</v>
      </c>
      <c r="M132" s="2">
        <f>SUMIF(A:A,A132,L:L)</f>
        <v>2374.068450978218</v>
      </c>
      <c r="N132" s="3">
        <f t="shared" si="19"/>
        <v>0.09706170115118314</v>
      </c>
      <c r="O132" s="7">
        <f t="shared" si="20"/>
        <v>10.302724845533067</v>
      </c>
      <c r="P132" s="3">
        <f t="shared" si="21"/>
        <v>0.09706170115118314</v>
      </c>
      <c r="Q132" s="3">
        <f>IF(ISNUMBER(P132),SUMIF(A:A,A132,P:P),"")</f>
        <v>0.9599832198209322</v>
      </c>
      <c r="R132" s="3">
        <f t="shared" si="22"/>
        <v>0.10110770599645301</v>
      </c>
      <c r="S132" s="8">
        <f t="shared" si="23"/>
        <v>9.890442970143951</v>
      </c>
    </row>
    <row r="133" spans="1:19" ht="15">
      <c r="A133" s="1">
        <v>32</v>
      </c>
      <c r="B133" s="5">
        <v>0.6666666666666666</v>
      </c>
      <c r="C133" s="1" t="s">
        <v>282</v>
      </c>
      <c r="D133" s="1">
        <v>6</v>
      </c>
      <c r="E133" s="1">
        <v>12</v>
      </c>
      <c r="F133" s="1" t="s">
        <v>330</v>
      </c>
      <c r="G133" s="2">
        <v>51.4434</v>
      </c>
      <c r="H133" s="6">
        <f>1+_xlfn.COUNTIFS(A:A,A133,O:O,"&lt;"&amp;O133)</f>
        <v>8</v>
      </c>
      <c r="I133" s="2">
        <f>_xlfn.AVERAGEIF(A:A,A133,G:G)</f>
        <v>55.51713333333332</v>
      </c>
      <c r="J133" s="2">
        <f t="shared" si="16"/>
        <v>-4.0737333333333225</v>
      </c>
      <c r="K133" s="2">
        <f t="shared" si="17"/>
        <v>85.92626666666668</v>
      </c>
      <c r="L133" s="2">
        <f t="shared" si="18"/>
        <v>173.39565389679353</v>
      </c>
      <c r="M133" s="2">
        <f>SUMIF(A:A,A133,L:L)</f>
        <v>2374.068450978218</v>
      </c>
      <c r="N133" s="3">
        <f t="shared" si="19"/>
        <v>0.07303734390023467</v>
      </c>
      <c r="O133" s="7">
        <f t="shared" si="20"/>
        <v>13.691626044971592</v>
      </c>
      <c r="P133" s="3">
        <f t="shared" si="21"/>
        <v>0.07303734390023467</v>
      </c>
      <c r="Q133" s="3">
        <f>IF(ISNUMBER(P133),SUMIF(A:A,A133,P:P),"")</f>
        <v>0.9599832198209322</v>
      </c>
      <c r="R133" s="3">
        <f t="shared" si="22"/>
        <v>0.07608189642508385</v>
      </c>
      <c r="S133" s="8">
        <f t="shared" si="23"/>
        <v>13.143731255235965</v>
      </c>
    </row>
    <row r="134" spans="1:19" ht="15">
      <c r="A134" s="1">
        <v>32</v>
      </c>
      <c r="B134" s="5">
        <v>0.6666666666666666</v>
      </c>
      <c r="C134" s="1" t="s">
        <v>282</v>
      </c>
      <c r="D134" s="1">
        <v>6</v>
      </c>
      <c r="E134" s="1">
        <v>6</v>
      </c>
      <c r="F134" s="1" t="s">
        <v>326</v>
      </c>
      <c r="G134" s="2">
        <v>41.4155333333334</v>
      </c>
      <c r="H134" s="6">
        <f>1+_xlfn.COUNTIFS(A:A,A134,O:O,"&lt;"&amp;O134)</f>
        <v>10</v>
      </c>
      <c r="I134" s="2">
        <f>_xlfn.AVERAGEIF(A:A,A134,G:G)</f>
        <v>55.51713333333332</v>
      </c>
      <c r="J134" s="2">
        <f t="shared" si="16"/>
        <v>-14.10159999999992</v>
      </c>
      <c r="K134" s="2">
        <f t="shared" si="17"/>
        <v>75.89840000000008</v>
      </c>
      <c r="L134" s="2">
        <f t="shared" si="18"/>
        <v>95.00257533285547</v>
      </c>
      <c r="M134" s="2">
        <f>SUMIF(A:A,A134,L:L)</f>
        <v>2374.068450978218</v>
      </c>
      <c r="N134" s="3">
        <f t="shared" si="19"/>
        <v>0.040016780179067846</v>
      </c>
      <c r="O134" s="7">
        <f t="shared" si="20"/>
        <v>24.989516785837868</v>
      </c>
      <c r="P134" s="3">
        <f t="shared" si="21"/>
      </c>
      <c r="Q134" s="3">
        <f>IF(ISNUMBER(P134),SUMIF(A:A,A134,P:P),"")</f>
      </c>
      <c r="R134" s="3">
        <f t="shared" si="22"/>
      </c>
      <c r="S134" s="8">
        <f t="shared" si="23"/>
      </c>
    </row>
    <row r="135" spans="1:19" ht="15">
      <c r="A135" s="1">
        <v>32</v>
      </c>
      <c r="B135" s="5">
        <v>0.6666666666666666</v>
      </c>
      <c r="C135" s="1" t="s">
        <v>282</v>
      </c>
      <c r="D135" s="1">
        <v>6</v>
      </c>
      <c r="E135" s="1">
        <v>11</v>
      </c>
      <c r="F135" s="1" t="s">
        <v>329</v>
      </c>
      <c r="G135" s="2">
        <v>48.078033333333295</v>
      </c>
      <c r="H135" s="6">
        <f>1+_xlfn.COUNTIFS(A:A,A135,O:O,"&lt;"&amp;O135)</f>
        <v>9</v>
      </c>
      <c r="I135" s="2">
        <f>_xlfn.AVERAGEIF(A:A,A135,G:G)</f>
        <v>55.51713333333332</v>
      </c>
      <c r="J135" s="2">
        <f t="shared" si="16"/>
        <v>-7.439100000000025</v>
      </c>
      <c r="K135" s="2">
        <f t="shared" si="17"/>
        <v>82.56089999999998</v>
      </c>
      <c r="L135" s="2">
        <f t="shared" si="18"/>
        <v>141.69176085262856</v>
      </c>
      <c r="M135" s="2">
        <f>SUMIF(A:A,A135,L:L)</f>
        <v>2374.068450978218</v>
      </c>
      <c r="N135" s="3">
        <f t="shared" si="19"/>
        <v>0.05968309835137461</v>
      </c>
      <c r="O135" s="7">
        <f t="shared" si="20"/>
        <v>16.75516230931346</v>
      </c>
      <c r="P135" s="3">
        <f t="shared" si="21"/>
        <v>0.05968309835137461</v>
      </c>
      <c r="Q135" s="3">
        <f>IF(ISNUMBER(P135),SUMIF(A:A,A135,P:P),"")</f>
        <v>0.9599832198209322</v>
      </c>
      <c r="R135" s="3">
        <f t="shared" si="22"/>
        <v>0.06217098082454756</v>
      </c>
      <c r="S135" s="8">
        <f t="shared" si="23"/>
        <v>16.08467466231706</v>
      </c>
    </row>
    <row r="136" spans="1:19" ht="15">
      <c r="A136" s="1">
        <v>38</v>
      </c>
      <c r="B136" s="5">
        <v>0.6736111111111112</v>
      </c>
      <c r="C136" s="1" t="s">
        <v>353</v>
      </c>
      <c r="D136" s="1">
        <v>7</v>
      </c>
      <c r="E136" s="1">
        <v>8</v>
      </c>
      <c r="F136" s="1" t="s">
        <v>377</v>
      </c>
      <c r="G136" s="2">
        <v>64.3484</v>
      </c>
      <c r="H136" s="6">
        <f>1+_xlfn.COUNTIFS(A:A,A136,O:O,"&lt;"&amp;O136)</f>
        <v>1</v>
      </c>
      <c r="I136" s="2">
        <f>_xlfn.AVERAGEIF(A:A,A136,G:G)</f>
        <v>51.3659380952381</v>
      </c>
      <c r="J136" s="2">
        <f t="shared" si="16"/>
        <v>12.982461904761898</v>
      </c>
      <c r="K136" s="2">
        <f t="shared" si="17"/>
        <v>102.98246190476189</v>
      </c>
      <c r="L136" s="2">
        <f t="shared" si="18"/>
        <v>482.483978132986</v>
      </c>
      <c r="M136" s="2">
        <f>SUMIF(A:A,A136,L:L)</f>
        <v>1690.1869222200635</v>
      </c>
      <c r="N136" s="3">
        <f t="shared" si="19"/>
        <v>0.2854619047100675</v>
      </c>
      <c r="O136" s="7">
        <f t="shared" si="20"/>
        <v>3.5030944006895104</v>
      </c>
      <c r="P136" s="3">
        <f t="shared" si="21"/>
        <v>0.2854619047100675</v>
      </c>
      <c r="Q136" s="3">
        <f>IF(ISNUMBER(P136),SUMIF(A:A,A136,P:P),"")</f>
        <v>0.9999999999999999</v>
      </c>
      <c r="R136" s="3">
        <f t="shared" si="22"/>
        <v>0.2854619047100675</v>
      </c>
      <c r="S136" s="8">
        <f t="shared" si="23"/>
        <v>3.5030944006895104</v>
      </c>
    </row>
    <row r="137" spans="1:19" ht="15">
      <c r="A137" s="1">
        <v>38</v>
      </c>
      <c r="B137" s="5">
        <v>0.6736111111111112</v>
      </c>
      <c r="C137" s="1" t="s">
        <v>353</v>
      </c>
      <c r="D137" s="1">
        <v>7</v>
      </c>
      <c r="E137" s="1">
        <v>10</v>
      </c>
      <c r="F137" s="1" t="s">
        <v>379</v>
      </c>
      <c r="G137" s="2">
        <v>54.879400000000004</v>
      </c>
      <c r="H137" s="6">
        <f>1+_xlfn.COUNTIFS(A:A,A137,O:O,"&lt;"&amp;O137)</f>
        <v>2</v>
      </c>
      <c r="I137" s="2">
        <f>_xlfn.AVERAGEIF(A:A,A137,G:G)</f>
        <v>51.3659380952381</v>
      </c>
      <c r="J137" s="2">
        <f t="shared" si="16"/>
        <v>3.513461904761904</v>
      </c>
      <c r="K137" s="2">
        <f t="shared" si="17"/>
        <v>93.5134619047619</v>
      </c>
      <c r="L137" s="2">
        <f t="shared" si="18"/>
        <v>273.3649496318213</v>
      </c>
      <c r="M137" s="2">
        <f>SUMIF(A:A,A137,L:L)</f>
        <v>1690.1869222200635</v>
      </c>
      <c r="N137" s="3">
        <f t="shared" si="19"/>
        <v>0.16173651922046345</v>
      </c>
      <c r="O137" s="7">
        <f t="shared" si="20"/>
        <v>6.182895519328554</v>
      </c>
      <c r="P137" s="3">
        <f t="shared" si="21"/>
        <v>0.16173651922046345</v>
      </c>
      <c r="Q137" s="3">
        <f>IF(ISNUMBER(P137),SUMIF(A:A,A137,P:P),"")</f>
        <v>0.9999999999999999</v>
      </c>
      <c r="R137" s="3">
        <f t="shared" si="22"/>
        <v>0.16173651922046345</v>
      </c>
      <c r="S137" s="8">
        <f t="shared" si="23"/>
        <v>6.182895519328554</v>
      </c>
    </row>
    <row r="138" spans="1:19" ht="15">
      <c r="A138" s="1">
        <v>38</v>
      </c>
      <c r="B138" s="5">
        <v>0.6736111111111112</v>
      </c>
      <c r="C138" s="1" t="s">
        <v>353</v>
      </c>
      <c r="D138" s="1">
        <v>7</v>
      </c>
      <c r="E138" s="1">
        <v>9</v>
      </c>
      <c r="F138" s="1" t="s">
        <v>378</v>
      </c>
      <c r="G138" s="2">
        <v>54.1462666666667</v>
      </c>
      <c r="H138" s="6">
        <f>1+_xlfn.COUNTIFS(A:A,A138,O:O,"&lt;"&amp;O138)</f>
        <v>3</v>
      </c>
      <c r="I138" s="2">
        <f>_xlfn.AVERAGEIF(A:A,A138,G:G)</f>
        <v>51.3659380952381</v>
      </c>
      <c r="J138" s="2">
        <f t="shared" si="16"/>
        <v>2.7803285714285977</v>
      </c>
      <c r="K138" s="2">
        <f t="shared" si="17"/>
        <v>92.7803285714286</v>
      </c>
      <c r="L138" s="2">
        <f t="shared" si="18"/>
        <v>261.6008095754717</v>
      </c>
      <c r="M138" s="2">
        <f>SUMIF(A:A,A138,L:L)</f>
        <v>1690.1869222200635</v>
      </c>
      <c r="N138" s="3">
        <f t="shared" si="19"/>
        <v>0.15477625943990775</v>
      </c>
      <c r="O138" s="7">
        <f t="shared" si="20"/>
        <v>6.460939188081699</v>
      </c>
      <c r="P138" s="3">
        <f t="shared" si="21"/>
        <v>0.15477625943990775</v>
      </c>
      <c r="Q138" s="3">
        <f>IF(ISNUMBER(P138),SUMIF(A:A,A138,P:P),"")</f>
        <v>0.9999999999999999</v>
      </c>
      <c r="R138" s="3">
        <f t="shared" si="22"/>
        <v>0.15477625943990775</v>
      </c>
      <c r="S138" s="8">
        <f t="shared" si="23"/>
        <v>6.460939188081699</v>
      </c>
    </row>
    <row r="139" spans="1:19" ht="15">
      <c r="A139" s="1">
        <v>38</v>
      </c>
      <c r="B139" s="5">
        <v>0.6736111111111112</v>
      </c>
      <c r="C139" s="1" t="s">
        <v>353</v>
      </c>
      <c r="D139" s="1">
        <v>7</v>
      </c>
      <c r="E139" s="1">
        <v>7</v>
      </c>
      <c r="F139" s="1" t="s">
        <v>376</v>
      </c>
      <c r="G139" s="2">
        <v>50.2401</v>
      </c>
      <c r="H139" s="6">
        <f>1+_xlfn.COUNTIFS(A:A,A139,O:O,"&lt;"&amp;O139)</f>
        <v>4</v>
      </c>
      <c r="I139" s="2">
        <f>_xlfn.AVERAGEIF(A:A,A139,G:G)</f>
        <v>51.3659380952381</v>
      </c>
      <c r="J139" s="2">
        <f t="shared" si="16"/>
        <v>-1.1258380952381017</v>
      </c>
      <c r="K139" s="2">
        <f t="shared" si="17"/>
        <v>88.8741619047619</v>
      </c>
      <c r="L139" s="2">
        <f t="shared" si="18"/>
        <v>206.9443081443012</v>
      </c>
      <c r="M139" s="2">
        <f>SUMIF(A:A,A139,L:L)</f>
        <v>1690.1869222200635</v>
      </c>
      <c r="N139" s="3">
        <f t="shared" si="19"/>
        <v>0.12243871102284917</v>
      </c>
      <c r="O139" s="7">
        <f t="shared" si="20"/>
        <v>8.1673515806074</v>
      </c>
      <c r="P139" s="3">
        <f t="shared" si="21"/>
        <v>0.12243871102284917</v>
      </c>
      <c r="Q139" s="3">
        <f>IF(ISNUMBER(P139),SUMIF(A:A,A139,P:P),"")</f>
        <v>0.9999999999999999</v>
      </c>
      <c r="R139" s="3">
        <f t="shared" si="22"/>
        <v>0.12243871102284917</v>
      </c>
      <c r="S139" s="8">
        <f t="shared" si="23"/>
        <v>8.1673515806074</v>
      </c>
    </row>
    <row r="140" spans="1:19" ht="15">
      <c r="A140" s="1">
        <v>38</v>
      </c>
      <c r="B140" s="5">
        <v>0.6736111111111112</v>
      </c>
      <c r="C140" s="1" t="s">
        <v>353</v>
      </c>
      <c r="D140" s="1">
        <v>7</v>
      </c>
      <c r="E140" s="1">
        <v>2</v>
      </c>
      <c r="F140" s="1" t="s">
        <v>374</v>
      </c>
      <c r="G140" s="2">
        <v>47.1547</v>
      </c>
      <c r="H140" s="6">
        <f>1+_xlfn.COUNTIFS(A:A,A140,O:O,"&lt;"&amp;O140)</f>
        <v>5</v>
      </c>
      <c r="I140" s="2">
        <f>_xlfn.AVERAGEIF(A:A,A140,G:G)</f>
        <v>51.3659380952381</v>
      </c>
      <c r="J140" s="2">
        <f t="shared" si="16"/>
        <v>-4.211238095238102</v>
      </c>
      <c r="K140" s="2">
        <f t="shared" si="17"/>
        <v>85.7887619047619</v>
      </c>
      <c r="L140" s="2">
        <f t="shared" si="18"/>
        <v>171.97097529443906</v>
      </c>
      <c r="M140" s="2">
        <f>SUMIF(A:A,A140,L:L)</f>
        <v>1690.1869222200635</v>
      </c>
      <c r="N140" s="3">
        <f t="shared" si="19"/>
        <v>0.10174671986489807</v>
      </c>
      <c r="O140" s="7">
        <f t="shared" si="20"/>
        <v>9.828326665742404</v>
      </c>
      <c r="P140" s="3">
        <f t="shared" si="21"/>
        <v>0.10174671986489807</v>
      </c>
      <c r="Q140" s="3">
        <f>IF(ISNUMBER(P140),SUMIF(A:A,A140,P:P),"")</f>
        <v>0.9999999999999999</v>
      </c>
      <c r="R140" s="3">
        <f t="shared" si="22"/>
        <v>0.10174671986489807</v>
      </c>
      <c r="S140" s="8">
        <f t="shared" si="23"/>
        <v>9.828326665742404</v>
      </c>
    </row>
    <row r="141" spans="1:19" ht="15">
      <c r="A141" s="1">
        <v>38</v>
      </c>
      <c r="B141" s="5">
        <v>0.6736111111111112</v>
      </c>
      <c r="C141" s="1" t="s">
        <v>353</v>
      </c>
      <c r="D141" s="1">
        <v>7</v>
      </c>
      <c r="E141" s="1">
        <v>1</v>
      </c>
      <c r="F141" s="1" t="s">
        <v>373</v>
      </c>
      <c r="G141" s="2">
        <v>46.5076</v>
      </c>
      <c r="H141" s="6">
        <f>1+_xlfn.COUNTIFS(A:A,A141,O:O,"&lt;"&amp;O141)</f>
        <v>6</v>
      </c>
      <c r="I141" s="2">
        <f>_xlfn.AVERAGEIF(A:A,A141,G:G)</f>
        <v>51.3659380952381</v>
      </c>
      <c r="J141" s="2">
        <f t="shared" si="16"/>
        <v>-4.8583380952381034</v>
      </c>
      <c r="K141" s="2">
        <f t="shared" si="17"/>
        <v>85.14166190476189</v>
      </c>
      <c r="L141" s="2">
        <f t="shared" si="18"/>
        <v>165.42198836398154</v>
      </c>
      <c r="M141" s="2">
        <f>SUMIF(A:A,A141,L:L)</f>
        <v>1690.1869222200635</v>
      </c>
      <c r="N141" s="3">
        <f t="shared" si="19"/>
        <v>0.09787200823131413</v>
      </c>
      <c r="O141" s="7">
        <f t="shared" si="20"/>
        <v>10.217425983909157</v>
      </c>
      <c r="P141" s="3">
        <f t="shared" si="21"/>
        <v>0.09787200823131413</v>
      </c>
      <c r="Q141" s="3">
        <f>IF(ISNUMBER(P141),SUMIF(A:A,A141,P:P),"")</f>
        <v>0.9999999999999999</v>
      </c>
      <c r="R141" s="3">
        <f t="shared" si="22"/>
        <v>0.09787200823131413</v>
      </c>
      <c r="S141" s="8">
        <f t="shared" si="23"/>
        <v>10.217425983909157</v>
      </c>
    </row>
    <row r="142" spans="1:19" ht="15">
      <c r="A142" s="1">
        <v>38</v>
      </c>
      <c r="B142" s="5">
        <v>0.6736111111111112</v>
      </c>
      <c r="C142" s="1" t="s">
        <v>353</v>
      </c>
      <c r="D142" s="1">
        <v>7</v>
      </c>
      <c r="E142" s="1">
        <v>6</v>
      </c>
      <c r="F142" s="1" t="s">
        <v>375</v>
      </c>
      <c r="G142" s="2">
        <v>42.2851</v>
      </c>
      <c r="H142" s="6">
        <f>1+_xlfn.COUNTIFS(A:A,A142,O:O,"&lt;"&amp;O142)</f>
        <v>7</v>
      </c>
      <c r="I142" s="2">
        <f>_xlfn.AVERAGEIF(A:A,A142,G:G)</f>
        <v>51.3659380952381</v>
      </c>
      <c r="J142" s="2">
        <f t="shared" si="16"/>
        <v>-9.0808380952381</v>
      </c>
      <c r="K142" s="2">
        <f t="shared" si="17"/>
        <v>80.91916190476189</v>
      </c>
      <c r="L142" s="2">
        <f t="shared" si="18"/>
        <v>128.39991307706248</v>
      </c>
      <c r="M142" s="2">
        <f>SUMIF(A:A,A142,L:L)</f>
        <v>1690.1869222200635</v>
      </c>
      <c r="N142" s="3">
        <f t="shared" si="19"/>
        <v>0.07596787751049983</v>
      </c>
      <c r="O142" s="7">
        <f t="shared" si="20"/>
        <v>13.163458461265895</v>
      </c>
      <c r="P142" s="3">
        <f t="shared" si="21"/>
        <v>0.07596787751049983</v>
      </c>
      <c r="Q142" s="3">
        <f>IF(ISNUMBER(P142),SUMIF(A:A,A142,P:P),"")</f>
        <v>0.9999999999999999</v>
      </c>
      <c r="R142" s="3">
        <f t="shared" si="22"/>
        <v>0.07596787751049983</v>
      </c>
      <c r="S142" s="8">
        <f t="shared" si="23"/>
        <v>13.163458461265895</v>
      </c>
    </row>
    <row r="143" spans="1:19" ht="15">
      <c r="A143" s="1">
        <v>15</v>
      </c>
      <c r="B143" s="5">
        <v>0.6784722222222223</v>
      </c>
      <c r="C143" s="1" t="s">
        <v>149</v>
      </c>
      <c r="D143" s="1">
        <v>1</v>
      </c>
      <c r="E143" s="1">
        <v>1</v>
      </c>
      <c r="F143" s="1" t="s">
        <v>150</v>
      </c>
      <c r="G143" s="2">
        <v>74.94189999999999</v>
      </c>
      <c r="H143" s="6">
        <f>1+_xlfn.COUNTIFS(A:A,A143,O:O,"&lt;"&amp;O143)</f>
        <v>1</v>
      </c>
      <c r="I143" s="2">
        <f>_xlfn.AVERAGEIF(A:A,A143,G:G)</f>
        <v>47.67916969696969</v>
      </c>
      <c r="J143" s="2">
        <f t="shared" si="16"/>
        <v>27.262730303030303</v>
      </c>
      <c r="K143" s="2">
        <f t="shared" si="17"/>
        <v>117.26273030303031</v>
      </c>
      <c r="L143" s="2">
        <f t="shared" si="18"/>
        <v>1136.5627079915366</v>
      </c>
      <c r="M143" s="2">
        <f>SUMIF(A:A,A143,L:L)</f>
        <v>3328.2989134875206</v>
      </c>
      <c r="N143" s="3">
        <f t="shared" si="19"/>
        <v>0.3414845653993866</v>
      </c>
      <c r="O143" s="7">
        <f t="shared" si="20"/>
        <v>2.9283900396213816</v>
      </c>
      <c r="P143" s="3">
        <f t="shared" si="21"/>
        <v>0.3414845653993866</v>
      </c>
      <c r="Q143" s="3">
        <f>IF(ISNUMBER(P143),SUMIF(A:A,A143,P:P),"")</f>
        <v>0.9027651793235842</v>
      </c>
      <c r="R143" s="3">
        <f t="shared" si="22"/>
        <v>0.3782651050578303</v>
      </c>
      <c r="S143" s="8">
        <f t="shared" si="23"/>
        <v>2.6436485592481946</v>
      </c>
    </row>
    <row r="144" spans="1:19" ht="15">
      <c r="A144" s="1">
        <v>15</v>
      </c>
      <c r="B144" s="5">
        <v>0.6784722222222223</v>
      </c>
      <c r="C144" s="1" t="s">
        <v>149</v>
      </c>
      <c r="D144" s="1">
        <v>1</v>
      </c>
      <c r="E144" s="1">
        <v>4</v>
      </c>
      <c r="F144" s="1" t="s">
        <v>153</v>
      </c>
      <c r="G144" s="2">
        <v>60.7239333333333</v>
      </c>
      <c r="H144" s="6">
        <f>1+_xlfn.COUNTIFS(A:A,A144,O:O,"&lt;"&amp;O144)</f>
        <v>2</v>
      </c>
      <c r="I144" s="2">
        <f>_xlfn.AVERAGEIF(A:A,A144,G:G)</f>
        <v>47.67916969696969</v>
      </c>
      <c r="J144" s="2">
        <f t="shared" si="16"/>
        <v>13.044763636363612</v>
      </c>
      <c r="K144" s="2">
        <f t="shared" si="17"/>
        <v>103.04476363636361</v>
      </c>
      <c r="L144" s="2">
        <f t="shared" si="18"/>
        <v>484.29092855154624</v>
      </c>
      <c r="M144" s="2">
        <f>SUMIF(A:A,A144,L:L)</f>
        <v>3328.2989134875206</v>
      </c>
      <c r="N144" s="3">
        <f t="shared" si="19"/>
        <v>0.14550704162688544</v>
      </c>
      <c r="O144" s="7">
        <f t="shared" si="20"/>
        <v>6.872519630797231</v>
      </c>
      <c r="P144" s="3">
        <f t="shared" si="21"/>
        <v>0.14550704162688544</v>
      </c>
      <c r="Q144" s="3">
        <f>IF(ISNUMBER(P144),SUMIF(A:A,A144,P:P),"")</f>
        <v>0.9027651793235842</v>
      </c>
      <c r="R144" s="3">
        <f t="shared" si="22"/>
        <v>0.16117928001599446</v>
      </c>
      <c r="S144" s="8">
        <f t="shared" si="23"/>
        <v>6.2042714169015145</v>
      </c>
    </row>
    <row r="145" spans="1:19" ht="15">
      <c r="A145" s="1">
        <v>15</v>
      </c>
      <c r="B145" s="5">
        <v>0.6784722222222223</v>
      </c>
      <c r="C145" s="1" t="s">
        <v>149</v>
      </c>
      <c r="D145" s="1">
        <v>1</v>
      </c>
      <c r="E145" s="1">
        <v>10</v>
      </c>
      <c r="F145" s="1" t="s">
        <v>159</v>
      </c>
      <c r="G145" s="2">
        <v>55.346566666666696</v>
      </c>
      <c r="H145" s="6">
        <f>1+_xlfn.COUNTIFS(A:A,A145,O:O,"&lt;"&amp;O145)</f>
        <v>3</v>
      </c>
      <c r="I145" s="2">
        <f>_xlfn.AVERAGEIF(A:A,A145,G:G)</f>
        <v>47.67916969696969</v>
      </c>
      <c r="J145" s="2">
        <f t="shared" si="16"/>
        <v>7.667396969697009</v>
      </c>
      <c r="K145" s="2">
        <f t="shared" si="17"/>
        <v>97.66739696969701</v>
      </c>
      <c r="L145" s="2">
        <f t="shared" si="18"/>
        <v>350.7395124509307</v>
      </c>
      <c r="M145" s="2">
        <f>SUMIF(A:A,A145,L:L)</f>
        <v>3328.2989134875206</v>
      </c>
      <c r="N145" s="3">
        <f t="shared" si="19"/>
        <v>0.10538101341487152</v>
      </c>
      <c r="O145" s="7">
        <f t="shared" si="20"/>
        <v>9.489375434862525</v>
      </c>
      <c r="P145" s="3">
        <f t="shared" si="21"/>
        <v>0.10538101341487152</v>
      </c>
      <c r="Q145" s="3">
        <f>IF(ISNUMBER(P145),SUMIF(A:A,A145,P:P),"")</f>
        <v>0.9027651793235842</v>
      </c>
      <c r="R145" s="3">
        <f t="shared" si="22"/>
        <v>0.11673136694730567</v>
      </c>
      <c r="S145" s="8">
        <f t="shared" si="23"/>
        <v>8.566677716122483</v>
      </c>
    </row>
    <row r="146" spans="1:19" ht="15">
      <c r="A146" s="1">
        <v>15</v>
      </c>
      <c r="B146" s="5">
        <v>0.6784722222222223</v>
      </c>
      <c r="C146" s="1" t="s">
        <v>149</v>
      </c>
      <c r="D146" s="1">
        <v>1</v>
      </c>
      <c r="E146" s="1">
        <v>2</v>
      </c>
      <c r="F146" s="1" t="s">
        <v>151</v>
      </c>
      <c r="G146" s="2">
        <v>50.553966666666604</v>
      </c>
      <c r="H146" s="6">
        <f>1+_xlfn.COUNTIFS(A:A,A146,O:O,"&lt;"&amp;O146)</f>
        <v>4</v>
      </c>
      <c r="I146" s="2">
        <f>_xlfn.AVERAGEIF(A:A,A146,G:G)</f>
        <v>47.67916969696969</v>
      </c>
      <c r="J146" s="2">
        <f t="shared" si="16"/>
        <v>2.8747969696969164</v>
      </c>
      <c r="K146" s="2">
        <f t="shared" si="17"/>
        <v>92.87479696969692</v>
      </c>
      <c r="L146" s="2">
        <f t="shared" si="18"/>
        <v>263.0878003715175</v>
      </c>
      <c r="M146" s="2">
        <f>SUMIF(A:A,A146,L:L)</f>
        <v>3328.2989134875206</v>
      </c>
      <c r="N146" s="3">
        <f t="shared" si="19"/>
        <v>0.07904572492133645</v>
      </c>
      <c r="O146" s="7">
        <f t="shared" si="20"/>
        <v>12.650905548594375</v>
      </c>
      <c r="P146" s="3">
        <f t="shared" si="21"/>
        <v>0.07904572492133645</v>
      </c>
      <c r="Q146" s="3">
        <f>IF(ISNUMBER(P146),SUMIF(A:A,A146,P:P),"")</f>
        <v>0.9027651793235842</v>
      </c>
      <c r="R146" s="3">
        <f t="shared" si="22"/>
        <v>0.08755956336349073</v>
      </c>
      <c r="S146" s="8">
        <f t="shared" si="23"/>
        <v>11.42079701618253</v>
      </c>
    </row>
    <row r="147" spans="1:19" ht="15">
      <c r="A147" s="1">
        <v>15</v>
      </c>
      <c r="B147" s="5">
        <v>0.6784722222222223</v>
      </c>
      <c r="C147" s="1" t="s">
        <v>149</v>
      </c>
      <c r="D147" s="1">
        <v>1</v>
      </c>
      <c r="E147" s="1">
        <v>7</v>
      </c>
      <c r="F147" s="1" t="s">
        <v>156</v>
      </c>
      <c r="G147" s="2">
        <v>49.343900000000005</v>
      </c>
      <c r="H147" s="6">
        <f>1+_xlfn.COUNTIFS(A:A,A147,O:O,"&lt;"&amp;O147)</f>
        <v>5</v>
      </c>
      <c r="I147" s="2">
        <f>_xlfn.AVERAGEIF(A:A,A147,G:G)</f>
        <v>47.67916969696969</v>
      </c>
      <c r="J147" s="2">
        <f t="shared" si="16"/>
        <v>1.6647303030303178</v>
      </c>
      <c r="K147" s="2">
        <f t="shared" si="17"/>
        <v>91.66473030303032</v>
      </c>
      <c r="L147" s="2">
        <f t="shared" si="18"/>
        <v>244.66350516202408</v>
      </c>
      <c r="M147" s="2">
        <f>SUMIF(A:A,A147,L:L)</f>
        <v>3328.2989134875206</v>
      </c>
      <c r="N147" s="3">
        <f t="shared" si="19"/>
        <v>0.07351007572383461</v>
      </c>
      <c r="O147" s="7">
        <f t="shared" si="20"/>
        <v>13.603577334851854</v>
      </c>
      <c r="P147" s="3">
        <f t="shared" si="21"/>
        <v>0.07351007572383461</v>
      </c>
      <c r="Q147" s="3">
        <f>IF(ISNUMBER(P147),SUMIF(A:A,A147,P:P),"")</f>
        <v>0.9027651793235842</v>
      </c>
      <c r="R147" s="3">
        <f t="shared" si="22"/>
        <v>0.08142768175763444</v>
      </c>
      <c r="S147" s="8">
        <f t="shared" si="23"/>
        <v>12.28083593213978</v>
      </c>
    </row>
    <row r="148" spans="1:19" ht="15">
      <c r="A148" s="1">
        <v>15</v>
      </c>
      <c r="B148" s="5">
        <v>0.6784722222222223</v>
      </c>
      <c r="C148" s="1" t="s">
        <v>149</v>
      </c>
      <c r="D148" s="1">
        <v>1</v>
      </c>
      <c r="E148" s="1">
        <v>9</v>
      </c>
      <c r="F148" s="1" t="s">
        <v>158</v>
      </c>
      <c r="G148" s="2">
        <v>45.4011666666667</v>
      </c>
      <c r="H148" s="6">
        <f>1+_xlfn.COUNTIFS(A:A,A148,O:O,"&lt;"&amp;O148)</f>
        <v>6</v>
      </c>
      <c r="I148" s="2">
        <f>_xlfn.AVERAGEIF(A:A,A148,G:G)</f>
        <v>47.67916969696969</v>
      </c>
      <c r="J148" s="2">
        <f t="shared" si="16"/>
        <v>-2.2780030303029903</v>
      </c>
      <c r="K148" s="2">
        <f t="shared" si="17"/>
        <v>87.72199696969702</v>
      </c>
      <c r="L148" s="2">
        <f t="shared" si="18"/>
        <v>193.12155671426584</v>
      </c>
      <c r="M148" s="2">
        <f>SUMIF(A:A,A148,L:L)</f>
        <v>3328.2989134875206</v>
      </c>
      <c r="N148" s="3">
        <f t="shared" si="19"/>
        <v>0.058024102321959294</v>
      </c>
      <c r="O148" s="7">
        <f t="shared" si="20"/>
        <v>17.234217505878565</v>
      </c>
      <c r="P148" s="3">
        <f t="shared" si="21"/>
        <v>0.058024102321959294</v>
      </c>
      <c r="Q148" s="3">
        <f>IF(ISNUMBER(P148),SUMIF(A:A,A148,P:P),"")</f>
        <v>0.9027651793235842</v>
      </c>
      <c r="R148" s="3">
        <f t="shared" si="22"/>
        <v>0.06427374875649841</v>
      </c>
      <c r="S148" s="8">
        <f t="shared" si="23"/>
        <v>15.558451457196119</v>
      </c>
    </row>
    <row r="149" spans="1:19" ht="15">
      <c r="A149" s="1">
        <v>15</v>
      </c>
      <c r="B149" s="5">
        <v>0.6784722222222223</v>
      </c>
      <c r="C149" s="1" t="s">
        <v>149</v>
      </c>
      <c r="D149" s="1">
        <v>1</v>
      </c>
      <c r="E149" s="1">
        <v>3</v>
      </c>
      <c r="F149" s="1" t="s">
        <v>152</v>
      </c>
      <c r="G149" s="2">
        <v>23.9755333333333</v>
      </c>
      <c r="H149" s="6">
        <f>1+_xlfn.COUNTIFS(A:A,A149,O:O,"&lt;"&amp;O149)</f>
        <v>11</v>
      </c>
      <c r="I149" s="2">
        <f>_xlfn.AVERAGEIF(A:A,A149,G:G)</f>
        <v>47.67916969696969</v>
      </c>
      <c r="J149" s="2">
        <f t="shared" si="16"/>
        <v>-23.703636363636388</v>
      </c>
      <c r="K149" s="2">
        <f t="shared" si="17"/>
        <v>66.29636363636361</v>
      </c>
      <c r="L149" s="2">
        <f t="shared" si="18"/>
        <v>53.39845527865942</v>
      </c>
      <c r="M149" s="2">
        <f>SUMIF(A:A,A149,L:L)</f>
        <v>3328.2989134875206</v>
      </c>
      <c r="N149" s="3">
        <f t="shared" si="19"/>
        <v>0.01604376790265705</v>
      </c>
      <c r="O149" s="7">
        <f t="shared" si="20"/>
        <v>62.32949803732747</v>
      </c>
      <c r="P149" s="3">
        <f t="shared" si="21"/>
      </c>
      <c r="Q149" s="3">
        <f>IF(ISNUMBER(P149),SUMIF(A:A,A149,P:P),"")</f>
      </c>
      <c r="R149" s="3">
        <f t="shared" si="22"/>
      </c>
      <c r="S149" s="8">
        <f t="shared" si="23"/>
      </c>
    </row>
    <row r="150" spans="1:19" ht="15">
      <c r="A150" s="1">
        <v>15</v>
      </c>
      <c r="B150" s="5">
        <v>0.6784722222222223</v>
      </c>
      <c r="C150" s="1" t="s">
        <v>149</v>
      </c>
      <c r="D150" s="1">
        <v>1</v>
      </c>
      <c r="E150" s="1">
        <v>5</v>
      </c>
      <c r="F150" s="1" t="s">
        <v>154</v>
      </c>
      <c r="G150" s="2">
        <v>43.1202333333333</v>
      </c>
      <c r="H150" s="6">
        <f>1+_xlfn.COUNTIFS(A:A,A150,O:O,"&lt;"&amp;O150)</f>
        <v>7</v>
      </c>
      <c r="I150" s="2">
        <f>_xlfn.AVERAGEIF(A:A,A150,G:G)</f>
        <v>47.67916969696969</v>
      </c>
      <c r="J150" s="2">
        <f t="shared" si="16"/>
        <v>-4.558936363636384</v>
      </c>
      <c r="K150" s="2">
        <f t="shared" si="17"/>
        <v>85.44106363636362</v>
      </c>
      <c r="L150" s="2">
        <f t="shared" si="18"/>
        <v>168.4204982847759</v>
      </c>
      <c r="M150" s="2">
        <f>SUMIF(A:A,A150,L:L)</f>
        <v>3328.2989134875206</v>
      </c>
      <c r="N150" s="3">
        <f t="shared" si="19"/>
        <v>0.050602575869094155</v>
      </c>
      <c r="O150" s="7">
        <f t="shared" si="20"/>
        <v>19.761839843626547</v>
      </c>
      <c r="P150" s="3">
        <f t="shared" si="21"/>
        <v>0.050602575869094155</v>
      </c>
      <c r="Q150" s="3">
        <f>IF(ISNUMBER(P150),SUMIF(A:A,A150,P:P),"")</f>
        <v>0.9027651793235842</v>
      </c>
      <c r="R150" s="3">
        <f t="shared" si="22"/>
        <v>0.05605286626917666</v>
      </c>
      <c r="S150" s="8">
        <f t="shared" si="23"/>
        <v>17.84030089019547</v>
      </c>
    </row>
    <row r="151" spans="1:19" ht="15">
      <c r="A151" s="1">
        <v>15</v>
      </c>
      <c r="B151" s="5">
        <v>0.6784722222222223</v>
      </c>
      <c r="C151" s="1" t="s">
        <v>149</v>
      </c>
      <c r="D151" s="1">
        <v>1</v>
      </c>
      <c r="E151" s="1">
        <v>6</v>
      </c>
      <c r="F151" s="1" t="s">
        <v>155</v>
      </c>
      <c r="G151" s="2">
        <v>42.0606</v>
      </c>
      <c r="H151" s="6">
        <f>1+_xlfn.COUNTIFS(A:A,A151,O:O,"&lt;"&amp;O151)</f>
        <v>9</v>
      </c>
      <c r="I151" s="2">
        <f>_xlfn.AVERAGEIF(A:A,A151,G:G)</f>
        <v>47.67916969696969</v>
      </c>
      <c r="J151" s="2">
        <f t="shared" si="16"/>
        <v>-5.618569696969686</v>
      </c>
      <c r="K151" s="2">
        <f t="shared" si="17"/>
        <v>84.38143030303031</v>
      </c>
      <c r="L151" s="2">
        <f t="shared" si="18"/>
        <v>158.04595073503864</v>
      </c>
      <c r="M151" s="2">
        <f>SUMIF(A:A,A151,L:L)</f>
        <v>3328.2989134875206</v>
      </c>
      <c r="N151" s="3">
        <f t="shared" si="19"/>
        <v>0.04748550380934144</v>
      </c>
      <c r="O151" s="7">
        <f t="shared" si="20"/>
        <v>21.059058444764318</v>
      </c>
      <c r="P151" s="3">
        <f t="shared" si="21"/>
      </c>
      <c r="Q151" s="3">
        <f>IF(ISNUMBER(P151),SUMIF(A:A,A151,P:P),"")</f>
      </c>
      <c r="R151" s="3">
        <f t="shared" si="22"/>
      </c>
      <c r="S151" s="8">
        <f t="shared" si="23"/>
      </c>
    </row>
    <row r="152" spans="1:19" ht="15">
      <c r="A152" s="1">
        <v>15</v>
      </c>
      <c r="B152" s="5">
        <v>0.6784722222222223</v>
      </c>
      <c r="C152" s="1" t="s">
        <v>149</v>
      </c>
      <c r="D152" s="1">
        <v>1</v>
      </c>
      <c r="E152" s="1">
        <v>8</v>
      </c>
      <c r="F152" s="1" t="s">
        <v>157</v>
      </c>
      <c r="G152" s="2">
        <v>42.6551666666666</v>
      </c>
      <c r="H152" s="6">
        <f>1+_xlfn.COUNTIFS(A:A,A152,O:O,"&lt;"&amp;O152)</f>
        <v>8</v>
      </c>
      <c r="I152" s="2">
        <f>_xlfn.AVERAGEIF(A:A,A152,G:G)</f>
        <v>47.67916969696969</v>
      </c>
      <c r="J152" s="2">
        <f t="shared" si="16"/>
        <v>-5.024003030303085</v>
      </c>
      <c r="K152" s="2">
        <f t="shared" si="17"/>
        <v>84.97599696969692</v>
      </c>
      <c r="L152" s="2">
        <f t="shared" si="18"/>
        <v>163.78585595045527</v>
      </c>
      <c r="M152" s="2">
        <f>SUMIF(A:A,A152,L:L)</f>
        <v>3328.2989134875206</v>
      </c>
      <c r="N152" s="3">
        <f t="shared" si="19"/>
        <v>0.049210080046216194</v>
      </c>
      <c r="O152" s="7">
        <f t="shared" si="20"/>
        <v>20.3210398979404</v>
      </c>
      <c r="P152" s="3">
        <f t="shared" si="21"/>
        <v>0.049210080046216194</v>
      </c>
      <c r="Q152" s="3">
        <f>IF(ISNUMBER(P152),SUMIF(A:A,A152,P:P),"")</f>
        <v>0.9027651793235842</v>
      </c>
      <c r="R152" s="3">
        <f t="shared" si="22"/>
        <v>0.05451038783206933</v>
      </c>
      <c r="S152" s="8">
        <f t="shared" si="23"/>
        <v>18.345127227505873</v>
      </c>
    </row>
    <row r="153" spans="1:19" ht="15">
      <c r="A153" s="1">
        <v>15</v>
      </c>
      <c r="B153" s="5">
        <v>0.6784722222222223</v>
      </c>
      <c r="C153" s="1" t="s">
        <v>149</v>
      </c>
      <c r="D153" s="1">
        <v>1</v>
      </c>
      <c r="E153" s="1">
        <v>14</v>
      </c>
      <c r="F153" s="1" t="s">
        <v>160</v>
      </c>
      <c r="G153" s="2">
        <v>36.3479</v>
      </c>
      <c r="H153" s="6">
        <f>1+_xlfn.COUNTIFS(A:A,A153,O:O,"&lt;"&amp;O153)</f>
        <v>10</v>
      </c>
      <c r="I153" s="2">
        <f>_xlfn.AVERAGEIF(A:A,A153,G:G)</f>
        <v>47.67916969696969</v>
      </c>
      <c r="J153" s="2">
        <f t="shared" si="16"/>
        <v>-11.331269696969684</v>
      </c>
      <c r="K153" s="2">
        <f t="shared" si="17"/>
        <v>78.66873030303032</v>
      </c>
      <c r="L153" s="2">
        <f t="shared" si="18"/>
        <v>112.18214199677026</v>
      </c>
      <c r="M153" s="2">
        <f>SUMIF(A:A,A153,L:L)</f>
        <v>3328.2989134875206</v>
      </c>
      <c r="N153" s="3">
        <f t="shared" si="19"/>
        <v>0.03370554896441722</v>
      </c>
      <c r="O153" s="7">
        <f t="shared" si="20"/>
        <v>29.668705323734528</v>
      </c>
      <c r="P153" s="3">
        <f t="shared" si="21"/>
      </c>
      <c r="Q153" s="3">
        <f>IF(ISNUMBER(P153),SUMIF(A:A,A153,P:P),"")</f>
      </c>
      <c r="R153" s="3">
        <f t="shared" si="22"/>
      </c>
      <c r="S153" s="8">
        <f t="shared" si="23"/>
      </c>
    </row>
    <row r="154" spans="1:19" ht="15">
      <c r="A154" s="1">
        <v>12</v>
      </c>
      <c r="B154" s="5">
        <v>0.6840277777777778</v>
      </c>
      <c r="C154" s="1" t="s">
        <v>95</v>
      </c>
      <c r="D154" s="1">
        <v>6</v>
      </c>
      <c r="E154" s="1">
        <v>6</v>
      </c>
      <c r="F154" s="1" t="s">
        <v>133</v>
      </c>
      <c r="G154" s="2">
        <v>64.7810999999999</v>
      </c>
      <c r="H154" s="6">
        <f>1+_xlfn.COUNTIFS(A:A,A154,O:O,"&lt;"&amp;O154)</f>
        <v>1</v>
      </c>
      <c r="I154" s="2">
        <f>_xlfn.AVERAGEIF(A:A,A154,G:G)</f>
        <v>49.2484722222222</v>
      </c>
      <c r="J154" s="2">
        <f t="shared" si="16"/>
        <v>15.532627777777698</v>
      </c>
      <c r="K154" s="2">
        <f t="shared" si="17"/>
        <v>105.53262777777769</v>
      </c>
      <c r="L154" s="2">
        <f t="shared" si="18"/>
        <v>562.2562274183505</v>
      </c>
      <c r="M154" s="2">
        <f>SUMIF(A:A,A154,L:L)</f>
        <v>1591.2013832131292</v>
      </c>
      <c r="N154" s="3">
        <f t="shared" si="19"/>
        <v>0.3533532796979982</v>
      </c>
      <c r="O154" s="7">
        <f t="shared" si="20"/>
        <v>2.830028918522205</v>
      </c>
      <c r="P154" s="3">
        <f t="shared" si="21"/>
        <v>0.3533532796979982</v>
      </c>
      <c r="Q154" s="3">
        <f>IF(ISNUMBER(P154),SUMIF(A:A,A154,P:P),"")</f>
        <v>1</v>
      </c>
      <c r="R154" s="3">
        <f t="shared" si="22"/>
        <v>0.3533532796979982</v>
      </c>
      <c r="S154" s="8">
        <f t="shared" si="23"/>
        <v>2.830028918522205</v>
      </c>
    </row>
    <row r="155" spans="1:19" ht="15">
      <c r="A155" s="1">
        <v>12</v>
      </c>
      <c r="B155" s="5">
        <v>0.6840277777777778</v>
      </c>
      <c r="C155" s="1" t="s">
        <v>95</v>
      </c>
      <c r="D155" s="1">
        <v>6</v>
      </c>
      <c r="E155" s="1">
        <v>3</v>
      </c>
      <c r="F155" s="1" t="s">
        <v>130</v>
      </c>
      <c r="G155" s="2">
        <v>58.4001666666666</v>
      </c>
      <c r="H155" s="6">
        <f>1+_xlfn.COUNTIFS(A:A,A155,O:O,"&lt;"&amp;O155)</f>
        <v>2</v>
      </c>
      <c r="I155" s="2">
        <f>_xlfn.AVERAGEIF(A:A,A155,G:G)</f>
        <v>49.2484722222222</v>
      </c>
      <c r="J155" s="2">
        <f t="shared" si="16"/>
        <v>9.151694444444402</v>
      </c>
      <c r="K155" s="2">
        <f t="shared" si="17"/>
        <v>99.1516944444444</v>
      </c>
      <c r="L155" s="2">
        <f t="shared" si="18"/>
        <v>383.4087554435024</v>
      </c>
      <c r="M155" s="2">
        <f>SUMIF(A:A,A155,L:L)</f>
        <v>1591.2013832131292</v>
      </c>
      <c r="N155" s="3">
        <f t="shared" si="19"/>
        <v>0.24095551919976413</v>
      </c>
      <c r="O155" s="7">
        <f t="shared" si="20"/>
        <v>4.150143575549104</v>
      </c>
      <c r="P155" s="3">
        <f t="shared" si="21"/>
        <v>0.24095551919976413</v>
      </c>
      <c r="Q155" s="3">
        <f>IF(ISNUMBER(P155),SUMIF(A:A,A155,P:P),"")</f>
        <v>1</v>
      </c>
      <c r="R155" s="3">
        <f t="shared" si="22"/>
        <v>0.24095551919976413</v>
      </c>
      <c r="S155" s="8">
        <f t="shared" si="23"/>
        <v>4.150143575549104</v>
      </c>
    </row>
    <row r="156" spans="1:19" ht="15">
      <c r="A156" s="1">
        <v>12</v>
      </c>
      <c r="B156" s="5">
        <v>0.6840277777777778</v>
      </c>
      <c r="C156" s="1" t="s">
        <v>95</v>
      </c>
      <c r="D156" s="1">
        <v>6</v>
      </c>
      <c r="E156" s="1">
        <v>2</v>
      </c>
      <c r="F156" s="1" t="s">
        <v>129</v>
      </c>
      <c r="G156" s="2">
        <v>49.2739</v>
      </c>
      <c r="H156" s="6">
        <f>1+_xlfn.COUNTIFS(A:A,A156,O:O,"&lt;"&amp;O156)</f>
        <v>3</v>
      </c>
      <c r="I156" s="2">
        <f>_xlfn.AVERAGEIF(A:A,A156,G:G)</f>
        <v>49.2484722222222</v>
      </c>
      <c r="J156" s="2">
        <f t="shared" si="16"/>
        <v>0.02542777777780003</v>
      </c>
      <c r="K156" s="2">
        <f t="shared" si="17"/>
        <v>90.0254277777778</v>
      </c>
      <c r="L156" s="2">
        <f t="shared" si="18"/>
        <v>221.74446640356433</v>
      </c>
      <c r="M156" s="2">
        <f>SUMIF(A:A,A156,L:L)</f>
        <v>1591.2013832131292</v>
      </c>
      <c r="N156" s="3">
        <f t="shared" si="19"/>
        <v>0.1393566325060587</v>
      </c>
      <c r="O156" s="7">
        <f t="shared" si="20"/>
        <v>7.175833557520297</v>
      </c>
      <c r="P156" s="3">
        <f t="shared" si="21"/>
        <v>0.1393566325060587</v>
      </c>
      <c r="Q156" s="3">
        <f>IF(ISNUMBER(P156),SUMIF(A:A,A156,P:P),"")</f>
        <v>1</v>
      </c>
      <c r="R156" s="3">
        <f t="shared" si="22"/>
        <v>0.1393566325060587</v>
      </c>
      <c r="S156" s="8">
        <f t="shared" si="23"/>
        <v>7.175833557520297</v>
      </c>
    </row>
    <row r="157" spans="1:19" ht="15">
      <c r="A157" s="1">
        <v>12</v>
      </c>
      <c r="B157" s="5">
        <v>0.6840277777777778</v>
      </c>
      <c r="C157" s="1" t="s">
        <v>95</v>
      </c>
      <c r="D157" s="1">
        <v>6</v>
      </c>
      <c r="E157" s="1">
        <v>4</v>
      </c>
      <c r="F157" s="1" t="s">
        <v>131</v>
      </c>
      <c r="G157" s="2">
        <v>45.8969</v>
      </c>
      <c r="H157" s="6">
        <f>1+_xlfn.COUNTIFS(A:A,A157,O:O,"&lt;"&amp;O157)</f>
        <v>4</v>
      </c>
      <c r="I157" s="2">
        <f>_xlfn.AVERAGEIF(A:A,A157,G:G)</f>
        <v>49.2484722222222</v>
      </c>
      <c r="J157" s="2">
        <f t="shared" si="16"/>
        <v>-3.3515722222221953</v>
      </c>
      <c r="K157" s="2">
        <f t="shared" si="17"/>
        <v>86.64842777777781</v>
      </c>
      <c r="L157" s="2">
        <f t="shared" si="18"/>
        <v>181.0739781215628</v>
      </c>
      <c r="M157" s="2">
        <f>SUMIF(A:A,A157,L:L)</f>
        <v>1591.2013832131292</v>
      </c>
      <c r="N157" s="3">
        <f t="shared" si="19"/>
        <v>0.11379702156613153</v>
      </c>
      <c r="O157" s="7">
        <f t="shared" si="20"/>
        <v>8.787576214539712</v>
      </c>
      <c r="P157" s="3">
        <f t="shared" si="21"/>
        <v>0.11379702156613153</v>
      </c>
      <c r="Q157" s="3">
        <f>IF(ISNUMBER(P157),SUMIF(A:A,A157,P:P),"")</f>
        <v>1</v>
      </c>
      <c r="R157" s="3">
        <f t="shared" si="22"/>
        <v>0.11379702156613153</v>
      </c>
      <c r="S157" s="8">
        <f t="shared" si="23"/>
        <v>8.787576214539712</v>
      </c>
    </row>
    <row r="158" spans="1:19" ht="15">
      <c r="A158" s="1">
        <v>12</v>
      </c>
      <c r="B158" s="5">
        <v>0.6840277777777778</v>
      </c>
      <c r="C158" s="1" t="s">
        <v>95</v>
      </c>
      <c r="D158" s="1">
        <v>6</v>
      </c>
      <c r="E158" s="1">
        <v>1</v>
      </c>
      <c r="F158" s="1" t="s">
        <v>128</v>
      </c>
      <c r="G158" s="2">
        <v>43.2846666666667</v>
      </c>
      <c r="H158" s="6">
        <f>1+_xlfn.COUNTIFS(A:A,A158,O:O,"&lt;"&amp;O158)</f>
        <v>5</v>
      </c>
      <c r="I158" s="2">
        <f>_xlfn.AVERAGEIF(A:A,A158,G:G)</f>
        <v>49.2484722222222</v>
      </c>
      <c r="J158" s="2">
        <f t="shared" si="16"/>
        <v>-5.963805555555496</v>
      </c>
      <c r="K158" s="2">
        <f t="shared" si="17"/>
        <v>84.0361944444445</v>
      </c>
      <c r="L158" s="2">
        <f t="shared" si="18"/>
        <v>154.8058369231509</v>
      </c>
      <c r="M158" s="2">
        <f>SUMIF(A:A,A158,L:L)</f>
        <v>1591.2013832131292</v>
      </c>
      <c r="N158" s="3">
        <f t="shared" si="19"/>
        <v>0.09728865155367694</v>
      </c>
      <c r="O158" s="7">
        <f t="shared" si="20"/>
        <v>10.278691132318462</v>
      </c>
      <c r="P158" s="3">
        <f t="shared" si="21"/>
        <v>0.09728865155367694</v>
      </c>
      <c r="Q158" s="3">
        <f>IF(ISNUMBER(P158),SUMIF(A:A,A158,P:P),"")</f>
        <v>1</v>
      </c>
      <c r="R158" s="3">
        <f t="shared" si="22"/>
        <v>0.09728865155367694</v>
      </c>
      <c r="S158" s="8">
        <f t="shared" si="23"/>
        <v>10.278691132318462</v>
      </c>
    </row>
    <row r="159" spans="1:19" ht="15">
      <c r="A159" s="1">
        <v>12</v>
      </c>
      <c r="B159" s="5">
        <v>0.6840277777777778</v>
      </c>
      <c r="C159" s="1" t="s">
        <v>95</v>
      </c>
      <c r="D159" s="1">
        <v>6</v>
      </c>
      <c r="E159" s="1">
        <v>5</v>
      </c>
      <c r="F159" s="1" t="s">
        <v>132</v>
      </c>
      <c r="G159" s="2">
        <v>33.854099999999995</v>
      </c>
      <c r="H159" s="6">
        <f>1+_xlfn.COUNTIFS(A:A,A159,O:O,"&lt;"&amp;O159)</f>
        <v>6</v>
      </c>
      <c r="I159" s="2">
        <f>_xlfn.AVERAGEIF(A:A,A159,G:G)</f>
        <v>49.2484722222222</v>
      </c>
      <c r="J159" s="2">
        <f t="shared" si="16"/>
        <v>-15.394372222222202</v>
      </c>
      <c r="K159" s="2">
        <f t="shared" si="17"/>
        <v>74.6056277777778</v>
      </c>
      <c r="L159" s="2">
        <f t="shared" si="18"/>
        <v>87.9121189029984</v>
      </c>
      <c r="M159" s="2">
        <f>SUMIF(A:A,A159,L:L)</f>
        <v>1591.2013832131292</v>
      </c>
      <c r="N159" s="3">
        <f t="shared" si="19"/>
        <v>0.05524889547637054</v>
      </c>
      <c r="O159" s="7">
        <f t="shared" si="20"/>
        <v>18.099909353440218</v>
      </c>
      <c r="P159" s="3">
        <f t="shared" si="21"/>
        <v>0.05524889547637054</v>
      </c>
      <c r="Q159" s="3">
        <f>IF(ISNUMBER(P159),SUMIF(A:A,A159,P:P),"")</f>
        <v>1</v>
      </c>
      <c r="R159" s="3">
        <f t="shared" si="22"/>
        <v>0.05524889547637054</v>
      </c>
      <c r="S159" s="8">
        <f t="shared" si="23"/>
        <v>18.099909353440218</v>
      </c>
    </row>
    <row r="160" spans="1:19" ht="15">
      <c r="A160" s="1">
        <v>33</v>
      </c>
      <c r="B160" s="5">
        <v>0.6875</v>
      </c>
      <c r="C160" s="1" t="s">
        <v>282</v>
      </c>
      <c r="D160" s="1">
        <v>7</v>
      </c>
      <c r="E160" s="1">
        <v>2</v>
      </c>
      <c r="F160" s="1" t="s">
        <v>333</v>
      </c>
      <c r="G160" s="2">
        <v>65.7888333333334</v>
      </c>
      <c r="H160" s="6">
        <f>1+_xlfn.COUNTIFS(A:A,A160,O:O,"&lt;"&amp;O160)</f>
        <v>1</v>
      </c>
      <c r="I160" s="2">
        <f>_xlfn.AVERAGEIF(A:A,A160,G:G)</f>
        <v>52.28742727272729</v>
      </c>
      <c r="J160" s="2">
        <f t="shared" si="16"/>
        <v>13.501406060606108</v>
      </c>
      <c r="K160" s="2">
        <f t="shared" si="17"/>
        <v>103.50140606060612</v>
      </c>
      <c r="L160" s="2">
        <f t="shared" si="18"/>
        <v>497.743240945365</v>
      </c>
      <c r="M160" s="2">
        <f>SUMIF(A:A,A160,L:L)</f>
        <v>2914.489081232011</v>
      </c>
      <c r="N160" s="3">
        <f t="shared" si="19"/>
        <v>0.17078233167885443</v>
      </c>
      <c r="O160" s="7">
        <f t="shared" si="20"/>
        <v>5.855406646399687</v>
      </c>
      <c r="P160" s="3">
        <f t="shared" si="21"/>
        <v>0.17078233167885443</v>
      </c>
      <c r="Q160" s="3">
        <f>IF(ISNUMBER(P160),SUMIF(A:A,A160,P:P),"")</f>
        <v>0.8616900177675465</v>
      </c>
      <c r="R160" s="3">
        <f t="shared" si="22"/>
        <v>0.198194627020648</v>
      </c>
      <c r="S160" s="8">
        <f t="shared" si="23"/>
        <v>5.045545457172357</v>
      </c>
    </row>
    <row r="161" spans="1:19" ht="15">
      <c r="A161" s="1">
        <v>33</v>
      </c>
      <c r="B161" s="5">
        <v>0.6875</v>
      </c>
      <c r="C161" s="1" t="s">
        <v>282</v>
      </c>
      <c r="D161" s="1">
        <v>7</v>
      </c>
      <c r="E161" s="1">
        <v>9</v>
      </c>
      <c r="F161" s="1" t="s">
        <v>340</v>
      </c>
      <c r="G161" s="2">
        <v>64.0067333333333</v>
      </c>
      <c r="H161" s="6">
        <f>1+_xlfn.COUNTIFS(A:A,A161,O:O,"&lt;"&amp;O161)</f>
        <v>2</v>
      </c>
      <c r="I161" s="2">
        <f>_xlfn.AVERAGEIF(A:A,A161,G:G)</f>
        <v>52.28742727272729</v>
      </c>
      <c r="J161" s="2">
        <f aca="true" t="shared" si="24" ref="J161:J214">G161-I161</f>
        <v>11.719306060606009</v>
      </c>
      <c r="K161" s="2">
        <f aca="true" t="shared" si="25" ref="K161:K214">90+J161</f>
        <v>101.71930606060602</v>
      </c>
      <c r="L161" s="2">
        <f aca="true" t="shared" si="26" ref="L161:L214">EXP(0.06*K161)</f>
        <v>447.2681771673276</v>
      </c>
      <c r="M161" s="2">
        <f>SUMIF(A:A,A161,L:L)</f>
        <v>2914.489081232011</v>
      </c>
      <c r="N161" s="3">
        <f aca="true" t="shared" si="27" ref="N161:N214">L161/M161</f>
        <v>0.15346366539766165</v>
      </c>
      <c r="O161" s="7">
        <f aca="true" t="shared" si="28" ref="O161:O214">1/N161</f>
        <v>6.516200414011727</v>
      </c>
      <c r="P161" s="3">
        <f aca="true" t="shared" si="29" ref="P161:P214">IF(O161&gt;21,"",N161)</f>
        <v>0.15346366539766165</v>
      </c>
      <c r="Q161" s="3">
        <f>IF(ISNUMBER(P161),SUMIF(A:A,A161,P:P),"")</f>
        <v>0.8616900177675465</v>
      </c>
      <c r="R161" s="3">
        <f aca="true" t="shared" si="30" ref="R161:R214">_xlfn.IFERROR(P161*(1/Q161),"")</f>
        <v>0.1780961392534789</v>
      </c>
      <c r="S161" s="8">
        <f aca="true" t="shared" si="31" ref="S161:S214">_xlfn.IFERROR(1/R161,"")</f>
        <v>5.614944850526658</v>
      </c>
    </row>
    <row r="162" spans="1:19" ht="15">
      <c r="A162" s="1">
        <v>33</v>
      </c>
      <c r="B162" s="5">
        <v>0.6875</v>
      </c>
      <c r="C162" s="1" t="s">
        <v>282</v>
      </c>
      <c r="D162" s="1">
        <v>7</v>
      </c>
      <c r="E162" s="1">
        <v>5</v>
      </c>
      <c r="F162" s="1" t="s">
        <v>336</v>
      </c>
      <c r="G162" s="2">
        <v>61.5540666666667</v>
      </c>
      <c r="H162" s="6">
        <f>1+_xlfn.COUNTIFS(A:A,A162,O:O,"&lt;"&amp;O162)</f>
        <v>3</v>
      </c>
      <c r="I162" s="2">
        <f>_xlfn.AVERAGEIF(A:A,A162,G:G)</f>
        <v>52.28742727272729</v>
      </c>
      <c r="J162" s="2">
        <f t="shared" si="24"/>
        <v>9.266639393939407</v>
      </c>
      <c r="K162" s="2">
        <f t="shared" si="25"/>
        <v>99.26663939393941</v>
      </c>
      <c r="L162" s="2">
        <f t="shared" si="26"/>
        <v>386.06214875287134</v>
      </c>
      <c r="M162" s="2">
        <f>SUMIF(A:A,A162,L:L)</f>
        <v>2914.489081232011</v>
      </c>
      <c r="N162" s="3">
        <f t="shared" si="27"/>
        <v>0.1324630623044487</v>
      </c>
      <c r="O162" s="7">
        <f t="shared" si="28"/>
        <v>7.549274360739397</v>
      </c>
      <c r="P162" s="3">
        <f t="shared" si="29"/>
        <v>0.1324630623044487</v>
      </c>
      <c r="Q162" s="3">
        <f>IF(ISNUMBER(P162),SUMIF(A:A,A162,P:P),"")</f>
        <v>0.8616900177675465</v>
      </c>
      <c r="R162" s="3">
        <f t="shared" si="30"/>
        <v>0.1537247264946065</v>
      </c>
      <c r="S162" s="8">
        <f t="shared" si="31"/>
        <v>6.505134358037615</v>
      </c>
    </row>
    <row r="163" spans="1:19" ht="15">
      <c r="A163" s="1">
        <v>33</v>
      </c>
      <c r="B163" s="5">
        <v>0.6875</v>
      </c>
      <c r="C163" s="1" t="s">
        <v>282</v>
      </c>
      <c r="D163" s="1">
        <v>7</v>
      </c>
      <c r="E163" s="1">
        <v>3</v>
      </c>
      <c r="F163" s="1" t="s">
        <v>334</v>
      </c>
      <c r="G163" s="2">
        <v>60.661666666666704</v>
      </c>
      <c r="H163" s="6">
        <f>1+_xlfn.COUNTIFS(A:A,A163,O:O,"&lt;"&amp;O163)</f>
        <v>4</v>
      </c>
      <c r="I163" s="2">
        <f>_xlfn.AVERAGEIF(A:A,A163,G:G)</f>
        <v>52.28742727272729</v>
      </c>
      <c r="J163" s="2">
        <f t="shared" si="24"/>
        <v>8.374239393939412</v>
      </c>
      <c r="K163" s="2">
        <f t="shared" si="25"/>
        <v>98.3742393939394</v>
      </c>
      <c r="L163" s="2">
        <f t="shared" si="26"/>
        <v>365.93450292718194</v>
      </c>
      <c r="M163" s="2">
        <f>SUMIF(A:A,A163,L:L)</f>
        <v>2914.489081232011</v>
      </c>
      <c r="N163" s="3">
        <f t="shared" si="27"/>
        <v>0.12555699909244275</v>
      </c>
      <c r="O163" s="7">
        <f t="shared" si="28"/>
        <v>7.964510200373129</v>
      </c>
      <c r="P163" s="3">
        <f t="shared" si="29"/>
        <v>0.12555699909244275</v>
      </c>
      <c r="Q163" s="3">
        <f>IF(ISNUMBER(P163),SUMIF(A:A,A163,P:P),"")</f>
        <v>0.8616900177675465</v>
      </c>
      <c r="R163" s="3">
        <f t="shared" si="30"/>
        <v>0.1457101701348867</v>
      </c>
      <c r="S163" s="8">
        <f t="shared" si="31"/>
        <v>6.862938936069327</v>
      </c>
    </row>
    <row r="164" spans="1:19" ht="15">
      <c r="A164" s="1">
        <v>33</v>
      </c>
      <c r="B164" s="5">
        <v>0.6875</v>
      </c>
      <c r="C164" s="1" t="s">
        <v>282</v>
      </c>
      <c r="D164" s="1">
        <v>7</v>
      </c>
      <c r="E164" s="1">
        <v>8</v>
      </c>
      <c r="F164" s="1" t="s">
        <v>339</v>
      </c>
      <c r="G164" s="2">
        <v>58.2833666666667</v>
      </c>
      <c r="H164" s="6">
        <f>1+_xlfn.COUNTIFS(A:A,A164,O:O,"&lt;"&amp;O164)</f>
        <v>5</v>
      </c>
      <c r="I164" s="2">
        <f>_xlfn.AVERAGEIF(A:A,A164,G:G)</f>
        <v>52.28742727272729</v>
      </c>
      <c r="J164" s="2">
        <f t="shared" si="24"/>
        <v>5.995939393939409</v>
      </c>
      <c r="K164" s="2">
        <f t="shared" si="25"/>
        <v>95.99593939393941</v>
      </c>
      <c r="L164" s="2">
        <f t="shared" si="26"/>
        <v>317.2710207429107</v>
      </c>
      <c r="M164" s="2">
        <f>SUMIF(A:A,A164,L:L)</f>
        <v>2914.489081232011</v>
      </c>
      <c r="N164" s="3">
        <f t="shared" si="27"/>
        <v>0.10885991057094443</v>
      </c>
      <c r="O164" s="7">
        <f t="shared" si="28"/>
        <v>9.186118147215415</v>
      </c>
      <c r="P164" s="3">
        <f t="shared" si="29"/>
        <v>0.10885991057094443</v>
      </c>
      <c r="Q164" s="3">
        <f>IF(ISNUMBER(P164),SUMIF(A:A,A164,P:P),"")</f>
        <v>0.8616900177675465</v>
      </c>
      <c r="R164" s="3">
        <f t="shared" si="30"/>
        <v>0.1263330296583649</v>
      </c>
      <c r="S164" s="8">
        <f t="shared" si="31"/>
        <v>7.915586309488834</v>
      </c>
    </row>
    <row r="165" spans="1:19" ht="15">
      <c r="A165" s="1">
        <v>33</v>
      </c>
      <c r="B165" s="5">
        <v>0.6875</v>
      </c>
      <c r="C165" s="1" t="s">
        <v>282</v>
      </c>
      <c r="D165" s="1">
        <v>7</v>
      </c>
      <c r="E165" s="1">
        <v>1</v>
      </c>
      <c r="F165" s="1" t="s">
        <v>332</v>
      </c>
      <c r="G165" s="2">
        <v>55.71453333333331</v>
      </c>
      <c r="H165" s="6">
        <f>1+_xlfn.COUNTIFS(A:A,A165,O:O,"&lt;"&amp;O165)</f>
        <v>6</v>
      </c>
      <c r="I165" s="2">
        <f>_xlfn.AVERAGEIF(A:A,A165,G:G)</f>
        <v>52.28742727272729</v>
      </c>
      <c r="J165" s="2">
        <f t="shared" si="24"/>
        <v>3.4271060606060146</v>
      </c>
      <c r="K165" s="2">
        <f t="shared" si="25"/>
        <v>93.42710606060601</v>
      </c>
      <c r="L165" s="2">
        <f t="shared" si="26"/>
        <v>271.95221307484655</v>
      </c>
      <c r="M165" s="2">
        <f>SUMIF(A:A,A165,L:L)</f>
        <v>2914.489081232011</v>
      </c>
      <c r="N165" s="3">
        <f t="shared" si="27"/>
        <v>0.09331042439860063</v>
      </c>
      <c r="O165" s="7">
        <f t="shared" si="28"/>
        <v>10.716916212150428</v>
      </c>
      <c r="P165" s="3">
        <f t="shared" si="29"/>
        <v>0.09331042439860063</v>
      </c>
      <c r="Q165" s="3">
        <f>IF(ISNUMBER(P165),SUMIF(A:A,A165,P:P),"")</f>
        <v>0.8616900177675465</v>
      </c>
      <c r="R165" s="3">
        <f t="shared" si="30"/>
        <v>0.10828769334052153</v>
      </c>
      <c r="S165" s="8">
        <f t="shared" si="31"/>
        <v>9.23465972126121</v>
      </c>
    </row>
    <row r="166" spans="1:19" ht="15">
      <c r="A166" s="1">
        <v>33</v>
      </c>
      <c r="B166" s="5">
        <v>0.6875</v>
      </c>
      <c r="C166" s="1" t="s">
        <v>282</v>
      </c>
      <c r="D166" s="1">
        <v>7</v>
      </c>
      <c r="E166" s="1">
        <v>6</v>
      </c>
      <c r="F166" s="1" t="s">
        <v>337</v>
      </c>
      <c r="G166" s="2">
        <v>52.5672333333333</v>
      </c>
      <c r="H166" s="6">
        <f>1+_xlfn.COUNTIFS(A:A,A166,O:O,"&lt;"&amp;O166)</f>
        <v>7</v>
      </c>
      <c r="I166" s="2">
        <f>_xlfn.AVERAGEIF(A:A,A166,G:G)</f>
        <v>52.28742727272729</v>
      </c>
      <c r="J166" s="2">
        <f t="shared" si="24"/>
        <v>0.2798060606060062</v>
      </c>
      <c r="K166" s="2">
        <f t="shared" si="25"/>
        <v>90.279806060606</v>
      </c>
      <c r="L166" s="2">
        <f t="shared" si="26"/>
        <v>225.15484457962873</v>
      </c>
      <c r="M166" s="2">
        <f>SUMIF(A:A,A166,L:L)</f>
        <v>2914.489081232011</v>
      </c>
      <c r="N166" s="3">
        <f t="shared" si="27"/>
        <v>0.07725362432459394</v>
      </c>
      <c r="O166" s="7">
        <f t="shared" si="28"/>
        <v>12.944376509745792</v>
      </c>
      <c r="P166" s="3">
        <f t="shared" si="29"/>
        <v>0.07725362432459394</v>
      </c>
      <c r="Q166" s="3">
        <f>IF(ISNUMBER(P166),SUMIF(A:A,A166,P:P),"")</f>
        <v>0.8616900177675465</v>
      </c>
      <c r="R166" s="3">
        <f t="shared" si="30"/>
        <v>0.08965361409749352</v>
      </c>
      <c r="S166" s="8">
        <f t="shared" si="31"/>
        <v>11.154040024672662</v>
      </c>
    </row>
    <row r="167" spans="1:19" ht="15">
      <c r="A167" s="1">
        <v>33</v>
      </c>
      <c r="B167" s="5">
        <v>0.6875</v>
      </c>
      <c r="C167" s="1" t="s">
        <v>282</v>
      </c>
      <c r="D167" s="1">
        <v>7</v>
      </c>
      <c r="E167" s="1">
        <v>4</v>
      </c>
      <c r="F167" s="1" t="s">
        <v>335</v>
      </c>
      <c r="G167" s="2">
        <v>37.7890333333333</v>
      </c>
      <c r="H167" s="6">
        <f>1+_xlfn.COUNTIFS(A:A,A167,O:O,"&lt;"&amp;O167)</f>
        <v>11</v>
      </c>
      <c r="I167" s="2">
        <f>_xlfn.AVERAGEIF(A:A,A167,G:G)</f>
        <v>52.28742727272729</v>
      </c>
      <c r="J167" s="2">
        <f t="shared" si="24"/>
        <v>-14.498393939393992</v>
      </c>
      <c r="K167" s="2">
        <f t="shared" si="25"/>
        <v>75.50160606060601</v>
      </c>
      <c r="L167" s="2">
        <f t="shared" si="26"/>
        <v>92.76750006505071</v>
      </c>
      <c r="M167" s="2">
        <f>SUMIF(A:A,A167,L:L)</f>
        <v>2914.489081232011</v>
      </c>
      <c r="N167" s="3">
        <f t="shared" si="27"/>
        <v>0.03182976414714722</v>
      </c>
      <c r="O167" s="7">
        <f t="shared" si="28"/>
        <v>31.417135087054238</v>
      </c>
      <c r="P167" s="3">
        <f t="shared" si="29"/>
      </c>
      <c r="Q167" s="3">
        <f>IF(ISNUMBER(P167),SUMIF(A:A,A167,P:P),"")</f>
      </c>
      <c r="R167" s="3">
        <f t="shared" si="30"/>
      </c>
      <c r="S167" s="8">
        <f t="shared" si="31"/>
      </c>
    </row>
    <row r="168" spans="1:19" ht="15">
      <c r="A168" s="1">
        <v>33</v>
      </c>
      <c r="B168" s="5">
        <v>0.6875</v>
      </c>
      <c r="C168" s="1" t="s">
        <v>282</v>
      </c>
      <c r="D168" s="1">
        <v>7</v>
      </c>
      <c r="E168" s="1">
        <v>7</v>
      </c>
      <c r="F168" s="1" t="s">
        <v>338</v>
      </c>
      <c r="G168" s="2">
        <v>40.0838666666667</v>
      </c>
      <c r="H168" s="6">
        <f>1+_xlfn.COUNTIFS(A:A,A168,O:O,"&lt;"&amp;O168)</f>
        <v>8</v>
      </c>
      <c r="I168" s="2">
        <f>_xlfn.AVERAGEIF(A:A,A168,G:G)</f>
        <v>52.28742727272729</v>
      </c>
      <c r="J168" s="2">
        <f t="shared" si="24"/>
        <v>-12.203560606060591</v>
      </c>
      <c r="K168" s="2">
        <f t="shared" si="25"/>
        <v>77.79643939393941</v>
      </c>
      <c r="L168" s="2">
        <f t="shared" si="26"/>
        <v>106.46181365648458</v>
      </c>
      <c r="M168" s="2">
        <f>SUMIF(A:A,A168,L:L)</f>
        <v>2914.489081232011</v>
      </c>
      <c r="N168" s="3">
        <f t="shared" si="27"/>
        <v>0.03652846543226064</v>
      </c>
      <c r="O168" s="7">
        <f t="shared" si="28"/>
        <v>27.375910489709092</v>
      </c>
      <c r="P168" s="3">
        <f t="shared" si="29"/>
      </c>
      <c r="Q168" s="3">
        <f>IF(ISNUMBER(P168),SUMIF(A:A,A168,P:P),"")</f>
      </c>
      <c r="R168" s="3">
        <f t="shared" si="30"/>
      </c>
      <c r="S168" s="8">
        <f t="shared" si="31"/>
      </c>
    </row>
    <row r="169" spans="1:19" ht="15">
      <c r="A169" s="1">
        <v>33</v>
      </c>
      <c r="B169" s="5">
        <v>0.6875</v>
      </c>
      <c r="C169" s="1" t="s">
        <v>282</v>
      </c>
      <c r="D169" s="1">
        <v>7</v>
      </c>
      <c r="E169" s="1">
        <v>10</v>
      </c>
      <c r="F169" s="1" t="s">
        <v>341</v>
      </c>
      <c r="G169" s="2">
        <v>39.000466666666696</v>
      </c>
      <c r="H169" s="6">
        <f>1+_xlfn.COUNTIFS(A:A,A169,O:O,"&lt;"&amp;O169)</f>
        <v>10</v>
      </c>
      <c r="I169" s="2">
        <f>_xlfn.AVERAGEIF(A:A,A169,G:G)</f>
        <v>52.28742727272729</v>
      </c>
      <c r="J169" s="2">
        <f t="shared" si="24"/>
        <v>-13.286960606060596</v>
      </c>
      <c r="K169" s="2">
        <f t="shared" si="25"/>
        <v>76.7130393939394</v>
      </c>
      <c r="L169" s="2">
        <f t="shared" si="26"/>
        <v>99.76150262283123</v>
      </c>
      <c r="M169" s="2">
        <f>SUMIF(A:A,A169,L:L)</f>
        <v>2914.489081232011</v>
      </c>
      <c r="N169" s="3">
        <f t="shared" si="27"/>
        <v>0.03422949952540571</v>
      </c>
      <c r="O169" s="7">
        <f t="shared" si="28"/>
        <v>29.214566787860374</v>
      </c>
      <c r="P169" s="3">
        <f t="shared" si="29"/>
      </c>
      <c r="Q169" s="3">
        <f>IF(ISNUMBER(P169),SUMIF(A:A,A169,P:P),"")</f>
      </c>
      <c r="R169" s="3">
        <f t="shared" si="30"/>
      </c>
      <c r="S169" s="8">
        <f t="shared" si="31"/>
      </c>
    </row>
    <row r="170" spans="1:19" ht="15">
      <c r="A170" s="1">
        <v>33</v>
      </c>
      <c r="B170" s="5">
        <v>0.6875</v>
      </c>
      <c r="C170" s="1" t="s">
        <v>282</v>
      </c>
      <c r="D170" s="1">
        <v>7</v>
      </c>
      <c r="E170" s="1">
        <v>11</v>
      </c>
      <c r="F170" s="1" t="s">
        <v>342</v>
      </c>
      <c r="G170" s="2">
        <v>39.7119</v>
      </c>
      <c r="H170" s="6">
        <f>1+_xlfn.COUNTIFS(A:A,A170,O:O,"&lt;"&amp;O170)</f>
        <v>9</v>
      </c>
      <c r="I170" s="2">
        <f>_xlfn.AVERAGEIF(A:A,A170,G:G)</f>
        <v>52.28742727272729</v>
      </c>
      <c r="J170" s="2">
        <f t="shared" si="24"/>
        <v>-12.575527272727292</v>
      </c>
      <c r="K170" s="2">
        <f t="shared" si="25"/>
        <v>77.4244727272727</v>
      </c>
      <c r="L170" s="2">
        <f t="shared" si="26"/>
        <v>104.11211669751269</v>
      </c>
      <c r="M170" s="2">
        <f>SUMIF(A:A,A170,L:L)</f>
        <v>2914.489081232011</v>
      </c>
      <c r="N170" s="3">
        <f t="shared" si="27"/>
        <v>0.03572225312763995</v>
      </c>
      <c r="O170" s="7">
        <f t="shared" si="28"/>
        <v>27.993754941125314</v>
      </c>
      <c r="P170" s="3">
        <f t="shared" si="29"/>
      </c>
      <c r="Q170" s="3">
        <f>IF(ISNUMBER(P170),SUMIF(A:A,A170,P:P),"")</f>
      </c>
      <c r="R170" s="3">
        <f t="shared" si="30"/>
      </c>
      <c r="S170" s="8">
        <f t="shared" si="31"/>
      </c>
    </row>
    <row r="171" spans="1:19" ht="15">
      <c r="A171" s="1">
        <v>4</v>
      </c>
      <c r="B171" s="5">
        <v>0.6909722222222222</v>
      </c>
      <c r="C171" s="1" t="s">
        <v>20</v>
      </c>
      <c r="D171" s="1">
        <v>6</v>
      </c>
      <c r="E171" s="1">
        <v>1</v>
      </c>
      <c r="F171" s="1" t="s">
        <v>54</v>
      </c>
      <c r="G171" s="2">
        <v>77.1770666666667</v>
      </c>
      <c r="H171" s="6">
        <f>1+_xlfn.COUNTIFS(A:A,A171,O:O,"&lt;"&amp;O171)</f>
        <v>1</v>
      </c>
      <c r="I171" s="2">
        <f>_xlfn.AVERAGEIF(A:A,A171,G:G)</f>
        <v>47.759455555555554</v>
      </c>
      <c r="J171" s="2">
        <f t="shared" si="24"/>
        <v>29.41761111111115</v>
      </c>
      <c r="K171" s="2">
        <f t="shared" si="25"/>
        <v>119.41761111111114</v>
      </c>
      <c r="L171" s="2">
        <f t="shared" si="26"/>
        <v>1293.4348933685797</v>
      </c>
      <c r="M171" s="2">
        <f>SUMIF(A:A,A171,L:L)</f>
        <v>3897.644993685118</v>
      </c>
      <c r="N171" s="3">
        <f t="shared" si="27"/>
        <v>0.3318503597593356</v>
      </c>
      <c r="O171" s="7">
        <f t="shared" si="28"/>
        <v>3.01340640620435</v>
      </c>
      <c r="P171" s="3">
        <f t="shared" si="29"/>
        <v>0.3318503597593356</v>
      </c>
      <c r="Q171" s="3">
        <f>IF(ISNUMBER(P171),SUMIF(A:A,A171,P:P),"")</f>
        <v>0.8933375400222764</v>
      </c>
      <c r="R171" s="3">
        <f t="shared" si="30"/>
        <v>0.3714725340558962</v>
      </c>
      <c r="S171" s="8">
        <f t="shared" si="31"/>
        <v>2.6919890660059624</v>
      </c>
    </row>
    <row r="172" spans="1:19" ht="15">
      <c r="A172" s="1">
        <v>4</v>
      </c>
      <c r="B172" s="5">
        <v>0.6909722222222222</v>
      </c>
      <c r="C172" s="1" t="s">
        <v>20</v>
      </c>
      <c r="D172" s="1">
        <v>6</v>
      </c>
      <c r="E172" s="1">
        <v>5</v>
      </c>
      <c r="F172" s="1" t="s">
        <v>57</v>
      </c>
      <c r="G172" s="2">
        <v>65.7801666666667</v>
      </c>
      <c r="H172" s="6">
        <f>1+_xlfn.COUNTIFS(A:A,A172,O:O,"&lt;"&amp;O172)</f>
        <v>2</v>
      </c>
      <c r="I172" s="2">
        <f>_xlfn.AVERAGEIF(A:A,A172,G:G)</f>
        <v>47.759455555555554</v>
      </c>
      <c r="J172" s="2">
        <f t="shared" si="24"/>
        <v>18.020711111111147</v>
      </c>
      <c r="K172" s="2">
        <f t="shared" si="25"/>
        <v>108.02071111111115</v>
      </c>
      <c r="L172" s="2">
        <f t="shared" si="26"/>
        <v>652.781632435754</v>
      </c>
      <c r="M172" s="2">
        <f>SUMIF(A:A,A172,L:L)</f>
        <v>3897.644993685118</v>
      </c>
      <c r="N172" s="3">
        <f t="shared" si="27"/>
        <v>0.1674810388050674</v>
      </c>
      <c r="O172" s="7">
        <f t="shared" si="28"/>
        <v>5.970825158087946</v>
      </c>
      <c r="P172" s="3">
        <f t="shared" si="29"/>
        <v>0.1674810388050674</v>
      </c>
      <c r="Q172" s="3">
        <f>IF(ISNUMBER(P172),SUMIF(A:A,A172,P:P),"")</f>
        <v>0.8933375400222764</v>
      </c>
      <c r="R172" s="3">
        <f t="shared" si="30"/>
        <v>0.18747789195211823</v>
      </c>
      <c r="S172" s="8">
        <f t="shared" si="31"/>
        <v>5.333962258629405</v>
      </c>
    </row>
    <row r="173" spans="1:19" ht="15">
      <c r="A173" s="1">
        <v>4</v>
      </c>
      <c r="B173" s="5">
        <v>0.6909722222222222</v>
      </c>
      <c r="C173" s="1" t="s">
        <v>20</v>
      </c>
      <c r="D173" s="1">
        <v>6</v>
      </c>
      <c r="E173" s="1">
        <v>3</v>
      </c>
      <c r="F173" s="1" t="s">
        <v>55</v>
      </c>
      <c r="G173" s="2">
        <v>53.999399999999994</v>
      </c>
      <c r="H173" s="6">
        <f>1+_xlfn.COUNTIFS(A:A,A173,O:O,"&lt;"&amp;O173)</f>
        <v>3</v>
      </c>
      <c r="I173" s="2">
        <f>_xlfn.AVERAGEIF(A:A,A173,G:G)</f>
        <v>47.759455555555554</v>
      </c>
      <c r="J173" s="2">
        <f t="shared" si="24"/>
        <v>6.23994444444444</v>
      </c>
      <c r="K173" s="2">
        <f t="shared" si="25"/>
        <v>96.23994444444443</v>
      </c>
      <c r="L173" s="2">
        <f t="shared" si="26"/>
        <v>321.9501328631498</v>
      </c>
      <c r="M173" s="2">
        <f>SUMIF(A:A,A173,L:L)</f>
        <v>3897.644993685118</v>
      </c>
      <c r="N173" s="3">
        <f t="shared" si="27"/>
        <v>0.08260119466620654</v>
      </c>
      <c r="O173" s="7">
        <f t="shared" si="28"/>
        <v>12.10636243266244</v>
      </c>
      <c r="P173" s="3">
        <f t="shared" si="29"/>
        <v>0.08260119466620654</v>
      </c>
      <c r="Q173" s="3">
        <f>IF(ISNUMBER(P173),SUMIF(A:A,A173,P:P),"")</f>
        <v>0.8933375400222764</v>
      </c>
      <c r="R173" s="3">
        <f t="shared" si="30"/>
        <v>0.09246358847087831</v>
      </c>
      <c r="S173" s="8">
        <f t="shared" si="31"/>
        <v>10.815068034212766</v>
      </c>
    </row>
    <row r="174" spans="1:19" ht="15">
      <c r="A174" s="1">
        <v>4</v>
      </c>
      <c r="B174" s="5">
        <v>0.6909722222222222</v>
      </c>
      <c r="C174" s="1" t="s">
        <v>20</v>
      </c>
      <c r="D174" s="1">
        <v>6</v>
      </c>
      <c r="E174" s="1">
        <v>11</v>
      </c>
      <c r="F174" s="1" t="s">
        <v>63</v>
      </c>
      <c r="G174" s="2">
        <v>52.76523333333339</v>
      </c>
      <c r="H174" s="6">
        <f>1+_xlfn.COUNTIFS(A:A,A174,O:O,"&lt;"&amp;O174)</f>
        <v>4</v>
      </c>
      <c r="I174" s="2">
        <f>_xlfn.AVERAGEIF(A:A,A174,G:G)</f>
        <v>47.759455555555554</v>
      </c>
      <c r="J174" s="2">
        <f t="shared" si="24"/>
        <v>5.005777777777837</v>
      </c>
      <c r="K174" s="2">
        <f t="shared" si="25"/>
        <v>95.00577777777784</v>
      </c>
      <c r="L174" s="2">
        <f t="shared" si="26"/>
        <v>298.97102629341526</v>
      </c>
      <c r="M174" s="2">
        <f>SUMIF(A:A,A174,L:L)</f>
        <v>3897.644993685118</v>
      </c>
      <c r="N174" s="3">
        <f t="shared" si="27"/>
        <v>0.07670555599029716</v>
      </c>
      <c r="O174" s="7">
        <f t="shared" si="28"/>
        <v>13.036865284263042</v>
      </c>
      <c r="P174" s="3">
        <f t="shared" si="29"/>
        <v>0.07670555599029716</v>
      </c>
      <c r="Q174" s="3">
        <f>IF(ISNUMBER(P174),SUMIF(A:A,A174,P:P),"")</f>
        <v>0.8933375400222764</v>
      </c>
      <c r="R174" s="3">
        <f t="shared" si="30"/>
        <v>0.08586402401536201</v>
      </c>
      <c r="S174" s="8">
        <f t="shared" si="31"/>
        <v>11.646321162645359</v>
      </c>
    </row>
    <row r="175" spans="1:19" ht="15">
      <c r="A175" s="1">
        <v>4</v>
      </c>
      <c r="B175" s="5">
        <v>0.6909722222222222</v>
      </c>
      <c r="C175" s="1" t="s">
        <v>20</v>
      </c>
      <c r="D175" s="1">
        <v>6</v>
      </c>
      <c r="E175" s="1">
        <v>6</v>
      </c>
      <c r="F175" s="1" t="s">
        <v>58</v>
      </c>
      <c r="G175" s="2">
        <v>49.6155333333333</v>
      </c>
      <c r="H175" s="6">
        <f>1+_xlfn.COUNTIFS(A:A,A175,O:O,"&lt;"&amp;O175)</f>
        <v>5</v>
      </c>
      <c r="I175" s="2">
        <f>_xlfn.AVERAGEIF(A:A,A175,G:G)</f>
        <v>47.759455555555554</v>
      </c>
      <c r="J175" s="2">
        <f t="shared" si="24"/>
        <v>1.8560777777777488</v>
      </c>
      <c r="K175" s="2">
        <f t="shared" si="25"/>
        <v>91.85607777777776</v>
      </c>
      <c r="L175" s="2">
        <f t="shared" si="26"/>
        <v>247.48863621372337</v>
      </c>
      <c r="M175" s="2">
        <f>SUMIF(A:A,A175,L:L)</f>
        <v>3897.644993685118</v>
      </c>
      <c r="N175" s="3">
        <f t="shared" si="27"/>
        <v>0.06349696717240776</v>
      </c>
      <c r="O175" s="7">
        <f t="shared" si="28"/>
        <v>15.748783674735009</v>
      </c>
      <c r="P175" s="3">
        <f t="shared" si="29"/>
        <v>0.06349696717240776</v>
      </c>
      <c r="Q175" s="3">
        <f>IF(ISNUMBER(P175),SUMIF(A:A,A175,P:P),"")</f>
        <v>0.8933375400222764</v>
      </c>
      <c r="R175" s="3">
        <f t="shared" si="30"/>
        <v>0.0710783598893923</v>
      </c>
      <c r="S175" s="8">
        <f t="shared" si="31"/>
        <v>14.068979666330756</v>
      </c>
    </row>
    <row r="176" spans="1:19" ht="15">
      <c r="A176" s="1">
        <v>4</v>
      </c>
      <c r="B176" s="5">
        <v>0.6909722222222222</v>
      </c>
      <c r="C176" s="1" t="s">
        <v>20</v>
      </c>
      <c r="D176" s="1">
        <v>6</v>
      </c>
      <c r="E176" s="1">
        <v>7</v>
      </c>
      <c r="F176" s="1" t="s">
        <v>59</v>
      </c>
      <c r="G176" s="2">
        <v>48.405</v>
      </c>
      <c r="H176" s="6">
        <f>1+_xlfn.COUNTIFS(A:A,A176,O:O,"&lt;"&amp;O176)</f>
        <v>6</v>
      </c>
      <c r="I176" s="2">
        <f>_xlfn.AVERAGEIF(A:A,A176,G:G)</f>
        <v>47.759455555555554</v>
      </c>
      <c r="J176" s="2">
        <f t="shared" si="24"/>
        <v>0.6455444444444467</v>
      </c>
      <c r="K176" s="2">
        <f t="shared" si="25"/>
        <v>90.64554444444445</v>
      </c>
      <c r="L176" s="2">
        <f t="shared" si="26"/>
        <v>230.15032138247062</v>
      </c>
      <c r="M176" s="2">
        <f>SUMIF(A:A,A176,L:L)</f>
        <v>3897.644993685118</v>
      </c>
      <c r="N176" s="3">
        <f t="shared" si="27"/>
        <v>0.05904855925959273</v>
      </c>
      <c r="O176" s="7">
        <f t="shared" si="28"/>
        <v>16.93521421248809</v>
      </c>
      <c r="P176" s="3">
        <f t="shared" si="29"/>
        <v>0.05904855925959273</v>
      </c>
      <c r="Q176" s="3">
        <f>IF(ISNUMBER(P176),SUMIF(A:A,A176,P:P),"")</f>
        <v>0.8933375400222764</v>
      </c>
      <c r="R176" s="3">
        <f t="shared" si="30"/>
        <v>0.06609882224150156</v>
      </c>
      <c r="S176" s="8">
        <f t="shared" si="31"/>
        <v>15.128862604334403</v>
      </c>
    </row>
    <row r="177" spans="1:19" ht="15">
      <c r="A177" s="1">
        <v>4</v>
      </c>
      <c r="B177" s="5">
        <v>0.6909722222222222</v>
      </c>
      <c r="C177" s="1" t="s">
        <v>20</v>
      </c>
      <c r="D177" s="1">
        <v>6</v>
      </c>
      <c r="E177" s="1">
        <v>10</v>
      </c>
      <c r="F177" s="1" t="s">
        <v>62</v>
      </c>
      <c r="G177" s="2">
        <v>48.2916333333333</v>
      </c>
      <c r="H177" s="6">
        <f>1+_xlfn.COUNTIFS(A:A,A177,O:O,"&lt;"&amp;O177)</f>
        <v>7</v>
      </c>
      <c r="I177" s="2">
        <f>_xlfn.AVERAGEIF(A:A,A177,G:G)</f>
        <v>47.759455555555554</v>
      </c>
      <c r="J177" s="2">
        <f t="shared" si="24"/>
        <v>0.532177777777747</v>
      </c>
      <c r="K177" s="2">
        <f t="shared" si="25"/>
        <v>90.53217777777775</v>
      </c>
      <c r="L177" s="2">
        <f t="shared" si="26"/>
        <v>228.59015105111212</v>
      </c>
      <c r="M177" s="2">
        <f>SUMIF(A:A,A177,L:L)</f>
        <v>3897.644993685118</v>
      </c>
      <c r="N177" s="3">
        <f t="shared" si="27"/>
        <v>0.05864827387344641</v>
      </c>
      <c r="O177" s="7">
        <f t="shared" si="28"/>
        <v>17.050800201858284</v>
      </c>
      <c r="P177" s="3">
        <f t="shared" si="29"/>
        <v>0.05864827387344641</v>
      </c>
      <c r="Q177" s="3">
        <f>IF(ISNUMBER(P177),SUMIF(A:A,A177,P:P),"")</f>
        <v>0.8933375400222764</v>
      </c>
      <c r="R177" s="3">
        <f t="shared" si="30"/>
        <v>0.06565074369536061</v>
      </c>
      <c r="S177" s="8">
        <f t="shared" si="31"/>
        <v>15.23211990773941</v>
      </c>
    </row>
    <row r="178" spans="1:19" ht="15">
      <c r="A178" s="1">
        <v>4</v>
      </c>
      <c r="B178" s="5">
        <v>0.6909722222222222</v>
      </c>
      <c r="C178" s="1" t="s">
        <v>20</v>
      </c>
      <c r="D178" s="1">
        <v>6</v>
      </c>
      <c r="E178" s="1">
        <v>4</v>
      </c>
      <c r="F178" s="1" t="s">
        <v>56</v>
      </c>
      <c r="G178" s="2">
        <v>46.762100000000004</v>
      </c>
      <c r="H178" s="6">
        <f>1+_xlfn.COUNTIFS(A:A,A178,O:O,"&lt;"&amp;O178)</f>
        <v>8</v>
      </c>
      <c r="I178" s="2">
        <f>_xlfn.AVERAGEIF(A:A,A178,G:G)</f>
        <v>47.759455555555554</v>
      </c>
      <c r="J178" s="2">
        <f t="shared" si="24"/>
        <v>-0.9973555555555507</v>
      </c>
      <c r="K178" s="2">
        <f t="shared" si="25"/>
        <v>89.00264444444446</v>
      </c>
      <c r="L178" s="2">
        <f t="shared" si="26"/>
        <v>208.5457969305998</v>
      </c>
      <c r="M178" s="2">
        <f>SUMIF(A:A,A178,L:L)</f>
        <v>3897.644993685118</v>
      </c>
      <c r="N178" s="3">
        <f t="shared" si="27"/>
        <v>0.05350559049592287</v>
      </c>
      <c r="O178" s="7">
        <f t="shared" si="28"/>
        <v>18.689635806863958</v>
      </c>
      <c r="P178" s="3">
        <f t="shared" si="29"/>
        <v>0.05350559049592287</v>
      </c>
      <c r="Q178" s="3">
        <f>IF(ISNUMBER(P178),SUMIF(A:A,A178,P:P),"")</f>
        <v>0.8933375400222764</v>
      </c>
      <c r="R178" s="3">
        <f t="shared" si="30"/>
        <v>0.05989403567949093</v>
      </c>
      <c r="S178" s="8">
        <f t="shared" si="31"/>
        <v>16.6961532756161</v>
      </c>
    </row>
    <row r="179" spans="1:19" ht="15">
      <c r="A179" s="1">
        <v>4</v>
      </c>
      <c r="B179" s="5">
        <v>0.6909722222222222</v>
      </c>
      <c r="C179" s="1" t="s">
        <v>20</v>
      </c>
      <c r="D179" s="1">
        <v>6</v>
      </c>
      <c r="E179" s="1">
        <v>8</v>
      </c>
      <c r="F179" s="1" t="s">
        <v>60</v>
      </c>
      <c r="G179" s="2">
        <v>42.2615666666667</v>
      </c>
      <c r="H179" s="6">
        <f>1+_xlfn.COUNTIFS(A:A,A179,O:O,"&lt;"&amp;O179)</f>
        <v>9</v>
      </c>
      <c r="I179" s="2">
        <f>_xlfn.AVERAGEIF(A:A,A179,G:G)</f>
        <v>47.759455555555554</v>
      </c>
      <c r="J179" s="2">
        <f t="shared" si="24"/>
        <v>-5.497888888888852</v>
      </c>
      <c r="K179" s="2">
        <f t="shared" si="25"/>
        <v>84.50211111111115</v>
      </c>
      <c r="L179" s="2">
        <f t="shared" si="26"/>
        <v>159.19449070174664</v>
      </c>
      <c r="M179" s="2">
        <f>SUMIF(A:A,A179,L:L)</f>
        <v>3897.644993685118</v>
      </c>
      <c r="N179" s="3">
        <f t="shared" si="27"/>
        <v>0.040843763595625096</v>
      </c>
      <c r="O179" s="7">
        <f t="shared" si="28"/>
        <v>24.483541964950387</v>
      </c>
      <c r="P179" s="3">
        <f t="shared" si="29"/>
      </c>
      <c r="Q179" s="3">
        <f>IF(ISNUMBER(P179),SUMIF(A:A,A179,P:P),"")</f>
      </c>
      <c r="R179" s="3">
        <f t="shared" si="30"/>
      </c>
      <c r="S179" s="8">
        <f t="shared" si="31"/>
      </c>
    </row>
    <row r="180" spans="1:19" ht="15">
      <c r="A180" s="1">
        <v>4</v>
      </c>
      <c r="B180" s="5">
        <v>0.6909722222222222</v>
      </c>
      <c r="C180" s="1" t="s">
        <v>20</v>
      </c>
      <c r="D180" s="1">
        <v>6</v>
      </c>
      <c r="E180" s="1">
        <v>9</v>
      </c>
      <c r="F180" s="1" t="s">
        <v>61</v>
      </c>
      <c r="G180" s="2">
        <v>41.645733333333304</v>
      </c>
      <c r="H180" s="6">
        <f>1+_xlfn.COUNTIFS(A:A,A180,O:O,"&lt;"&amp;O180)</f>
        <v>10</v>
      </c>
      <c r="I180" s="2">
        <f>_xlfn.AVERAGEIF(A:A,A180,G:G)</f>
        <v>47.759455555555554</v>
      </c>
      <c r="J180" s="2">
        <f t="shared" si="24"/>
        <v>-6.1137222222222505</v>
      </c>
      <c r="K180" s="2">
        <f t="shared" si="25"/>
        <v>83.88627777777775</v>
      </c>
      <c r="L180" s="2">
        <f t="shared" si="26"/>
        <v>153.419602356666</v>
      </c>
      <c r="M180" s="2">
        <f>SUMIF(A:A,A180,L:L)</f>
        <v>3897.644993685118</v>
      </c>
      <c r="N180" s="3">
        <f t="shared" si="27"/>
        <v>0.03936212831215598</v>
      </c>
      <c r="O180" s="7">
        <f t="shared" si="28"/>
        <v>25.405130334153597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4</v>
      </c>
      <c r="B181" s="5">
        <v>0.6909722222222222</v>
      </c>
      <c r="C181" s="1" t="s">
        <v>20</v>
      </c>
      <c r="D181" s="1">
        <v>6</v>
      </c>
      <c r="E181" s="1">
        <v>12</v>
      </c>
      <c r="F181" s="1" t="s">
        <v>64</v>
      </c>
      <c r="G181" s="2">
        <v>26.1940333333333</v>
      </c>
      <c r="H181" s="6">
        <f>1+_xlfn.COUNTIFS(A:A,A181,O:O,"&lt;"&amp;O181)</f>
        <v>11</v>
      </c>
      <c r="I181" s="2">
        <f>_xlfn.AVERAGEIF(A:A,A181,G:G)</f>
        <v>47.759455555555554</v>
      </c>
      <c r="J181" s="2">
        <f t="shared" si="24"/>
        <v>-21.565422222222253</v>
      </c>
      <c r="K181" s="2">
        <f t="shared" si="25"/>
        <v>68.43457777777775</v>
      </c>
      <c r="L181" s="2">
        <f t="shared" si="26"/>
        <v>60.707950314703</v>
      </c>
      <c r="M181" s="2">
        <f>SUMIF(A:A,A181,L:L)</f>
        <v>3897.644993685118</v>
      </c>
      <c r="N181" s="3">
        <f t="shared" si="27"/>
        <v>0.015575546365320785</v>
      </c>
      <c r="O181" s="7">
        <f t="shared" si="28"/>
        <v>64.20320523885549</v>
      </c>
      <c r="P181" s="3">
        <f t="shared" si="29"/>
      </c>
      <c r="Q181" s="3">
        <f>IF(ISNUMBER(P181),SUMIF(A:A,A181,P:P),"")</f>
      </c>
      <c r="R181" s="3">
        <f t="shared" si="30"/>
      </c>
      <c r="S181" s="8">
        <f t="shared" si="31"/>
      </c>
    </row>
    <row r="182" spans="1:19" ht="15">
      <c r="A182" s="1">
        <v>4</v>
      </c>
      <c r="B182" s="5">
        <v>0.6909722222222222</v>
      </c>
      <c r="C182" s="1" t="s">
        <v>20</v>
      </c>
      <c r="D182" s="1">
        <v>6</v>
      </c>
      <c r="E182" s="1">
        <v>13</v>
      </c>
      <c r="F182" s="1" t="s">
        <v>65</v>
      </c>
      <c r="G182" s="2">
        <v>20.216</v>
      </c>
      <c r="H182" s="6">
        <f>1+_xlfn.COUNTIFS(A:A,A182,O:O,"&lt;"&amp;O182)</f>
        <v>12</v>
      </c>
      <c r="I182" s="2">
        <f>_xlfn.AVERAGEIF(A:A,A182,G:G)</f>
        <v>47.759455555555554</v>
      </c>
      <c r="J182" s="2">
        <f t="shared" si="24"/>
        <v>-27.543455555555553</v>
      </c>
      <c r="K182" s="2">
        <f t="shared" si="25"/>
        <v>62.45654444444445</v>
      </c>
      <c r="L182" s="2">
        <f t="shared" si="26"/>
        <v>42.41035977319691</v>
      </c>
      <c r="M182" s="2">
        <f>SUMIF(A:A,A182,L:L)</f>
        <v>3897.644993685118</v>
      </c>
      <c r="N182" s="3">
        <f t="shared" si="27"/>
        <v>0.01088102170462145</v>
      </c>
      <c r="O182" s="7">
        <f t="shared" si="28"/>
        <v>91.90313438813142</v>
      </c>
      <c r="P182" s="3">
        <f t="shared" si="29"/>
      </c>
      <c r="Q182" s="3">
        <f>IF(ISNUMBER(P182),SUMIF(A:A,A182,P:P),"")</f>
      </c>
      <c r="R182" s="3">
        <f t="shared" si="30"/>
      </c>
      <c r="S182" s="8">
        <f t="shared" si="31"/>
      </c>
    </row>
    <row r="183" spans="1:19" ht="15">
      <c r="A183" s="1">
        <v>39</v>
      </c>
      <c r="B183" s="5">
        <v>0.6979166666666666</v>
      </c>
      <c r="C183" s="1" t="s">
        <v>353</v>
      </c>
      <c r="D183" s="1">
        <v>8</v>
      </c>
      <c r="E183" s="1">
        <v>3</v>
      </c>
      <c r="F183" s="1" t="s">
        <v>381</v>
      </c>
      <c r="G183" s="2">
        <v>60.077000000000105</v>
      </c>
      <c r="H183" s="6">
        <f>1+_xlfn.COUNTIFS(A:A,A183,O:O,"&lt;"&amp;O183)</f>
        <v>1</v>
      </c>
      <c r="I183" s="2">
        <f>_xlfn.AVERAGEIF(A:A,A183,G:G)</f>
        <v>49.57971388888888</v>
      </c>
      <c r="J183" s="2">
        <f t="shared" si="24"/>
        <v>10.497286111111222</v>
      </c>
      <c r="K183" s="2">
        <f t="shared" si="25"/>
        <v>100.49728611111122</v>
      </c>
      <c r="L183" s="2">
        <f t="shared" si="26"/>
        <v>415.6473426290169</v>
      </c>
      <c r="M183" s="2">
        <f>SUMIF(A:A,A183,L:L)</f>
        <v>2855.4821288742323</v>
      </c>
      <c r="N183" s="3">
        <f t="shared" si="27"/>
        <v>0.14556117806728666</v>
      </c>
      <c r="O183" s="7">
        <f t="shared" si="28"/>
        <v>6.8699636350685696</v>
      </c>
      <c r="P183" s="3">
        <f t="shared" si="29"/>
        <v>0.14556117806728666</v>
      </c>
      <c r="Q183" s="3">
        <f>IF(ISNUMBER(P183),SUMIF(A:A,A183,P:P),"")</f>
        <v>0.9657721217316547</v>
      </c>
      <c r="R183" s="3">
        <f t="shared" si="30"/>
        <v>0.15072000401739868</v>
      </c>
      <c r="S183" s="8">
        <f t="shared" si="31"/>
        <v>6.634819356059484</v>
      </c>
    </row>
    <row r="184" spans="1:19" ht="15">
      <c r="A184" s="1">
        <v>39</v>
      </c>
      <c r="B184" s="5">
        <v>0.6979166666666666</v>
      </c>
      <c r="C184" s="1" t="s">
        <v>353</v>
      </c>
      <c r="D184" s="1">
        <v>8</v>
      </c>
      <c r="E184" s="1">
        <v>15</v>
      </c>
      <c r="F184" s="1" t="s">
        <v>386</v>
      </c>
      <c r="G184" s="2">
        <v>57.5914333333333</v>
      </c>
      <c r="H184" s="6">
        <f>1+_xlfn.COUNTIFS(A:A,A184,O:O,"&lt;"&amp;O184)</f>
        <v>2</v>
      </c>
      <c r="I184" s="2">
        <f>_xlfn.AVERAGEIF(A:A,A184,G:G)</f>
        <v>49.57971388888888</v>
      </c>
      <c r="J184" s="2">
        <f t="shared" si="24"/>
        <v>8.011719444444417</v>
      </c>
      <c r="K184" s="2">
        <f t="shared" si="25"/>
        <v>98.01171944444442</v>
      </c>
      <c r="L184" s="2">
        <f t="shared" si="26"/>
        <v>358.0609297195862</v>
      </c>
      <c r="M184" s="2">
        <f>SUMIF(A:A,A184,L:L)</f>
        <v>2855.4821288742323</v>
      </c>
      <c r="N184" s="3">
        <f t="shared" si="27"/>
        <v>0.12539421140091359</v>
      </c>
      <c r="O184" s="7">
        <f t="shared" si="28"/>
        <v>7.974849786349183</v>
      </c>
      <c r="P184" s="3">
        <f t="shared" si="29"/>
        <v>0.12539421140091359</v>
      </c>
      <c r="Q184" s="3">
        <f>IF(ISNUMBER(P184),SUMIF(A:A,A184,P:P),"")</f>
        <v>0.9657721217316547</v>
      </c>
      <c r="R184" s="3">
        <f t="shared" si="30"/>
        <v>0.1298383009607675</v>
      </c>
      <c r="S184" s="8">
        <f t="shared" si="31"/>
        <v>7.701887598653684</v>
      </c>
    </row>
    <row r="185" spans="1:19" ht="15">
      <c r="A185" s="1">
        <v>39</v>
      </c>
      <c r="B185" s="5">
        <v>0.6979166666666666</v>
      </c>
      <c r="C185" s="1" t="s">
        <v>353</v>
      </c>
      <c r="D185" s="1">
        <v>8</v>
      </c>
      <c r="E185" s="1">
        <v>16</v>
      </c>
      <c r="F185" s="1" t="s">
        <v>387</v>
      </c>
      <c r="G185" s="2">
        <v>54.9739666666666</v>
      </c>
      <c r="H185" s="6">
        <f>1+_xlfn.COUNTIFS(A:A,A185,O:O,"&lt;"&amp;O185)</f>
        <v>3</v>
      </c>
      <c r="I185" s="2">
        <f>_xlfn.AVERAGEIF(A:A,A185,G:G)</f>
        <v>49.57971388888888</v>
      </c>
      <c r="J185" s="2">
        <f t="shared" si="24"/>
        <v>5.394252777777716</v>
      </c>
      <c r="K185" s="2">
        <f t="shared" si="25"/>
        <v>95.39425277777772</v>
      </c>
      <c r="L185" s="2">
        <f t="shared" si="26"/>
        <v>306.0214405536749</v>
      </c>
      <c r="M185" s="2">
        <f>SUMIF(A:A,A185,L:L)</f>
        <v>2855.4821288742323</v>
      </c>
      <c r="N185" s="3">
        <f t="shared" si="27"/>
        <v>0.10716979716287812</v>
      </c>
      <c r="O185" s="7">
        <f t="shared" si="28"/>
        <v>9.330987148181183</v>
      </c>
      <c r="P185" s="3">
        <f t="shared" si="29"/>
        <v>0.10716979716287812</v>
      </c>
      <c r="Q185" s="3">
        <f>IF(ISNUMBER(P185),SUMIF(A:A,A185,P:P),"")</f>
        <v>0.9657721217316547</v>
      </c>
      <c r="R185" s="3">
        <f t="shared" si="30"/>
        <v>0.11096799622950378</v>
      </c>
      <c r="S185" s="8">
        <f t="shared" si="31"/>
        <v>9.011607255949743</v>
      </c>
    </row>
    <row r="186" spans="1:19" ht="15">
      <c r="A186" s="1">
        <v>39</v>
      </c>
      <c r="B186" s="5">
        <v>0.6979166666666666</v>
      </c>
      <c r="C186" s="1" t="s">
        <v>353</v>
      </c>
      <c r="D186" s="1">
        <v>8</v>
      </c>
      <c r="E186" s="1">
        <v>9</v>
      </c>
      <c r="F186" s="1" t="s">
        <v>382</v>
      </c>
      <c r="G186" s="2">
        <v>53.7855666666666</v>
      </c>
      <c r="H186" s="6">
        <f>1+_xlfn.COUNTIFS(A:A,A186,O:O,"&lt;"&amp;O186)</f>
        <v>4</v>
      </c>
      <c r="I186" s="2">
        <f>_xlfn.AVERAGEIF(A:A,A186,G:G)</f>
        <v>49.57971388888888</v>
      </c>
      <c r="J186" s="2">
        <f t="shared" si="24"/>
        <v>4.205852777777714</v>
      </c>
      <c r="K186" s="2">
        <f t="shared" si="25"/>
        <v>94.20585277777772</v>
      </c>
      <c r="L186" s="2">
        <f t="shared" si="26"/>
        <v>284.9606688376137</v>
      </c>
      <c r="M186" s="2">
        <f>SUMIF(A:A,A186,L:L)</f>
        <v>2855.4821288742323</v>
      </c>
      <c r="N186" s="3">
        <f t="shared" si="27"/>
        <v>0.09979423998355011</v>
      </c>
      <c r="O186" s="7">
        <f t="shared" si="28"/>
        <v>10.020618426121969</v>
      </c>
      <c r="P186" s="3">
        <f t="shared" si="29"/>
        <v>0.09979423998355011</v>
      </c>
      <c r="Q186" s="3">
        <f>IF(ISNUMBER(P186),SUMIF(A:A,A186,P:P),"")</f>
        <v>0.9657721217316547</v>
      </c>
      <c r="R186" s="3">
        <f t="shared" si="30"/>
        <v>0.10333104232147064</v>
      </c>
      <c r="S186" s="8">
        <f t="shared" si="31"/>
        <v>9.67763391845913</v>
      </c>
    </row>
    <row r="187" spans="1:19" ht="15">
      <c r="A187" s="1">
        <v>39</v>
      </c>
      <c r="B187" s="5">
        <v>0.6979166666666666</v>
      </c>
      <c r="C187" s="1" t="s">
        <v>353</v>
      </c>
      <c r="D187" s="1">
        <v>8</v>
      </c>
      <c r="E187" s="1">
        <v>17</v>
      </c>
      <c r="F187" s="1" t="s">
        <v>388</v>
      </c>
      <c r="G187" s="2">
        <v>52.4363</v>
      </c>
      <c r="H187" s="6">
        <f>1+_xlfn.COUNTIFS(A:A,A187,O:O,"&lt;"&amp;O187)</f>
        <v>5</v>
      </c>
      <c r="I187" s="2">
        <f>_xlfn.AVERAGEIF(A:A,A187,G:G)</f>
        <v>49.57971388888888</v>
      </c>
      <c r="J187" s="2">
        <f t="shared" si="24"/>
        <v>2.8565861111111204</v>
      </c>
      <c r="K187" s="2">
        <f t="shared" si="25"/>
        <v>92.85658611111111</v>
      </c>
      <c r="L187" s="2">
        <f t="shared" si="26"/>
        <v>262.80049407923684</v>
      </c>
      <c r="M187" s="2">
        <f>SUMIF(A:A,A187,L:L)</f>
        <v>2855.4821288742323</v>
      </c>
      <c r="N187" s="3">
        <f t="shared" si="27"/>
        <v>0.09203366794764195</v>
      </c>
      <c r="O187" s="7">
        <f t="shared" si="28"/>
        <v>10.865588890458012</v>
      </c>
      <c r="P187" s="3">
        <f t="shared" si="29"/>
        <v>0.09203366794764195</v>
      </c>
      <c r="Q187" s="3">
        <f>IF(ISNUMBER(P187),SUMIF(A:A,A187,P:P),"")</f>
        <v>0.9657721217316547</v>
      </c>
      <c r="R187" s="3">
        <f t="shared" si="30"/>
        <v>0.09529542826585548</v>
      </c>
      <c r="S187" s="8">
        <f t="shared" si="31"/>
        <v>10.493682836601531</v>
      </c>
    </row>
    <row r="188" spans="1:19" ht="15">
      <c r="A188" s="1">
        <v>39</v>
      </c>
      <c r="B188" s="5">
        <v>0.6979166666666666</v>
      </c>
      <c r="C188" s="1" t="s">
        <v>353</v>
      </c>
      <c r="D188" s="1">
        <v>8</v>
      </c>
      <c r="E188" s="1">
        <v>2</v>
      </c>
      <c r="F188" s="1" t="s">
        <v>380</v>
      </c>
      <c r="G188" s="2">
        <v>50.213699999999896</v>
      </c>
      <c r="H188" s="6">
        <f>1+_xlfn.COUNTIFS(A:A,A188,O:O,"&lt;"&amp;O188)</f>
        <v>6</v>
      </c>
      <c r="I188" s="2">
        <f>_xlfn.AVERAGEIF(A:A,A188,G:G)</f>
        <v>49.57971388888888</v>
      </c>
      <c r="J188" s="2">
        <f t="shared" si="24"/>
        <v>0.6339861111110139</v>
      </c>
      <c r="K188" s="2">
        <f t="shared" si="25"/>
        <v>90.63398611111101</v>
      </c>
      <c r="L188" s="2">
        <f t="shared" si="26"/>
        <v>229.99076746630564</v>
      </c>
      <c r="M188" s="2">
        <f>SUMIF(A:A,A188,L:L)</f>
        <v>2855.4821288742323</v>
      </c>
      <c r="N188" s="3">
        <f t="shared" si="27"/>
        <v>0.08054358496615036</v>
      </c>
      <c r="O188" s="7">
        <f t="shared" si="28"/>
        <v>12.41563807248293</v>
      </c>
      <c r="P188" s="3">
        <f t="shared" si="29"/>
        <v>0.08054358496615036</v>
      </c>
      <c r="Q188" s="3">
        <f>IF(ISNUMBER(P188),SUMIF(A:A,A188,P:P),"")</f>
        <v>0.9657721217316547</v>
      </c>
      <c r="R188" s="3">
        <f t="shared" si="30"/>
        <v>0.08339812586610348</v>
      </c>
      <c r="S188" s="8">
        <f t="shared" si="31"/>
        <v>11.99067712391415</v>
      </c>
    </row>
    <row r="189" spans="1:19" ht="15">
      <c r="A189" s="1">
        <v>39</v>
      </c>
      <c r="B189" s="5">
        <v>0.6979166666666666</v>
      </c>
      <c r="C189" s="1" t="s">
        <v>353</v>
      </c>
      <c r="D189" s="1">
        <v>8</v>
      </c>
      <c r="E189" s="1">
        <v>11</v>
      </c>
      <c r="F189" s="1" t="s">
        <v>383</v>
      </c>
      <c r="G189" s="2">
        <v>45.5753666666667</v>
      </c>
      <c r="H189" s="6">
        <f>1+_xlfn.COUNTIFS(A:A,A189,O:O,"&lt;"&amp;O189)</f>
        <v>9</v>
      </c>
      <c r="I189" s="2">
        <f>_xlfn.AVERAGEIF(A:A,A189,G:G)</f>
        <v>49.57971388888888</v>
      </c>
      <c r="J189" s="2">
        <f t="shared" si="24"/>
        <v>-4.004347222222179</v>
      </c>
      <c r="K189" s="2">
        <f t="shared" si="25"/>
        <v>85.99565277777782</v>
      </c>
      <c r="L189" s="2">
        <f t="shared" si="26"/>
        <v>174.11903363364715</v>
      </c>
      <c r="M189" s="2">
        <f>SUMIF(A:A,A189,L:L)</f>
        <v>2855.4821288742323</v>
      </c>
      <c r="N189" s="3">
        <f t="shared" si="27"/>
        <v>0.060977105012488104</v>
      </c>
      <c r="O189" s="7">
        <f t="shared" si="28"/>
        <v>16.39959784570291</v>
      </c>
      <c r="P189" s="3">
        <f t="shared" si="29"/>
        <v>0.060977105012488104</v>
      </c>
      <c r="Q189" s="3">
        <f>IF(ISNUMBER(P189),SUMIF(A:A,A189,P:P),"")</f>
        <v>0.9657721217316547</v>
      </c>
      <c r="R189" s="3">
        <f t="shared" si="30"/>
        <v>0.0631381913397485</v>
      </c>
      <c r="S189" s="8">
        <f t="shared" si="31"/>
        <v>15.838274406990374</v>
      </c>
    </row>
    <row r="190" spans="1:19" ht="15">
      <c r="A190" s="1">
        <v>39</v>
      </c>
      <c r="B190" s="5">
        <v>0.6979166666666666</v>
      </c>
      <c r="C190" s="1" t="s">
        <v>353</v>
      </c>
      <c r="D190" s="1">
        <v>8</v>
      </c>
      <c r="E190" s="1">
        <v>12</v>
      </c>
      <c r="F190" s="1" t="s">
        <v>384</v>
      </c>
      <c r="G190" s="2">
        <v>49.4863</v>
      </c>
      <c r="H190" s="6">
        <f>1+_xlfn.COUNTIFS(A:A,A190,O:O,"&lt;"&amp;O190)</f>
        <v>7</v>
      </c>
      <c r="I190" s="2">
        <f>_xlfn.AVERAGEIF(A:A,A190,G:G)</f>
        <v>49.57971388888888</v>
      </c>
      <c r="J190" s="2">
        <f t="shared" si="24"/>
        <v>-0.09341388888888247</v>
      </c>
      <c r="K190" s="2">
        <f t="shared" si="25"/>
        <v>89.90658611111112</v>
      </c>
      <c r="L190" s="2">
        <f t="shared" si="26"/>
        <v>220.16894130223946</v>
      </c>
      <c r="M190" s="2">
        <f>SUMIF(A:A,A190,L:L)</f>
        <v>2855.4821288742323</v>
      </c>
      <c r="N190" s="3">
        <f t="shared" si="27"/>
        <v>0.07710394650203628</v>
      </c>
      <c r="O190" s="7">
        <f t="shared" si="28"/>
        <v>12.969504744787486</v>
      </c>
      <c r="P190" s="3">
        <f t="shared" si="29"/>
        <v>0.07710394650203628</v>
      </c>
      <c r="Q190" s="3">
        <f>IF(ISNUMBER(P190),SUMIF(A:A,A190,P:P),"")</f>
        <v>0.9657721217316547</v>
      </c>
      <c r="R190" s="3">
        <f t="shared" si="30"/>
        <v>0.07983658335859486</v>
      </c>
      <c r="S190" s="8">
        <f t="shared" si="31"/>
        <v>12.525586115182174</v>
      </c>
    </row>
    <row r="191" spans="1:19" ht="15">
      <c r="A191" s="1">
        <v>39</v>
      </c>
      <c r="B191" s="5">
        <v>0.6979166666666666</v>
      </c>
      <c r="C191" s="1" t="s">
        <v>353</v>
      </c>
      <c r="D191" s="1">
        <v>8</v>
      </c>
      <c r="E191" s="1">
        <v>14</v>
      </c>
      <c r="F191" s="1" t="s">
        <v>385</v>
      </c>
      <c r="G191" s="2">
        <v>46.7170666666667</v>
      </c>
      <c r="H191" s="6">
        <f>1+_xlfn.COUNTIFS(A:A,A191,O:O,"&lt;"&amp;O191)</f>
        <v>8</v>
      </c>
      <c r="I191" s="2">
        <f>_xlfn.AVERAGEIF(A:A,A191,G:G)</f>
        <v>49.57971388888888</v>
      </c>
      <c r="J191" s="2">
        <f t="shared" si="24"/>
        <v>-2.8626472222221793</v>
      </c>
      <c r="K191" s="2">
        <f t="shared" si="25"/>
        <v>87.13735277777782</v>
      </c>
      <c r="L191" s="2">
        <f t="shared" si="26"/>
        <v>186.46455486287022</v>
      </c>
      <c r="M191" s="2">
        <f>SUMIF(A:A,A191,L:L)</f>
        <v>2855.4821288742323</v>
      </c>
      <c r="N191" s="3">
        <f t="shared" si="27"/>
        <v>0.06530055046654537</v>
      </c>
      <c r="O191" s="7">
        <f t="shared" si="28"/>
        <v>15.313806589001386</v>
      </c>
      <c r="P191" s="3">
        <f t="shared" si="29"/>
        <v>0.06530055046654537</v>
      </c>
      <c r="Q191" s="3">
        <f>IF(ISNUMBER(P191),SUMIF(A:A,A191,P:P),"")</f>
        <v>0.9657721217316547</v>
      </c>
      <c r="R191" s="3">
        <f t="shared" si="30"/>
        <v>0.06761486379360357</v>
      </c>
      <c r="S191" s="8">
        <f t="shared" si="31"/>
        <v>14.789647481248064</v>
      </c>
    </row>
    <row r="192" spans="1:19" ht="15">
      <c r="A192" s="1">
        <v>39</v>
      </c>
      <c r="B192" s="5">
        <v>0.6979166666666666</v>
      </c>
      <c r="C192" s="1" t="s">
        <v>353</v>
      </c>
      <c r="D192" s="1">
        <v>8</v>
      </c>
      <c r="E192" s="1">
        <v>18</v>
      </c>
      <c r="F192" s="1" t="s">
        <v>389</v>
      </c>
      <c r="G192" s="2">
        <v>45.5591666666666</v>
      </c>
      <c r="H192" s="6">
        <f>1+_xlfn.COUNTIFS(A:A,A192,O:O,"&lt;"&amp;O192)</f>
        <v>10</v>
      </c>
      <c r="I192" s="2">
        <f>_xlfn.AVERAGEIF(A:A,A192,G:G)</f>
        <v>49.57971388888888</v>
      </c>
      <c r="J192" s="2">
        <f t="shared" si="24"/>
        <v>-4.020547222222284</v>
      </c>
      <c r="K192" s="2">
        <f t="shared" si="25"/>
        <v>85.97945277777771</v>
      </c>
      <c r="L192" s="2">
        <f t="shared" si="26"/>
        <v>173.9498721587494</v>
      </c>
      <c r="M192" s="2">
        <f>SUMIF(A:A,A192,L:L)</f>
        <v>2855.4821288742323</v>
      </c>
      <c r="N192" s="3">
        <f t="shared" si="27"/>
        <v>0.060917864062181595</v>
      </c>
      <c r="O192" s="7">
        <f t="shared" si="28"/>
        <v>16.41554600435851</v>
      </c>
      <c r="P192" s="3">
        <f t="shared" si="29"/>
        <v>0.060917864062181595</v>
      </c>
      <c r="Q192" s="3">
        <f>IF(ISNUMBER(P192),SUMIF(A:A,A192,P:P),"")</f>
        <v>0.9657721217316547</v>
      </c>
      <c r="R192" s="3">
        <f t="shared" si="30"/>
        <v>0.06307685083408109</v>
      </c>
      <c r="S192" s="8">
        <f t="shared" si="31"/>
        <v>15.853676694012908</v>
      </c>
    </row>
    <row r="193" spans="1:19" ht="15">
      <c r="A193" s="1">
        <v>39</v>
      </c>
      <c r="B193" s="5">
        <v>0.6979166666666666</v>
      </c>
      <c r="C193" s="1" t="s">
        <v>353</v>
      </c>
      <c r="D193" s="1">
        <v>8</v>
      </c>
      <c r="E193" s="1">
        <v>19</v>
      </c>
      <c r="F193" s="1" t="s">
        <v>390</v>
      </c>
      <c r="G193" s="2">
        <v>35.9510666666667</v>
      </c>
      <c r="H193" s="6">
        <f>1+_xlfn.COUNTIFS(A:A,A193,O:O,"&lt;"&amp;O193)</f>
        <v>12</v>
      </c>
      <c r="I193" s="2">
        <f>_xlfn.AVERAGEIF(A:A,A193,G:G)</f>
        <v>49.57971388888888</v>
      </c>
      <c r="J193" s="2">
        <f t="shared" si="24"/>
        <v>-13.628647222222185</v>
      </c>
      <c r="K193" s="2">
        <f t="shared" si="25"/>
        <v>76.37135277777782</v>
      </c>
      <c r="L193" s="2">
        <f t="shared" si="26"/>
        <v>97.73709470454271</v>
      </c>
      <c r="M193" s="2">
        <f>SUMIF(A:A,A193,L:L)</f>
        <v>2855.4821288742323</v>
      </c>
      <c r="N193" s="3">
        <f t="shared" si="27"/>
        <v>0.0342278782683453</v>
      </c>
      <c r="O193" s="7">
        <f t="shared" si="28"/>
        <v>29.215950581570876</v>
      </c>
      <c r="P193" s="3">
        <f t="shared" si="29"/>
      </c>
      <c r="Q193" s="3">
        <f>IF(ISNUMBER(P193),SUMIF(A:A,A193,P:P),"")</f>
      </c>
      <c r="R193" s="3">
        <f t="shared" si="30"/>
      </c>
      <c r="S193" s="8">
        <f t="shared" si="31"/>
      </c>
    </row>
    <row r="194" spans="1:19" ht="15">
      <c r="A194" s="1">
        <v>39</v>
      </c>
      <c r="B194" s="5">
        <v>0.6979166666666666</v>
      </c>
      <c r="C194" s="1" t="s">
        <v>353</v>
      </c>
      <c r="D194" s="1">
        <v>8</v>
      </c>
      <c r="E194" s="1">
        <v>20</v>
      </c>
      <c r="F194" s="1" t="s">
        <v>391</v>
      </c>
      <c r="G194" s="2">
        <v>42.589633333333396</v>
      </c>
      <c r="H194" s="6">
        <f>1+_xlfn.COUNTIFS(A:A,A194,O:O,"&lt;"&amp;O194)</f>
        <v>11</v>
      </c>
      <c r="I194" s="2">
        <f>_xlfn.AVERAGEIF(A:A,A194,G:G)</f>
        <v>49.57971388888888</v>
      </c>
      <c r="J194" s="2">
        <f t="shared" si="24"/>
        <v>-6.990080555555487</v>
      </c>
      <c r="K194" s="2">
        <f t="shared" si="25"/>
        <v>83.0099194444445</v>
      </c>
      <c r="L194" s="2">
        <f t="shared" si="26"/>
        <v>145.56098892674913</v>
      </c>
      <c r="M194" s="2">
        <f>SUMIF(A:A,A194,L:L)</f>
        <v>2855.4821288742323</v>
      </c>
      <c r="N194" s="3">
        <f t="shared" si="27"/>
        <v>0.05097597615998257</v>
      </c>
      <c r="O194" s="7">
        <f t="shared" si="28"/>
        <v>19.617083876169602</v>
      </c>
      <c r="P194" s="3">
        <f t="shared" si="29"/>
        <v>0.05097597615998257</v>
      </c>
      <c r="Q194" s="3">
        <f>IF(ISNUMBER(P194),SUMIF(A:A,A194,P:P),"")</f>
        <v>0.9657721217316547</v>
      </c>
      <c r="R194" s="3">
        <f t="shared" si="30"/>
        <v>0.052782613012872334</v>
      </c>
      <c r="S194" s="8">
        <f t="shared" si="31"/>
        <v>18.94563271727615</v>
      </c>
    </row>
    <row r="195" spans="1:19" ht="15">
      <c r="A195" s="1">
        <v>16</v>
      </c>
      <c r="B195" s="5">
        <v>0.7027777777777778</v>
      </c>
      <c r="C195" s="1" t="s">
        <v>149</v>
      </c>
      <c r="D195" s="1">
        <v>2</v>
      </c>
      <c r="E195" s="1">
        <v>7</v>
      </c>
      <c r="F195" s="1" t="s">
        <v>167</v>
      </c>
      <c r="G195" s="2">
        <v>70.8282333333333</v>
      </c>
      <c r="H195" s="6">
        <f>1+_xlfn.COUNTIFS(A:A,A195,O:O,"&lt;"&amp;O195)</f>
        <v>1</v>
      </c>
      <c r="I195" s="2">
        <f>_xlfn.AVERAGEIF(A:A,A195,G:G)</f>
        <v>46.077377777777755</v>
      </c>
      <c r="J195" s="2">
        <f t="shared" si="24"/>
        <v>24.750855555555546</v>
      </c>
      <c r="K195" s="2">
        <f t="shared" si="25"/>
        <v>114.75085555555555</v>
      </c>
      <c r="L195" s="2">
        <f t="shared" si="26"/>
        <v>977.5518494157233</v>
      </c>
      <c r="M195" s="2">
        <f>SUMIF(A:A,A195,L:L)</f>
        <v>4660.0664277267515</v>
      </c>
      <c r="N195" s="3">
        <f t="shared" si="27"/>
        <v>0.20977208470665243</v>
      </c>
      <c r="O195" s="7">
        <f t="shared" si="28"/>
        <v>4.767078524287018</v>
      </c>
      <c r="P195" s="3">
        <f t="shared" si="29"/>
        <v>0.20977208470665243</v>
      </c>
      <c r="Q195" s="3">
        <f>IF(ISNUMBER(P195),SUMIF(A:A,A195,P:P),"")</f>
        <v>0.8279753093795437</v>
      </c>
      <c r="R195" s="3">
        <f t="shared" si="30"/>
        <v>0.253355483346295</v>
      </c>
      <c r="S195" s="8">
        <f t="shared" si="31"/>
        <v>3.9470233159831225</v>
      </c>
    </row>
    <row r="196" spans="1:19" ht="15">
      <c r="A196" s="1">
        <v>16</v>
      </c>
      <c r="B196" s="5">
        <v>0.7027777777777778</v>
      </c>
      <c r="C196" s="1" t="s">
        <v>149</v>
      </c>
      <c r="D196" s="1">
        <v>2</v>
      </c>
      <c r="E196" s="1">
        <v>9</v>
      </c>
      <c r="F196" s="1" t="s">
        <v>169</v>
      </c>
      <c r="G196" s="2">
        <v>65.11296666666671</v>
      </c>
      <c r="H196" s="6">
        <f>1+_xlfn.COUNTIFS(A:A,A196,O:O,"&lt;"&amp;O196)</f>
        <v>2</v>
      </c>
      <c r="I196" s="2">
        <f>_xlfn.AVERAGEIF(A:A,A196,G:G)</f>
        <v>46.077377777777755</v>
      </c>
      <c r="J196" s="2">
        <f t="shared" si="24"/>
        <v>19.035588888888952</v>
      </c>
      <c r="K196" s="2">
        <f t="shared" si="25"/>
        <v>109.03558888888895</v>
      </c>
      <c r="L196" s="2">
        <f t="shared" si="26"/>
        <v>693.766420058497</v>
      </c>
      <c r="M196" s="2">
        <f>SUMIF(A:A,A196,L:L)</f>
        <v>4660.0664277267515</v>
      </c>
      <c r="N196" s="3">
        <f t="shared" si="27"/>
        <v>0.1488747919837972</v>
      </c>
      <c r="O196" s="7">
        <f t="shared" si="28"/>
        <v>6.717053885850837</v>
      </c>
      <c r="P196" s="3">
        <f t="shared" si="29"/>
        <v>0.1488747919837972</v>
      </c>
      <c r="Q196" s="3">
        <f>IF(ISNUMBER(P196),SUMIF(A:A,A196,P:P),"")</f>
        <v>0.8279753093795437</v>
      </c>
      <c r="R196" s="3">
        <f t="shared" si="30"/>
        <v>0.17980583514665294</v>
      </c>
      <c r="S196" s="8">
        <f t="shared" si="31"/>
        <v>5.561554769256413</v>
      </c>
    </row>
    <row r="197" spans="1:19" ht="15">
      <c r="A197" s="1">
        <v>16</v>
      </c>
      <c r="B197" s="5">
        <v>0.7027777777777778</v>
      </c>
      <c r="C197" s="1" t="s">
        <v>149</v>
      </c>
      <c r="D197" s="1">
        <v>2</v>
      </c>
      <c r="E197" s="1">
        <v>10</v>
      </c>
      <c r="F197" s="1" t="s">
        <v>170</v>
      </c>
      <c r="G197" s="2">
        <v>57.2452</v>
      </c>
      <c r="H197" s="6">
        <f>1+_xlfn.COUNTIFS(A:A,A197,O:O,"&lt;"&amp;O197)</f>
        <v>3</v>
      </c>
      <c r="I197" s="2">
        <f>_xlfn.AVERAGEIF(A:A,A197,G:G)</f>
        <v>46.077377777777755</v>
      </c>
      <c r="J197" s="2">
        <f t="shared" si="24"/>
        <v>11.167822222222242</v>
      </c>
      <c r="K197" s="2">
        <f t="shared" si="25"/>
        <v>101.16782222222224</v>
      </c>
      <c r="L197" s="2">
        <f t="shared" si="26"/>
        <v>432.7106818083953</v>
      </c>
      <c r="M197" s="2">
        <f>SUMIF(A:A,A197,L:L)</f>
        <v>4660.0664277267515</v>
      </c>
      <c r="N197" s="3">
        <f t="shared" si="27"/>
        <v>0.09285504584952406</v>
      </c>
      <c r="O197" s="7">
        <f t="shared" si="28"/>
        <v>10.769473977973655</v>
      </c>
      <c r="P197" s="3">
        <f t="shared" si="29"/>
        <v>0.09285504584952406</v>
      </c>
      <c r="Q197" s="3">
        <f>IF(ISNUMBER(P197),SUMIF(A:A,A197,P:P),"")</f>
        <v>0.8279753093795437</v>
      </c>
      <c r="R197" s="3">
        <f t="shared" si="30"/>
        <v>0.11214711936169502</v>
      </c>
      <c r="S197" s="8">
        <f t="shared" si="31"/>
        <v>8.916858548767683</v>
      </c>
    </row>
    <row r="198" spans="1:19" ht="15">
      <c r="A198" s="1">
        <v>16</v>
      </c>
      <c r="B198" s="5">
        <v>0.7027777777777778</v>
      </c>
      <c r="C198" s="1" t="s">
        <v>149</v>
      </c>
      <c r="D198" s="1">
        <v>2</v>
      </c>
      <c r="E198" s="1">
        <v>3</v>
      </c>
      <c r="F198" s="1" t="s">
        <v>163</v>
      </c>
      <c r="G198" s="2">
        <v>56.2480333333334</v>
      </c>
      <c r="H198" s="6">
        <f>1+_xlfn.COUNTIFS(A:A,A198,O:O,"&lt;"&amp;O198)</f>
        <v>4</v>
      </c>
      <c r="I198" s="2">
        <f>_xlfn.AVERAGEIF(A:A,A198,G:G)</f>
        <v>46.077377777777755</v>
      </c>
      <c r="J198" s="2">
        <f t="shared" si="24"/>
        <v>10.170655555555648</v>
      </c>
      <c r="K198" s="2">
        <f t="shared" si="25"/>
        <v>100.17065555555564</v>
      </c>
      <c r="L198" s="2">
        <f t="shared" si="26"/>
        <v>407.58085628656625</v>
      </c>
      <c r="M198" s="2">
        <f>SUMIF(A:A,A198,L:L)</f>
        <v>4660.0664277267515</v>
      </c>
      <c r="N198" s="3">
        <f t="shared" si="27"/>
        <v>0.08746245629923137</v>
      </c>
      <c r="O198" s="7">
        <f t="shared" si="28"/>
        <v>11.433477200534421</v>
      </c>
      <c r="P198" s="3">
        <f t="shared" si="29"/>
        <v>0.08746245629923137</v>
      </c>
      <c r="Q198" s="3">
        <f>IF(ISNUMBER(P198),SUMIF(A:A,A198,P:P),"")</f>
        <v>0.8279753093795437</v>
      </c>
      <c r="R198" s="3">
        <f t="shared" si="30"/>
        <v>0.1056341358352494</v>
      </c>
      <c r="S198" s="8">
        <f t="shared" si="31"/>
        <v>9.466636822396447</v>
      </c>
    </row>
    <row r="199" spans="1:19" ht="15">
      <c r="A199" s="1">
        <v>16</v>
      </c>
      <c r="B199" s="5">
        <v>0.7027777777777778</v>
      </c>
      <c r="C199" s="1" t="s">
        <v>149</v>
      </c>
      <c r="D199" s="1">
        <v>2</v>
      </c>
      <c r="E199" s="1">
        <v>6</v>
      </c>
      <c r="F199" s="1" t="s">
        <v>166</v>
      </c>
      <c r="G199" s="2">
        <v>56.0364999999999</v>
      </c>
      <c r="H199" s="6">
        <f>1+_xlfn.COUNTIFS(A:A,A199,O:O,"&lt;"&amp;O199)</f>
        <v>5</v>
      </c>
      <c r="I199" s="2">
        <f>_xlfn.AVERAGEIF(A:A,A199,G:G)</f>
        <v>46.077377777777755</v>
      </c>
      <c r="J199" s="2">
        <f t="shared" si="24"/>
        <v>9.959122222222142</v>
      </c>
      <c r="K199" s="2">
        <f t="shared" si="25"/>
        <v>99.95912222222213</v>
      </c>
      <c r="L199" s="2">
        <f t="shared" si="26"/>
        <v>402.4405295749588</v>
      </c>
      <c r="M199" s="2">
        <f>SUMIF(A:A,A199,L:L)</f>
        <v>4660.0664277267515</v>
      </c>
      <c r="N199" s="3">
        <f t="shared" si="27"/>
        <v>0.08635939762156464</v>
      </c>
      <c r="O199" s="7">
        <f t="shared" si="28"/>
        <v>11.579515693035496</v>
      </c>
      <c r="P199" s="3">
        <f t="shared" si="29"/>
        <v>0.08635939762156464</v>
      </c>
      <c r="Q199" s="3">
        <f>IF(ISNUMBER(P199),SUMIF(A:A,A199,P:P),"")</f>
        <v>0.8279753093795437</v>
      </c>
      <c r="R199" s="3">
        <f t="shared" si="30"/>
        <v>0.10430189963790032</v>
      </c>
      <c r="S199" s="8">
        <f t="shared" si="31"/>
        <v>9.587553088406347</v>
      </c>
    </row>
    <row r="200" spans="1:19" ht="15">
      <c r="A200" s="1">
        <v>16</v>
      </c>
      <c r="B200" s="5">
        <v>0.7027777777777778</v>
      </c>
      <c r="C200" s="1" t="s">
        <v>149</v>
      </c>
      <c r="D200" s="1">
        <v>2</v>
      </c>
      <c r="E200" s="1">
        <v>4</v>
      </c>
      <c r="F200" s="1" t="s">
        <v>164</v>
      </c>
      <c r="G200" s="2">
        <v>56.0049</v>
      </c>
      <c r="H200" s="6">
        <f>1+_xlfn.COUNTIFS(A:A,A200,O:O,"&lt;"&amp;O200)</f>
        <v>6</v>
      </c>
      <c r="I200" s="2">
        <f>_xlfn.AVERAGEIF(A:A,A200,G:G)</f>
        <v>46.077377777777755</v>
      </c>
      <c r="J200" s="2">
        <f t="shared" si="24"/>
        <v>9.927522222222244</v>
      </c>
      <c r="K200" s="2">
        <f t="shared" si="25"/>
        <v>99.92752222222225</v>
      </c>
      <c r="L200" s="2">
        <f t="shared" si="26"/>
        <v>401.6782252237743</v>
      </c>
      <c r="M200" s="2">
        <f>SUMIF(A:A,A200,L:L)</f>
        <v>4660.0664277267515</v>
      </c>
      <c r="N200" s="3">
        <f t="shared" si="27"/>
        <v>0.08619581532869239</v>
      </c>
      <c r="O200" s="7">
        <f t="shared" si="28"/>
        <v>11.601491281063682</v>
      </c>
      <c r="P200" s="3">
        <f t="shared" si="29"/>
        <v>0.08619581532869239</v>
      </c>
      <c r="Q200" s="3">
        <f>IF(ISNUMBER(P200),SUMIF(A:A,A200,P:P),"")</f>
        <v>0.8279753093795437</v>
      </c>
      <c r="R200" s="3">
        <f t="shared" si="30"/>
        <v>0.10410433059082955</v>
      </c>
      <c r="S200" s="8">
        <f t="shared" si="31"/>
        <v>9.605748332702781</v>
      </c>
    </row>
    <row r="201" spans="1:19" ht="15">
      <c r="A201" s="1">
        <v>16</v>
      </c>
      <c r="B201" s="5">
        <v>0.7027777777777778</v>
      </c>
      <c r="C201" s="1" t="s">
        <v>149</v>
      </c>
      <c r="D201" s="1">
        <v>2</v>
      </c>
      <c r="E201" s="1">
        <v>1</v>
      </c>
      <c r="F201" s="1" t="s">
        <v>161</v>
      </c>
      <c r="G201" s="2">
        <v>52.0329333333333</v>
      </c>
      <c r="H201" s="6">
        <f>1+_xlfn.COUNTIFS(A:A,A201,O:O,"&lt;"&amp;O201)</f>
        <v>7</v>
      </c>
      <c r="I201" s="2">
        <f>_xlfn.AVERAGEIF(A:A,A201,G:G)</f>
        <v>46.077377777777755</v>
      </c>
      <c r="J201" s="2">
        <f t="shared" si="24"/>
        <v>5.9555555555555415</v>
      </c>
      <c r="K201" s="2">
        <f t="shared" si="25"/>
        <v>95.95555555555555</v>
      </c>
      <c r="L201" s="2">
        <f t="shared" si="26"/>
        <v>316.5031940547074</v>
      </c>
      <c r="M201" s="2">
        <f>SUMIF(A:A,A201,L:L)</f>
        <v>4660.0664277267515</v>
      </c>
      <c r="N201" s="3">
        <f t="shared" si="27"/>
        <v>0.06791817218989779</v>
      </c>
      <c r="O201" s="7">
        <f t="shared" si="28"/>
        <v>14.723599999187565</v>
      </c>
      <c r="P201" s="3">
        <f t="shared" si="29"/>
        <v>0.06791817218989779</v>
      </c>
      <c r="Q201" s="3">
        <f>IF(ISNUMBER(P201),SUMIF(A:A,A201,P:P),"")</f>
        <v>0.8279753093795437</v>
      </c>
      <c r="R201" s="3">
        <f t="shared" si="30"/>
        <v>0.08202922408494685</v>
      </c>
      <c r="S201" s="8">
        <f t="shared" si="31"/>
        <v>12.190777264507973</v>
      </c>
    </row>
    <row r="202" spans="1:19" ht="15">
      <c r="A202" s="1">
        <v>16</v>
      </c>
      <c r="B202" s="5">
        <v>0.7027777777777778</v>
      </c>
      <c r="C202" s="1" t="s">
        <v>149</v>
      </c>
      <c r="D202" s="1">
        <v>2</v>
      </c>
      <c r="E202" s="1">
        <v>2</v>
      </c>
      <c r="F202" s="1" t="s">
        <v>162</v>
      </c>
      <c r="G202" s="2">
        <v>46.4335</v>
      </c>
      <c r="H202" s="6">
        <f>1+_xlfn.COUNTIFS(A:A,A202,O:O,"&lt;"&amp;O202)</f>
        <v>8</v>
      </c>
      <c r="I202" s="2">
        <f>_xlfn.AVERAGEIF(A:A,A202,G:G)</f>
        <v>46.077377777777755</v>
      </c>
      <c r="J202" s="2">
        <f t="shared" si="24"/>
        <v>0.3561222222222469</v>
      </c>
      <c r="K202" s="2">
        <f t="shared" si="25"/>
        <v>90.35612222222224</v>
      </c>
      <c r="L202" s="2">
        <f t="shared" si="26"/>
        <v>226.18818580365976</v>
      </c>
      <c r="M202" s="2">
        <f>SUMIF(A:A,A202,L:L)</f>
        <v>4660.0664277267515</v>
      </c>
      <c r="N202" s="3">
        <f t="shared" si="27"/>
        <v>0.048537545400183846</v>
      </c>
      <c r="O202" s="7">
        <f t="shared" si="28"/>
        <v>20.602607564003687</v>
      </c>
      <c r="P202" s="3">
        <f t="shared" si="29"/>
        <v>0.048537545400183846</v>
      </c>
      <c r="Q202" s="3">
        <f>IF(ISNUMBER(P202),SUMIF(A:A,A202,P:P),"")</f>
        <v>0.8279753093795437</v>
      </c>
      <c r="R202" s="3">
        <f t="shared" si="30"/>
        <v>0.058621971996430926</v>
      </c>
      <c r="S202" s="8">
        <f t="shared" si="31"/>
        <v>17.05845037183128</v>
      </c>
    </row>
    <row r="203" spans="1:19" ht="15">
      <c r="A203" s="1">
        <v>16</v>
      </c>
      <c r="B203" s="5">
        <v>0.7027777777777778</v>
      </c>
      <c r="C203" s="1" t="s">
        <v>149</v>
      </c>
      <c r="D203" s="1">
        <v>2</v>
      </c>
      <c r="E203" s="1">
        <v>5</v>
      </c>
      <c r="F203" s="1" t="s">
        <v>165</v>
      </c>
      <c r="G203" s="2">
        <v>29.3179666666666</v>
      </c>
      <c r="H203" s="6">
        <f>1+_xlfn.COUNTIFS(A:A,A203,O:O,"&lt;"&amp;O203)</f>
        <v>13</v>
      </c>
      <c r="I203" s="2">
        <f>_xlfn.AVERAGEIF(A:A,A203,G:G)</f>
        <v>46.077377777777755</v>
      </c>
      <c r="J203" s="2">
        <f t="shared" si="24"/>
        <v>-16.759411111111156</v>
      </c>
      <c r="K203" s="2">
        <f t="shared" si="25"/>
        <v>73.24058888888885</v>
      </c>
      <c r="L203" s="2">
        <f t="shared" si="26"/>
        <v>80.99888047926895</v>
      </c>
      <c r="M203" s="2">
        <f>SUMIF(A:A,A203,L:L)</f>
        <v>4660.0664277267515</v>
      </c>
      <c r="N203" s="3">
        <f t="shared" si="27"/>
        <v>0.017381486237478677</v>
      </c>
      <c r="O203" s="7">
        <f t="shared" si="28"/>
        <v>57.53247946333604</v>
      </c>
      <c r="P203" s="3">
        <f t="shared" si="29"/>
      </c>
      <c r="Q203" s="3">
        <f>IF(ISNUMBER(P203),SUMIF(A:A,A203,P:P),"")</f>
      </c>
      <c r="R203" s="3">
        <f t="shared" si="30"/>
      </c>
      <c r="S203" s="8">
        <f t="shared" si="31"/>
      </c>
    </row>
    <row r="204" spans="1:19" ht="15">
      <c r="A204" s="1">
        <v>16</v>
      </c>
      <c r="B204" s="5">
        <v>0.7027777777777778</v>
      </c>
      <c r="C204" s="1" t="s">
        <v>149</v>
      </c>
      <c r="D204" s="1">
        <v>2</v>
      </c>
      <c r="E204" s="1">
        <v>8</v>
      </c>
      <c r="F204" s="1" t="s">
        <v>168</v>
      </c>
      <c r="G204" s="2">
        <v>19.3614333333333</v>
      </c>
      <c r="H204" s="6">
        <f>1+_xlfn.COUNTIFS(A:A,A204,O:O,"&lt;"&amp;O204)</f>
        <v>15</v>
      </c>
      <c r="I204" s="2">
        <f>_xlfn.AVERAGEIF(A:A,A204,G:G)</f>
        <v>46.077377777777755</v>
      </c>
      <c r="J204" s="2">
        <f t="shared" si="24"/>
        <v>-26.715944444444457</v>
      </c>
      <c r="K204" s="2">
        <f t="shared" si="25"/>
        <v>63.28405555555554</v>
      </c>
      <c r="L204" s="2">
        <f t="shared" si="26"/>
        <v>44.56921318487296</v>
      </c>
      <c r="M204" s="2">
        <f>SUMIF(A:A,A204,L:L)</f>
        <v>4660.0664277267515</v>
      </c>
      <c r="N204" s="3">
        <f t="shared" si="27"/>
        <v>0.009564072503278558</v>
      </c>
      <c r="O204" s="7">
        <f t="shared" si="28"/>
        <v>104.55796938565665</v>
      </c>
      <c r="P204" s="3">
        <f t="shared" si="29"/>
      </c>
      <c r="Q204" s="3">
        <f>IF(ISNUMBER(P204),SUMIF(A:A,A204,P:P),"")</f>
      </c>
      <c r="R204" s="3">
        <f t="shared" si="30"/>
      </c>
      <c r="S204" s="8">
        <f t="shared" si="31"/>
      </c>
    </row>
    <row r="205" spans="1:19" ht="15">
      <c r="A205" s="1">
        <v>16</v>
      </c>
      <c r="B205" s="5">
        <v>0.7027777777777778</v>
      </c>
      <c r="C205" s="1" t="s">
        <v>149</v>
      </c>
      <c r="D205" s="1">
        <v>2</v>
      </c>
      <c r="E205" s="1">
        <v>11</v>
      </c>
      <c r="F205" s="1" t="s">
        <v>171</v>
      </c>
      <c r="G205" s="2">
        <v>42.9290333333333</v>
      </c>
      <c r="H205" s="6">
        <f>1+_xlfn.COUNTIFS(A:A,A205,O:O,"&lt;"&amp;O205)</f>
        <v>10</v>
      </c>
      <c r="I205" s="2">
        <f>_xlfn.AVERAGEIF(A:A,A205,G:G)</f>
        <v>46.077377777777755</v>
      </c>
      <c r="J205" s="2">
        <f t="shared" si="24"/>
        <v>-3.1483444444444544</v>
      </c>
      <c r="K205" s="2">
        <f t="shared" si="25"/>
        <v>86.85165555555554</v>
      </c>
      <c r="L205" s="2">
        <f t="shared" si="26"/>
        <v>183.29545027325625</v>
      </c>
      <c r="M205" s="2">
        <f>SUMIF(A:A,A205,L:L)</f>
        <v>4660.0664277267515</v>
      </c>
      <c r="N205" s="3">
        <f t="shared" si="27"/>
        <v>0.03933322692197554</v>
      </c>
      <c r="O205" s="7">
        <f t="shared" si="28"/>
        <v>25.423797594427683</v>
      </c>
      <c r="P205" s="3">
        <f t="shared" si="29"/>
      </c>
      <c r="Q205" s="3">
        <f>IF(ISNUMBER(P205),SUMIF(A:A,A205,P:P),"")</f>
      </c>
      <c r="R205" s="3">
        <f t="shared" si="30"/>
      </c>
      <c r="S205" s="8">
        <f t="shared" si="31"/>
      </c>
    </row>
    <row r="206" spans="1:19" ht="15">
      <c r="A206" s="1">
        <v>16</v>
      </c>
      <c r="B206" s="5">
        <v>0.7027777777777778</v>
      </c>
      <c r="C206" s="1" t="s">
        <v>149</v>
      </c>
      <c r="D206" s="1">
        <v>2</v>
      </c>
      <c r="E206" s="1">
        <v>12</v>
      </c>
      <c r="F206" s="1" t="s">
        <v>172</v>
      </c>
      <c r="G206" s="2">
        <v>43.1536</v>
      </c>
      <c r="H206" s="6">
        <f>1+_xlfn.COUNTIFS(A:A,A206,O:O,"&lt;"&amp;O206)</f>
        <v>9</v>
      </c>
      <c r="I206" s="2">
        <f>_xlfn.AVERAGEIF(A:A,A206,G:G)</f>
        <v>46.077377777777755</v>
      </c>
      <c r="J206" s="2">
        <f t="shared" si="24"/>
        <v>-2.923777777777758</v>
      </c>
      <c r="K206" s="2">
        <f t="shared" si="25"/>
        <v>87.07622222222224</v>
      </c>
      <c r="L206" s="2">
        <f t="shared" si="26"/>
        <v>185.7818866749542</v>
      </c>
      <c r="M206" s="2">
        <f>SUMIF(A:A,A206,L:L)</f>
        <v>4660.0664277267515</v>
      </c>
      <c r="N206" s="3">
        <f t="shared" si="27"/>
        <v>0.039866789359391454</v>
      </c>
      <c r="O206" s="7">
        <f t="shared" si="28"/>
        <v>25.083534843631174</v>
      </c>
      <c r="P206" s="3">
        <f t="shared" si="29"/>
      </c>
      <c r="Q206" s="3">
        <f>IF(ISNUMBER(P206),SUMIF(A:A,A206,P:P),"")</f>
      </c>
      <c r="R206" s="3">
        <f t="shared" si="30"/>
      </c>
      <c r="S206" s="8">
        <f t="shared" si="31"/>
      </c>
    </row>
    <row r="207" spans="1:19" ht="15">
      <c r="A207" s="1">
        <v>16</v>
      </c>
      <c r="B207" s="5">
        <v>0.7027777777777778</v>
      </c>
      <c r="C207" s="1" t="s">
        <v>149</v>
      </c>
      <c r="D207" s="1">
        <v>2</v>
      </c>
      <c r="E207" s="1">
        <v>13</v>
      </c>
      <c r="F207" s="1" t="s">
        <v>173</v>
      </c>
      <c r="G207" s="2">
        <v>40.1741</v>
      </c>
      <c r="H207" s="6">
        <f>1+_xlfn.COUNTIFS(A:A,A207,O:O,"&lt;"&amp;O207)</f>
        <v>11</v>
      </c>
      <c r="I207" s="2">
        <f>_xlfn.AVERAGEIF(A:A,A207,G:G)</f>
        <v>46.077377777777755</v>
      </c>
      <c r="J207" s="2">
        <f t="shared" si="24"/>
        <v>-5.9032777777777525</v>
      </c>
      <c r="K207" s="2">
        <f t="shared" si="25"/>
        <v>84.09672222222224</v>
      </c>
      <c r="L207" s="2">
        <f t="shared" si="26"/>
        <v>155.36906222515583</v>
      </c>
      <c r="M207" s="2">
        <f>SUMIF(A:A,A207,L:L)</f>
        <v>4660.0664277267515</v>
      </c>
      <c r="N207" s="3">
        <f t="shared" si="27"/>
        <v>0.03334052521241572</v>
      </c>
      <c r="O207" s="7">
        <f t="shared" si="28"/>
        <v>29.993528705048977</v>
      </c>
      <c r="P207" s="3">
        <f t="shared" si="29"/>
      </c>
      <c r="Q207" s="3">
        <f>IF(ISNUMBER(P207),SUMIF(A:A,A207,P:P),"")</f>
      </c>
      <c r="R207" s="3">
        <f t="shared" si="30"/>
      </c>
      <c r="S207" s="8">
        <f t="shared" si="31"/>
      </c>
    </row>
    <row r="208" spans="1:19" ht="15">
      <c r="A208" s="1">
        <v>16</v>
      </c>
      <c r="B208" s="5">
        <v>0.7027777777777778</v>
      </c>
      <c r="C208" s="1" t="s">
        <v>149</v>
      </c>
      <c r="D208" s="1">
        <v>2</v>
      </c>
      <c r="E208" s="1">
        <v>14</v>
      </c>
      <c r="F208" s="1" t="s">
        <v>174</v>
      </c>
      <c r="G208" s="2">
        <v>26.5616333333333</v>
      </c>
      <c r="H208" s="6">
        <f>1+_xlfn.COUNTIFS(A:A,A208,O:O,"&lt;"&amp;O208)</f>
        <v>14</v>
      </c>
      <c r="I208" s="2">
        <f>_xlfn.AVERAGEIF(A:A,A208,G:G)</f>
        <v>46.077377777777755</v>
      </c>
      <c r="J208" s="2">
        <f t="shared" si="24"/>
        <v>-19.515744444444454</v>
      </c>
      <c r="K208" s="2">
        <f t="shared" si="25"/>
        <v>70.48425555555555</v>
      </c>
      <c r="L208" s="2">
        <f t="shared" si="26"/>
        <v>68.65234794699457</v>
      </c>
      <c r="M208" s="2">
        <f>SUMIF(A:A,A208,L:L)</f>
        <v>4660.0664277267515</v>
      </c>
      <c r="N208" s="3">
        <f t="shared" si="27"/>
        <v>0.014732053504328303</v>
      </c>
      <c r="O208" s="7">
        <f t="shared" si="28"/>
        <v>67.87919957704459</v>
      </c>
      <c r="P208" s="3">
        <f t="shared" si="29"/>
      </c>
      <c r="Q208" s="3">
        <f>IF(ISNUMBER(P208),SUMIF(A:A,A208,P:P),"")</f>
      </c>
      <c r="R208" s="3">
        <f t="shared" si="30"/>
      </c>
      <c r="S208" s="8">
        <f t="shared" si="31"/>
      </c>
    </row>
    <row r="209" spans="1:19" ht="15">
      <c r="A209" s="1">
        <v>16</v>
      </c>
      <c r="B209" s="5">
        <v>0.7027777777777778</v>
      </c>
      <c r="C209" s="1" t="s">
        <v>149</v>
      </c>
      <c r="D209" s="1">
        <v>2</v>
      </c>
      <c r="E209" s="1">
        <v>15</v>
      </c>
      <c r="F209" s="1" t="s">
        <v>175</v>
      </c>
      <c r="G209" s="2">
        <v>29.720633333333303</v>
      </c>
      <c r="H209" s="6">
        <f>1+_xlfn.COUNTIFS(A:A,A209,O:O,"&lt;"&amp;O209)</f>
        <v>12</v>
      </c>
      <c r="I209" s="2">
        <f>_xlfn.AVERAGEIF(A:A,A209,G:G)</f>
        <v>46.077377777777755</v>
      </c>
      <c r="J209" s="2">
        <f t="shared" si="24"/>
        <v>-16.356744444444452</v>
      </c>
      <c r="K209" s="2">
        <f t="shared" si="25"/>
        <v>73.64325555555556</v>
      </c>
      <c r="L209" s="2">
        <f t="shared" si="26"/>
        <v>82.97964471596676</v>
      </c>
      <c r="M209" s="2">
        <f>SUMIF(A:A,A209,L:L)</f>
        <v>4660.0664277267515</v>
      </c>
      <c r="N209" s="3">
        <f t="shared" si="27"/>
        <v>0.017806536881588068</v>
      </c>
      <c r="O209" s="7">
        <f t="shared" si="28"/>
        <v>56.159151363901564</v>
      </c>
      <c r="P209" s="3">
        <f t="shared" si="29"/>
      </c>
      <c r="Q209" s="3">
        <f>IF(ISNUMBER(P209),SUMIF(A:A,A209,P:P),"")</f>
      </c>
      <c r="R209" s="3">
        <f t="shared" si="30"/>
      </c>
      <c r="S209" s="8">
        <f t="shared" si="31"/>
      </c>
    </row>
    <row r="210" spans="1:19" ht="15">
      <c r="A210" s="1">
        <v>34</v>
      </c>
      <c r="B210" s="5">
        <v>0.7083333333333334</v>
      </c>
      <c r="C210" s="1" t="s">
        <v>282</v>
      </c>
      <c r="D210" s="1">
        <v>8</v>
      </c>
      <c r="E210" s="1">
        <v>2</v>
      </c>
      <c r="F210" s="1" t="s">
        <v>344</v>
      </c>
      <c r="G210" s="2">
        <v>64.2769666666666</v>
      </c>
      <c r="H210" s="6">
        <f>1+_xlfn.COUNTIFS(A:A,A210,O:O,"&lt;"&amp;O210)</f>
        <v>1</v>
      </c>
      <c r="I210" s="2">
        <f>_xlfn.AVERAGEIF(A:A,A210,G:G)</f>
        <v>52.785636666666676</v>
      </c>
      <c r="J210" s="2">
        <f t="shared" si="24"/>
        <v>11.49132999999992</v>
      </c>
      <c r="K210" s="2">
        <f t="shared" si="25"/>
        <v>101.49132999999992</v>
      </c>
      <c r="L210" s="2">
        <f t="shared" si="26"/>
        <v>441.1918434436266</v>
      </c>
      <c r="M210" s="2">
        <f>SUMIF(A:A,A210,L:L)</f>
        <v>2569.5755123124554</v>
      </c>
      <c r="N210" s="3">
        <f t="shared" si="27"/>
        <v>0.17169833746064223</v>
      </c>
      <c r="O210" s="7">
        <f t="shared" si="28"/>
        <v>5.824168217291133</v>
      </c>
      <c r="P210" s="3">
        <f t="shared" si="29"/>
        <v>0.17169833746064223</v>
      </c>
      <c r="Q210" s="3">
        <f>IF(ISNUMBER(P210),SUMIF(A:A,A210,P:P),"")</f>
        <v>0.9569553011016703</v>
      </c>
      <c r="R210" s="3">
        <f t="shared" si="30"/>
        <v>0.17942148109005607</v>
      </c>
      <c r="S210" s="8">
        <f t="shared" si="31"/>
        <v>5.573468650044614</v>
      </c>
    </row>
    <row r="211" spans="1:19" ht="15">
      <c r="A211" s="1">
        <v>34</v>
      </c>
      <c r="B211" s="5">
        <v>0.7083333333333334</v>
      </c>
      <c r="C211" s="1" t="s">
        <v>282</v>
      </c>
      <c r="D211" s="1">
        <v>8</v>
      </c>
      <c r="E211" s="1">
        <v>4</v>
      </c>
      <c r="F211" s="1" t="s">
        <v>346</v>
      </c>
      <c r="G211" s="2">
        <v>63.0721666666666</v>
      </c>
      <c r="H211" s="6">
        <f>1+_xlfn.COUNTIFS(A:A,A211,O:O,"&lt;"&amp;O211)</f>
        <v>2</v>
      </c>
      <c r="I211" s="2">
        <f>_xlfn.AVERAGEIF(A:A,A211,G:G)</f>
        <v>52.785636666666676</v>
      </c>
      <c r="J211" s="2">
        <f t="shared" si="24"/>
        <v>10.286529999999921</v>
      </c>
      <c r="K211" s="2">
        <f t="shared" si="25"/>
        <v>100.28652999999991</v>
      </c>
      <c r="L211" s="2">
        <f t="shared" si="26"/>
        <v>410.4244220478894</v>
      </c>
      <c r="M211" s="2">
        <f>SUMIF(A:A,A211,L:L)</f>
        <v>2569.5755123124554</v>
      </c>
      <c r="N211" s="3">
        <f t="shared" si="27"/>
        <v>0.1597246004568799</v>
      </c>
      <c r="O211" s="7">
        <f t="shared" si="28"/>
        <v>6.260776343403441</v>
      </c>
      <c r="P211" s="3">
        <f t="shared" si="29"/>
        <v>0.1597246004568799</v>
      </c>
      <c r="Q211" s="3">
        <f>IF(ISNUMBER(P211),SUMIF(A:A,A211,P:P),"")</f>
        <v>0.9569553011016703</v>
      </c>
      <c r="R211" s="3">
        <f t="shared" si="30"/>
        <v>0.16690915476720913</v>
      </c>
      <c r="S211" s="8">
        <f t="shared" si="31"/>
        <v>5.991283110831853</v>
      </c>
    </row>
    <row r="212" spans="1:19" ht="15">
      <c r="A212" s="1">
        <v>34</v>
      </c>
      <c r="B212" s="5">
        <v>0.7083333333333334</v>
      </c>
      <c r="C212" s="1" t="s">
        <v>282</v>
      </c>
      <c r="D212" s="1">
        <v>8</v>
      </c>
      <c r="E212" s="1">
        <v>9</v>
      </c>
      <c r="F212" s="1" t="s">
        <v>351</v>
      </c>
      <c r="G212" s="2">
        <v>62.636733333333304</v>
      </c>
      <c r="H212" s="6">
        <f>1+_xlfn.COUNTIFS(A:A,A212,O:O,"&lt;"&amp;O212)</f>
        <v>3</v>
      </c>
      <c r="I212" s="2">
        <f>_xlfn.AVERAGEIF(A:A,A212,G:G)</f>
        <v>52.785636666666676</v>
      </c>
      <c r="J212" s="2">
        <f t="shared" si="24"/>
        <v>9.851096666666628</v>
      </c>
      <c r="K212" s="2">
        <f t="shared" si="25"/>
        <v>99.85109666666662</v>
      </c>
      <c r="L212" s="2">
        <f t="shared" si="26"/>
        <v>399.84053295243086</v>
      </c>
      <c r="M212" s="2">
        <f>SUMIF(A:A,A212,L:L)</f>
        <v>2569.5755123124554</v>
      </c>
      <c r="N212" s="3">
        <f t="shared" si="27"/>
        <v>0.15560567534853245</v>
      </c>
      <c r="O212" s="7">
        <f t="shared" si="28"/>
        <v>6.42650081856048</v>
      </c>
      <c r="P212" s="3">
        <f t="shared" si="29"/>
        <v>0.15560567534853245</v>
      </c>
      <c r="Q212" s="3">
        <f>IF(ISNUMBER(P212),SUMIF(A:A,A212,P:P),"")</f>
        <v>0.9569553011016703</v>
      </c>
      <c r="R212" s="3">
        <f t="shared" si="30"/>
        <v>0.16260495675126665</v>
      </c>
      <c r="S212" s="8">
        <f t="shared" si="31"/>
        <v>6.149874025855674</v>
      </c>
    </row>
    <row r="213" spans="1:19" ht="15">
      <c r="A213" s="1">
        <v>34</v>
      </c>
      <c r="B213" s="5">
        <v>0.7083333333333334</v>
      </c>
      <c r="C213" s="1" t="s">
        <v>282</v>
      </c>
      <c r="D213" s="1">
        <v>8</v>
      </c>
      <c r="E213" s="1">
        <v>1</v>
      </c>
      <c r="F213" s="1" t="s">
        <v>343</v>
      </c>
      <c r="G213" s="2">
        <v>61.4949666666667</v>
      </c>
      <c r="H213" s="6">
        <f>1+_xlfn.COUNTIFS(A:A,A213,O:O,"&lt;"&amp;O213)</f>
        <v>4</v>
      </c>
      <c r="I213" s="2">
        <f>_xlfn.AVERAGEIF(A:A,A213,G:G)</f>
        <v>52.785636666666676</v>
      </c>
      <c r="J213" s="2">
        <f t="shared" si="24"/>
        <v>8.709330000000023</v>
      </c>
      <c r="K213" s="2">
        <f t="shared" si="25"/>
        <v>98.70933000000002</v>
      </c>
      <c r="L213" s="2">
        <f t="shared" si="26"/>
        <v>373.36623455116074</v>
      </c>
      <c r="M213" s="2">
        <f>SUMIF(A:A,A213,L:L)</f>
        <v>2569.5755123124554</v>
      </c>
      <c r="N213" s="3">
        <f t="shared" si="27"/>
        <v>0.14530269017669567</v>
      </c>
      <c r="O213" s="7">
        <f t="shared" si="28"/>
        <v>6.882185035830704</v>
      </c>
      <c r="P213" s="3">
        <f t="shared" si="29"/>
        <v>0.14530269017669567</v>
      </c>
      <c r="Q213" s="3">
        <f>IF(ISNUMBER(P213),SUMIF(A:A,A213,P:P),"")</f>
        <v>0.9569553011016703</v>
      </c>
      <c r="R213" s="3">
        <f t="shared" si="30"/>
        <v>0.15183853416081156</v>
      </c>
      <c r="S213" s="8">
        <f t="shared" si="31"/>
        <v>6.585943453200781</v>
      </c>
    </row>
    <row r="214" spans="1:19" ht="15">
      <c r="A214" s="1">
        <v>34</v>
      </c>
      <c r="B214" s="5">
        <v>0.7083333333333334</v>
      </c>
      <c r="C214" s="1" t="s">
        <v>282</v>
      </c>
      <c r="D214" s="1">
        <v>8</v>
      </c>
      <c r="E214" s="1">
        <v>8</v>
      </c>
      <c r="F214" s="1" t="s">
        <v>350</v>
      </c>
      <c r="G214" s="2">
        <v>57.8114</v>
      </c>
      <c r="H214" s="6">
        <f>1+_xlfn.COUNTIFS(A:A,A214,O:O,"&lt;"&amp;O214)</f>
        <v>5</v>
      </c>
      <c r="I214" s="2">
        <f>_xlfn.AVERAGEIF(A:A,A214,G:G)</f>
        <v>52.785636666666676</v>
      </c>
      <c r="J214" s="2">
        <f t="shared" si="24"/>
        <v>5.025763333333323</v>
      </c>
      <c r="K214" s="2">
        <f t="shared" si="25"/>
        <v>95.02576333333332</v>
      </c>
      <c r="L214" s="2">
        <f t="shared" si="26"/>
        <v>299.3297474510076</v>
      </c>
      <c r="M214" s="2">
        <f>SUMIF(A:A,A214,L:L)</f>
        <v>2569.5755123124554</v>
      </c>
      <c r="N214" s="3">
        <f t="shared" si="27"/>
        <v>0.11648995953484542</v>
      </c>
      <c r="O214" s="7">
        <f t="shared" si="28"/>
        <v>8.584430829859391</v>
      </c>
      <c r="P214" s="3">
        <f t="shared" si="29"/>
        <v>0.11648995953484542</v>
      </c>
      <c r="Q214" s="3">
        <f>IF(ISNUMBER(P214),SUMIF(A:A,A214,P:P),"")</f>
        <v>0.9569553011016703</v>
      </c>
      <c r="R214" s="3">
        <f t="shared" si="30"/>
        <v>0.12172978131866698</v>
      </c>
      <c r="S214" s="8">
        <f t="shared" si="31"/>
        <v>8.214916589574555</v>
      </c>
    </row>
    <row r="215" spans="1:19" ht="15">
      <c r="A215" s="1">
        <v>34</v>
      </c>
      <c r="B215" s="5">
        <v>0.7083333333333334</v>
      </c>
      <c r="C215" s="1" t="s">
        <v>282</v>
      </c>
      <c r="D215" s="1">
        <v>8</v>
      </c>
      <c r="E215" s="1">
        <v>6</v>
      </c>
      <c r="F215" s="1" t="s">
        <v>348</v>
      </c>
      <c r="G215" s="2">
        <v>46.103300000000104</v>
      </c>
      <c r="H215" s="6">
        <f>1+_xlfn.COUNTIFS(A:A,A215,O:O,"&lt;"&amp;O215)</f>
        <v>6</v>
      </c>
      <c r="I215" s="2">
        <f>_xlfn.AVERAGEIF(A:A,A215,G:G)</f>
        <v>52.785636666666676</v>
      </c>
      <c r="J215" s="2">
        <f aca="true" t="shared" si="32" ref="J215:J262">G215-I215</f>
        <v>-6.682336666666572</v>
      </c>
      <c r="K215" s="2">
        <f aca="true" t="shared" si="33" ref="K215:K262">90+J215</f>
        <v>83.31766333333343</v>
      </c>
      <c r="L215" s="2">
        <f aca="true" t="shared" si="34" ref="L215:L262">EXP(0.06*K215)</f>
        <v>148.27368662667433</v>
      </c>
      <c r="M215" s="2">
        <f>SUMIF(A:A,A215,L:L)</f>
        <v>2569.5755123124554</v>
      </c>
      <c r="N215" s="3">
        <f aca="true" t="shared" si="35" ref="N215:N262">L215/M215</f>
        <v>0.05770357240571514</v>
      </c>
      <c r="O215" s="7">
        <f aca="true" t="shared" si="36" ref="O215:O262">1/N215</f>
        <v>17.32994957346795</v>
      </c>
      <c r="P215" s="3">
        <f aca="true" t="shared" si="37" ref="P215:P262">IF(O215&gt;21,"",N215)</f>
        <v>0.05770357240571514</v>
      </c>
      <c r="Q215" s="3">
        <f>IF(ISNUMBER(P215),SUMIF(A:A,A215,P:P),"")</f>
        <v>0.9569553011016703</v>
      </c>
      <c r="R215" s="3">
        <f aca="true" t="shared" si="38" ref="R215:R262">_xlfn.IFERROR(P215*(1/Q215),"")</f>
        <v>0.060299130313908475</v>
      </c>
      <c r="S215" s="8">
        <f aca="true" t="shared" si="39" ref="S215:S262">_xlfn.IFERROR(1/R215,"")</f>
        <v>16.583987112154784</v>
      </c>
    </row>
    <row r="216" spans="1:19" ht="15">
      <c r="A216" s="1">
        <v>34</v>
      </c>
      <c r="B216" s="5">
        <v>0.7083333333333334</v>
      </c>
      <c r="C216" s="1" t="s">
        <v>282</v>
      </c>
      <c r="D216" s="1">
        <v>8</v>
      </c>
      <c r="E216" s="1">
        <v>10</v>
      </c>
      <c r="F216" s="1" t="s">
        <v>352</v>
      </c>
      <c r="G216" s="2">
        <v>44.743500000000104</v>
      </c>
      <c r="H216" s="6">
        <f>1+_xlfn.COUNTIFS(A:A,A216,O:O,"&lt;"&amp;O216)</f>
        <v>7</v>
      </c>
      <c r="I216" s="2">
        <f>_xlfn.AVERAGEIF(A:A,A216,G:G)</f>
        <v>52.785636666666676</v>
      </c>
      <c r="J216" s="2">
        <f t="shared" si="32"/>
        <v>-8.042136666666572</v>
      </c>
      <c r="K216" s="2">
        <f t="shared" si="33"/>
        <v>81.95786333333342</v>
      </c>
      <c r="L216" s="2">
        <f t="shared" si="34"/>
        <v>136.65668065738245</v>
      </c>
      <c r="M216" s="2">
        <f>SUMIF(A:A,A216,L:L)</f>
        <v>2569.5755123124554</v>
      </c>
      <c r="N216" s="3">
        <f t="shared" si="35"/>
        <v>0.053182589887930586</v>
      </c>
      <c r="O216" s="7">
        <f t="shared" si="36"/>
        <v>18.803145956360108</v>
      </c>
      <c r="P216" s="3">
        <f t="shared" si="37"/>
        <v>0.053182589887930586</v>
      </c>
      <c r="Q216" s="3">
        <f>IF(ISNUMBER(P216),SUMIF(A:A,A216,P:P),"")</f>
        <v>0.9569553011016703</v>
      </c>
      <c r="R216" s="3">
        <f t="shared" si="38"/>
        <v>0.055574789989360524</v>
      </c>
      <c r="S216" s="8">
        <f t="shared" si="39"/>
        <v>17.99377020032724</v>
      </c>
    </row>
    <row r="217" spans="1:19" ht="15">
      <c r="A217" s="1">
        <v>34</v>
      </c>
      <c r="B217" s="5">
        <v>0.7083333333333334</v>
      </c>
      <c r="C217" s="1" t="s">
        <v>282</v>
      </c>
      <c r="D217" s="1">
        <v>8</v>
      </c>
      <c r="E217" s="1">
        <v>5</v>
      </c>
      <c r="F217" s="1" t="s">
        <v>347</v>
      </c>
      <c r="G217" s="2">
        <v>43.3865333333333</v>
      </c>
      <c r="H217" s="6">
        <f>1+_xlfn.COUNTIFS(A:A,A217,O:O,"&lt;"&amp;O217)</f>
        <v>8</v>
      </c>
      <c r="I217" s="2">
        <f>_xlfn.AVERAGEIF(A:A,A217,G:G)</f>
        <v>52.785636666666676</v>
      </c>
      <c r="J217" s="2">
        <f t="shared" si="32"/>
        <v>-9.399103333333379</v>
      </c>
      <c r="K217" s="2">
        <f t="shared" si="33"/>
        <v>80.60089666666661</v>
      </c>
      <c r="L217" s="2">
        <f t="shared" si="34"/>
        <v>125.97126180192933</v>
      </c>
      <c r="M217" s="2">
        <f>SUMIF(A:A,A217,L:L)</f>
        <v>2569.5755123124554</v>
      </c>
      <c r="N217" s="3">
        <f t="shared" si="35"/>
        <v>0.04902415251014093</v>
      </c>
      <c r="O217" s="7">
        <f t="shared" si="36"/>
        <v>20.398108866709</v>
      </c>
      <c r="P217" s="3">
        <f t="shared" si="37"/>
        <v>0.04902415251014093</v>
      </c>
      <c r="Q217" s="3">
        <f>IF(ISNUMBER(P217),SUMIF(A:A,A217,P:P),"")</f>
        <v>0.9569553011016703</v>
      </c>
      <c r="R217" s="3">
        <f t="shared" si="38"/>
        <v>0.051229302407022705</v>
      </c>
      <c r="S217" s="8">
        <f t="shared" si="39"/>
        <v>19.52007841244616</v>
      </c>
    </row>
    <row r="218" spans="1:19" ht="15">
      <c r="A218" s="1">
        <v>34</v>
      </c>
      <c r="B218" s="5">
        <v>0.7083333333333334</v>
      </c>
      <c r="C218" s="1" t="s">
        <v>282</v>
      </c>
      <c r="D218" s="1">
        <v>8</v>
      </c>
      <c r="E218" s="1">
        <v>7</v>
      </c>
      <c r="F218" s="1" t="s">
        <v>349</v>
      </c>
      <c r="G218" s="2">
        <v>43.1121666666667</v>
      </c>
      <c r="H218" s="6">
        <f>1+_xlfn.COUNTIFS(A:A,A218,O:O,"&lt;"&amp;O218)</f>
        <v>9</v>
      </c>
      <c r="I218" s="2">
        <f>_xlfn.AVERAGEIF(A:A,A218,G:G)</f>
        <v>52.785636666666676</v>
      </c>
      <c r="J218" s="2">
        <f t="shared" si="32"/>
        <v>-9.673469999999973</v>
      </c>
      <c r="K218" s="2">
        <f t="shared" si="33"/>
        <v>80.32653000000002</v>
      </c>
      <c r="L218" s="2">
        <f t="shared" si="34"/>
        <v>123.91449855634306</v>
      </c>
      <c r="M218" s="2">
        <f>SUMIF(A:A,A218,L:L)</f>
        <v>2569.5755123124554</v>
      </c>
      <c r="N218" s="3">
        <f t="shared" si="35"/>
        <v>0.048223723320287966</v>
      </c>
      <c r="O218" s="7">
        <f t="shared" si="36"/>
        <v>20.73668168171691</v>
      </c>
      <c r="P218" s="3">
        <f t="shared" si="37"/>
        <v>0.048223723320287966</v>
      </c>
      <c r="Q218" s="3">
        <f>IF(ISNUMBER(P218),SUMIF(A:A,A218,P:P),"")</f>
        <v>0.9569553011016703</v>
      </c>
      <c r="R218" s="3">
        <f t="shared" si="38"/>
        <v>0.05039286920169797</v>
      </c>
      <c r="S218" s="8">
        <f t="shared" si="39"/>
        <v>19.844077462576895</v>
      </c>
    </row>
    <row r="219" spans="1:19" ht="15">
      <c r="A219" s="1">
        <v>34</v>
      </c>
      <c r="B219" s="5">
        <v>0.7083333333333334</v>
      </c>
      <c r="C219" s="1" t="s">
        <v>282</v>
      </c>
      <c r="D219" s="1">
        <v>8</v>
      </c>
      <c r="E219" s="1">
        <v>3</v>
      </c>
      <c r="F219" s="1" t="s">
        <v>345</v>
      </c>
      <c r="G219" s="2">
        <v>41.2186333333333</v>
      </c>
      <c r="H219" s="6">
        <f>1+_xlfn.COUNTIFS(A:A,A219,O:O,"&lt;"&amp;O219)</f>
        <v>10</v>
      </c>
      <c r="I219" s="2">
        <f>_xlfn.AVERAGEIF(A:A,A219,G:G)</f>
        <v>52.785636666666676</v>
      </c>
      <c r="J219" s="2">
        <f t="shared" si="32"/>
        <v>-11.567003333333375</v>
      </c>
      <c r="K219" s="2">
        <f t="shared" si="33"/>
        <v>78.43299666666663</v>
      </c>
      <c r="L219" s="2">
        <f t="shared" si="34"/>
        <v>110.60660422401111</v>
      </c>
      <c r="M219" s="2">
        <f>SUMIF(A:A,A219,L:L)</f>
        <v>2569.5755123124554</v>
      </c>
      <c r="N219" s="3">
        <f t="shared" si="35"/>
        <v>0.04304469889832977</v>
      </c>
      <c r="O219" s="7">
        <f t="shared" si="36"/>
        <v>23.231664423114417</v>
      </c>
      <c r="P219" s="3">
        <f t="shared" si="37"/>
      </c>
      <c r="Q219" s="3">
        <f>IF(ISNUMBER(P219),SUMIF(A:A,A219,P:P),"")</f>
      </c>
      <c r="R219" s="3">
        <f t="shared" si="38"/>
      </c>
      <c r="S219" s="8">
        <f t="shared" si="39"/>
      </c>
    </row>
    <row r="220" spans="1:19" ht="15">
      <c r="A220" s="1">
        <v>13</v>
      </c>
      <c r="B220" s="5">
        <v>0.7118055555555555</v>
      </c>
      <c r="C220" s="1" t="s">
        <v>95</v>
      </c>
      <c r="D220" s="1">
        <v>7</v>
      </c>
      <c r="E220" s="1">
        <v>3</v>
      </c>
      <c r="F220" s="1" t="s">
        <v>135</v>
      </c>
      <c r="G220" s="2">
        <v>64.9397</v>
      </c>
      <c r="H220" s="6">
        <f>1+_xlfn.COUNTIFS(A:A,A220,O:O,"&lt;"&amp;O220)</f>
        <v>1</v>
      </c>
      <c r="I220" s="2">
        <f>_xlfn.AVERAGEIF(A:A,A220,G:G)</f>
        <v>51.23404761904764</v>
      </c>
      <c r="J220" s="2">
        <f t="shared" si="32"/>
        <v>13.705652380952365</v>
      </c>
      <c r="K220" s="2">
        <f t="shared" si="33"/>
        <v>103.70565238095236</v>
      </c>
      <c r="L220" s="2">
        <f t="shared" si="34"/>
        <v>503.88050306045795</v>
      </c>
      <c r="M220" s="2">
        <f>SUMIF(A:A,A220,L:L)</f>
        <v>1869.5125856877446</v>
      </c>
      <c r="N220" s="3">
        <f t="shared" si="35"/>
        <v>0.2695250660080973</v>
      </c>
      <c r="O220" s="7">
        <f t="shared" si="36"/>
        <v>3.7102300532224235</v>
      </c>
      <c r="P220" s="3">
        <f t="shared" si="37"/>
        <v>0.2695250660080973</v>
      </c>
      <c r="Q220" s="3">
        <f>IF(ISNUMBER(P220),SUMIF(A:A,A220,P:P),"")</f>
        <v>0.9576860256097237</v>
      </c>
      <c r="R220" s="3">
        <f t="shared" si="38"/>
        <v>0.28143364192507714</v>
      </c>
      <c r="S220" s="8">
        <f t="shared" si="39"/>
        <v>3.553235473768337</v>
      </c>
    </row>
    <row r="221" spans="1:19" ht="15">
      <c r="A221" s="1">
        <v>13</v>
      </c>
      <c r="B221" s="5">
        <v>0.7118055555555555</v>
      </c>
      <c r="C221" s="1" t="s">
        <v>95</v>
      </c>
      <c r="D221" s="1">
        <v>7</v>
      </c>
      <c r="E221" s="1">
        <v>4</v>
      </c>
      <c r="F221" s="1" t="s">
        <v>136</v>
      </c>
      <c r="G221" s="2">
        <v>63.9523333333334</v>
      </c>
      <c r="H221" s="6">
        <f>1+_xlfn.COUNTIFS(A:A,A221,O:O,"&lt;"&amp;O221)</f>
        <v>2</v>
      </c>
      <c r="I221" s="2">
        <f>_xlfn.AVERAGEIF(A:A,A221,G:G)</f>
        <v>51.23404761904764</v>
      </c>
      <c r="J221" s="2">
        <f t="shared" si="32"/>
        <v>12.718285714285763</v>
      </c>
      <c r="K221" s="2">
        <f t="shared" si="33"/>
        <v>102.71828571428577</v>
      </c>
      <c r="L221" s="2">
        <f t="shared" si="34"/>
        <v>474.89662219176574</v>
      </c>
      <c r="M221" s="2">
        <f>SUMIF(A:A,A221,L:L)</f>
        <v>1869.5125856877446</v>
      </c>
      <c r="N221" s="3">
        <f t="shared" si="35"/>
        <v>0.2540216235115977</v>
      </c>
      <c r="O221" s="7">
        <f t="shared" si="36"/>
        <v>3.9366727374464787</v>
      </c>
      <c r="P221" s="3">
        <f t="shared" si="37"/>
        <v>0.2540216235115977</v>
      </c>
      <c r="Q221" s="3">
        <f>IF(ISNUMBER(P221),SUMIF(A:A,A221,P:P),"")</f>
        <v>0.9576860256097237</v>
      </c>
      <c r="R221" s="3">
        <f t="shared" si="38"/>
        <v>0.26524520220483677</v>
      </c>
      <c r="S221" s="8">
        <f t="shared" si="39"/>
        <v>3.77009646805127</v>
      </c>
    </row>
    <row r="222" spans="1:19" ht="15">
      <c r="A222" s="1">
        <v>13</v>
      </c>
      <c r="B222" s="5">
        <v>0.7118055555555555</v>
      </c>
      <c r="C222" s="1" t="s">
        <v>95</v>
      </c>
      <c r="D222" s="1">
        <v>7</v>
      </c>
      <c r="E222" s="1">
        <v>7</v>
      </c>
      <c r="F222" s="1" t="s">
        <v>139</v>
      </c>
      <c r="G222" s="2">
        <v>57.6636666666667</v>
      </c>
      <c r="H222" s="6">
        <f>1+_xlfn.COUNTIFS(A:A,A222,O:O,"&lt;"&amp;O222)</f>
        <v>3</v>
      </c>
      <c r="I222" s="2">
        <f>_xlfn.AVERAGEIF(A:A,A222,G:G)</f>
        <v>51.23404761904764</v>
      </c>
      <c r="J222" s="2">
        <f t="shared" si="32"/>
        <v>6.429619047619063</v>
      </c>
      <c r="K222" s="2">
        <f t="shared" si="33"/>
        <v>96.42961904761907</v>
      </c>
      <c r="L222" s="2">
        <f t="shared" si="34"/>
        <v>325.6350067238144</v>
      </c>
      <c r="M222" s="2">
        <f>SUMIF(A:A,A222,L:L)</f>
        <v>1869.5125856877446</v>
      </c>
      <c r="N222" s="3">
        <f t="shared" si="35"/>
        <v>0.17418176759907814</v>
      </c>
      <c r="O222" s="7">
        <f t="shared" si="36"/>
        <v>5.741129015878081</v>
      </c>
      <c r="P222" s="3">
        <f t="shared" si="37"/>
        <v>0.17418176759907814</v>
      </c>
      <c r="Q222" s="3">
        <f>IF(ISNUMBER(P222),SUMIF(A:A,A222,P:P),"")</f>
        <v>0.9576860256097237</v>
      </c>
      <c r="R222" s="3">
        <f t="shared" si="38"/>
        <v>0.1818777375269551</v>
      </c>
      <c r="S222" s="8">
        <f t="shared" si="39"/>
        <v>5.498199029728943</v>
      </c>
    </row>
    <row r="223" spans="1:19" ht="15">
      <c r="A223" s="1">
        <v>13</v>
      </c>
      <c r="B223" s="5">
        <v>0.7118055555555555</v>
      </c>
      <c r="C223" s="1" t="s">
        <v>95</v>
      </c>
      <c r="D223" s="1">
        <v>7</v>
      </c>
      <c r="E223" s="1">
        <v>5</v>
      </c>
      <c r="F223" s="1" t="s">
        <v>137</v>
      </c>
      <c r="G223" s="2">
        <v>47.1646333333334</v>
      </c>
      <c r="H223" s="6">
        <f>1+_xlfn.COUNTIFS(A:A,A223,O:O,"&lt;"&amp;O223)</f>
        <v>4</v>
      </c>
      <c r="I223" s="2">
        <f>_xlfn.AVERAGEIF(A:A,A223,G:G)</f>
        <v>51.23404761904764</v>
      </c>
      <c r="J223" s="2">
        <f t="shared" si="32"/>
        <v>-4.069414285714238</v>
      </c>
      <c r="K223" s="2">
        <f t="shared" si="33"/>
        <v>85.93058571428577</v>
      </c>
      <c r="L223" s="2">
        <f t="shared" si="34"/>
        <v>173.44059396465826</v>
      </c>
      <c r="M223" s="2">
        <f>SUMIF(A:A,A223,L:L)</f>
        <v>1869.5125856877446</v>
      </c>
      <c r="N223" s="3">
        <f t="shared" si="35"/>
        <v>0.09277316199551233</v>
      </c>
      <c r="O223" s="7">
        <f t="shared" si="36"/>
        <v>10.778979378199619</v>
      </c>
      <c r="P223" s="3">
        <f t="shared" si="37"/>
        <v>0.09277316199551233</v>
      </c>
      <c r="Q223" s="3">
        <f>IF(ISNUMBER(P223),SUMIF(A:A,A223,P:P),"")</f>
        <v>0.9576860256097237</v>
      </c>
      <c r="R223" s="3">
        <f t="shared" si="38"/>
        <v>0.09687221021779768</v>
      </c>
      <c r="S223" s="8">
        <f t="shared" si="39"/>
        <v>10.322877920837163</v>
      </c>
    </row>
    <row r="224" spans="1:19" ht="15">
      <c r="A224" s="1">
        <v>13</v>
      </c>
      <c r="B224" s="5">
        <v>0.7118055555555555</v>
      </c>
      <c r="C224" s="1" t="s">
        <v>95</v>
      </c>
      <c r="D224" s="1">
        <v>7</v>
      </c>
      <c r="E224" s="1">
        <v>1</v>
      </c>
      <c r="F224" s="1" t="s">
        <v>134</v>
      </c>
      <c r="G224" s="2">
        <v>45.9714333333333</v>
      </c>
      <c r="H224" s="6">
        <f>1+_xlfn.COUNTIFS(A:A,A224,O:O,"&lt;"&amp;O224)</f>
        <v>5</v>
      </c>
      <c r="I224" s="2">
        <f>_xlfn.AVERAGEIF(A:A,A224,G:G)</f>
        <v>51.23404761904764</v>
      </c>
      <c r="J224" s="2">
        <f t="shared" si="32"/>
        <v>-5.262614285714335</v>
      </c>
      <c r="K224" s="2">
        <f t="shared" si="33"/>
        <v>84.73738571428567</v>
      </c>
      <c r="L224" s="2">
        <f t="shared" si="34"/>
        <v>161.45769257391086</v>
      </c>
      <c r="M224" s="2">
        <f>SUMIF(A:A,A224,L:L)</f>
        <v>1869.5125856877446</v>
      </c>
      <c r="N224" s="3">
        <f t="shared" si="35"/>
        <v>0.0863635226689393</v>
      </c>
      <c r="O224" s="7">
        <f t="shared" si="36"/>
        <v>11.578962611719064</v>
      </c>
      <c r="P224" s="3">
        <f t="shared" si="37"/>
        <v>0.0863635226689393</v>
      </c>
      <c r="Q224" s="3">
        <f>IF(ISNUMBER(P224),SUMIF(A:A,A224,P:P),"")</f>
        <v>0.9576860256097237</v>
      </c>
      <c r="R224" s="3">
        <f t="shared" si="38"/>
        <v>0.09017937023144386</v>
      </c>
      <c r="S224" s="8">
        <f t="shared" si="39"/>
        <v>11.089010684300817</v>
      </c>
    </row>
    <row r="225" spans="1:19" ht="15">
      <c r="A225" s="1">
        <v>13</v>
      </c>
      <c r="B225" s="5">
        <v>0.7118055555555555</v>
      </c>
      <c r="C225" s="1" t="s">
        <v>95</v>
      </c>
      <c r="D225" s="1">
        <v>7</v>
      </c>
      <c r="E225" s="1">
        <v>6</v>
      </c>
      <c r="F225" s="1" t="s">
        <v>138</v>
      </c>
      <c r="G225" s="2">
        <v>44.8659333333333</v>
      </c>
      <c r="H225" s="6">
        <f>1+_xlfn.COUNTIFS(A:A,A225,O:O,"&lt;"&amp;O225)</f>
        <v>6</v>
      </c>
      <c r="I225" s="2">
        <f>_xlfn.AVERAGEIF(A:A,A225,G:G)</f>
        <v>51.23404761904764</v>
      </c>
      <c r="J225" s="2">
        <f t="shared" si="32"/>
        <v>-6.368114285714334</v>
      </c>
      <c r="K225" s="2">
        <f t="shared" si="33"/>
        <v>83.63188571428566</v>
      </c>
      <c r="L225" s="2">
        <f t="shared" si="34"/>
        <v>151.09565950004696</v>
      </c>
      <c r="M225" s="2">
        <f>SUMIF(A:A,A225,L:L)</f>
        <v>1869.5125856877446</v>
      </c>
      <c r="N225" s="3">
        <f t="shared" si="35"/>
        <v>0.080820883826499</v>
      </c>
      <c r="O225" s="7">
        <f t="shared" si="36"/>
        <v>12.373039648350478</v>
      </c>
      <c r="P225" s="3">
        <f t="shared" si="37"/>
        <v>0.080820883826499</v>
      </c>
      <c r="Q225" s="3">
        <f>IF(ISNUMBER(P225),SUMIF(A:A,A225,P:P),"")</f>
        <v>0.9576860256097237</v>
      </c>
      <c r="R225" s="3">
        <f t="shared" si="38"/>
        <v>0.08439183789388938</v>
      </c>
      <c r="S225" s="8">
        <f t="shared" si="39"/>
        <v>11.849487165540303</v>
      </c>
    </row>
    <row r="226" spans="1:19" ht="15">
      <c r="A226" s="1">
        <v>13</v>
      </c>
      <c r="B226" s="5">
        <v>0.7118055555555555</v>
      </c>
      <c r="C226" s="1" t="s">
        <v>95</v>
      </c>
      <c r="D226" s="1">
        <v>7</v>
      </c>
      <c r="E226" s="1">
        <v>9</v>
      </c>
      <c r="F226" s="1" t="s">
        <v>140</v>
      </c>
      <c r="G226" s="2">
        <v>34.080633333333296</v>
      </c>
      <c r="H226" s="6">
        <f>1+_xlfn.COUNTIFS(A:A,A226,O:O,"&lt;"&amp;O226)</f>
        <v>7</v>
      </c>
      <c r="I226" s="2">
        <f>_xlfn.AVERAGEIF(A:A,A226,G:G)</f>
        <v>51.23404761904764</v>
      </c>
      <c r="J226" s="2">
        <f t="shared" si="32"/>
        <v>-17.15341428571434</v>
      </c>
      <c r="K226" s="2">
        <f t="shared" si="33"/>
        <v>72.84658571428565</v>
      </c>
      <c r="L226" s="2">
        <f t="shared" si="34"/>
        <v>79.10650767309049</v>
      </c>
      <c r="M226" s="2">
        <f>SUMIF(A:A,A226,L:L)</f>
        <v>1869.5125856877446</v>
      </c>
      <c r="N226" s="3">
        <f t="shared" si="35"/>
        <v>0.04231397439027632</v>
      </c>
      <c r="O226" s="7">
        <f t="shared" si="36"/>
        <v>23.632854498059114</v>
      </c>
      <c r="P226" s="3">
        <f t="shared" si="37"/>
      </c>
      <c r="Q226" s="3">
        <f>IF(ISNUMBER(P226),SUMIF(A:A,A226,P:P),"")</f>
      </c>
      <c r="R226" s="3">
        <f t="shared" si="38"/>
      </c>
      <c r="S226" s="8">
        <f t="shared" si="39"/>
      </c>
    </row>
    <row r="227" spans="1:19" ht="15">
      <c r="A227" s="1">
        <v>5</v>
      </c>
      <c r="B227" s="5">
        <v>0.71875</v>
      </c>
      <c r="C227" s="1" t="s">
        <v>20</v>
      </c>
      <c r="D227" s="1">
        <v>7</v>
      </c>
      <c r="E227" s="1">
        <v>9</v>
      </c>
      <c r="F227" s="1" t="s">
        <v>73</v>
      </c>
      <c r="G227" s="2">
        <v>67.5795333333333</v>
      </c>
      <c r="H227" s="6">
        <f>1+_xlfn.COUNTIFS(A:A,A227,O:O,"&lt;"&amp;O227)</f>
        <v>1</v>
      </c>
      <c r="I227" s="2">
        <f>_xlfn.AVERAGEIF(A:A,A227,G:G)</f>
        <v>48.34551428571428</v>
      </c>
      <c r="J227" s="2">
        <f t="shared" si="32"/>
        <v>19.23401904761902</v>
      </c>
      <c r="K227" s="2">
        <f t="shared" si="33"/>
        <v>109.23401904761903</v>
      </c>
      <c r="L227" s="2">
        <f t="shared" si="34"/>
        <v>702.0756367340277</v>
      </c>
      <c r="M227" s="2">
        <f>SUMIF(A:A,A227,L:L)</f>
        <v>3916.172392350676</v>
      </c>
      <c r="N227" s="3">
        <f t="shared" si="35"/>
        <v>0.179275978275463</v>
      </c>
      <c r="O227" s="7">
        <f t="shared" si="36"/>
        <v>5.577992152766109</v>
      </c>
      <c r="P227" s="3">
        <f t="shared" si="37"/>
        <v>0.179275978275463</v>
      </c>
      <c r="Q227" s="3">
        <f>IF(ISNUMBER(P227),SUMIF(A:A,A227,P:P),"")</f>
        <v>0.868529166924954</v>
      </c>
      <c r="R227" s="3">
        <f t="shared" si="38"/>
        <v>0.20641330781117392</v>
      </c>
      <c r="S227" s="8">
        <f t="shared" si="39"/>
        <v>4.84464887755588</v>
      </c>
    </row>
    <row r="228" spans="1:19" ht="15">
      <c r="A228" s="1">
        <v>5</v>
      </c>
      <c r="B228" s="5">
        <v>0.71875</v>
      </c>
      <c r="C228" s="1" t="s">
        <v>20</v>
      </c>
      <c r="D228" s="1">
        <v>7</v>
      </c>
      <c r="E228" s="1">
        <v>5</v>
      </c>
      <c r="F228" s="1" t="s">
        <v>69</v>
      </c>
      <c r="G228" s="2">
        <v>57.9496666666667</v>
      </c>
      <c r="H228" s="6">
        <f>1+_xlfn.COUNTIFS(A:A,A228,O:O,"&lt;"&amp;O228)</f>
        <v>2</v>
      </c>
      <c r="I228" s="2">
        <f>_xlfn.AVERAGEIF(A:A,A228,G:G)</f>
        <v>48.34551428571428</v>
      </c>
      <c r="J228" s="2">
        <f t="shared" si="32"/>
        <v>9.60415238095242</v>
      </c>
      <c r="K228" s="2">
        <f t="shared" si="33"/>
        <v>99.60415238095243</v>
      </c>
      <c r="L228" s="2">
        <f t="shared" si="34"/>
        <v>393.9599060624728</v>
      </c>
      <c r="M228" s="2">
        <f>SUMIF(A:A,A228,L:L)</f>
        <v>3916.172392350676</v>
      </c>
      <c r="N228" s="3">
        <f t="shared" si="35"/>
        <v>0.10059820319247974</v>
      </c>
      <c r="O228" s="7">
        <f t="shared" si="36"/>
        <v>9.94053539988829</v>
      </c>
      <c r="P228" s="3">
        <f t="shared" si="37"/>
        <v>0.10059820319247974</v>
      </c>
      <c r="Q228" s="3">
        <f>IF(ISNUMBER(P228),SUMIF(A:A,A228,P:P),"")</f>
        <v>0.868529166924954</v>
      </c>
      <c r="R228" s="3">
        <f t="shared" si="38"/>
        <v>0.11582593541291171</v>
      </c>
      <c r="S228" s="8">
        <f t="shared" si="39"/>
        <v>8.633644929652991</v>
      </c>
    </row>
    <row r="229" spans="1:19" ht="15">
      <c r="A229" s="1">
        <v>5</v>
      </c>
      <c r="B229" s="5">
        <v>0.71875</v>
      </c>
      <c r="C229" s="1" t="s">
        <v>20</v>
      </c>
      <c r="D229" s="1">
        <v>7</v>
      </c>
      <c r="E229" s="1">
        <v>10</v>
      </c>
      <c r="F229" s="1" t="s">
        <v>74</v>
      </c>
      <c r="G229" s="2">
        <v>57.8426333333333</v>
      </c>
      <c r="H229" s="6">
        <f>1+_xlfn.COUNTIFS(A:A,A229,O:O,"&lt;"&amp;O229)</f>
        <v>3</v>
      </c>
      <c r="I229" s="2">
        <f>_xlfn.AVERAGEIF(A:A,A229,G:G)</f>
        <v>48.34551428571428</v>
      </c>
      <c r="J229" s="2">
        <f t="shared" si="32"/>
        <v>9.497119047619023</v>
      </c>
      <c r="K229" s="2">
        <f t="shared" si="33"/>
        <v>99.49711904761902</v>
      </c>
      <c r="L229" s="2">
        <f t="shared" si="34"/>
        <v>391.43800204690706</v>
      </c>
      <c r="M229" s="2">
        <f>SUMIF(A:A,A229,L:L)</f>
        <v>3916.172392350676</v>
      </c>
      <c r="N229" s="3">
        <f t="shared" si="35"/>
        <v>0.09995423153778658</v>
      </c>
      <c r="O229" s="7">
        <f t="shared" si="36"/>
        <v>10.00457894193265</v>
      </c>
      <c r="P229" s="3">
        <f t="shared" si="37"/>
        <v>0.09995423153778658</v>
      </c>
      <c r="Q229" s="3">
        <f>IF(ISNUMBER(P229),SUMIF(A:A,A229,P:P),"")</f>
        <v>0.868529166924954</v>
      </c>
      <c r="R229" s="3">
        <f t="shared" si="38"/>
        <v>0.11508448460248798</v>
      </c>
      <c r="S229" s="8">
        <f t="shared" si="39"/>
        <v>8.689268613871702</v>
      </c>
    </row>
    <row r="230" spans="1:19" ht="15">
      <c r="A230" s="1">
        <v>5</v>
      </c>
      <c r="B230" s="5">
        <v>0.71875</v>
      </c>
      <c r="C230" s="1" t="s">
        <v>20</v>
      </c>
      <c r="D230" s="1">
        <v>7</v>
      </c>
      <c r="E230" s="1">
        <v>6</v>
      </c>
      <c r="F230" s="1" t="s">
        <v>70</v>
      </c>
      <c r="G230" s="2">
        <v>57.7783</v>
      </c>
      <c r="H230" s="6">
        <f>1+_xlfn.COUNTIFS(A:A,A230,O:O,"&lt;"&amp;O230)</f>
        <v>4</v>
      </c>
      <c r="I230" s="2">
        <f>_xlfn.AVERAGEIF(A:A,A230,G:G)</f>
        <v>48.34551428571428</v>
      </c>
      <c r="J230" s="2">
        <f t="shared" si="32"/>
        <v>9.432785714285721</v>
      </c>
      <c r="K230" s="2">
        <f t="shared" si="33"/>
        <v>99.43278571428573</v>
      </c>
      <c r="L230" s="2">
        <f t="shared" si="34"/>
        <v>389.9299637453594</v>
      </c>
      <c r="M230" s="2">
        <f>SUMIF(A:A,A230,L:L)</f>
        <v>3916.172392350676</v>
      </c>
      <c r="N230" s="3">
        <f t="shared" si="35"/>
        <v>0.09956915188590677</v>
      </c>
      <c r="O230" s="7">
        <f t="shared" si="36"/>
        <v>10.043271244751278</v>
      </c>
      <c r="P230" s="3">
        <f t="shared" si="37"/>
        <v>0.09956915188590677</v>
      </c>
      <c r="Q230" s="3">
        <f>IF(ISNUMBER(P230),SUMIF(A:A,A230,P:P),"")</f>
        <v>0.868529166924954</v>
      </c>
      <c r="R230" s="3">
        <f t="shared" si="38"/>
        <v>0.11464111474624793</v>
      </c>
      <c r="S230" s="8">
        <f t="shared" si="39"/>
        <v>8.722874007405174</v>
      </c>
    </row>
    <row r="231" spans="1:19" ht="15">
      <c r="A231" s="1">
        <v>5</v>
      </c>
      <c r="B231" s="5">
        <v>0.71875</v>
      </c>
      <c r="C231" s="1" t="s">
        <v>20</v>
      </c>
      <c r="D231" s="1">
        <v>7</v>
      </c>
      <c r="E231" s="1">
        <v>2</v>
      </c>
      <c r="F231" s="1" t="s">
        <v>67</v>
      </c>
      <c r="G231" s="2">
        <v>57.5646</v>
      </c>
      <c r="H231" s="6">
        <f>1+_xlfn.COUNTIFS(A:A,A231,O:O,"&lt;"&amp;O231)</f>
        <v>5</v>
      </c>
      <c r="I231" s="2">
        <f>_xlfn.AVERAGEIF(A:A,A231,G:G)</f>
        <v>48.34551428571428</v>
      </c>
      <c r="J231" s="2">
        <f t="shared" si="32"/>
        <v>9.219085714285718</v>
      </c>
      <c r="K231" s="2">
        <f t="shared" si="33"/>
        <v>99.21908571428571</v>
      </c>
      <c r="L231" s="2">
        <f t="shared" si="34"/>
        <v>384.96219815514183</v>
      </c>
      <c r="M231" s="2">
        <f>SUMIF(A:A,A231,L:L)</f>
        <v>3916.172392350676</v>
      </c>
      <c r="N231" s="3">
        <f t="shared" si="35"/>
        <v>0.09830062611826669</v>
      </c>
      <c r="O231" s="7">
        <f t="shared" si="36"/>
        <v>10.172875183896466</v>
      </c>
      <c r="P231" s="3">
        <f t="shared" si="37"/>
        <v>0.09830062611826669</v>
      </c>
      <c r="Q231" s="3">
        <f>IF(ISNUMBER(P231),SUMIF(A:A,A231,P:P),"")</f>
        <v>0.868529166924954</v>
      </c>
      <c r="R231" s="3">
        <f t="shared" si="38"/>
        <v>0.11318056993560982</v>
      </c>
      <c r="S231" s="8">
        <f t="shared" si="39"/>
        <v>8.835438808701136</v>
      </c>
    </row>
    <row r="232" spans="1:19" ht="15">
      <c r="A232" s="1">
        <v>5</v>
      </c>
      <c r="B232" s="5">
        <v>0.71875</v>
      </c>
      <c r="C232" s="1" t="s">
        <v>20</v>
      </c>
      <c r="D232" s="1">
        <v>7</v>
      </c>
      <c r="E232" s="1">
        <v>8</v>
      </c>
      <c r="F232" s="1" t="s">
        <v>72</v>
      </c>
      <c r="G232" s="2">
        <v>55.4204666666667</v>
      </c>
      <c r="H232" s="6">
        <f>1+_xlfn.COUNTIFS(A:A,A232,O:O,"&lt;"&amp;O232)</f>
        <v>6</v>
      </c>
      <c r="I232" s="2">
        <f>_xlfn.AVERAGEIF(A:A,A232,G:G)</f>
        <v>48.34551428571428</v>
      </c>
      <c r="J232" s="2">
        <f t="shared" si="32"/>
        <v>7.074952380952418</v>
      </c>
      <c r="K232" s="2">
        <f t="shared" si="33"/>
        <v>97.07495238095242</v>
      </c>
      <c r="L232" s="2">
        <f t="shared" si="34"/>
        <v>338.4908777188012</v>
      </c>
      <c r="M232" s="2">
        <f>SUMIF(A:A,A232,L:L)</f>
        <v>3916.172392350676</v>
      </c>
      <c r="N232" s="3">
        <f t="shared" si="35"/>
        <v>0.08643411060758298</v>
      </c>
      <c r="O232" s="7">
        <f t="shared" si="36"/>
        <v>11.56950644798176</v>
      </c>
      <c r="P232" s="3">
        <f t="shared" si="37"/>
        <v>0.08643411060758298</v>
      </c>
      <c r="Q232" s="3">
        <f>IF(ISNUMBER(P232),SUMIF(A:A,A232,P:P),"")</f>
        <v>0.868529166924954</v>
      </c>
      <c r="R232" s="3">
        <f t="shared" si="38"/>
        <v>0.09951779847947397</v>
      </c>
      <c r="S232" s="8">
        <f t="shared" si="39"/>
        <v>10.048453796998484</v>
      </c>
    </row>
    <row r="233" spans="1:19" ht="15">
      <c r="A233" s="1">
        <v>5</v>
      </c>
      <c r="B233" s="5">
        <v>0.71875</v>
      </c>
      <c r="C233" s="1" t="s">
        <v>20</v>
      </c>
      <c r="D233" s="1">
        <v>7</v>
      </c>
      <c r="E233" s="1">
        <v>1</v>
      </c>
      <c r="F233" s="1" t="s">
        <v>66</v>
      </c>
      <c r="G233" s="2">
        <v>53.463633333333306</v>
      </c>
      <c r="H233" s="6">
        <f>1+_xlfn.COUNTIFS(A:A,A233,O:O,"&lt;"&amp;O233)</f>
        <v>7</v>
      </c>
      <c r="I233" s="2">
        <f>_xlfn.AVERAGEIF(A:A,A233,G:G)</f>
        <v>48.34551428571428</v>
      </c>
      <c r="J233" s="2">
        <f t="shared" si="32"/>
        <v>5.118119047619025</v>
      </c>
      <c r="K233" s="2">
        <f t="shared" si="33"/>
        <v>95.11811904761902</v>
      </c>
      <c r="L233" s="2">
        <f t="shared" si="34"/>
        <v>300.99304039104777</v>
      </c>
      <c r="M233" s="2">
        <f>SUMIF(A:A,A233,L:L)</f>
        <v>3916.172392350676</v>
      </c>
      <c r="N233" s="3">
        <f t="shared" si="35"/>
        <v>0.07685898633547569</v>
      </c>
      <c r="O233" s="7">
        <f t="shared" si="36"/>
        <v>13.010840341234521</v>
      </c>
      <c r="P233" s="3">
        <f t="shared" si="37"/>
        <v>0.07685898633547569</v>
      </c>
      <c r="Q233" s="3">
        <f>IF(ISNUMBER(P233),SUMIF(A:A,A233,P:P),"")</f>
        <v>0.868529166924954</v>
      </c>
      <c r="R233" s="3">
        <f t="shared" si="38"/>
        <v>0.0884932703038593</v>
      </c>
      <c r="S233" s="8">
        <f t="shared" si="39"/>
        <v>11.300294322566005</v>
      </c>
    </row>
    <row r="234" spans="1:19" ht="15">
      <c r="A234" s="1">
        <v>5</v>
      </c>
      <c r="B234" s="5">
        <v>0.71875</v>
      </c>
      <c r="C234" s="1" t="s">
        <v>20</v>
      </c>
      <c r="D234" s="1">
        <v>7</v>
      </c>
      <c r="E234" s="1">
        <v>13</v>
      </c>
      <c r="F234" s="1" t="s">
        <v>75</v>
      </c>
      <c r="G234" s="2">
        <v>51.6849</v>
      </c>
      <c r="H234" s="6">
        <f>1+_xlfn.COUNTIFS(A:A,A234,O:O,"&lt;"&amp;O234)</f>
        <v>8</v>
      </c>
      <c r="I234" s="2">
        <f>_xlfn.AVERAGEIF(A:A,A234,G:G)</f>
        <v>48.34551428571428</v>
      </c>
      <c r="J234" s="2">
        <f t="shared" si="32"/>
        <v>3.3393857142857186</v>
      </c>
      <c r="K234" s="2">
        <f t="shared" si="33"/>
        <v>93.33938571428573</v>
      </c>
      <c r="L234" s="2">
        <f t="shared" si="34"/>
        <v>270.52462867748596</v>
      </c>
      <c r="M234" s="2">
        <f>SUMIF(A:A,A234,L:L)</f>
        <v>3916.172392350676</v>
      </c>
      <c r="N234" s="3">
        <f t="shared" si="35"/>
        <v>0.06907883555021539</v>
      </c>
      <c r="O234" s="7">
        <f t="shared" si="36"/>
        <v>14.476213908861727</v>
      </c>
      <c r="P234" s="3">
        <f t="shared" si="37"/>
        <v>0.06907883555021539</v>
      </c>
      <c r="Q234" s="3">
        <f>IF(ISNUMBER(P234),SUMIF(A:A,A234,P:P),"")</f>
        <v>0.868529166924954</v>
      </c>
      <c r="R234" s="3">
        <f t="shared" si="38"/>
        <v>0.07953542400284665</v>
      </c>
      <c r="S234" s="8">
        <f t="shared" si="39"/>
        <v>12.573014006491109</v>
      </c>
    </row>
    <row r="235" spans="1:19" ht="15">
      <c r="A235" s="1">
        <v>5</v>
      </c>
      <c r="B235" s="5">
        <v>0.71875</v>
      </c>
      <c r="C235" s="1" t="s">
        <v>20</v>
      </c>
      <c r="D235" s="1">
        <v>7</v>
      </c>
      <c r="E235" s="1">
        <v>4</v>
      </c>
      <c r="F235" s="1" t="s">
        <v>68</v>
      </c>
      <c r="G235" s="2">
        <v>25.9826333333333</v>
      </c>
      <c r="H235" s="6">
        <f>1+_xlfn.COUNTIFS(A:A,A235,O:O,"&lt;"&amp;O235)</f>
        <v>14</v>
      </c>
      <c r="I235" s="2">
        <f>_xlfn.AVERAGEIF(A:A,A235,G:G)</f>
        <v>48.34551428571428</v>
      </c>
      <c r="J235" s="2">
        <f t="shared" si="32"/>
        <v>-22.36288095238098</v>
      </c>
      <c r="K235" s="2">
        <f t="shared" si="33"/>
        <v>67.63711904761902</v>
      </c>
      <c r="L235" s="2">
        <f t="shared" si="34"/>
        <v>57.871621960925054</v>
      </c>
      <c r="M235" s="2">
        <f>SUMIF(A:A,A235,L:L)</f>
        <v>3916.172392350676</v>
      </c>
      <c r="N235" s="3">
        <f t="shared" si="35"/>
        <v>0.014777598165485179</v>
      </c>
      <c r="O235" s="7">
        <f t="shared" si="36"/>
        <v>67.6699954080236</v>
      </c>
      <c r="P235" s="3">
        <f t="shared" si="37"/>
      </c>
      <c r="Q235" s="3">
        <f>IF(ISNUMBER(P235),SUMIF(A:A,A235,P:P),"")</f>
      </c>
      <c r="R235" s="3">
        <f t="shared" si="38"/>
      </c>
      <c r="S235" s="8">
        <f t="shared" si="39"/>
      </c>
    </row>
    <row r="236" spans="1:19" ht="15">
      <c r="A236" s="1">
        <v>5</v>
      </c>
      <c r="B236" s="5">
        <v>0.71875</v>
      </c>
      <c r="C236" s="1" t="s">
        <v>20</v>
      </c>
      <c r="D236" s="1">
        <v>7</v>
      </c>
      <c r="E236" s="1">
        <v>7</v>
      </c>
      <c r="F236" s="1" t="s">
        <v>71</v>
      </c>
      <c r="G236" s="2">
        <v>40.1126</v>
      </c>
      <c r="H236" s="6">
        <f>1+_xlfn.COUNTIFS(A:A,A236,O:O,"&lt;"&amp;O236)</f>
        <v>11</v>
      </c>
      <c r="I236" s="2">
        <f>_xlfn.AVERAGEIF(A:A,A236,G:G)</f>
        <v>48.34551428571428</v>
      </c>
      <c r="J236" s="2">
        <f t="shared" si="32"/>
        <v>-8.23291428571428</v>
      </c>
      <c r="K236" s="2">
        <f t="shared" si="33"/>
        <v>81.76708571428571</v>
      </c>
      <c r="L236" s="2">
        <f t="shared" si="34"/>
        <v>135.10133721169046</v>
      </c>
      <c r="M236" s="2">
        <f>SUMIF(A:A,A236,L:L)</f>
        <v>3916.172392350676</v>
      </c>
      <c r="N236" s="3">
        <f t="shared" si="35"/>
        <v>0.034498312044581904</v>
      </c>
      <c r="O236" s="7">
        <f t="shared" si="36"/>
        <v>28.98692546776514</v>
      </c>
      <c r="P236" s="3">
        <f t="shared" si="37"/>
      </c>
      <c r="Q236" s="3">
        <f>IF(ISNUMBER(P236),SUMIF(A:A,A236,P:P),"")</f>
      </c>
      <c r="R236" s="3">
        <f t="shared" si="38"/>
      </c>
      <c r="S236" s="8">
        <f t="shared" si="39"/>
      </c>
    </row>
    <row r="237" spans="1:19" ht="15">
      <c r="A237" s="1">
        <v>5</v>
      </c>
      <c r="B237" s="5">
        <v>0.71875</v>
      </c>
      <c r="C237" s="1" t="s">
        <v>20</v>
      </c>
      <c r="D237" s="1">
        <v>7</v>
      </c>
      <c r="E237" s="1">
        <v>14</v>
      </c>
      <c r="F237" s="1" t="s">
        <v>76</v>
      </c>
      <c r="G237" s="2">
        <v>31.230766666666597</v>
      </c>
      <c r="H237" s="6">
        <f>1+_xlfn.COUNTIFS(A:A,A237,O:O,"&lt;"&amp;O237)</f>
        <v>12</v>
      </c>
      <c r="I237" s="2">
        <f>_xlfn.AVERAGEIF(A:A,A237,G:G)</f>
        <v>48.34551428571428</v>
      </c>
      <c r="J237" s="2">
        <f t="shared" si="32"/>
        <v>-17.114747619047684</v>
      </c>
      <c r="K237" s="2">
        <f t="shared" si="33"/>
        <v>72.88525238095232</v>
      </c>
      <c r="L237" s="2">
        <f t="shared" si="34"/>
        <v>79.2902478270571</v>
      </c>
      <c r="M237" s="2">
        <f>SUMIF(A:A,A237,L:L)</f>
        <v>3916.172392350676</v>
      </c>
      <c r="N237" s="3">
        <f t="shared" si="35"/>
        <v>0.020246873702989172</v>
      </c>
      <c r="O237" s="7">
        <f t="shared" si="36"/>
        <v>49.39034117906132</v>
      </c>
      <c r="P237" s="3">
        <f t="shared" si="37"/>
      </c>
      <c r="Q237" s="3">
        <f>IF(ISNUMBER(P237),SUMIF(A:A,A237,P:P),"")</f>
      </c>
      <c r="R237" s="3">
        <f t="shared" si="38"/>
      </c>
      <c r="S237" s="8">
        <f t="shared" si="39"/>
      </c>
    </row>
    <row r="238" spans="1:19" ht="15">
      <c r="A238" s="1">
        <v>5</v>
      </c>
      <c r="B238" s="5">
        <v>0.71875</v>
      </c>
      <c r="C238" s="1" t="s">
        <v>20</v>
      </c>
      <c r="D238" s="1">
        <v>7</v>
      </c>
      <c r="E238" s="1">
        <v>15</v>
      </c>
      <c r="F238" s="1" t="s">
        <v>77</v>
      </c>
      <c r="G238" s="2">
        <v>45.32</v>
      </c>
      <c r="H238" s="6">
        <f>1+_xlfn.COUNTIFS(A:A,A238,O:O,"&lt;"&amp;O238)</f>
        <v>10</v>
      </c>
      <c r="I238" s="2">
        <f>_xlfn.AVERAGEIF(A:A,A238,G:G)</f>
        <v>48.34551428571428</v>
      </c>
      <c r="J238" s="2">
        <f t="shared" si="32"/>
        <v>-3.02551428571428</v>
      </c>
      <c r="K238" s="2">
        <f t="shared" si="33"/>
        <v>86.97448571428572</v>
      </c>
      <c r="L238" s="2">
        <f t="shared" si="34"/>
        <v>184.65129284231602</v>
      </c>
      <c r="M238" s="2">
        <f>SUMIF(A:A,A238,L:L)</f>
        <v>3916.172392350676</v>
      </c>
      <c r="N238" s="3">
        <f t="shared" si="35"/>
        <v>0.04715096128122168</v>
      </c>
      <c r="O238" s="7">
        <f t="shared" si="36"/>
        <v>21.208475348693675</v>
      </c>
      <c r="P238" s="3">
        <f t="shared" si="37"/>
      </c>
      <c r="Q238" s="3">
        <f>IF(ISNUMBER(P238),SUMIF(A:A,A238,P:P),"")</f>
      </c>
      <c r="R238" s="3">
        <f t="shared" si="38"/>
      </c>
      <c r="S238" s="8">
        <f t="shared" si="39"/>
      </c>
    </row>
    <row r="239" spans="1:19" ht="15">
      <c r="A239" s="1">
        <v>5</v>
      </c>
      <c r="B239" s="5">
        <v>0.71875</v>
      </c>
      <c r="C239" s="1" t="s">
        <v>20</v>
      </c>
      <c r="D239" s="1">
        <v>7</v>
      </c>
      <c r="E239" s="1">
        <v>16</v>
      </c>
      <c r="F239" s="1" t="s">
        <v>78</v>
      </c>
      <c r="G239" s="2">
        <v>48.9028666666667</v>
      </c>
      <c r="H239" s="6">
        <f>1+_xlfn.COUNTIFS(A:A,A239,O:O,"&lt;"&amp;O239)</f>
        <v>9</v>
      </c>
      <c r="I239" s="2">
        <f>_xlfn.AVERAGEIF(A:A,A239,G:G)</f>
        <v>48.34551428571428</v>
      </c>
      <c r="J239" s="2">
        <f t="shared" si="32"/>
        <v>0.5573523809524161</v>
      </c>
      <c r="K239" s="2">
        <f t="shared" si="33"/>
        <v>90.55735238095241</v>
      </c>
      <c r="L239" s="2">
        <f t="shared" si="34"/>
        <v>228.93569193159232</v>
      </c>
      <c r="M239" s="2">
        <f>SUMIF(A:A,A239,L:L)</f>
        <v>3916.172392350676</v>
      </c>
      <c r="N239" s="3">
        <f t="shared" si="35"/>
        <v>0.058459043421776956</v>
      </c>
      <c r="O239" s="7">
        <f t="shared" si="36"/>
        <v>17.10599321280518</v>
      </c>
      <c r="P239" s="3">
        <f t="shared" si="37"/>
        <v>0.058459043421776956</v>
      </c>
      <c r="Q239" s="3">
        <f>IF(ISNUMBER(P239),SUMIF(A:A,A239,P:P),"")</f>
        <v>0.868529166924954</v>
      </c>
      <c r="R239" s="3">
        <f t="shared" si="38"/>
        <v>0.06730809470538847</v>
      </c>
      <c r="S239" s="8">
        <f t="shared" si="39"/>
        <v>14.857054034541601</v>
      </c>
    </row>
    <row r="240" spans="1:19" ht="15">
      <c r="A240" s="1">
        <v>5</v>
      </c>
      <c r="B240" s="5">
        <v>0.71875</v>
      </c>
      <c r="C240" s="1" t="s">
        <v>20</v>
      </c>
      <c r="D240" s="1">
        <v>7</v>
      </c>
      <c r="E240" s="1">
        <v>17</v>
      </c>
      <c r="F240" s="1" t="s">
        <v>79</v>
      </c>
      <c r="G240" s="2">
        <v>26.0046</v>
      </c>
      <c r="H240" s="6">
        <f>1+_xlfn.COUNTIFS(A:A,A240,O:O,"&lt;"&amp;O240)</f>
        <v>13</v>
      </c>
      <c r="I240" s="2">
        <f>_xlfn.AVERAGEIF(A:A,A240,G:G)</f>
        <v>48.34551428571428</v>
      </c>
      <c r="J240" s="2">
        <f t="shared" si="32"/>
        <v>-22.34091428571428</v>
      </c>
      <c r="K240" s="2">
        <f t="shared" si="33"/>
        <v>67.65908571428572</v>
      </c>
      <c r="L240" s="2">
        <f t="shared" si="34"/>
        <v>57.94794704585175</v>
      </c>
      <c r="M240" s="2">
        <f>SUMIF(A:A,A240,L:L)</f>
        <v>3916.172392350676</v>
      </c>
      <c r="N240" s="3">
        <f t="shared" si="35"/>
        <v>0.01479708788076834</v>
      </c>
      <c r="O240" s="7">
        <f t="shared" si="36"/>
        <v>67.58086510384872</v>
      </c>
      <c r="P240" s="3">
        <f t="shared" si="37"/>
      </c>
      <c r="Q240" s="3">
        <f>IF(ISNUMBER(P240),SUMIF(A:A,A240,P:P),"")</f>
      </c>
      <c r="R240" s="3">
        <f t="shared" si="38"/>
      </c>
      <c r="S240" s="8">
        <f t="shared" si="39"/>
      </c>
    </row>
    <row r="241" spans="1:19" ht="15">
      <c r="A241" s="1">
        <v>40</v>
      </c>
      <c r="B241" s="5">
        <v>0.7256944444444445</v>
      </c>
      <c r="C241" s="1" t="s">
        <v>353</v>
      </c>
      <c r="D241" s="1">
        <v>9</v>
      </c>
      <c r="E241" s="1">
        <v>2</v>
      </c>
      <c r="F241" s="1" t="s">
        <v>392</v>
      </c>
      <c r="G241" s="2">
        <v>65.7802</v>
      </c>
      <c r="H241" s="6">
        <f>1+_xlfn.COUNTIFS(A:A,A241,O:O,"&lt;"&amp;O241)</f>
        <v>1</v>
      </c>
      <c r="I241" s="2">
        <f>_xlfn.AVERAGEIF(A:A,A241,G:G)</f>
        <v>55.600691666666684</v>
      </c>
      <c r="J241" s="2">
        <f t="shared" si="32"/>
        <v>10.17950833333331</v>
      </c>
      <c r="K241" s="2">
        <f t="shared" si="33"/>
        <v>100.1795083333333</v>
      </c>
      <c r="L241" s="2">
        <f t="shared" si="34"/>
        <v>407.79740715860527</v>
      </c>
      <c r="M241" s="2">
        <f>SUMIF(A:A,A241,L:L)</f>
        <v>1921.4130283421052</v>
      </c>
      <c r="N241" s="3">
        <f t="shared" si="35"/>
        <v>0.212238285648804</v>
      </c>
      <c r="O241" s="7">
        <f t="shared" si="36"/>
        <v>4.711685250109516</v>
      </c>
      <c r="P241" s="3">
        <f t="shared" si="37"/>
        <v>0.212238285648804</v>
      </c>
      <c r="Q241" s="3">
        <f>IF(ISNUMBER(P241),SUMIF(A:A,A241,P:P),"")</f>
        <v>1</v>
      </c>
      <c r="R241" s="3">
        <f t="shared" si="38"/>
        <v>0.212238285648804</v>
      </c>
      <c r="S241" s="8">
        <f t="shared" si="39"/>
        <v>4.711685250109516</v>
      </c>
    </row>
    <row r="242" spans="1:19" ht="15">
      <c r="A242" s="1">
        <v>40</v>
      </c>
      <c r="B242" s="5">
        <v>0.7256944444444445</v>
      </c>
      <c r="C242" s="1" t="s">
        <v>353</v>
      </c>
      <c r="D242" s="1">
        <v>9</v>
      </c>
      <c r="E242" s="1">
        <v>7</v>
      </c>
      <c r="F242" s="1" t="s">
        <v>395</v>
      </c>
      <c r="G242" s="2">
        <v>60.1502</v>
      </c>
      <c r="H242" s="6">
        <f>1+_xlfn.COUNTIFS(A:A,A242,O:O,"&lt;"&amp;O242)</f>
        <v>2</v>
      </c>
      <c r="I242" s="2">
        <f>_xlfn.AVERAGEIF(A:A,A242,G:G)</f>
        <v>55.600691666666684</v>
      </c>
      <c r="J242" s="2">
        <f t="shared" si="32"/>
        <v>4.549508333333314</v>
      </c>
      <c r="K242" s="2">
        <f t="shared" si="33"/>
        <v>94.5495083333333</v>
      </c>
      <c r="L242" s="2">
        <f t="shared" si="34"/>
        <v>290.89736285766674</v>
      </c>
      <c r="M242" s="2">
        <f>SUMIF(A:A,A242,L:L)</f>
        <v>1921.4130283421052</v>
      </c>
      <c r="N242" s="3">
        <f t="shared" si="35"/>
        <v>0.1513976217329327</v>
      </c>
      <c r="O242" s="7">
        <f t="shared" si="36"/>
        <v>6.60512357165037</v>
      </c>
      <c r="P242" s="3">
        <f t="shared" si="37"/>
        <v>0.1513976217329327</v>
      </c>
      <c r="Q242" s="3">
        <f>IF(ISNUMBER(P242),SUMIF(A:A,A242,P:P),"")</f>
        <v>1</v>
      </c>
      <c r="R242" s="3">
        <f t="shared" si="38"/>
        <v>0.1513976217329327</v>
      </c>
      <c r="S242" s="8">
        <f t="shared" si="39"/>
        <v>6.60512357165037</v>
      </c>
    </row>
    <row r="243" spans="1:19" ht="15">
      <c r="A243" s="1">
        <v>40</v>
      </c>
      <c r="B243" s="5">
        <v>0.7256944444444445</v>
      </c>
      <c r="C243" s="1" t="s">
        <v>353</v>
      </c>
      <c r="D243" s="1">
        <v>9</v>
      </c>
      <c r="E243" s="1">
        <v>6</v>
      </c>
      <c r="F243" s="1" t="s">
        <v>394</v>
      </c>
      <c r="G243" s="2">
        <v>58.9504</v>
      </c>
      <c r="H243" s="6">
        <f>1+_xlfn.COUNTIFS(A:A,A243,O:O,"&lt;"&amp;O243)</f>
        <v>3</v>
      </c>
      <c r="I243" s="2">
        <f>_xlfn.AVERAGEIF(A:A,A243,G:G)</f>
        <v>55.600691666666684</v>
      </c>
      <c r="J243" s="2">
        <f t="shared" si="32"/>
        <v>3.349708333333318</v>
      </c>
      <c r="K243" s="2">
        <f t="shared" si="33"/>
        <v>93.34970833333333</v>
      </c>
      <c r="L243" s="2">
        <f t="shared" si="34"/>
        <v>270.69223193635565</v>
      </c>
      <c r="M243" s="2">
        <f>SUMIF(A:A,A243,L:L)</f>
        <v>1921.4130283421052</v>
      </c>
      <c r="N243" s="3">
        <f t="shared" si="35"/>
        <v>0.14088185514695034</v>
      </c>
      <c r="O243" s="7">
        <f t="shared" si="36"/>
        <v>7.098146166210865</v>
      </c>
      <c r="P243" s="3">
        <f t="shared" si="37"/>
        <v>0.14088185514695034</v>
      </c>
      <c r="Q243" s="3">
        <f>IF(ISNUMBER(P243),SUMIF(A:A,A243,P:P),"")</f>
        <v>1</v>
      </c>
      <c r="R243" s="3">
        <f t="shared" si="38"/>
        <v>0.14088185514695034</v>
      </c>
      <c r="S243" s="8">
        <f t="shared" si="39"/>
        <v>7.098146166210865</v>
      </c>
    </row>
    <row r="244" spans="1:19" ht="15">
      <c r="A244" s="1">
        <v>40</v>
      </c>
      <c r="B244" s="5">
        <v>0.7256944444444445</v>
      </c>
      <c r="C244" s="1" t="s">
        <v>353</v>
      </c>
      <c r="D244" s="1">
        <v>9</v>
      </c>
      <c r="E244" s="1">
        <v>14</v>
      </c>
      <c r="F244" s="1" t="s">
        <v>399</v>
      </c>
      <c r="G244" s="2">
        <v>58.6852333333334</v>
      </c>
      <c r="H244" s="6">
        <f>1+_xlfn.COUNTIFS(A:A,A244,O:O,"&lt;"&amp;O244)</f>
        <v>4</v>
      </c>
      <c r="I244" s="2">
        <f>_xlfn.AVERAGEIF(A:A,A244,G:G)</f>
        <v>55.600691666666684</v>
      </c>
      <c r="J244" s="2">
        <f t="shared" si="32"/>
        <v>3.0845416666667163</v>
      </c>
      <c r="K244" s="2">
        <f t="shared" si="33"/>
        <v>93.08454166666672</v>
      </c>
      <c r="L244" s="2">
        <f t="shared" si="34"/>
        <v>266.41959746011497</v>
      </c>
      <c r="M244" s="2">
        <f>SUMIF(A:A,A244,L:L)</f>
        <v>1921.4130283421052</v>
      </c>
      <c r="N244" s="3">
        <f t="shared" si="35"/>
        <v>0.13865816122314711</v>
      </c>
      <c r="O244" s="7">
        <f t="shared" si="36"/>
        <v>7.2119808252084585</v>
      </c>
      <c r="P244" s="3">
        <f t="shared" si="37"/>
        <v>0.13865816122314711</v>
      </c>
      <c r="Q244" s="3">
        <f>IF(ISNUMBER(P244),SUMIF(A:A,A244,P:P),"")</f>
        <v>1</v>
      </c>
      <c r="R244" s="3">
        <f t="shared" si="38"/>
        <v>0.13865816122314711</v>
      </c>
      <c r="S244" s="8">
        <f t="shared" si="39"/>
        <v>7.2119808252084585</v>
      </c>
    </row>
    <row r="245" spans="1:19" ht="15">
      <c r="A245" s="1">
        <v>40</v>
      </c>
      <c r="B245" s="5">
        <v>0.7256944444444445</v>
      </c>
      <c r="C245" s="1" t="s">
        <v>353</v>
      </c>
      <c r="D245" s="1">
        <v>9</v>
      </c>
      <c r="E245" s="1">
        <v>13</v>
      </c>
      <c r="F245" s="1" t="s">
        <v>398</v>
      </c>
      <c r="G245" s="2">
        <v>56.703166666666704</v>
      </c>
      <c r="H245" s="6">
        <f>1+_xlfn.COUNTIFS(A:A,A245,O:O,"&lt;"&amp;O245)</f>
        <v>5</v>
      </c>
      <c r="I245" s="2">
        <f>_xlfn.AVERAGEIF(A:A,A245,G:G)</f>
        <v>55.600691666666684</v>
      </c>
      <c r="J245" s="2">
        <f t="shared" si="32"/>
        <v>1.1024750000000196</v>
      </c>
      <c r="K245" s="2">
        <f t="shared" si="33"/>
        <v>91.10247500000003</v>
      </c>
      <c r="L245" s="2">
        <f t="shared" si="34"/>
        <v>236.5473738182268</v>
      </c>
      <c r="M245" s="2">
        <f>SUMIF(A:A,A245,L:L)</f>
        <v>1921.4130283421052</v>
      </c>
      <c r="N245" s="3">
        <f t="shared" si="35"/>
        <v>0.12311115326533001</v>
      </c>
      <c r="O245" s="7">
        <f t="shared" si="36"/>
        <v>8.122740901019691</v>
      </c>
      <c r="P245" s="3">
        <f t="shared" si="37"/>
        <v>0.12311115326533001</v>
      </c>
      <c r="Q245" s="3">
        <f>IF(ISNUMBER(P245),SUMIF(A:A,A245,P:P),"")</f>
        <v>1</v>
      </c>
      <c r="R245" s="3">
        <f t="shared" si="38"/>
        <v>0.12311115326533001</v>
      </c>
      <c r="S245" s="8">
        <f t="shared" si="39"/>
        <v>8.122740901019691</v>
      </c>
    </row>
    <row r="246" spans="1:19" ht="15">
      <c r="A246" s="1">
        <v>40</v>
      </c>
      <c r="B246" s="5">
        <v>0.7256944444444445</v>
      </c>
      <c r="C246" s="1" t="s">
        <v>353</v>
      </c>
      <c r="D246" s="1">
        <v>9</v>
      </c>
      <c r="E246" s="1">
        <v>11</v>
      </c>
      <c r="F246" s="1" t="s">
        <v>396</v>
      </c>
      <c r="G246" s="2">
        <v>55.6118</v>
      </c>
      <c r="H246" s="6">
        <f>1+_xlfn.COUNTIFS(A:A,A246,O:O,"&lt;"&amp;O246)</f>
        <v>6</v>
      </c>
      <c r="I246" s="2">
        <f>_xlfn.AVERAGEIF(A:A,A246,G:G)</f>
        <v>55.600691666666684</v>
      </c>
      <c r="J246" s="2">
        <f t="shared" si="32"/>
        <v>0.011108333333318399</v>
      </c>
      <c r="K246" s="2">
        <f t="shared" si="33"/>
        <v>90.01110833333331</v>
      </c>
      <c r="L246" s="2">
        <f t="shared" si="34"/>
        <v>221.5540327683422</v>
      </c>
      <c r="M246" s="2">
        <f>SUMIF(A:A,A246,L:L)</f>
        <v>1921.4130283421052</v>
      </c>
      <c r="N246" s="3">
        <f t="shared" si="35"/>
        <v>0.11530786431666414</v>
      </c>
      <c r="O246" s="7">
        <f t="shared" si="36"/>
        <v>8.672435361856593</v>
      </c>
      <c r="P246" s="3">
        <f t="shared" si="37"/>
        <v>0.11530786431666414</v>
      </c>
      <c r="Q246" s="3">
        <f>IF(ISNUMBER(P246),SUMIF(A:A,A246,P:P),"")</f>
        <v>1</v>
      </c>
      <c r="R246" s="3">
        <f t="shared" si="38"/>
        <v>0.11530786431666414</v>
      </c>
      <c r="S246" s="8">
        <f t="shared" si="39"/>
        <v>8.672435361856593</v>
      </c>
    </row>
    <row r="247" spans="1:19" ht="15">
      <c r="A247" s="1">
        <v>40</v>
      </c>
      <c r="B247" s="5">
        <v>0.7256944444444445</v>
      </c>
      <c r="C247" s="1" t="s">
        <v>353</v>
      </c>
      <c r="D247" s="1">
        <v>9</v>
      </c>
      <c r="E247" s="1">
        <v>5</v>
      </c>
      <c r="F247" s="1" t="s">
        <v>393</v>
      </c>
      <c r="G247" s="2">
        <v>43.3239333333334</v>
      </c>
      <c r="H247" s="6">
        <f>1+_xlfn.COUNTIFS(A:A,A247,O:O,"&lt;"&amp;O247)</f>
        <v>8</v>
      </c>
      <c r="I247" s="2">
        <f>_xlfn.AVERAGEIF(A:A,A247,G:G)</f>
        <v>55.600691666666684</v>
      </c>
      <c r="J247" s="2">
        <f t="shared" si="32"/>
        <v>-12.276758333333284</v>
      </c>
      <c r="K247" s="2">
        <f t="shared" si="33"/>
        <v>77.72324166666672</v>
      </c>
      <c r="L247" s="2">
        <f t="shared" si="34"/>
        <v>105.99527312951733</v>
      </c>
      <c r="M247" s="2">
        <f>SUMIF(A:A,A247,L:L)</f>
        <v>1921.4130283421052</v>
      </c>
      <c r="N247" s="3">
        <f t="shared" si="35"/>
        <v>0.05516527241463307</v>
      </c>
      <c r="O247" s="7">
        <f t="shared" si="36"/>
        <v>18.12734635811825</v>
      </c>
      <c r="P247" s="3">
        <f t="shared" si="37"/>
        <v>0.05516527241463307</v>
      </c>
      <c r="Q247" s="3">
        <f>IF(ISNUMBER(P247),SUMIF(A:A,A247,P:P),"")</f>
        <v>1</v>
      </c>
      <c r="R247" s="3">
        <f t="shared" si="38"/>
        <v>0.05516527241463307</v>
      </c>
      <c r="S247" s="8">
        <f t="shared" si="39"/>
        <v>18.12734635811825</v>
      </c>
    </row>
    <row r="248" spans="1:19" ht="15">
      <c r="A248" s="1">
        <v>40</v>
      </c>
      <c r="B248" s="5">
        <v>0.7256944444444445</v>
      </c>
      <c r="C248" s="1" t="s">
        <v>353</v>
      </c>
      <c r="D248" s="1">
        <v>9</v>
      </c>
      <c r="E248" s="1">
        <v>12</v>
      </c>
      <c r="F248" s="1" t="s">
        <v>397</v>
      </c>
      <c r="G248" s="2">
        <v>45.6006</v>
      </c>
      <c r="H248" s="6">
        <f>1+_xlfn.COUNTIFS(A:A,A248,O:O,"&lt;"&amp;O248)</f>
        <v>7</v>
      </c>
      <c r="I248" s="2">
        <f>_xlfn.AVERAGEIF(A:A,A248,G:G)</f>
        <v>55.600691666666684</v>
      </c>
      <c r="J248" s="2">
        <f t="shared" si="32"/>
        <v>-10.000091666666684</v>
      </c>
      <c r="K248" s="2">
        <f t="shared" si="33"/>
        <v>79.99990833333331</v>
      </c>
      <c r="L248" s="2">
        <f t="shared" si="34"/>
        <v>121.5097492132762</v>
      </c>
      <c r="M248" s="2">
        <f>SUMIF(A:A,A248,L:L)</f>
        <v>1921.4130283421052</v>
      </c>
      <c r="N248" s="3">
        <f t="shared" si="35"/>
        <v>0.06323978625153859</v>
      </c>
      <c r="O248" s="7">
        <f t="shared" si="36"/>
        <v>15.81283017027387</v>
      </c>
      <c r="P248" s="3">
        <f t="shared" si="37"/>
        <v>0.06323978625153859</v>
      </c>
      <c r="Q248" s="3">
        <f>IF(ISNUMBER(P248),SUMIF(A:A,A248,P:P),"")</f>
        <v>1</v>
      </c>
      <c r="R248" s="3">
        <f t="shared" si="38"/>
        <v>0.06323978625153859</v>
      </c>
      <c r="S248" s="8">
        <f t="shared" si="39"/>
        <v>15.81283017027387</v>
      </c>
    </row>
    <row r="249" spans="1:19" ht="15">
      <c r="A249" s="1">
        <v>17</v>
      </c>
      <c r="B249" s="5">
        <v>0.7305555555555556</v>
      </c>
      <c r="C249" s="1" t="s">
        <v>149</v>
      </c>
      <c r="D249" s="1">
        <v>3</v>
      </c>
      <c r="E249" s="1">
        <v>3</v>
      </c>
      <c r="F249" s="1" t="s">
        <v>178</v>
      </c>
      <c r="G249" s="2">
        <v>69.8466666666667</v>
      </c>
      <c r="H249" s="6">
        <f>1+_xlfn.COUNTIFS(A:A,A249,O:O,"&lt;"&amp;O249)</f>
        <v>1</v>
      </c>
      <c r="I249" s="2">
        <f>_xlfn.AVERAGEIF(A:A,A249,G:G)</f>
        <v>48.73185999999999</v>
      </c>
      <c r="J249" s="2">
        <f t="shared" si="32"/>
        <v>21.114806666666716</v>
      </c>
      <c r="K249" s="2">
        <f t="shared" si="33"/>
        <v>111.11480666666671</v>
      </c>
      <c r="L249" s="2">
        <f t="shared" si="34"/>
        <v>785.9462453888706</v>
      </c>
      <c r="M249" s="2">
        <f>SUMIF(A:A,A249,L:L)</f>
        <v>3043.0824969384394</v>
      </c>
      <c r="N249" s="3">
        <f t="shared" si="35"/>
        <v>0.2582730656101467</v>
      </c>
      <c r="O249" s="7">
        <f t="shared" si="36"/>
        <v>3.871871027811556</v>
      </c>
      <c r="P249" s="3">
        <f t="shared" si="37"/>
        <v>0.2582730656101467</v>
      </c>
      <c r="Q249" s="3">
        <f>IF(ISNUMBER(P249),SUMIF(A:A,A249,P:P),"")</f>
        <v>0.8766949979080655</v>
      </c>
      <c r="R249" s="3">
        <f t="shared" si="38"/>
        <v>0.2945985390887681</v>
      </c>
      <c r="S249" s="8">
        <f t="shared" si="39"/>
        <v>3.394449962627551</v>
      </c>
    </row>
    <row r="250" spans="1:19" ht="15">
      <c r="A250" s="1">
        <v>17</v>
      </c>
      <c r="B250" s="5">
        <v>0.7305555555555556</v>
      </c>
      <c r="C250" s="1" t="s">
        <v>149</v>
      </c>
      <c r="D250" s="1">
        <v>3</v>
      </c>
      <c r="E250" s="1">
        <v>1</v>
      </c>
      <c r="F250" s="1" t="s">
        <v>176</v>
      </c>
      <c r="G250" s="2">
        <v>64.59106666666669</v>
      </c>
      <c r="H250" s="6">
        <f>1+_xlfn.COUNTIFS(A:A,A250,O:O,"&lt;"&amp;O250)</f>
        <v>2</v>
      </c>
      <c r="I250" s="2">
        <f>_xlfn.AVERAGEIF(A:A,A250,G:G)</f>
        <v>48.73185999999999</v>
      </c>
      <c r="J250" s="2">
        <f t="shared" si="32"/>
        <v>15.8592066666667</v>
      </c>
      <c r="K250" s="2">
        <f t="shared" si="33"/>
        <v>105.8592066666667</v>
      </c>
      <c r="L250" s="2">
        <f t="shared" si="34"/>
        <v>573.3821368904396</v>
      </c>
      <c r="M250" s="2">
        <f>SUMIF(A:A,A250,L:L)</f>
        <v>3043.0824969384394</v>
      </c>
      <c r="N250" s="3">
        <f t="shared" si="35"/>
        <v>0.18842148954795127</v>
      </c>
      <c r="O250" s="7">
        <f t="shared" si="36"/>
        <v>5.307250263221758</v>
      </c>
      <c r="P250" s="3">
        <f t="shared" si="37"/>
        <v>0.18842148954795127</v>
      </c>
      <c r="Q250" s="3">
        <f>IF(ISNUMBER(P250),SUMIF(A:A,A250,P:P),"")</f>
        <v>0.8766949979080655</v>
      </c>
      <c r="R250" s="3">
        <f t="shared" si="38"/>
        <v>0.2149225101062001</v>
      </c>
      <c r="S250" s="8">
        <f t="shared" si="39"/>
        <v>4.652839758412779</v>
      </c>
    </row>
    <row r="251" spans="1:19" ht="15">
      <c r="A251" s="1">
        <v>17</v>
      </c>
      <c r="B251" s="5">
        <v>0.7305555555555556</v>
      </c>
      <c r="C251" s="1" t="s">
        <v>149</v>
      </c>
      <c r="D251" s="1">
        <v>3</v>
      </c>
      <c r="E251" s="1">
        <v>8</v>
      </c>
      <c r="F251" s="1" t="s">
        <v>183</v>
      </c>
      <c r="G251" s="2">
        <v>60.718799999999895</v>
      </c>
      <c r="H251" s="6">
        <f>1+_xlfn.COUNTIFS(A:A,A251,O:O,"&lt;"&amp;O251)</f>
        <v>3</v>
      </c>
      <c r="I251" s="2">
        <f>_xlfn.AVERAGEIF(A:A,A251,G:G)</f>
        <v>48.73185999999999</v>
      </c>
      <c r="J251" s="2">
        <f t="shared" si="32"/>
        <v>11.986939999999905</v>
      </c>
      <c r="K251" s="2">
        <f t="shared" si="33"/>
        <v>101.9869399999999</v>
      </c>
      <c r="L251" s="2">
        <f t="shared" si="34"/>
        <v>454.5084021384905</v>
      </c>
      <c r="M251" s="2">
        <f>SUMIF(A:A,A251,L:L)</f>
        <v>3043.0824969384394</v>
      </c>
      <c r="N251" s="3">
        <f t="shared" si="35"/>
        <v>0.14935789699942698</v>
      </c>
      <c r="O251" s="7">
        <f t="shared" si="36"/>
        <v>6.695327264843831</v>
      </c>
      <c r="P251" s="3">
        <f t="shared" si="37"/>
        <v>0.14935789699942698</v>
      </c>
      <c r="Q251" s="3">
        <f>IF(ISNUMBER(P251),SUMIF(A:A,A251,P:P),"")</f>
        <v>0.8766949979080655</v>
      </c>
      <c r="R251" s="3">
        <f t="shared" si="38"/>
        <v>0.17036471903663056</v>
      </c>
      <c r="S251" s="8">
        <f t="shared" si="39"/>
        <v>5.869759922446075</v>
      </c>
    </row>
    <row r="252" spans="1:19" ht="15">
      <c r="A252" s="1">
        <v>17</v>
      </c>
      <c r="B252" s="5">
        <v>0.7305555555555556</v>
      </c>
      <c r="C252" s="1" t="s">
        <v>149</v>
      </c>
      <c r="D252" s="1">
        <v>3</v>
      </c>
      <c r="E252" s="1">
        <v>2</v>
      </c>
      <c r="F252" s="1" t="s">
        <v>177</v>
      </c>
      <c r="G252" s="2">
        <v>56.2125</v>
      </c>
      <c r="H252" s="6">
        <f>1+_xlfn.COUNTIFS(A:A,A252,O:O,"&lt;"&amp;O252)</f>
        <v>4</v>
      </c>
      <c r="I252" s="2">
        <f>_xlfn.AVERAGEIF(A:A,A252,G:G)</f>
        <v>48.73185999999999</v>
      </c>
      <c r="J252" s="2">
        <f t="shared" si="32"/>
        <v>7.480640000000008</v>
      </c>
      <c r="K252" s="2">
        <f t="shared" si="33"/>
        <v>97.48064000000001</v>
      </c>
      <c r="L252" s="2">
        <f t="shared" si="34"/>
        <v>346.8312671958924</v>
      </c>
      <c r="M252" s="2">
        <f>SUMIF(A:A,A252,L:L)</f>
        <v>3043.0824969384394</v>
      </c>
      <c r="N252" s="3">
        <f t="shared" si="35"/>
        <v>0.11397366569747278</v>
      </c>
      <c r="O252" s="7">
        <f t="shared" si="36"/>
        <v>8.773956631827222</v>
      </c>
      <c r="P252" s="3">
        <f t="shared" si="37"/>
        <v>0.11397366569747278</v>
      </c>
      <c r="Q252" s="3">
        <f>IF(ISNUMBER(P252),SUMIF(A:A,A252,P:P),"")</f>
        <v>0.8766949979080655</v>
      </c>
      <c r="R252" s="3">
        <f t="shared" si="38"/>
        <v>0.13000378235239415</v>
      </c>
      <c r="S252" s="8">
        <f t="shared" si="39"/>
        <v>7.692083890985223</v>
      </c>
    </row>
    <row r="253" spans="1:19" ht="15">
      <c r="A253" s="1">
        <v>17</v>
      </c>
      <c r="B253" s="5">
        <v>0.7305555555555556</v>
      </c>
      <c r="C253" s="1" t="s">
        <v>149</v>
      </c>
      <c r="D253" s="1">
        <v>3</v>
      </c>
      <c r="E253" s="1">
        <v>4</v>
      </c>
      <c r="F253" s="1" t="s">
        <v>179</v>
      </c>
      <c r="G253" s="2">
        <v>53.815566666666705</v>
      </c>
      <c r="H253" s="6">
        <f>1+_xlfn.COUNTIFS(A:A,A253,O:O,"&lt;"&amp;O253)</f>
        <v>5</v>
      </c>
      <c r="I253" s="2">
        <f>_xlfn.AVERAGEIF(A:A,A253,G:G)</f>
        <v>48.73185999999999</v>
      </c>
      <c r="J253" s="2">
        <f t="shared" si="32"/>
        <v>5.083706666666714</v>
      </c>
      <c r="K253" s="2">
        <f t="shared" si="33"/>
        <v>95.08370666666671</v>
      </c>
      <c r="L253" s="2">
        <f t="shared" si="34"/>
        <v>300.3722083107127</v>
      </c>
      <c r="M253" s="2">
        <f>SUMIF(A:A,A253,L:L)</f>
        <v>3043.0824969384394</v>
      </c>
      <c r="N253" s="3">
        <f t="shared" si="35"/>
        <v>0.09870656106527143</v>
      </c>
      <c r="O253" s="7">
        <f t="shared" si="36"/>
        <v>10.131038800336004</v>
      </c>
      <c r="P253" s="3">
        <f t="shared" si="37"/>
        <v>0.09870656106527143</v>
      </c>
      <c r="Q253" s="3">
        <f>IF(ISNUMBER(P253),SUMIF(A:A,A253,P:P),"")</f>
        <v>0.8766949979080655</v>
      </c>
      <c r="R253" s="3">
        <f t="shared" si="38"/>
        <v>0.112589396883524</v>
      </c>
      <c r="S253" s="8">
        <f t="shared" si="39"/>
        <v>8.881831039867103</v>
      </c>
    </row>
    <row r="254" spans="1:19" ht="15">
      <c r="A254" s="1">
        <v>17</v>
      </c>
      <c r="B254" s="5">
        <v>0.7305555555555556</v>
      </c>
      <c r="C254" s="1" t="s">
        <v>149</v>
      </c>
      <c r="D254" s="1">
        <v>3</v>
      </c>
      <c r="E254" s="1">
        <v>6</v>
      </c>
      <c r="F254" s="1" t="s">
        <v>181</v>
      </c>
      <c r="G254" s="2">
        <v>47.5956</v>
      </c>
      <c r="H254" s="6">
        <f>1+_xlfn.COUNTIFS(A:A,A254,O:O,"&lt;"&amp;O254)</f>
        <v>6</v>
      </c>
      <c r="I254" s="2">
        <f>_xlfn.AVERAGEIF(A:A,A254,G:G)</f>
        <v>48.73185999999999</v>
      </c>
      <c r="J254" s="2">
        <f t="shared" si="32"/>
        <v>-1.136259999999993</v>
      </c>
      <c r="K254" s="2">
        <f t="shared" si="33"/>
        <v>88.86374</v>
      </c>
      <c r="L254" s="2">
        <f t="shared" si="34"/>
        <v>206.81494336310973</v>
      </c>
      <c r="M254" s="2">
        <f>SUMIF(A:A,A254,L:L)</f>
        <v>3043.0824969384394</v>
      </c>
      <c r="N254" s="3">
        <f t="shared" si="35"/>
        <v>0.06796231898779626</v>
      </c>
      <c r="O254" s="7">
        <f t="shared" si="36"/>
        <v>14.714035878904696</v>
      </c>
      <c r="P254" s="3">
        <f t="shared" si="37"/>
        <v>0.06796231898779626</v>
      </c>
      <c r="Q254" s="3">
        <f>IF(ISNUMBER(P254),SUMIF(A:A,A254,P:P),"")</f>
        <v>0.8766949979080655</v>
      </c>
      <c r="R254" s="3">
        <f t="shared" si="38"/>
        <v>0.07752105253248305</v>
      </c>
      <c r="S254" s="8">
        <f t="shared" si="39"/>
        <v>12.899721654075552</v>
      </c>
    </row>
    <row r="255" spans="1:19" ht="15">
      <c r="A255" s="1">
        <v>17</v>
      </c>
      <c r="B255" s="5">
        <v>0.7305555555555556</v>
      </c>
      <c r="C255" s="1" t="s">
        <v>149</v>
      </c>
      <c r="D255" s="1">
        <v>3</v>
      </c>
      <c r="E255" s="1">
        <v>5</v>
      </c>
      <c r="F255" s="1" t="s">
        <v>180</v>
      </c>
      <c r="G255" s="2">
        <v>40.4502666666666</v>
      </c>
      <c r="H255" s="6">
        <f>1+_xlfn.COUNTIFS(A:A,A255,O:O,"&lt;"&amp;O255)</f>
        <v>7</v>
      </c>
      <c r="I255" s="2">
        <f>_xlfn.AVERAGEIF(A:A,A255,G:G)</f>
        <v>48.73185999999999</v>
      </c>
      <c r="J255" s="2">
        <f t="shared" si="32"/>
        <v>-8.28159333333339</v>
      </c>
      <c r="K255" s="2">
        <f t="shared" si="33"/>
        <v>81.71840666666661</v>
      </c>
      <c r="L255" s="2">
        <f t="shared" si="34"/>
        <v>134.7073166425272</v>
      </c>
      <c r="M255" s="2">
        <f>SUMIF(A:A,A255,L:L)</f>
        <v>3043.0824969384394</v>
      </c>
      <c r="N255" s="3">
        <f t="shared" si="35"/>
        <v>0.04426673176887333</v>
      </c>
      <c r="O255" s="7">
        <f t="shared" si="36"/>
        <v>22.59032822258547</v>
      </c>
      <c r="P255" s="3">
        <f t="shared" si="37"/>
      </c>
      <c r="Q255" s="3">
        <f>IF(ISNUMBER(P255),SUMIF(A:A,A255,P:P),"")</f>
      </c>
      <c r="R255" s="3">
        <f t="shared" si="38"/>
      </c>
      <c r="S255" s="8">
        <f t="shared" si="39"/>
      </c>
    </row>
    <row r="256" spans="1:19" ht="15">
      <c r="A256" s="1">
        <v>17</v>
      </c>
      <c r="B256" s="5">
        <v>0.7305555555555556</v>
      </c>
      <c r="C256" s="1" t="s">
        <v>149</v>
      </c>
      <c r="D256" s="1">
        <v>3</v>
      </c>
      <c r="E256" s="1">
        <v>7</v>
      </c>
      <c r="F256" s="1" t="s">
        <v>182</v>
      </c>
      <c r="G256" s="2">
        <v>25.8828333333333</v>
      </c>
      <c r="H256" s="6">
        <f>1+_xlfn.COUNTIFS(A:A,A256,O:O,"&lt;"&amp;O256)</f>
        <v>10</v>
      </c>
      <c r="I256" s="2">
        <f>_xlfn.AVERAGEIF(A:A,A256,G:G)</f>
        <v>48.73185999999999</v>
      </c>
      <c r="J256" s="2">
        <f t="shared" si="32"/>
        <v>-22.849026666666692</v>
      </c>
      <c r="K256" s="2">
        <f t="shared" si="33"/>
        <v>67.15097333333331</v>
      </c>
      <c r="L256" s="2">
        <f t="shared" si="34"/>
        <v>56.20796090603024</v>
      </c>
      <c r="M256" s="2">
        <f>SUMIF(A:A,A256,L:L)</f>
        <v>3043.0824969384394</v>
      </c>
      <c r="N256" s="3">
        <f t="shared" si="35"/>
        <v>0.018470731885375933</v>
      </c>
      <c r="O256" s="7">
        <f t="shared" si="36"/>
        <v>54.13970633138488</v>
      </c>
      <c r="P256" s="3">
        <f t="shared" si="37"/>
      </c>
      <c r="Q256" s="3">
        <f>IF(ISNUMBER(P256),SUMIF(A:A,A256,P:P),"")</f>
      </c>
      <c r="R256" s="3">
        <f t="shared" si="38"/>
      </c>
      <c r="S256" s="8">
        <f t="shared" si="39"/>
      </c>
    </row>
    <row r="257" spans="1:19" ht="15">
      <c r="A257" s="1">
        <v>17</v>
      </c>
      <c r="B257" s="5">
        <v>0.7305555555555556</v>
      </c>
      <c r="C257" s="1" t="s">
        <v>149</v>
      </c>
      <c r="D257" s="1">
        <v>3</v>
      </c>
      <c r="E257" s="1">
        <v>9</v>
      </c>
      <c r="F257" s="1" t="s">
        <v>160</v>
      </c>
      <c r="G257" s="2">
        <v>33.274</v>
      </c>
      <c r="H257" s="6">
        <f>1+_xlfn.COUNTIFS(A:A,A257,O:O,"&lt;"&amp;O257)</f>
        <v>9</v>
      </c>
      <c r="I257" s="2">
        <f>_xlfn.AVERAGEIF(A:A,A257,G:G)</f>
        <v>48.73185999999999</v>
      </c>
      <c r="J257" s="2">
        <f t="shared" si="32"/>
        <v>-15.45785999999999</v>
      </c>
      <c r="K257" s="2">
        <f t="shared" si="33"/>
        <v>74.54214000000002</v>
      </c>
      <c r="L257" s="2">
        <f t="shared" si="34"/>
        <v>87.57787521470584</v>
      </c>
      <c r="M257" s="2">
        <f>SUMIF(A:A,A257,L:L)</f>
        <v>3043.0824969384394</v>
      </c>
      <c r="N257" s="3">
        <f t="shared" si="35"/>
        <v>0.028779329940221966</v>
      </c>
      <c r="O257" s="7">
        <f t="shared" si="36"/>
        <v>34.74716062108176</v>
      </c>
      <c r="P257" s="3">
        <f t="shared" si="37"/>
      </c>
      <c r="Q257" s="3">
        <f>IF(ISNUMBER(P257),SUMIF(A:A,A257,P:P),"")</f>
      </c>
      <c r="R257" s="3">
        <f t="shared" si="38"/>
      </c>
      <c r="S257" s="8">
        <f t="shared" si="39"/>
      </c>
    </row>
    <row r="258" spans="1:19" ht="15">
      <c r="A258" s="1">
        <v>17</v>
      </c>
      <c r="B258" s="5">
        <v>0.7305555555555556</v>
      </c>
      <c r="C258" s="1" t="s">
        <v>149</v>
      </c>
      <c r="D258" s="1">
        <v>3</v>
      </c>
      <c r="E258" s="1">
        <v>10</v>
      </c>
      <c r="F258" s="1" t="s">
        <v>184</v>
      </c>
      <c r="G258" s="2">
        <v>34.9313</v>
      </c>
      <c r="H258" s="6">
        <f>1+_xlfn.COUNTIFS(A:A,A258,O:O,"&lt;"&amp;O258)</f>
        <v>8</v>
      </c>
      <c r="I258" s="2">
        <f>_xlfn.AVERAGEIF(A:A,A258,G:G)</f>
        <v>48.73185999999999</v>
      </c>
      <c r="J258" s="2">
        <f t="shared" si="32"/>
        <v>-13.80055999999999</v>
      </c>
      <c r="K258" s="2">
        <f t="shared" si="33"/>
        <v>76.19944000000001</v>
      </c>
      <c r="L258" s="2">
        <f t="shared" si="34"/>
        <v>96.73414088766083</v>
      </c>
      <c r="M258" s="2">
        <f>SUMIF(A:A,A258,L:L)</f>
        <v>3043.0824969384394</v>
      </c>
      <c r="N258" s="3">
        <f t="shared" si="35"/>
        <v>0.031788208497463465</v>
      </c>
      <c r="O258" s="7">
        <f t="shared" si="36"/>
        <v>31.458205645020694</v>
      </c>
      <c r="P258" s="3">
        <f t="shared" si="37"/>
      </c>
      <c r="Q258" s="3">
        <f>IF(ISNUMBER(P258),SUMIF(A:A,A258,P:P),"")</f>
      </c>
      <c r="R258" s="3">
        <f t="shared" si="38"/>
      </c>
      <c r="S258" s="8">
        <f t="shared" si="39"/>
      </c>
    </row>
    <row r="259" spans="1:19" ht="15">
      <c r="A259" s="1">
        <v>14</v>
      </c>
      <c r="B259" s="5">
        <v>0.7395833333333334</v>
      </c>
      <c r="C259" s="1" t="s">
        <v>95</v>
      </c>
      <c r="D259" s="1">
        <v>8</v>
      </c>
      <c r="E259" s="1">
        <v>8</v>
      </c>
      <c r="F259" s="1" t="s">
        <v>145</v>
      </c>
      <c r="G259" s="2">
        <v>51.430299999999995</v>
      </c>
      <c r="H259" s="6">
        <f>1+_xlfn.COUNTIFS(A:A,A259,O:O,"&lt;"&amp;O259)</f>
        <v>1</v>
      </c>
      <c r="I259" s="2">
        <f>_xlfn.AVERAGEIF(A:A,A259,G:G)</f>
        <v>42.52177499999999</v>
      </c>
      <c r="J259" s="2">
        <f t="shared" si="32"/>
        <v>8.908525000000004</v>
      </c>
      <c r="K259" s="2">
        <f t="shared" si="33"/>
        <v>98.908525</v>
      </c>
      <c r="L259" s="2">
        <f t="shared" si="34"/>
        <v>377.85536873243706</v>
      </c>
      <c r="M259" s="2">
        <f>SUMIF(A:A,A259,L:L)</f>
        <v>1962.8957564860234</v>
      </c>
      <c r="N259" s="3">
        <f t="shared" si="35"/>
        <v>0.19249894829304326</v>
      </c>
      <c r="O259" s="7">
        <f t="shared" si="36"/>
        <v>5.194833576325253</v>
      </c>
      <c r="P259" s="3">
        <f t="shared" si="37"/>
        <v>0.19249894829304326</v>
      </c>
      <c r="Q259" s="3">
        <f>IF(ISNUMBER(P259),SUMIF(A:A,A259,P:P),"")</f>
        <v>0.9627147916022034</v>
      </c>
      <c r="R259" s="3">
        <f t="shared" si="38"/>
        <v>0.1999542854978636</v>
      </c>
      <c r="S259" s="8">
        <f t="shared" si="39"/>
        <v>5.001143123840096</v>
      </c>
    </row>
    <row r="260" spans="1:19" ht="15">
      <c r="A260" s="1">
        <v>14</v>
      </c>
      <c r="B260" s="5">
        <v>0.7395833333333334</v>
      </c>
      <c r="C260" s="1" t="s">
        <v>95</v>
      </c>
      <c r="D260" s="1">
        <v>8</v>
      </c>
      <c r="E260" s="1">
        <v>4</v>
      </c>
      <c r="F260" s="1" t="s">
        <v>142</v>
      </c>
      <c r="G260" s="2">
        <v>49.9546333333333</v>
      </c>
      <c r="H260" s="6">
        <f>1+_xlfn.COUNTIFS(A:A,A260,O:O,"&lt;"&amp;O260)</f>
        <v>2</v>
      </c>
      <c r="I260" s="2">
        <f>_xlfn.AVERAGEIF(A:A,A260,G:G)</f>
        <v>42.52177499999999</v>
      </c>
      <c r="J260" s="2">
        <f t="shared" si="32"/>
        <v>7.432858333333307</v>
      </c>
      <c r="K260" s="2">
        <f t="shared" si="33"/>
        <v>97.43285833333331</v>
      </c>
      <c r="L260" s="2">
        <f t="shared" si="34"/>
        <v>345.83836059799836</v>
      </c>
      <c r="M260" s="2">
        <f>SUMIF(A:A,A260,L:L)</f>
        <v>1962.8957564860234</v>
      </c>
      <c r="N260" s="3">
        <f t="shared" si="35"/>
        <v>0.17618783853153686</v>
      </c>
      <c r="O260" s="7">
        <f t="shared" si="36"/>
        <v>5.675760644631578</v>
      </c>
      <c r="P260" s="3">
        <f t="shared" si="37"/>
        <v>0.17618783853153686</v>
      </c>
      <c r="Q260" s="3">
        <f>IF(ISNUMBER(P260),SUMIF(A:A,A260,P:P),"")</f>
        <v>0.9627147916022034</v>
      </c>
      <c r="R260" s="3">
        <f t="shared" si="38"/>
        <v>0.18301145891642037</v>
      </c>
      <c r="S260" s="8">
        <f t="shared" si="39"/>
        <v>5.464138726180478</v>
      </c>
    </row>
    <row r="261" spans="1:19" ht="15">
      <c r="A261" s="1">
        <v>14</v>
      </c>
      <c r="B261" s="5">
        <v>0.7395833333333334</v>
      </c>
      <c r="C261" s="1" t="s">
        <v>95</v>
      </c>
      <c r="D261" s="1">
        <v>8</v>
      </c>
      <c r="E261" s="1">
        <v>3</v>
      </c>
      <c r="F261" s="1" t="s">
        <v>141</v>
      </c>
      <c r="G261" s="2">
        <v>48.7445</v>
      </c>
      <c r="H261" s="6">
        <f>1+_xlfn.COUNTIFS(A:A,A261,O:O,"&lt;"&amp;O261)</f>
        <v>3</v>
      </c>
      <c r="I261" s="2">
        <f>_xlfn.AVERAGEIF(A:A,A261,G:G)</f>
        <v>42.52177499999999</v>
      </c>
      <c r="J261" s="2">
        <f t="shared" si="32"/>
        <v>6.222725000000011</v>
      </c>
      <c r="K261" s="2">
        <f t="shared" si="33"/>
        <v>96.22272500000001</v>
      </c>
      <c r="L261" s="2">
        <f t="shared" si="34"/>
        <v>321.6176764885421</v>
      </c>
      <c r="M261" s="2">
        <f>SUMIF(A:A,A261,L:L)</f>
        <v>1962.8957564860234</v>
      </c>
      <c r="N261" s="3">
        <f t="shared" si="35"/>
        <v>0.16384857699438005</v>
      </c>
      <c r="O261" s="7">
        <f t="shared" si="36"/>
        <v>6.103196123786291</v>
      </c>
      <c r="P261" s="3">
        <f t="shared" si="37"/>
        <v>0.16384857699438005</v>
      </c>
      <c r="Q261" s="3">
        <f>IF(ISNUMBER(P261),SUMIF(A:A,A261,P:P),"")</f>
        <v>0.9627147916022034</v>
      </c>
      <c r="R261" s="3">
        <f t="shared" si="38"/>
        <v>0.17019430720670048</v>
      </c>
      <c r="S261" s="8">
        <f t="shared" si="39"/>
        <v>5.875637184418295</v>
      </c>
    </row>
    <row r="262" spans="1:19" ht="15">
      <c r="A262" s="1">
        <v>14</v>
      </c>
      <c r="B262" s="5">
        <v>0.7395833333333334</v>
      </c>
      <c r="C262" s="1" t="s">
        <v>95</v>
      </c>
      <c r="D262" s="1">
        <v>8</v>
      </c>
      <c r="E262" s="1">
        <v>5</v>
      </c>
      <c r="F262" s="1" t="s">
        <v>143</v>
      </c>
      <c r="G262" s="2">
        <v>38.7336333333334</v>
      </c>
      <c r="H262" s="6">
        <f>1+_xlfn.COUNTIFS(A:A,A262,O:O,"&lt;"&amp;O262)</f>
        <v>7</v>
      </c>
      <c r="I262" s="2">
        <f>_xlfn.AVERAGEIF(A:A,A262,G:G)</f>
        <v>42.52177499999999</v>
      </c>
      <c r="J262" s="2">
        <f t="shared" si="32"/>
        <v>-3.78814166666659</v>
      </c>
      <c r="K262" s="2">
        <f t="shared" si="33"/>
        <v>86.21185833333341</v>
      </c>
      <c r="L262" s="2">
        <f t="shared" si="34"/>
        <v>176.39247783416528</v>
      </c>
      <c r="M262" s="2">
        <f>SUMIF(A:A,A262,L:L)</f>
        <v>1962.8957564860234</v>
      </c>
      <c r="N262" s="3">
        <f t="shared" si="35"/>
        <v>0.08986339557325405</v>
      </c>
      <c r="O262" s="7">
        <f t="shared" si="36"/>
        <v>11.128001491829103</v>
      </c>
      <c r="P262" s="3">
        <f t="shared" si="37"/>
        <v>0.08986339557325405</v>
      </c>
      <c r="Q262" s="3">
        <f>IF(ISNUMBER(P262),SUMIF(A:A,A262,P:P),"")</f>
        <v>0.9627147916022034</v>
      </c>
      <c r="R262" s="3">
        <f t="shared" si="38"/>
        <v>0.09334373623126574</v>
      </c>
      <c r="S262" s="8">
        <f t="shared" si="39"/>
        <v>10.713091637155266</v>
      </c>
    </row>
    <row r="263" spans="1:19" ht="15">
      <c r="A263" s="1">
        <v>14</v>
      </c>
      <c r="B263" s="5">
        <v>0.7395833333333334</v>
      </c>
      <c r="C263" s="1" t="s">
        <v>95</v>
      </c>
      <c r="D263" s="1">
        <v>8</v>
      </c>
      <c r="E263" s="1">
        <v>6</v>
      </c>
      <c r="F263" s="1" t="s">
        <v>144</v>
      </c>
      <c r="G263" s="2">
        <v>24.0720666666667</v>
      </c>
      <c r="H263" s="6">
        <f>1+_xlfn.COUNTIFS(A:A,A263,O:O,"&lt;"&amp;O263)</f>
        <v>8</v>
      </c>
      <c r="I263" s="2">
        <f>_xlfn.AVERAGEIF(A:A,A263,G:G)</f>
        <v>42.52177499999999</v>
      </c>
      <c r="J263" s="2">
        <f aca="true" t="shared" si="40" ref="J263:J317">G263-I263</f>
        <v>-18.44970833333329</v>
      </c>
      <c r="K263" s="2">
        <f aca="true" t="shared" si="41" ref="K263:K317">90+J263</f>
        <v>71.55029166666671</v>
      </c>
      <c r="L263" s="2">
        <f aca="true" t="shared" si="42" ref="L263:L317">EXP(0.06*K263)</f>
        <v>73.18697734373245</v>
      </c>
      <c r="M263" s="2">
        <f>SUMIF(A:A,A263,L:L)</f>
        <v>1962.8957564860234</v>
      </c>
      <c r="N263" s="3">
        <f aca="true" t="shared" si="43" ref="N263:N317">L263/M263</f>
        <v>0.03728520839779684</v>
      </c>
      <c r="O263" s="7">
        <f aca="true" t="shared" si="44" ref="O263:O317">1/N263</f>
        <v>26.820287265957443</v>
      </c>
      <c r="P263" s="3">
        <f aca="true" t="shared" si="45" ref="P263:P317">IF(O263&gt;21,"",N263)</f>
      </c>
      <c r="Q263" s="3">
        <f>IF(ISNUMBER(P263),SUMIF(A:A,A263,P:P),"")</f>
      </c>
      <c r="R263" s="3">
        <f aca="true" t="shared" si="46" ref="R263:R317">_xlfn.IFERROR(P263*(1/Q263),"")</f>
      </c>
      <c r="S263" s="8">
        <f aca="true" t="shared" si="47" ref="S263:S317">_xlfn.IFERROR(1/R263,"")</f>
      </c>
    </row>
    <row r="264" spans="1:19" ht="15">
      <c r="A264" s="1">
        <v>14</v>
      </c>
      <c r="B264" s="5">
        <v>0.7395833333333334</v>
      </c>
      <c r="C264" s="1" t="s">
        <v>95</v>
      </c>
      <c r="D264" s="1">
        <v>8</v>
      </c>
      <c r="E264" s="1">
        <v>9</v>
      </c>
      <c r="F264" s="1" t="s">
        <v>146</v>
      </c>
      <c r="G264" s="2">
        <v>40.827000000000005</v>
      </c>
      <c r="H264" s="6">
        <f>1+_xlfn.COUNTIFS(A:A,A264,O:O,"&lt;"&amp;O264)</f>
        <v>5</v>
      </c>
      <c r="I264" s="2">
        <f>_xlfn.AVERAGEIF(A:A,A264,G:G)</f>
        <v>42.52177499999999</v>
      </c>
      <c r="J264" s="2">
        <f t="shared" si="40"/>
        <v>-1.6947749999999857</v>
      </c>
      <c r="K264" s="2">
        <f t="shared" si="41"/>
        <v>88.30522500000001</v>
      </c>
      <c r="L264" s="2">
        <f t="shared" si="42"/>
        <v>199.99922669188766</v>
      </c>
      <c r="M264" s="2">
        <f>SUMIF(A:A,A264,L:L)</f>
        <v>1962.8957564860234</v>
      </c>
      <c r="N264" s="3">
        <f t="shared" si="43"/>
        <v>0.10188988693415199</v>
      </c>
      <c r="O264" s="7">
        <f t="shared" si="44"/>
        <v>9.81451673065715</v>
      </c>
      <c r="P264" s="3">
        <f t="shared" si="45"/>
        <v>0.10188988693415199</v>
      </c>
      <c r="Q264" s="3">
        <f>IF(ISNUMBER(P264),SUMIF(A:A,A264,P:P),"")</f>
        <v>0.9627147916022034</v>
      </c>
      <c r="R264" s="3">
        <f t="shared" si="46"/>
        <v>0.1058360044147459</v>
      </c>
      <c r="S264" s="8">
        <f t="shared" si="47"/>
        <v>9.448580429030937</v>
      </c>
    </row>
    <row r="265" spans="1:19" ht="15">
      <c r="A265" s="1">
        <v>14</v>
      </c>
      <c r="B265" s="5">
        <v>0.7395833333333334</v>
      </c>
      <c r="C265" s="1" t="s">
        <v>95</v>
      </c>
      <c r="D265" s="1">
        <v>8</v>
      </c>
      <c r="E265" s="1">
        <v>10</v>
      </c>
      <c r="F265" s="1" t="s">
        <v>147</v>
      </c>
      <c r="G265" s="2">
        <v>40.3829333333333</v>
      </c>
      <c r="H265" s="6">
        <f>1+_xlfn.COUNTIFS(A:A,A265,O:O,"&lt;"&amp;O265)</f>
        <v>6</v>
      </c>
      <c r="I265" s="2">
        <f>_xlfn.AVERAGEIF(A:A,A265,G:G)</f>
        <v>42.52177499999999</v>
      </c>
      <c r="J265" s="2">
        <f t="shared" si="40"/>
        <v>-2.1388416666666927</v>
      </c>
      <c r="K265" s="2">
        <f t="shared" si="41"/>
        <v>87.86115833333331</v>
      </c>
      <c r="L265" s="2">
        <f t="shared" si="42"/>
        <v>194.74081098656245</v>
      </c>
      <c r="M265" s="2">
        <f>SUMIF(A:A,A265,L:L)</f>
        <v>1962.8957564860234</v>
      </c>
      <c r="N265" s="3">
        <f t="shared" si="43"/>
        <v>0.0992109796677066</v>
      </c>
      <c r="O265" s="7">
        <f t="shared" si="44"/>
        <v>10.079529537449998</v>
      </c>
      <c r="P265" s="3">
        <f t="shared" si="45"/>
        <v>0.0992109796677066</v>
      </c>
      <c r="Q265" s="3">
        <f>IF(ISNUMBER(P265),SUMIF(A:A,A265,P:P),"")</f>
        <v>0.9627147916022034</v>
      </c>
      <c r="R265" s="3">
        <f t="shared" si="46"/>
        <v>0.10305334511646401</v>
      </c>
      <c r="S265" s="8">
        <f t="shared" si="47"/>
        <v>9.703712178094431</v>
      </c>
    </row>
    <row r="266" spans="1:19" ht="15">
      <c r="A266" s="1">
        <v>14</v>
      </c>
      <c r="B266" s="5">
        <v>0.7395833333333334</v>
      </c>
      <c r="C266" s="1" t="s">
        <v>95</v>
      </c>
      <c r="D266" s="1">
        <v>8</v>
      </c>
      <c r="E266" s="1">
        <v>11</v>
      </c>
      <c r="F266" s="1" t="s">
        <v>148</v>
      </c>
      <c r="G266" s="2">
        <v>46.0291333333333</v>
      </c>
      <c r="H266" s="6">
        <f>1+_xlfn.COUNTIFS(A:A,A266,O:O,"&lt;"&amp;O266)</f>
        <v>4</v>
      </c>
      <c r="I266" s="2">
        <f>_xlfn.AVERAGEIF(A:A,A266,G:G)</f>
        <v>42.52177499999999</v>
      </c>
      <c r="J266" s="2">
        <f t="shared" si="40"/>
        <v>3.5073583333333076</v>
      </c>
      <c r="K266" s="2">
        <f t="shared" si="41"/>
        <v>93.50735833333331</v>
      </c>
      <c r="L266" s="2">
        <f t="shared" si="42"/>
        <v>273.26485781069835</v>
      </c>
      <c r="M266" s="2">
        <f>SUMIF(A:A,A266,L:L)</f>
        <v>1962.8957564860234</v>
      </c>
      <c r="N266" s="3">
        <f t="shared" si="43"/>
        <v>0.1392151656081305</v>
      </c>
      <c r="O266" s="7">
        <f t="shared" si="44"/>
        <v>7.183125456423676</v>
      </c>
      <c r="P266" s="3">
        <f t="shared" si="45"/>
        <v>0.1392151656081305</v>
      </c>
      <c r="Q266" s="3">
        <f>IF(ISNUMBER(P266),SUMIF(A:A,A266,P:P),"")</f>
        <v>0.9627147916022034</v>
      </c>
      <c r="R266" s="3">
        <f t="shared" si="46"/>
        <v>0.1446068626165397</v>
      </c>
      <c r="S266" s="8">
        <f t="shared" si="47"/>
        <v>6.915301126833402</v>
      </c>
    </row>
    <row r="267" spans="1:19" ht="15">
      <c r="A267" s="1">
        <v>6</v>
      </c>
      <c r="B267" s="5">
        <v>0.7444444444444445</v>
      </c>
      <c r="C267" s="1" t="s">
        <v>20</v>
      </c>
      <c r="D267" s="1">
        <v>8</v>
      </c>
      <c r="E267" s="1">
        <v>2</v>
      </c>
      <c r="F267" s="1" t="s">
        <v>81</v>
      </c>
      <c r="G267" s="2">
        <v>68.26830000000011</v>
      </c>
      <c r="H267" s="6">
        <f>1+_xlfn.COUNTIFS(A:A,A267,O:O,"&lt;"&amp;O267)</f>
        <v>1</v>
      </c>
      <c r="I267" s="2">
        <f>_xlfn.AVERAGEIF(A:A,A267,G:G)</f>
        <v>46.09591555555554</v>
      </c>
      <c r="J267" s="2">
        <f t="shared" si="40"/>
        <v>22.172384444444567</v>
      </c>
      <c r="K267" s="2">
        <f t="shared" si="41"/>
        <v>112.17238444444456</v>
      </c>
      <c r="L267" s="2">
        <f t="shared" si="42"/>
        <v>837.4345125457367</v>
      </c>
      <c r="M267" s="2">
        <f>SUMIF(A:A,A267,L:L)</f>
        <v>4684.601520896634</v>
      </c>
      <c r="N267" s="3">
        <f t="shared" si="43"/>
        <v>0.17876323286200263</v>
      </c>
      <c r="O267" s="7">
        <f t="shared" si="44"/>
        <v>5.5939914712325445</v>
      </c>
      <c r="P267" s="3">
        <f t="shared" si="45"/>
        <v>0.17876323286200263</v>
      </c>
      <c r="Q267" s="3">
        <f>IF(ISNUMBER(P267),SUMIF(A:A,A267,P:P),"")</f>
        <v>0.7826326080662287</v>
      </c>
      <c r="R267" s="3">
        <f t="shared" si="46"/>
        <v>0.22841270734131633</v>
      </c>
      <c r="S267" s="8">
        <f t="shared" si="47"/>
        <v>4.378040134630966</v>
      </c>
    </row>
    <row r="268" spans="1:19" ht="15">
      <c r="A268" s="1">
        <v>6</v>
      </c>
      <c r="B268" s="5">
        <v>0.7444444444444445</v>
      </c>
      <c r="C268" s="1" t="s">
        <v>20</v>
      </c>
      <c r="D268" s="1">
        <v>8</v>
      </c>
      <c r="E268" s="1">
        <v>19</v>
      </c>
      <c r="F268" s="1" t="s">
        <v>94</v>
      </c>
      <c r="G268" s="2">
        <v>68.22953333333331</v>
      </c>
      <c r="H268" s="6">
        <f>1+_xlfn.COUNTIFS(A:A,A268,O:O,"&lt;"&amp;O268)</f>
        <v>2</v>
      </c>
      <c r="I268" s="2">
        <f>_xlfn.AVERAGEIF(A:A,A268,G:G)</f>
        <v>46.09591555555554</v>
      </c>
      <c r="J268" s="2">
        <f t="shared" si="40"/>
        <v>22.133617777777765</v>
      </c>
      <c r="K268" s="2">
        <f t="shared" si="41"/>
        <v>112.13361777777777</v>
      </c>
      <c r="L268" s="2">
        <f t="shared" si="42"/>
        <v>835.4889034900712</v>
      </c>
      <c r="M268" s="2">
        <f>SUMIF(A:A,A268,L:L)</f>
        <v>4684.601520896634</v>
      </c>
      <c r="N268" s="3">
        <f t="shared" si="43"/>
        <v>0.1783479127868614</v>
      </c>
      <c r="O268" s="7">
        <f t="shared" si="44"/>
        <v>5.607018239653144</v>
      </c>
      <c r="P268" s="3">
        <f t="shared" si="45"/>
        <v>0.1783479127868614</v>
      </c>
      <c r="Q268" s="3">
        <f>IF(ISNUMBER(P268),SUMIF(A:A,A268,P:P),"")</f>
        <v>0.7826326080662287</v>
      </c>
      <c r="R268" s="3">
        <f t="shared" si="46"/>
        <v>0.2278820367931425</v>
      </c>
      <c r="S268" s="8">
        <f t="shared" si="47"/>
        <v>4.388235308374655</v>
      </c>
    </row>
    <row r="269" spans="1:19" ht="15">
      <c r="A269" s="1">
        <v>6</v>
      </c>
      <c r="B269" s="5">
        <v>0.7444444444444445</v>
      </c>
      <c r="C269" s="1" t="s">
        <v>20</v>
      </c>
      <c r="D269" s="1">
        <v>8</v>
      </c>
      <c r="E269" s="1">
        <v>5</v>
      </c>
      <c r="F269" s="1" t="s">
        <v>84</v>
      </c>
      <c r="G269" s="2">
        <v>60.8444666666666</v>
      </c>
      <c r="H269" s="6">
        <f>1+_xlfn.COUNTIFS(A:A,A269,O:O,"&lt;"&amp;O269)</f>
        <v>3</v>
      </c>
      <c r="I269" s="2">
        <f>_xlfn.AVERAGEIF(A:A,A269,G:G)</f>
        <v>46.09591555555554</v>
      </c>
      <c r="J269" s="2">
        <f t="shared" si="40"/>
        <v>14.748551111111055</v>
      </c>
      <c r="K269" s="2">
        <f t="shared" si="41"/>
        <v>104.74855111111106</v>
      </c>
      <c r="L269" s="2">
        <f t="shared" si="42"/>
        <v>536.4176560355772</v>
      </c>
      <c r="M269" s="2">
        <f>SUMIF(A:A,A269,L:L)</f>
        <v>4684.601520896634</v>
      </c>
      <c r="N269" s="3">
        <f t="shared" si="43"/>
        <v>0.1145065708668657</v>
      </c>
      <c r="O269" s="7">
        <f t="shared" si="44"/>
        <v>8.733123282179834</v>
      </c>
      <c r="P269" s="3">
        <f t="shared" si="45"/>
        <v>0.1145065708668657</v>
      </c>
      <c r="Q269" s="3">
        <f>IF(ISNUMBER(P269),SUMIF(A:A,A269,P:P),"")</f>
        <v>0.7826326080662287</v>
      </c>
      <c r="R269" s="3">
        <f t="shared" si="46"/>
        <v>0.14630948121340712</v>
      </c>
      <c r="S269" s="8">
        <f t="shared" si="47"/>
        <v>6.834827050896307</v>
      </c>
    </row>
    <row r="270" spans="1:19" ht="15">
      <c r="A270" s="1">
        <v>6</v>
      </c>
      <c r="B270" s="5">
        <v>0.7444444444444445</v>
      </c>
      <c r="C270" s="1" t="s">
        <v>20</v>
      </c>
      <c r="D270" s="1">
        <v>8</v>
      </c>
      <c r="E270" s="1">
        <v>12</v>
      </c>
      <c r="F270" s="1" t="s">
        <v>87</v>
      </c>
      <c r="G270" s="2">
        <v>60.1689333333333</v>
      </c>
      <c r="H270" s="6">
        <f>1+_xlfn.COUNTIFS(A:A,A270,O:O,"&lt;"&amp;O270)</f>
        <v>4</v>
      </c>
      <c r="I270" s="2">
        <f>_xlfn.AVERAGEIF(A:A,A270,G:G)</f>
        <v>46.09591555555554</v>
      </c>
      <c r="J270" s="2">
        <f t="shared" si="40"/>
        <v>14.073017777777757</v>
      </c>
      <c r="K270" s="2">
        <f t="shared" si="41"/>
        <v>104.07301777777775</v>
      </c>
      <c r="L270" s="2">
        <f t="shared" si="42"/>
        <v>515.1103073031237</v>
      </c>
      <c r="M270" s="2">
        <f>SUMIF(A:A,A270,L:L)</f>
        <v>4684.601520896634</v>
      </c>
      <c r="N270" s="3">
        <f t="shared" si="43"/>
        <v>0.10995819068182591</v>
      </c>
      <c r="O270" s="7">
        <f t="shared" si="44"/>
        <v>9.09436572027264</v>
      </c>
      <c r="P270" s="3">
        <f t="shared" si="45"/>
        <v>0.10995819068182591</v>
      </c>
      <c r="Q270" s="3">
        <f>IF(ISNUMBER(P270),SUMIF(A:A,A270,P:P),"")</f>
        <v>0.7826326080662287</v>
      </c>
      <c r="R270" s="3">
        <f t="shared" si="46"/>
        <v>0.14049783966134072</v>
      </c>
      <c r="S270" s="8">
        <f t="shared" si="47"/>
        <v>7.117547162365082</v>
      </c>
    </row>
    <row r="271" spans="1:19" ht="15">
      <c r="A271" s="1">
        <v>6</v>
      </c>
      <c r="B271" s="5">
        <v>0.7444444444444445</v>
      </c>
      <c r="C271" s="1" t="s">
        <v>20</v>
      </c>
      <c r="D271" s="1">
        <v>8</v>
      </c>
      <c r="E271" s="1">
        <v>3</v>
      </c>
      <c r="F271" s="1" t="s">
        <v>82</v>
      </c>
      <c r="G271" s="2">
        <v>52.780233333333406</v>
      </c>
      <c r="H271" s="6">
        <f>1+_xlfn.COUNTIFS(A:A,A271,O:O,"&lt;"&amp;O271)</f>
        <v>5</v>
      </c>
      <c r="I271" s="2">
        <f>_xlfn.AVERAGEIF(A:A,A271,G:G)</f>
        <v>46.09591555555554</v>
      </c>
      <c r="J271" s="2">
        <f t="shared" si="40"/>
        <v>6.6843177777778635</v>
      </c>
      <c r="K271" s="2">
        <f t="shared" si="41"/>
        <v>96.68431777777786</v>
      </c>
      <c r="L271" s="2">
        <f t="shared" si="42"/>
        <v>330.6495544646352</v>
      </c>
      <c r="M271" s="2">
        <f>SUMIF(A:A,A271,L:L)</f>
        <v>4684.601520896634</v>
      </c>
      <c r="N271" s="3">
        <f t="shared" si="43"/>
        <v>0.07058221558220149</v>
      </c>
      <c r="O271" s="7">
        <f t="shared" si="44"/>
        <v>14.167874892441986</v>
      </c>
      <c r="P271" s="3">
        <f t="shared" si="45"/>
        <v>0.07058221558220149</v>
      </c>
      <c r="Q271" s="3">
        <f>IF(ISNUMBER(P271),SUMIF(A:A,A271,P:P),"")</f>
        <v>0.7826326080662287</v>
      </c>
      <c r="R271" s="3">
        <f t="shared" si="46"/>
        <v>0.0901856309777328</v>
      </c>
      <c r="S271" s="8">
        <f t="shared" si="47"/>
        <v>11.08824087782791</v>
      </c>
    </row>
    <row r="272" spans="1:19" ht="15">
      <c r="A272" s="1">
        <v>6</v>
      </c>
      <c r="B272" s="5">
        <v>0.7444444444444445</v>
      </c>
      <c r="C272" s="1" t="s">
        <v>20</v>
      </c>
      <c r="D272" s="1">
        <v>8</v>
      </c>
      <c r="E272" s="1">
        <v>4</v>
      </c>
      <c r="F272" s="1" t="s">
        <v>83</v>
      </c>
      <c r="G272" s="2">
        <v>52.4997666666666</v>
      </c>
      <c r="H272" s="6">
        <f>1+_xlfn.COUNTIFS(A:A,A272,O:O,"&lt;"&amp;O272)</f>
        <v>6</v>
      </c>
      <c r="I272" s="2">
        <f>_xlfn.AVERAGEIF(A:A,A272,G:G)</f>
        <v>46.09591555555554</v>
      </c>
      <c r="J272" s="2">
        <f t="shared" si="40"/>
        <v>6.403851111111059</v>
      </c>
      <c r="K272" s="2">
        <f t="shared" si="41"/>
        <v>96.40385111111107</v>
      </c>
      <c r="L272" s="2">
        <f t="shared" si="42"/>
        <v>325.13193918371365</v>
      </c>
      <c r="M272" s="2">
        <f>SUMIF(A:A,A272,L:L)</f>
        <v>4684.601520896634</v>
      </c>
      <c r="N272" s="3">
        <f t="shared" si="43"/>
        <v>0.06940439602672616</v>
      </c>
      <c r="O272" s="7">
        <f t="shared" si="44"/>
        <v>14.408309231808909</v>
      </c>
      <c r="P272" s="3">
        <f t="shared" si="45"/>
        <v>0.06940439602672616</v>
      </c>
      <c r="Q272" s="3">
        <f>IF(ISNUMBER(P272),SUMIF(A:A,A272,P:P),"")</f>
        <v>0.7826326080662287</v>
      </c>
      <c r="R272" s="3">
        <f t="shared" si="46"/>
        <v>0.088680685306755</v>
      </c>
      <c r="S272" s="8">
        <f t="shared" si="47"/>
        <v>11.276412631915326</v>
      </c>
    </row>
    <row r="273" spans="1:19" ht="15">
      <c r="A273" s="1">
        <v>6</v>
      </c>
      <c r="B273" s="5">
        <v>0.7444444444444445</v>
      </c>
      <c r="C273" s="1" t="s">
        <v>20</v>
      </c>
      <c r="D273" s="1">
        <v>8</v>
      </c>
      <c r="E273" s="1">
        <v>1</v>
      </c>
      <c r="F273" s="1" t="s">
        <v>80</v>
      </c>
      <c r="G273" s="2">
        <v>50.367633333333394</v>
      </c>
      <c r="H273" s="6">
        <f>1+_xlfn.COUNTIFS(A:A,A273,O:O,"&lt;"&amp;O273)</f>
        <v>7</v>
      </c>
      <c r="I273" s="2">
        <f>_xlfn.AVERAGEIF(A:A,A273,G:G)</f>
        <v>46.09591555555554</v>
      </c>
      <c r="J273" s="2">
        <f t="shared" si="40"/>
        <v>4.271717777777852</v>
      </c>
      <c r="K273" s="2">
        <f t="shared" si="41"/>
        <v>94.27171777777785</v>
      </c>
      <c r="L273" s="2">
        <f t="shared" si="42"/>
        <v>286.0890330274964</v>
      </c>
      <c r="M273" s="2">
        <f>SUMIF(A:A,A273,L:L)</f>
        <v>4684.601520896634</v>
      </c>
      <c r="N273" s="3">
        <f t="shared" si="43"/>
        <v>0.06107008925974538</v>
      </c>
      <c r="O273" s="7">
        <f t="shared" si="44"/>
        <v>16.374628105532416</v>
      </c>
      <c r="P273" s="3">
        <f t="shared" si="45"/>
        <v>0.06107008925974538</v>
      </c>
      <c r="Q273" s="3">
        <f>IF(ISNUMBER(P273),SUMIF(A:A,A273,P:P),"")</f>
        <v>0.7826326080662287</v>
      </c>
      <c r="R273" s="3">
        <f t="shared" si="46"/>
        <v>0.07803161870630548</v>
      </c>
      <c r="S273" s="8">
        <f t="shared" si="47"/>
        <v>12.815317900347404</v>
      </c>
    </row>
    <row r="274" spans="1:19" ht="15">
      <c r="A274" s="1">
        <v>6</v>
      </c>
      <c r="B274" s="5">
        <v>0.7444444444444445</v>
      </c>
      <c r="C274" s="1" t="s">
        <v>20</v>
      </c>
      <c r="D274" s="1">
        <v>8</v>
      </c>
      <c r="E274" s="1">
        <v>7</v>
      </c>
      <c r="F274" s="1" t="s">
        <v>85</v>
      </c>
      <c r="G274" s="2">
        <v>43.6928333333333</v>
      </c>
      <c r="H274" s="6">
        <f>1+_xlfn.COUNTIFS(A:A,A274,O:O,"&lt;"&amp;O274)</f>
        <v>9</v>
      </c>
      <c r="I274" s="2">
        <f>_xlfn.AVERAGEIF(A:A,A274,G:G)</f>
        <v>46.09591555555554</v>
      </c>
      <c r="J274" s="2">
        <f t="shared" si="40"/>
        <v>-2.4030822222222454</v>
      </c>
      <c r="K274" s="2">
        <f t="shared" si="41"/>
        <v>87.59691777777775</v>
      </c>
      <c r="L274" s="2">
        <f t="shared" si="42"/>
        <v>191.6776522678205</v>
      </c>
      <c r="M274" s="2">
        <f>SUMIF(A:A,A274,L:L)</f>
        <v>4684.601520896634</v>
      </c>
      <c r="N274" s="3">
        <f t="shared" si="43"/>
        <v>0.04091653290313012</v>
      </c>
      <c r="O274" s="7">
        <f t="shared" si="44"/>
        <v>24.439998432112997</v>
      </c>
      <c r="P274" s="3">
        <f t="shared" si="45"/>
      </c>
      <c r="Q274" s="3">
        <f>IF(ISNUMBER(P274),SUMIF(A:A,A274,P:P),"")</f>
      </c>
      <c r="R274" s="3">
        <f t="shared" si="46"/>
      </c>
      <c r="S274" s="8">
        <f t="shared" si="47"/>
      </c>
    </row>
    <row r="275" spans="1:19" ht="15">
      <c r="A275" s="1">
        <v>6</v>
      </c>
      <c r="B275" s="5">
        <v>0.7444444444444445</v>
      </c>
      <c r="C275" s="1" t="s">
        <v>20</v>
      </c>
      <c r="D275" s="1">
        <v>8</v>
      </c>
      <c r="E275" s="1">
        <v>11</v>
      </c>
      <c r="F275" s="1" t="s">
        <v>86</v>
      </c>
      <c r="G275" s="2">
        <v>30.4383333333333</v>
      </c>
      <c r="H275" s="6">
        <f>1+_xlfn.COUNTIFS(A:A,A275,O:O,"&lt;"&amp;O275)</f>
        <v>12</v>
      </c>
      <c r="I275" s="2">
        <f>_xlfn.AVERAGEIF(A:A,A275,G:G)</f>
        <v>46.09591555555554</v>
      </c>
      <c r="J275" s="2">
        <f t="shared" si="40"/>
        <v>-15.657582222222242</v>
      </c>
      <c r="K275" s="2">
        <f t="shared" si="41"/>
        <v>74.34241777777775</v>
      </c>
      <c r="L275" s="2">
        <f t="shared" si="42"/>
        <v>86.53466340457403</v>
      </c>
      <c r="M275" s="2">
        <f>SUMIF(A:A,A275,L:L)</f>
        <v>4684.601520896634</v>
      </c>
      <c r="N275" s="3">
        <f t="shared" si="43"/>
        <v>0.018472150303194046</v>
      </c>
      <c r="O275" s="7">
        <f t="shared" si="44"/>
        <v>54.135549115096175</v>
      </c>
      <c r="P275" s="3">
        <f t="shared" si="45"/>
      </c>
      <c r="Q275" s="3">
        <f>IF(ISNUMBER(P275),SUMIF(A:A,A275,P:P),"")</f>
      </c>
      <c r="R275" s="3">
        <f t="shared" si="46"/>
      </c>
      <c r="S275" s="8">
        <f t="shared" si="47"/>
      </c>
    </row>
    <row r="276" spans="1:19" ht="15">
      <c r="A276" s="1">
        <v>6</v>
      </c>
      <c r="B276" s="5">
        <v>0.7444444444444445</v>
      </c>
      <c r="C276" s="1" t="s">
        <v>20</v>
      </c>
      <c r="D276" s="1">
        <v>8</v>
      </c>
      <c r="E276" s="1">
        <v>13</v>
      </c>
      <c r="F276" s="1" t="s">
        <v>88</v>
      </c>
      <c r="G276" s="2">
        <v>41.962166666666704</v>
      </c>
      <c r="H276" s="6">
        <f>1+_xlfn.COUNTIFS(A:A,A276,O:O,"&lt;"&amp;O276)</f>
        <v>10</v>
      </c>
      <c r="I276" s="2">
        <f>_xlfn.AVERAGEIF(A:A,A276,G:G)</f>
        <v>46.09591555555554</v>
      </c>
      <c r="J276" s="2">
        <f t="shared" si="40"/>
        <v>-4.133748888888839</v>
      </c>
      <c r="K276" s="2">
        <f t="shared" si="41"/>
        <v>85.86625111111115</v>
      </c>
      <c r="L276" s="2">
        <f t="shared" si="42"/>
        <v>172.77239054518415</v>
      </c>
      <c r="M276" s="2">
        <f>SUMIF(A:A,A276,L:L)</f>
        <v>4684.601520896634</v>
      </c>
      <c r="N276" s="3">
        <f t="shared" si="43"/>
        <v>0.03688091500941909</v>
      </c>
      <c r="O276" s="7">
        <f t="shared" si="44"/>
        <v>27.114294744168035</v>
      </c>
      <c r="P276" s="3">
        <f t="shared" si="45"/>
      </c>
      <c r="Q276" s="3">
        <f>IF(ISNUMBER(P276),SUMIF(A:A,A276,P:P),"")</f>
      </c>
      <c r="R276" s="3">
        <f t="shared" si="46"/>
      </c>
      <c r="S276" s="8">
        <f t="shared" si="47"/>
      </c>
    </row>
    <row r="277" spans="1:19" ht="15">
      <c r="A277" s="1">
        <v>6</v>
      </c>
      <c r="B277" s="5">
        <v>0.7444444444444445</v>
      </c>
      <c r="C277" s="1" t="s">
        <v>20</v>
      </c>
      <c r="D277" s="1">
        <v>8</v>
      </c>
      <c r="E277" s="1">
        <v>14</v>
      </c>
      <c r="F277" s="1" t="s">
        <v>89</v>
      </c>
      <c r="G277" s="2">
        <v>45.3979</v>
      </c>
      <c r="H277" s="6">
        <f>1+_xlfn.COUNTIFS(A:A,A277,O:O,"&lt;"&amp;O277)</f>
        <v>8</v>
      </c>
      <c r="I277" s="2">
        <f>_xlfn.AVERAGEIF(A:A,A277,G:G)</f>
        <v>46.09591555555554</v>
      </c>
      <c r="J277" s="2">
        <f t="shared" si="40"/>
        <v>-0.6980155555555427</v>
      </c>
      <c r="K277" s="2">
        <f t="shared" si="41"/>
        <v>89.30198444444446</v>
      </c>
      <c r="L277" s="2">
        <f t="shared" si="42"/>
        <v>212.32520107199636</v>
      </c>
      <c r="M277" s="2">
        <f>SUMIF(A:A,A277,L:L)</f>
        <v>4684.601520896634</v>
      </c>
      <c r="N277" s="3">
        <f t="shared" si="43"/>
        <v>0.04532406868009497</v>
      </c>
      <c r="O277" s="7">
        <f t="shared" si="44"/>
        <v>22.063332554236716</v>
      </c>
      <c r="P277" s="3">
        <f t="shared" si="45"/>
      </c>
      <c r="Q277" s="3">
        <f>IF(ISNUMBER(P277),SUMIF(A:A,A277,P:P),"")</f>
      </c>
      <c r="R277" s="3">
        <f t="shared" si="46"/>
      </c>
      <c r="S277" s="8">
        <f t="shared" si="47"/>
      </c>
    </row>
    <row r="278" spans="1:19" ht="15">
      <c r="A278" s="1">
        <v>6</v>
      </c>
      <c r="B278" s="5">
        <v>0.7444444444444445</v>
      </c>
      <c r="C278" s="1" t="s">
        <v>20</v>
      </c>
      <c r="D278" s="1">
        <v>8</v>
      </c>
      <c r="E278" s="1">
        <v>15</v>
      </c>
      <c r="F278" s="1" t="s">
        <v>90</v>
      </c>
      <c r="G278" s="2">
        <v>40.0199333333333</v>
      </c>
      <c r="H278" s="6">
        <f>1+_xlfn.COUNTIFS(A:A,A278,O:O,"&lt;"&amp;O278)</f>
        <v>11</v>
      </c>
      <c r="I278" s="2">
        <f>_xlfn.AVERAGEIF(A:A,A278,G:G)</f>
        <v>46.09591555555554</v>
      </c>
      <c r="J278" s="2">
        <f t="shared" si="40"/>
        <v>-6.075982222222244</v>
      </c>
      <c r="K278" s="2">
        <f t="shared" si="41"/>
        <v>83.92401777777775</v>
      </c>
      <c r="L278" s="2">
        <f t="shared" si="42"/>
        <v>153.7673993313662</v>
      </c>
      <c r="M278" s="2">
        <f>SUMIF(A:A,A278,L:L)</f>
        <v>4684.601520896634</v>
      </c>
      <c r="N278" s="3">
        <f t="shared" si="43"/>
        <v>0.03282400832716612</v>
      </c>
      <c r="O278" s="7">
        <f t="shared" si="44"/>
        <v>30.465505310403252</v>
      </c>
      <c r="P278" s="3">
        <f t="shared" si="45"/>
      </c>
      <c r="Q278" s="3">
        <f>IF(ISNUMBER(P278),SUMIF(A:A,A278,P:P),"")</f>
      </c>
      <c r="R278" s="3">
        <f t="shared" si="46"/>
      </c>
      <c r="S278" s="8">
        <f t="shared" si="47"/>
      </c>
    </row>
    <row r="279" spans="1:19" ht="15">
      <c r="A279" s="1">
        <v>6</v>
      </c>
      <c r="B279" s="5">
        <v>0.7444444444444445</v>
      </c>
      <c r="C279" s="1" t="s">
        <v>20</v>
      </c>
      <c r="D279" s="1">
        <v>8</v>
      </c>
      <c r="E279" s="1">
        <v>16</v>
      </c>
      <c r="F279" s="1" t="s">
        <v>91</v>
      </c>
      <c r="G279" s="2">
        <v>29.625066666666598</v>
      </c>
      <c r="H279" s="6">
        <f>1+_xlfn.COUNTIFS(A:A,A279,O:O,"&lt;"&amp;O279)</f>
        <v>13</v>
      </c>
      <c r="I279" s="2">
        <f>_xlfn.AVERAGEIF(A:A,A279,G:G)</f>
        <v>46.09591555555554</v>
      </c>
      <c r="J279" s="2">
        <f t="shared" si="40"/>
        <v>-16.470848888888945</v>
      </c>
      <c r="K279" s="2">
        <f t="shared" si="41"/>
        <v>73.52915111111105</v>
      </c>
      <c r="L279" s="2">
        <f t="shared" si="42"/>
        <v>82.41348419467954</v>
      </c>
      <c r="M279" s="2">
        <f>SUMIF(A:A,A279,L:L)</f>
        <v>4684.601520896634</v>
      </c>
      <c r="N279" s="3">
        <f t="shared" si="43"/>
        <v>0.017592421431589678</v>
      </c>
      <c r="O279" s="7">
        <f t="shared" si="44"/>
        <v>56.84265829400601</v>
      </c>
      <c r="P279" s="3">
        <f t="shared" si="45"/>
      </c>
      <c r="Q279" s="3">
        <f>IF(ISNUMBER(P279),SUMIF(A:A,A279,P:P),"")</f>
      </c>
      <c r="R279" s="3">
        <f t="shared" si="46"/>
      </c>
      <c r="S279" s="8">
        <f t="shared" si="47"/>
      </c>
    </row>
    <row r="280" spans="1:19" ht="15">
      <c r="A280" s="1">
        <v>6</v>
      </c>
      <c r="B280" s="5">
        <v>0.7444444444444445</v>
      </c>
      <c r="C280" s="1" t="s">
        <v>20</v>
      </c>
      <c r="D280" s="1">
        <v>8</v>
      </c>
      <c r="E280" s="1">
        <v>17</v>
      </c>
      <c r="F280" s="1" t="s">
        <v>92</v>
      </c>
      <c r="G280" s="2">
        <v>28.0484</v>
      </c>
      <c r="H280" s="6">
        <f>1+_xlfn.COUNTIFS(A:A,A280,O:O,"&lt;"&amp;O280)</f>
        <v>14</v>
      </c>
      <c r="I280" s="2">
        <f>_xlfn.AVERAGEIF(A:A,A280,G:G)</f>
        <v>46.09591555555554</v>
      </c>
      <c r="J280" s="2">
        <f t="shared" si="40"/>
        <v>-18.04751555555554</v>
      </c>
      <c r="K280" s="2">
        <f t="shared" si="41"/>
        <v>71.95248444444445</v>
      </c>
      <c r="L280" s="2">
        <f t="shared" si="42"/>
        <v>74.97457579501881</v>
      </c>
      <c r="M280" s="2">
        <f>SUMIF(A:A,A280,L:L)</f>
        <v>4684.601520896634</v>
      </c>
      <c r="N280" s="3">
        <f t="shared" si="43"/>
        <v>0.016004472410423642</v>
      </c>
      <c r="O280" s="7">
        <f t="shared" si="44"/>
        <v>62.48253452882986</v>
      </c>
      <c r="P280" s="3">
        <f t="shared" si="45"/>
      </c>
      <c r="Q280" s="3">
        <f>IF(ISNUMBER(P280),SUMIF(A:A,A280,P:P),"")</f>
      </c>
      <c r="R280" s="3">
        <f t="shared" si="46"/>
      </c>
      <c r="S280" s="8">
        <f t="shared" si="47"/>
      </c>
    </row>
    <row r="281" spans="1:19" ht="15">
      <c r="A281" s="1">
        <v>6</v>
      </c>
      <c r="B281" s="5">
        <v>0.7444444444444445</v>
      </c>
      <c r="C281" s="1" t="s">
        <v>20</v>
      </c>
      <c r="D281" s="1">
        <v>8</v>
      </c>
      <c r="E281" s="1">
        <v>18</v>
      </c>
      <c r="F281" s="1" t="s">
        <v>93</v>
      </c>
      <c r="G281" s="2">
        <v>19.0952333333333</v>
      </c>
      <c r="H281" s="6">
        <f>1+_xlfn.COUNTIFS(A:A,A281,O:O,"&lt;"&amp;O281)</f>
        <v>15</v>
      </c>
      <c r="I281" s="2">
        <f>_xlfn.AVERAGEIF(A:A,A281,G:G)</f>
        <v>46.09591555555554</v>
      </c>
      <c r="J281" s="2">
        <f t="shared" si="40"/>
        <v>-27.000682222222242</v>
      </c>
      <c r="K281" s="2">
        <f t="shared" si="41"/>
        <v>62.99931777777776</v>
      </c>
      <c r="L281" s="2">
        <f t="shared" si="42"/>
        <v>43.81424823563942</v>
      </c>
      <c r="M281" s="2">
        <f>SUMIF(A:A,A281,L:L)</f>
        <v>4684.601520896634</v>
      </c>
      <c r="N281" s="3">
        <f t="shared" si="43"/>
        <v>0.009352822868753491</v>
      </c>
      <c r="O281" s="7">
        <f t="shared" si="44"/>
        <v>106.91959144664911</v>
      </c>
      <c r="P281" s="3">
        <f t="shared" si="45"/>
      </c>
      <c r="Q281" s="3">
        <f>IF(ISNUMBER(P281),SUMIF(A:A,A281,P:P),"")</f>
      </c>
      <c r="R281" s="3">
        <f t="shared" si="46"/>
      </c>
      <c r="S281" s="8">
        <f t="shared" si="47"/>
      </c>
    </row>
    <row r="282" spans="1:19" ht="15">
      <c r="A282" s="1">
        <v>18</v>
      </c>
      <c r="B282" s="5">
        <v>0.7569444444444445</v>
      </c>
      <c r="C282" s="1" t="s">
        <v>149</v>
      </c>
      <c r="D282" s="1">
        <v>4</v>
      </c>
      <c r="E282" s="1">
        <v>1</v>
      </c>
      <c r="F282" s="1" t="s">
        <v>185</v>
      </c>
      <c r="G282" s="2">
        <v>69.6746666666666</v>
      </c>
      <c r="H282" s="6">
        <f>1+_xlfn.COUNTIFS(A:A,A282,O:O,"&lt;"&amp;O282)</f>
        <v>1</v>
      </c>
      <c r="I282" s="2">
        <f>_xlfn.AVERAGEIF(A:A,A282,G:G)</f>
        <v>47.632575757575744</v>
      </c>
      <c r="J282" s="2">
        <f t="shared" si="40"/>
        <v>22.042090909090852</v>
      </c>
      <c r="K282" s="2">
        <f t="shared" si="41"/>
        <v>112.04209090909086</v>
      </c>
      <c r="L282" s="2">
        <f t="shared" si="42"/>
        <v>830.9132977257422</v>
      </c>
      <c r="M282" s="2">
        <f>SUMIF(A:A,A282,L:L)</f>
        <v>3299.2532970973834</v>
      </c>
      <c r="N282" s="3">
        <f t="shared" si="43"/>
        <v>0.2518488951596299</v>
      </c>
      <c r="O282" s="7">
        <f t="shared" si="44"/>
        <v>3.970634849782319</v>
      </c>
      <c r="P282" s="3">
        <f t="shared" si="45"/>
        <v>0.2518488951596299</v>
      </c>
      <c r="Q282" s="3">
        <f>IF(ISNUMBER(P282),SUMIF(A:A,A282,P:P),"")</f>
        <v>0.8303132229164653</v>
      </c>
      <c r="R282" s="3">
        <f t="shared" si="46"/>
        <v>0.30331793859070877</v>
      </c>
      <c r="S282" s="8">
        <f t="shared" si="47"/>
        <v>3.296870619147192</v>
      </c>
    </row>
    <row r="283" spans="1:19" ht="15">
      <c r="A283" s="1">
        <v>18</v>
      </c>
      <c r="B283" s="5">
        <v>0.7569444444444445</v>
      </c>
      <c r="C283" s="1" t="s">
        <v>149</v>
      </c>
      <c r="D283" s="1">
        <v>4</v>
      </c>
      <c r="E283" s="1">
        <v>3</v>
      </c>
      <c r="F283" s="1" t="s">
        <v>187</v>
      </c>
      <c r="G283" s="2">
        <v>66.3334</v>
      </c>
      <c r="H283" s="6">
        <f>1+_xlfn.COUNTIFS(A:A,A283,O:O,"&lt;"&amp;O283)</f>
        <v>2</v>
      </c>
      <c r="I283" s="2">
        <f>_xlfn.AVERAGEIF(A:A,A283,G:G)</f>
        <v>47.632575757575744</v>
      </c>
      <c r="J283" s="2">
        <f t="shared" si="40"/>
        <v>18.700824242424254</v>
      </c>
      <c r="K283" s="2">
        <f t="shared" si="41"/>
        <v>108.70082424242426</v>
      </c>
      <c r="L283" s="2">
        <f t="shared" si="42"/>
        <v>679.9705269739446</v>
      </c>
      <c r="M283" s="2">
        <f>SUMIF(A:A,A283,L:L)</f>
        <v>3299.2532970973834</v>
      </c>
      <c r="N283" s="3">
        <f t="shared" si="43"/>
        <v>0.2060983094484346</v>
      </c>
      <c r="O283" s="7">
        <f t="shared" si="44"/>
        <v>4.852053384990031</v>
      </c>
      <c r="P283" s="3">
        <f t="shared" si="45"/>
        <v>0.2060983094484346</v>
      </c>
      <c r="Q283" s="3">
        <f>IF(ISNUMBER(P283),SUMIF(A:A,A283,P:P),"")</f>
        <v>0.8303132229164653</v>
      </c>
      <c r="R283" s="3">
        <f t="shared" si="46"/>
        <v>0.248217544608668</v>
      </c>
      <c r="S283" s="8">
        <f t="shared" si="47"/>
        <v>4.028724083853818</v>
      </c>
    </row>
    <row r="284" spans="1:19" ht="15">
      <c r="A284" s="1">
        <v>18</v>
      </c>
      <c r="B284" s="5">
        <v>0.7569444444444445</v>
      </c>
      <c r="C284" s="1" t="s">
        <v>149</v>
      </c>
      <c r="D284" s="1">
        <v>4</v>
      </c>
      <c r="E284" s="1">
        <v>5</v>
      </c>
      <c r="F284" s="1" t="s">
        <v>189</v>
      </c>
      <c r="G284" s="2">
        <v>56.842400000000005</v>
      </c>
      <c r="H284" s="6">
        <f>1+_xlfn.COUNTIFS(A:A,A284,O:O,"&lt;"&amp;O284)</f>
        <v>3</v>
      </c>
      <c r="I284" s="2">
        <f>_xlfn.AVERAGEIF(A:A,A284,G:G)</f>
        <v>47.632575757575744</v>
      </c>
      <c r="J284" s="2">
        <f t="shared" si="40"/>
        <v>9.209824242424261</v>
      </c>
      <c r="K284" s="2">
        <f t="shared" si="41"/>
        <v>99.20982424242426</v>
      </c>
      <c r="L284" s="2">
        <f t="shared" si="42"/>
        <v>384.74833858632013</v>
      </c>
      <c r="M284" s="2">
        <f>SUMIF(A:A,A284,L:L)</f>
        <v>3299.2532970973834</v>
      </c>
      <c r="N284" s="3">
        <f t="shared" si="43"/>
        <v>0.11661679293457522</v>
      </c>
      <c r="O284" s="7">
        <f t="shared" si="44"/>
        <v>8.575094331062797</v>
      </c>
      <c r="P284" s="3">
        <f t="shared" si="45"/>
        <v>0.11661679293457522</v>
      </c>
      <c r="Q284" s="3">
        <f>IF(ISNUMBER(P284),SUMIF(A:A,A284,P:P),"")</f>
        <v>0.8303132229164653</v>
      </c>
      <c r="R284" s="3">
        <f t="shared" si="46"/>
        <v>0.14044915787919182</v>
      </c>
      <c r="S284" s="8">
        <f t="shared" si="47"/>
        <v>7.1200142108374616</v>
      </c>
    </row>
    <row r="285" spans="1:19" ht="15">
      <c r="A285" s="1">
        <v>18</v>
      </c>
      <c r="B285" s="5">
        <v>0.7569444444444445</v>
      </c>
      <c r="C285" s="1" t="s">
        <v>149</v>
      </c>
      <c r="D285" s="1">
        <v>4</v>
      </c>
      <c r="E285" s="1">
        <v>8</v>
      </c>
      <c r="F285" s="1" t="s">
        <v>192</v>
      </c>
      <c r="G285" s="2">
        <v>54.1434666666667</v>
      </c>
      <c r="H285" s="6">
        <f>1+_xlfn.COUNTIFS(A:A,A285,O:O,"&lt;"&amp;O285)</f>
        <v>4</v>
      </c>
      <c r="I285" s="2">
        <f>_xlfn.AVERAGEIF(A:A,A285,G:G)</f>
        <v>47.632575757575744</v>
      </c>
      <c r="J285" s="2">
        <f t="shared" si="40"/>
        <v>6.5108909090909535</v>
      </c>
      <c r="K285" s="2">
        <f t="shared" si="41"/>
        <v>96.51089090909096</v>
      </c>
      <c r="L285" s="2">
        <f t="shared" si="42"/>
        <v>327.2267823561288</v>
      </c>
      <c r="M285" s="2">
        <f>SUMIF(A:A,A285,L:L)</f>
        <v>3299.2532970973834</v>
      </c>
      <c r="N285" s="3">
        <f t="shared" si="43"/>
        <v>0.09918207330247009</v>
      </c>
      <c r="O285" s="7">
        <f t="shared" si="44"/>
        <v>10.082467190924264</v>
      </c>
      <c r="P285" s="3">
        <f t="shared" si="45"/>
        <v>0.09918207330247009</v>
      </c>
      <c r="Q285" s="3">
        <f>IF(ISNUMBER(P285),SUMIF(A:A,A285,P:P),"")</f>
        <v>0.8303132229164653</v>
      </c>
      <c r="R285" s="3">
        <f t="shared" si="46"/>
        <v>0.11945139564813173</v>
      </c>
      <c r="S285" s="8">
        <f t="shared" si="47"/>
        <v>8.371605828245846</v>
      </c>
    </row>
    <row r="286" spans="1:19" ht="15">
      <c r="A286" s="1">
        <v>18</v>
      </c>
      <c r="B286" s="5">
        <v>0.7569444444444445</v>
      </c>
      <c r="C286" s="1" t="s">
        <v>149</v>
      </c>
      <c r="D286" s="1">
        <v>4</v>
      </c>
      <c r="E286" s="1">
        <v>11</v>
      </c>
      <c r="F286" s="1" t="s">
        <v>195</v>
      </c>
      <c r="G286" s="2">
        <v>51.45459999999999</v>
      </c>
      <c r="H286" s="6">
        <f>1+_xlfn.COUNTIFS(A:A,A286,O:O,"&lt;"&amp;O286)</f>
        <v>5</v>
      </c>
      <c r="I286" s="2">
        <f>_xlfn.AVERAGEIF(A:A,A286,G:G)</f>
        <v>47.632575757575744</v>
      </c>
      <c r="J286" s="2">
        <f t="shared" si="40"/>
        <v>3.8220242424242485</v>
      </c>
      <c r="K286" s="2">
        <f t="shared" si="41"/>
        <v>93.82202424242425</v>
      </c>
      <c r="L286" s="2">
        <f t="shared" si="42"/>
        <v>278.47309685661287</v>
      </c>
      <c r="M286" s="2">
        <f>SUMIF(A:A,A286,L:L)</f>
        <v>3299.2532970973834</v>
      </c>
      <c r="N286" s="3">
        <f t="shared" si="43"/>
        <v>0.08440488552412993</v>
      </c>
      <c r="O286" s="7">
        <f t="shared" si="44"/>
        <v>11.847655426463636</v>
      </c>
      <c r="P286" s="3">
        <f t="shared" si="45"/>
        <v>0.08440488552412993</v>
      </c>
      <c r="Q286" s="3">
        <f>IF(ISNUMBER(P286),SUMIF(A:A,A286,P:P),"")</f>
        <v>0.8303132229164653</v>
      </c>
      <c r="R286" s="3">
        <f t="shared" si="46"/>
        <v>0.10165427117691657</v>
      </c>
      <c r="S286" s="8">
        <f t="shared" si="47"/>
        <v>9.83726496115077</v>
      </c>
    </row>
    <row r="287" spans="1:19" ht="15">
      <c r="A287" s="1">
        <v>18</v>
      </c>
      <c r="B287" s="5">
        <v>0.7569444444444445</v>
      </c>
      <c r="C287" s="1" t="s">
        <v>149</v>
      </c>
      <c r="D287" s="1">
        <v>4</v>
      </c>
      <c r="E287" s="1">
        <v>2</v>
      </c>
      <c r="F287" s="1" t="s">
        <v>186</v>
      </c>
      <c r="G287" s="2">
        <v>48.8428</v>
      </c>
      <c r="H287" s="6">
        <f>1+_xlfn.COUNTIFS(A:A,A287,O:O,"&lt;"&amp;O287)</f>
        <v>6</v>
      </c>
      <c r="I287" s="2">
        <f>_xlfn.AVERAGEIF(A:A,A287,G:G)</f>
        <v>47.632575757575744</v>
      </c>
      <c r="J287" s="2">
        <f t="shared" si="40"/>
        <v>1.2102242424242533</v>
      </c>
      <c r="K287" s="2">
        <f t="shared" si="41"/>
        <v>91.21022424242426</v>
      </c>
      <c r="L287" s="2">
        <f t="shared" si="42"/>
        <v>238.08159583195376</v>
      </c>
      <c r="M287" s="2">
        <f>SUMIF(A:A,A287,L:L)</f>
        <v>3299.2532970973834</v>
      </c>
      <c r="N287" s="3">
        <f t="shared" si="43"/>
        <v>0.07216226654722545</v>
      </c>
      <c r="O287" s="7">
        <f t="shared" si="44"/>
        <v>13.857657857040367</v>
      </c>
      <c r="P287" s="3">
        <f t="shared" si="45"/>
        <v>0.07216226654722545</v>
      </c>
      <c r="Q287" s="3">
        <f>IF(ISNUMBER(P287),SUMIF(A:A,A287,P:P),"")</f>
        <v>0.8303132229164653</v>
      </c>
      <c r="R287" s="3">
        <f t="shared" si="46"/>
        <v>0.08690969209638304</v>
      </c>
      <c r="S287" s="8">
        <f t="shared" si="47"/>
        <v>11.506196557352865</v>
      </c>
    </row>
    <row r="288" spans="1:19" ht="15">
      <c r="A288" s="1">
        <v>18</v>
      </c>
      <c r="B288" s="5">
        <v>0.7569444444444445</v>
      </c>
      <c r="C288" s="1" t="s">
        <v>149</v>
      </c>
      <c r="D288" s="1">
        <v>4</v>
      </c>
      <c r="E288" s="1">
        <v>4</v>
      </c>
      <c r="F288" s="1" t="s">
        <v>188</v>
      </c>
      <c r="G288" s="2">
        <v>24.0390333333333</v>
      </c>
      <c r="H288" s="6">
        <f>1+_xlfn.COUNTIFS(A:A,A288,O:O,"&lt;"&amp;O288)</f>
        <v>11</v>
      </c>
      <c r="I288" s="2">
        <f>_xlfn.AVERAGEIF(A:A,A288,G:G)</f>
        <v>47.632575757575744</v>
      </c>
      <c r="J288" s="2">
        <f t="shared" si="40"/>
        <v>-23.593542424242443</v>
      </c>
      <c r="K288" s="2">
        <f t="shared" si="41"/>
        <v>66.40645757575756</v>
      </c>
      <c r="L288" s="2">
        <f t="shared" si="42"/>
        <v>53.752353631679846</v>
      </c>
      <c r="M288" s="2">
        <f>SUMIF(A:A,A288,L:L)</f>
        <v>3299.2532970973834</v>
      </c>
      <c r="N288" s="3">
        <f t="shared" si="43"/>
        <v>0.016292278522225038</v>
      </c>
      <c r="O288" s="7">
        <f t="shared" si="44"/>
        <v>61.37876900618011</v>
      </c>
      <c r="P288" s="3">
        <f t="shared" si="45"/>
      </c>
      <c r="Q288" s="3">
        <f>IF(ISNUMBER(P288),SUMIF(A:A,A288,P:P),"")</f>
      </c>
      <c r="R288" s="3">
        <f t="shared" si="46"/>
      </c>
      <c r="S288" s="8">
        <f t="shared" si="47"/>
      </c>
    </row>
    <row r="289" spans="1:19" ht="15">
      <c r="A289" s="1">
        <v>18</v>
      </c>
      <c r="B289" s="5">
        <v>0.7569444444444445</v>
      </c>
      <c r="C289" s="1" t="s">
        <v>149</v>
      </c>
      <c r="D289" s="1">
        <v>4</v>
      </c>
      <c r="E289" s="1">
        <v>6</v>
      </c>
      <c r="F289" s="1" t="s">
        <v>190</v>
      </c>
      <c r="G289" s="2">
        <v>37.7903</v>
      </c>
      <c r="H289" s="6">
        <f>1+_xlfn.COUNTIFS(A:A,A289,O:O,"&lt;"&amp;O289)</f>
        <v>9</v>
      </c>
      <c r="I289" s="2">
        <f>_xlfn.AVERAGEIF(A:A,A289,G:G)</f>
        <v>47.632575757575744</v>
      </c>
      <c r="J289" s="2">
        <f t="shared" si="40"/>
        <v>-9.842275757575742</v>
      </c>
      <c r="K289" s="2">
        <f t="shared" si="41"/>
        <v>80.15772424242425</v>
      </c>
      <c r="L289" s="2">
        <f t="shared" si="42"/>
        <v>122.66578408865008</v>
      </c>
      <c r="M289" s="2">
        <f>SUMIF(A:A,A289,L:L)</f>
        <v>3299.2532970973834</v>
      </c>
      <c r="N289" s="3">
        <f t="shared" si="43"/>
        <v>0.03717986254543383</v>
      </c>
      <c r="O289" s="7">
        <f t="shared" si="44"/>
        <v>26.89628017795921</v>
      </c>
      <c r="P289" s="3">
        <f t="shared" si="45"/>
      </c>
      <c r="Q289" s="3">
        <f>IF(ISNUMBER(P289),SUMIF(A:A,A289,P:P),"")</f>
      </c>
      <c r="R289" s="3">
        <f t="shared" si="46"/>
      </c>
      <c r="S289" s="8">
        <f t="shared" si="47"/>
      </c>
    </row>
    <row r="290" spans="1:19" ht="15">
      <c r="A290" s="1">
        <v>18</v>
      </c>
      <c r="B290" s="5">
        <v>0.7569444444444445</v>
      </c>
      <c r="C290" s="1" t="s">
        <v>149</v>
      </c>
      <c r="D290" s="1">
        <v>4</v>
      </c>
      <c r="E290" s="1">
        <v>7</v>
      </c>
      <c r="F290" s="1" t="s">
        <v>191</v>
      </c>
      <c r="G290" s="2">
        <v>41.063</v>
      </c>
      <c r="H290" s="6">
        <f>1+_xlfn.COUNTIFS(A:A,A290,O:O,"&lt;"&amp;O290)</f>
        <v>7</v>
      </c>
      <c r="I290" s="2">
        <f>_xlfn.AVERAGEIF(A:A,A290,G:G)</f>
        <v>47.632575757575744</v>
      </c>
      <c r="J290" s="2">
        <f t="shared" si="40"/>
        <v>-6.569575757575741</v>
      </c>
      <c r="K290" s="2">
        <f t="shared" si="41"/>
        <v>83.43042424242427</v>
      </c>
      <c r="L290" s="2">
        <f t="shared" si="42"/>
        <v>149.2802563806221</v>
      </c>
      <c r="M290" s="2">
        <f>SUMIF(A:A,A290,L:L)</f>
        <v>3299.2532970973834</v>
      </c>
      <c r="N290" s="3">
        <f t="shared" si="43"/>
        <v>0.04524667945682008</v>
      </c>
      <c r="O290" s="7">
        <f t="shared" si="44"/>
        <v>22.10106933823337</v>
      </c>
      <c r="P290" s="3">
        <f t="shared" si="45"/>
      </c>
      <c r="Q290" s="3">
        <f>IF(ISNUMBER(P290),SUMIF(A:A,A290,P:P),"")</f>
      </c>
      <c r="R290" s="3">
        <f t="shared" si="46"/>
      </c>
      <c r="S290" s="8">
        <f t="shared" si="47"/>
      </c>
    </row>
    <row r="291" spans="1:19" ht="15">
      <c r="A291" s="1">
        <v>18</v>
      </c>
      <c r="B291" s="5">
        <v>0.7569444444444445</v>
      </c>
      <c r="C291" s="1" t="s">
        <v>149</v>
      </c>
      <c r="D291" s="1">
        <v>4</v>
      </c>
      <c r="E291" s="1">
        <v>9</v>
      </c>
      <c r="F291" s="1" t="s">
        <v>193</v>
      </c>
      <c r="G291" s="2">
        <v>34.844633333333306</v>
      </c>
      <c r="H291" s="6">
        <f>1+_xlfn.COUNTIFS(A:A,A291,O:O,"&lt;"&amp;O291)</f>
        <v>10</v>
      </c>
      <c r="I291" s="2">
        <f>_xlfn.AVERAGEIF(A:A,A291,G:G)</f>
        <v>47.632575757575744</v>
      </c>
      <c r="J291" s="2">
        <f t="shared" si="40"/>
        <v>-12.787942424242438</v>
      </c>
      <c r="K291" s="2">
        <f t="shared" si="41"/>
        <v>77.21205757575757</v>
      </c>
      <c r="L291" s="2">
        <f t="shared" si="42"/>
        <v>102.79363703363822</v>
      </c>
      <c r="M291" s="2">
        <f>SUMIF(A:A,A291,L:L)</f>
        <v>3299.2532970973834</v>
      </c>
      <c r="N291" s="3">
        <f t="shared" si="43"/>
        <v>0.031156636904500174</v>
      </c>
      <c r="O291" s="7">
        <f t="shared" si="44"/>
        <v>32.095890293459846</v>
      </c>
      <c r="P291" s="3">
        <f t="shared" si="45"/>
      </c>
      <c r="Q291" s="3">
        <f>IF(ISNUMBER(P291),SUMIF(A:A,A291,P:P),"")</f>
      </c>
      <c r="R291" s="3">
        <f t="shared" si="46"/>
      </c>
      <c r="S291" s="8">
        <f t="shared" si="47"/>
      </c>
    </row>
    <row r="292" spans="1:19" ht="15">
      <c r="A292" s="1">
        <v>18</v>
      </c>
      <c r="B292" s="5">
        <v>0.7569444444444445</v>
      </c>
      <c r="C292" s="1" t="s">
        <v>149</v>
      </c>
      <c r="D292" s="1">
        <v>4</v>
      </c>
      <c r="E292" s="1">
        <v>10</v>
      </c>
      <c r="F292" s="1" t="s">
        <v>194</v>
      </c>
      <c r="G292" s="2">
        <v>38.930033333333306</v>
      </c>
      <c r="H292" s="6">
        <f>1+_xlfn.COUNTIFS(A:A,A292,O:O,"&lt;"&amp;O292)</f>
        <v>8</v>
      </c>
      <c r="I292" s="2">
        <f>_xlfn.AVERAGEIF(A:A,A292,G:G)</f>
        <v>47.632575757575744</v>
      </c>
      <c r="J292" s="2">
        <f t="shared" si="40"/>
        <v>-8.702542424242438</v>
      </c>
      <c r="K292" s="2">
        <f t="shared" si="41"/>
        <v>81.29745757575756</v>
      </c>
      <c r="L292" s="2">
        <f t="shared" si="42"/>
        <v>131.34762763209085</v>
      </c>
      <c r="M292" s="2">
        <f>SUMIF(A:A,A292,L:L)</f>
        <v>3299.2532970973834</v>
      </c>
      <c r="N292" s="3">
        <f t="shared" si="43"/>
        <v>0.03981131965455573</v>
      </c>
      <c r="O292" s="7">
        <f t="shared" si="44"/>
        <v>25.118484106456066</v>
      </c>
      <c r="P292" s="3">
        <f t="shared" si="45"/>
      </c>
      <c r="Q292" s="3">
        <f>IF(ISNUMBER(P292),SUMIF(A:A,A292,P:P),"")</f>
      </c>
      <c r="R292" s="3">
        <f t="shared" si="46"/>
      </c>
      <c r="S292" s="8">
        <f t="shared" si="47"/>
      </c>
    </row>
    <row r="293" spans="1:19" ht="15">
      <c r="A293" s="1">
        <v>22</v>
      </c>
      <c r="B293" s="5">
        <v>0.7687499999999999</v>
      </c>
      <c r="C293" s="1" t="s">
        <v>234</v>
      </c>
      <c r="D293" s="1">
        <v>1</v>
      </c>
      <c r="E293" s="1">
        <v>14</v>
      </c>
      <c r="F293" s="1" t="s">
        <v>246</v>
      </c>
      <c r="G293" s="2">
        <v>65.7561333333333</v>
      </c>
      <c r="H293" s="6">
        <f>1+_xlfn.COUNTIFS(A:A,A293,O:O,"&lt;"&amp;O293)</f>
        <v>1</v>
      </c>
      <c r="I293" s="2">
        <f>_xlfn.AVERAGEIF(A:A,A293,G:G)</f>
        <v>47.675549999999994</v>
      </c>
      <c r="J293" s="2">
        <f t="shared" si="40"/>
        <v>18.0805833333333</v>
      </c>
      <c r="K293" s="2">
        <f t="shared" si="41"/>
        <v>108.0805833333333</v>
      </c>
      <c r="L293" s="2">
        <f t="shared" si="42"/>
        <v>655.1308587289287</v>
      </c>
      <c r="M293" s="2">
        <f>SUMIF(A:A,A293,L:L)</f>
        <v>3760.4620789821593</v>
      </c>
      <c r="N293" s="3">
        <f t="shared" si="43"/>
        <v>0.1742155205847076</v>
      </c>
      <c r="O293" s="7">
        <f t="shared" si="44"/>
        <v>5.740016714031957</v>
      </c>
      <c r="P293" s="3">
        <f t="shared" si="45"/>
        <v>0.1742155205847076</v>
      </c>
      <c r="Q293" s="3">
        <f>IF(ISNUMBER(P293),SUMIF(A:A,A293,P:P),"")</f>
        <v>0.8956031365641913</v>
      </c>
      <c r="R293" s="3">
        <f t="shared" si="46"/>
        <v>0.19452312466552077</v>
      </c>
      <c r="S293" s="8">
        <f t="shared" si="47"/>
        <v>5.1407769730179025</v>
      </c>
    </row>
    <row r="294" spans="1:19" ht="15">
      <c r="A294" s="1">
        <v>22</v>
      </c>
      <c r="B294" s="5">
        <v>0.7687499999999999</v>
      </c>
      <c r="C294" s="1" t="s">
        <v>234</v>
      </c>
      <c r="D294" s="1">
        <v>1</v>
      </c>
      <c r="E294" s="1">
        <v>1</v>
      </c>
      <c r="F294" s="1" t="s">
        <v>235</v>
      </c>
      <c r="G294" s="2">
        <v>60.47559999999999</v>
      </c>
      <c r="H294" s="6">
        <f>1+_xlfn.COUNTIFS(A:A,A294,O:O,"&lt;"&amp;O294)</f>
        <v>2</v>
      </c>
      <c r="I294" s="2">
        <f>_xlfn.AVERAGEIF(A:A,A294,G:G)</f>
        <v>47.675549999999994</v>
      </c>
      <c r="J294" s="2">
        <f t="shared" si="40"/>
        <v>12.800049999999999</v>
      </c>
      <c r="K294" s="2">
        <f t="shared" si="41"/>
        <v>102.80005</v>
      </c>
      <c r="L294" s="2">
        <f t="shared" si="42"/>
        <v>477.2321213062479</v>
      </c>
      <c r="M294" s="2">
        <f>SUMIF(A:A,A294,L:L)</f>
        <v>3760.4620789821593</v>
      </c>
      <c r="N294" s="3">
        <f t="shared" si="43"/>
        <v>0.12690784038843966</v>
      </c>
      <c r="O294" s="7">
        <f t="shared" si="44"/>
        <v>7.879733804776748</v>
      </c>
      <c r="P294" s="3">
        <f t="shared" si="45"/>
        <v>0.12690784038843966</v>
      </c>
      <c r="Q294" s="3">
        <f>IF(ISNUMBER(P294),SUMIF(A:A,A294,P:P),"")</f>
        <v>0.8956031365641913</v>
      </c>
      <c r="R294" s="3">
        <f t="shared" si="46"/>
        <v>0.14170097804178883</v>
      </c>
      <c r="S294" s="8">
        <f t="shared" si="47"/>
        <v>7.057114310848944</v>
      </c>
    </row>
    <row r="295" spans="1:19" ht="15">
      <c r="A295" s="1">
        <v>22</v>
      </c>
      <c r="B295" s="5">
        <v>0.7687499999999999</v>
      </c>
      <c r="C295" s="1" t="s">
        <v>234</v>
      </c>
      <c r="D295" s="1">
        <v>1</v>
      </c>
      <c r="E295" s="1">
        <v>3</v>
      </c>
      <c r="F295" s="1" t="s">
        <v>236</v>
      </c>
      <c r="G295" s="2">
        <v>59.892999999999894</v>
      </c>
      <c r="H295" s="6">
        <f>1+_xlfn.COUNTIFS(A:A,A295,O:O,"&lt;"&amp;O295)</f>
        <v>3</v>
      </c>
      <c r="I295" s="2">
        <f>_xlfn.AVERAGEIF(A:A,A295,G:G)</f>
        <v>47.675549999999994</v>
      </c>
      <c r="J295" s="2">
        <f t="shared" si="40"/>
        <v>12.2174499999999</v>
      </c>
      <c r="K295" s="2">
        <f t="shared" si="41"/>
        <v>102.2174499999999</v>
      </c>
      <c r="L295" s="2">
        <f t="shared" si="42"/>
        <v>460.8381975800071</v>
      </c>
      <c r="M295" s="2">
        <f>SUMIF(A:A,A295,L:L)</f>
        <v>3760.4620789821593</v>
      </c>
      <c r="N295" s="3">
        <f t="shared" si="43"/>
        <v>0.12254829005076465</v>
      </c>
      <c r="O295" s="7">
        <f t="shared" si="44"/>
        <v>8.160048578285002</v>
      </c>
      <c r="P295" s="3">
        <f t="shared" si="45"/>
        <v>0.12254829005076465</v>
      </c>
      <c r="Q295" s="3">
        <f>IF(ISNUMBER(P295),SUMIF(A:A,A295,P:P),"")</f>
        <v>0.8956031365641913</v>
      </c>
      <c r="R295" s="3">
        <f t="shared" si="46"/>
        <v>0.13683325241679872</v>
      </c>
      <c r="S295" s="8">
        <f t="shared" si="47"/>
        <v>7.308165101228217</v>
      </c>
    </row>
    <row r="296" spans="1:19" ht="15">
      <c r="A296" s="1">
        <v>22</v>
      </c>
      <c r="B296" s="5">
        <v>0.7687499999999999</v>
      </c>
      <c r="C296" s="1" t="s">
        <v>234</v>
      </c>
      <c r="D296" s="1">
        <v>1</v>
      </c>
      <c r="E296" s="1">
        <v>4</v>
      </c>
      <c r="F296" s="1" t="s">
        <v>237</v>
      </c>
      <c r="G296" s="2">
        <v>55.096500000000006</v>
      </c>
      <c r="H296" s="6">
        <f>1+_xlfn.COUNTIFS(A:A,A296,O:O,"&lt;"&amp;O296)</f>
        <v>4</v>
      </c>
      <c r="I296" s="2">
        <f>_xlfn.AVERAGEIF(A:A,A296,G:G)</f>
        <v>47.675549999999994</v>
      </c>
      <c r="J296" s="2">
        <f t="shared" si="40"/>
        <v>7.420950000000012</v>
      </c>
      <c r="K296" s="2">
        <f t="shared" si="41"/>
        <v>97.42095</v>
      </c>
      <c r="L296" s="2">
        <f t="shared" si="42"/>
        <v>345.59134734534484</v>
      </c>
      <c r="M296" s="2">
        <f>SUMIF(A:A,A296,L:L)</f>
        <v>3760.4620789821593</v>
      </c>
      <c r="N296" s="3">
        <f t="shared" si="43"/>
        <v>0.09190129832099936</v>
      </c>
      <c r="O296" s="7">
        <f t="shared" si="44"/>
        <v>10.881239093131516</v>
      </c>
      <c r="P296" s="3">
        <f t="shared" si="45"/>
        <v>0.09190129832099936</v>
      </c>
      <c r="Q296" s="3">
        <f>IF(ISNUMBER(P296),SUMIF(A:A,A296,P:P),"")</f>
        <v>0.8956031365641913</v>
      </c>
      <c r="R296" s="3">
        <f t="shared" si="46"/>
        <v>0.10261386385219794</v>
      </c>
      <c r="S296" s="8">
        <f t="shared" si="47"/>
        <v>9.745271861513482</v>
      </c>
    </row>
    <row r="297" spans="1:19" ht="15">
      <c r="A297" s="1">
        <v>22</v>
      </c>
      <c r="B297" s="5">
        <v>0.7687499999999999</v>
      </c>
      <c r="C297" s="1" t="s">
        <v>234</v>
      </c>
      <c r="D297" s="1">
        <v>1</v>
      </c>
      <c r="E297" s="1">
        <v>13</v>
      </c>
      <c r="F297" s="1" t="s">
        <v>245</v>
      </c>
      <c r="G297" s="2">
        <v>53.7238</v>
      </c>
      <c r="H297" s="6">
        <f>1+_xlfn.COUNTIFS(A:A,A297,O:O,"&lt;"&amp;O297)</f>
        <v>5</v>
      </c>
      <c r="I297" s="2">
        <f>_xlfn.AVERAGEIF(A:A,A297,G:G)</f>
        <v>47.675549999999994</v>
      </c>
      <c r="J297" s="2">
        <f t="shared" si="40"/>
        <v>6.048250000000003</v>
      </c>
      <c r="K297" s="2">
        <f t="shared" si="41"/>
        <v>96.04825</v>
      </c>
      <c r="L297" s="2">
        <f t="shared" si="42"/>
        <v>318.2683834664433</v>
      </c>
      <c r="M297" s="2">
        <f>SUMIF(A:A,A297,L:L)</f>
        <v>3760.4620789821593</v>
      </c>
      <c r="N297" s="3">
        <f t="shared" si="43"/>
        <v>0.08463544553348845</v>
      </c>
      <c r="O297" s="7">
        <f t="shared" si="44"/>
        <v>11.815380585482016</v>
      </c>
      <c r="P297" s="3">
        <f t="shared" si="45"/>
        <v>0.08463544553348845</v>
      </c>
      <c r="Q297" s="3">
        <f>IF(ISNUMBER(P297),SUMIF(A:A,A297,P:P),"")</f>
        <v>0.8956031365641913</v>
      </c>
      <c r="R297" s="3">
        <f t="shared" si="46"/>
        <v>0.09450105976423442</v>
      </c>
      <c r="S297" s="8">
        <f t="shared" si="47"/>
        <v>10.581891912057344</v>
      </c>
    </row>
    <row r="298" spans="1:19" ht="15">
      <c r="A298" s="1">
        <v>22</v>
      </c>
      <c r="B298" s="5">
        <v>0.7687499999999999</v>
      </c>
      <c r="C298" s="1" t="s">
        <v>234</v>
      </c>
      <c r="D298" s="1">
        <v>1</v>
      </c>
      <c r="E298" s="1">
        <v>16</v>
      </c>
      <c r="F298" s="1" t="s">
        <v>248</v>
      </c>
      <c r="G298" s="2">
        <v>49.6678</v>
      </c>
      <c r="H298" s="6">
        <f>1+_xlfn.COUNTIFS(A:A,A298,O:O,"&lt;"&amp;O298)</f>
        <v>6</v>
      </c>
      <c r="I298" s="2">
        <f>_xlfn.AVERAGEIF(A:A,A298,G:G)</f>
        <v>47.675549999999994</v>
      </c>
      <c r="J298" s="2">
        <f t="shared" si="40"/>
        <v>1.9922500000000056</v>
      </c>
      <c r="K298" s="2">
        <f t="shared" si="41"/>
        <v>91.99225000000001</v>
      </c>
      <c r="L298" s="2">
        <f t="shared" si="42"/>
        <v>249.51898388188587</v>
      </c>
      <c r="M298" s="2">
        <f>SUMIF(A:A,A298,L:L)</f>
        <v>3760.4620789821593</v>
      </c>
      <c r="N298" s="3">
        <f t="shared" si="43"/>
        <v>0.0663532775071682</v>
      </c>
      <c r="O298" s="7">
        <f t="shared" si="44"/>
        <v>15.070845594506906</v>
      </c>
      <c r="P298" s="3">
        <f t="shared" si="45"/>
        <v>0.0663532775071682</v>
      </c>
      <c r="Q298" s="3">
        <f>IF(ISNUMBER(P298),SUMIF(A:A,A298,P:P),"")</f>
        <v>0.8956031365641913</v>
      </c>
      <c r="R298" s="3">
        <f t="shared" si="46"/>
        <v>0.07408781278024522</v>
      </c>
      <c r="S298" s="8">
        <f t="shared" si="47"/>
        <v>13.497496585115009</v>
      </c>
    </row>
    <row r="299" spans="1:19" ht="15">
      <c r="A299" s="1">
        <v>22</v>
      </c>
      <c r="B299" s="5">
        <v>0.7687499999999999</v>
      </c>
      <c r="C299" s="1" t="s">
        <v>234</v>
      </c>
      <c r="D299" s="1">
        <v>1</v>
      </c>
      <c r="E299" s="1">
        <v>5</v>
      </c>
      <c r="F299" s="1" t="s">
        <v>238</v>
      </c>
      <c r="G299" s="2">
        <v>48.695899999999995</v>
      </c>
      <c r="H299" s="6">
        <f>1+_xlfn.COUNTIFS(A:A,A299,O:O,"&lt;"&amp;O299)</f>
        <v>7</v>
      </c>
      <c r="I299" s="2">
        <f>_xlfn.AVERAGEIF(A:A,A299,G:G)</f>
        <v>47.675549999999994</v>
      </c>
      <c r="J299" s="2">
        <f t="shared" si="40"/>
        <v>1.0203500000000005</v>
      </c>
      <c r="K299" s="2">
        <f t="shared" si="41"/>
        <v>91.02035000000001</v>
      </c>
      <c r="L299" s="2">
        <f t="shared" si="42"/>
        <v>235.38465363817525</v>
      </c>
      <c r="M299" s="2">
        <f>SUMIF(A:A,A299,L:L)</f>
        <v>3760.4620789821593</v>
      </c>
      <c r="N299" s="3">
        <f t="shared" si="43"/>
        <v>0.06259460903854842</v>
      </c>
      <c r="O299" s="7">
        <f t="shared" si="44"/>
        <v>15.975816693481661</v>
      </c>
      <c r="P299" s="3">
        <f t="shared" si="45"/>
        <v>0.06259460903854842</v>
      </c>
      <c r="Q299" s="3">
        <f>IF(ISNUMBER(P299),SUMIF(A:A,A299,P:P),"")</f>
        <v>0.8956031365641913</v>
      </c>
      <c r="R299" s="3">
        <f t="shared" si="46"/>
        <v>0.06989101141235454</v>
      </c>
      <c r="S299" s="8">
        <f t="shared" si="47"/>
        <v>14.307991539856745</v>
      </c>
    </row>
    <row r="300" spans="1:19" ht="15">
      <c r="A300" s="1">
        <v>22</v>
      </c>
      <c r="B300" s="5">
        <v>0.7687499999999999</v>
      </c>
      <c r="C300" s="1" t="s">
        <v>234</v>
      </c>
      <c r="D300" s="1">
        <v>1</v>
      </c>
      <c r="E300" s="1">
        <v>6</v>
      </c>
      <c r="F300" s="1" t="s">
        <v>239</v>
      </c>
      <c r="G300" s="2">
        <v>47.9531333333333</v>
      </c>
      <c r="H300" s="6">
        <f>1+_xlfn.COUNTIFS(A:A,A300,O:O,"&lt;"&amp;O300)</f>
        <v>8</v>
      </c>
      <c r="I300" s="2">
        <f>_xlfn.AVERAGEIF(A:A,A300,G:G)</f>
        <v>47.675549999999994</v>
      </c>
      <c r="J300" s="2">
        <f t="shared" si="40"/>
        <v>0.277583333333304</v>
      </c>
      <c r="K300" s="2">
        <f t="shared" si="41"/>
        <v>90.2775833333333</v>
      </c>
      <c r="L300" s="2">
        <f t="shared" si="42"/>
        <v>225.12481911300813</v>
      </c>
      <c r="M300" s="2">
        <f>SUMIF(A:A,A300,L:L)</f>
        <v>3760.4620789821593</v>
      </c>
      <c r="N300" s="3">
        <f t="shared" si="43"/>
        <v>0.05986626493889348</v>
      </c>
      <c r="O300" s="7">
        <f t="shared" si="44"/>
        <v>16.703898280955343</v>
      </c>
      <c r="P300" s="3">
        <f t="shared" si="45"/>
        <v>0.05986626493889348</v>
      </c>
      <c r="Q300" s="3">
        <f>IF(ISNUMBER(P300),SUMIF(A:A,A300,P:P),"")</f>
        <v>0.8956031365641913</v>
      </c>
      <c r="R300" s="3">
        <f t="shared" si="46"/>
        <v>0.06684463519026838</v>
      </c>
      <c r="S300" s="8">
        <f t="shared" si="47"/>
        <v>14.960063693272808</v>
      </c>
    </row>
    <row r="301" spans="1:19" ht="15">
      <c r="A301" s="1">
        <v>22</v>
      </c>
      <c r="B301" s="5">
        <v>0.7687499999999999</v>
      </c>
      <c r="C301" s="1" t="s">
        <v>234</v>
      </c>
      <c r="D301" s="1">
        <v>1</v>
      </c>
      <c r="E301" s="1">
        <v>7</v>
      </c>
      <c r="F301" s="1" t="s">
        <v>240</v>
      </c>
      <c r="G301" s="2">
        <v>47.675200000000004</v>
      </c>
      <c r="H301" s="6">
        <f>1+_xlfn.COUNTIFS(A:A,A301,O:O,"&lt;"&amp;O301)</f>
        <v>9</v>
      </c>
      <c r="I301" s="2">
        <f>_xlfn.AVERAGEIF(A:A,A301,G:G)</f>
        <v>47.675549999999994</v>
      </c>
      <c r="J301" s="2">
        <f t="shared" si="40"/>
        <v>-0.0003499999999903025</v>
      </c>
      <c r="K301" s="2">
        <f t="shared" si="41"/>
        <v>89.99965</v>
      </c>
      <c r="L301" s="2">
        <f t="shared" si="42"/>
        <v>221.4017667182666</v>
      </c>
      <c r="M301" s="2">
        <f>SUMIF(A:A,A301,L:L)</f>
        <v>3760.4620789821593</v>
      </c>
      <c r="N301" s="3">
        <f t="shared" si="43"/>
        <v>0.05887621310043717</v>
      </c>
      <c r="O301" s="7">
        <f t="shared" si="44"/>
        <v>16.984788038152114</v>
      </c>
      <c r="P301" s="3">
        <f t="shared" si="45"/>
        <v>0.05887621310043717</v>
      </c>
      <c r="Q301" s="3">
        <f>IF(ISNUMBER(P301),SUMIF(A:A,A301,P:P),"")</f>
        <v>0.8956031365641913</v>
      </c>
      <c r="R301" s="3">
        <f t="shared" si="46"/>
        <v>0.0657391769822339</v>
      </c>
      <c r="S301" s="8">
        <f t="shared" si="47"/>
        <v>15.21162944084699</v>
      </c>
    </row>
    <row r="302" spans="1:19" ht="15">
      <c r="A302" s="1">
        <v>22</v>
      </c>
      <c r="B302" s="5">
        <v>0.7687499999999999</v>
      </c>
      <c r="C302" s="1" t="s">
        <v>234</v>
      </c>
      <c r="D302" s="1">
        <v>1</v>
      </c>
      <c r="E302" s="1">
        <v>9</v>
      </c>
      <c r="F302" s="1" t="s">
        <v>241</v>
      </c>
      <c r="G302" s="2">
        <v>27.386733333333304</v>
      </c>
      <c r="H302" s="6">
        <f>1+_xlfn.COUNTIFS(A:A,A302,O:O,"&lt;"&amp;O302)</f>
        <v>14</v>
      </c>
      <c r="I302" s="2">
        <f>_xlfn.AVERAGEIF(A:A,A302,G:G)</f>
        <v>47.675549999999994</v>
      </c>
      <c r="J302" s="2">
        <f t="shared" si="40"/>
        <v>-20.28881666666669</v>
      </c>
      <c r="K302" s="2">
        <f t="shared" si="41"/>
        <v>69.71118333333331</v>
      </c>
      <c r="L302" s="2">
        <f t="shared" si="42"/>
        <v>65.54067878355525</v>
      </c>
      <c r="M302" s="2">
        <f>SUMIF(A:A,A302,L:L)</f>
        <v>3760.4620789821593</v>
      </c>
      <c r="N302" s="3">
        <f t="shared" si="43"/>
        <v>0.017428889696793615</v>
      </c>
      <c r="O302" s="7">
        <f t="shared" si="44"/>
        <v>57.376001420444446</v>
      </c>
      <c r="P302" s="3">
        <f t="shared" si="45"/>
      </c>
      <c r="Q302" s="3">
        <f>IF(ISNUMBER(P302),SUMIF(A:A,A302,P:P),"")</f>
      </c>
      <c r="R302" s="3">
        <f t="shared" si="46"/>
      </c>
      <c r="S302" s="8">
        <f t="shared" si="47"/>
      </c>
    </row>
    <row r="303" spans="1:19" ht="15">
      <c r="A303" s="1">
        <v>22</v>
      </c>
      <c r="B303" s="5">
        <v>0.7687499999999999</v>
      </c>
      <c r="C303" s="1" t="s">
        <v>234</v>
      </c>
      <c r="D303" s="1">
        <v>1</v>
      </c>
      <c r="E303" s="1">
        <v>10</v>
      </c>
      <c r="F303" s="1" t="s">
        <v>242</v>
      </c>
      <c r="G303" s="2">
        <v>44.1683</v>
      </c>
      <c r="H303" s="6">
        <f>1+_xlfn.COUNTIFS(A:A,A303,O:O,"&lt;"&amp;O303)</f>
        <v>10</v>
      </c>
      <c r="I303" s="2">
        <f>_xlfn.AVERAGEIF(A:A,A303,G:G)</f>
        <v>47.675549999999994</v>
      </c>
      <c r="J303" s="2">
        <f t="shared" si="40"/>
        <v>-3.507249999999992</v>
      </c>
      <c r="K303" s="2">
        <f t="shared" si="41"/>
        <v>86.49275</v>
      </c>
      <c r="L303" s="2">
        <f t="shared" si="42"/>
        <v>179.3905010888137</v>
      </c>
      <c r="M303" s="2">
        <f>SUMIF(A:A,A303,L:L)</f>
        <v>3760.4620789821593</v>
      </c>
      <c r="N303" s="3">
        <f t="shared" si="43"/>
        <v>0.047704377100744266</v>
      </c>
      <c r="O303" s="7">
        <f t="shared" si="44"/>
        <v>20.96243700841444</v>
      </c>
      <c r="P303" s="3">
        <f t="shared" si="45"/>
        <v>0.047704377100744266</v>
      </c>
      <c r="Q303" s="3">
        <f>IF(ISNUMBER(P303),SUMIF(A:A,A303,P:P),"")</f>
        <v>0.8956031365641913</v>
      </c>
      <c r="R303" s="3">
        <f t="shared" si="46"/>
        <v>0.05326508489435723</v>
      </c>
      <c r="S303" s="8">
        <f t="shared" si="47"/>
        <v>18.774024334765258</v>
      </c>
    </row>
    <row r="304" spans="1:19" ht="15">
      <c r="A304" s="1">
        <v>22</v>
      </c>
      <c r="B304" s="5">
        <v>0.7687499999999999</v>
      </c>
      <c r="C304" s="1" t="s">
        <v>234</v>
      </c>
      <c r="D304" s="1">
        <v>1</v>
      </c>
      <c r="E304" s="1">
        <v>11</v>
      </c>
      <c r="F304" s="1" t="s">
        <v>243</v>
      </c>
      <c r="G304" s="2">
        <v>34.2979666666667</v>
      </c>
      <c r="H304" s="6">
        <f>1+_xlfn.COUNTIFS(A:A,A304,O:O,"&lt;"&amp;O304)</f>
        <v>12</v>
      </c>
      <c r="I304" s="2">
        <f>_xlfn.AVERAGEIF(A:A,A304,G:G)</f>
        <v>47.675549999999994</v>
      </c>
      <c r="J304" s="2">
        <f t="shared" si="40"/>
        <v>-13.377583333333291</v>
      </c>
      <c r="K304" s="2">
        <f t="shared" si="41"/>
        <v>76.62241666666671</v>
      </c>
      <c r="L304" s="2">
        <f t="shared" si="42"/>
        <v>99.22053510751377</v>
      </c>
      <c r="M304" s="2">
        <f>SUMIF(A:A,A304,L:L)</f>
        <v>3760.4620789821593</v>
      </c>
      <c r="N304" s="3">
        <f t="shared" si="43"/>
        <v>0.026385197622939387</v>
      </c>
      <c r="O304" s="7">
        <f t="shared" si="44"/>
        <v>37.9000382824723</v>
      </c>
      <c r="P304" s="3">
        <f t="shared" si="45"/>
      </c>
      <c r="Q304" s="3">
        <f>IF(ISNUMBER(P304),SUMIF(A:A,A304,P:P),"")</f>
      </c>
      <c r="R304" s="3">
        <f t="shared" si="46"/>
      </c>
      <c r="S304" s="8">
        <f t="shared" si="47"/>
      </c>
    </row>
    <row r="305" spans="1:19" ht="15">
      <c r="A305" s="1">
        <v>22</v>
      </c>
      <c r="B305" s="5">
        <v>0.7687499999999999</v>
      </c>
      <c r="C305" s="1" t="s">
        <v>234</v>
      </c>
      <c r="D305" s="1">
        <v>1</v>
      </c>
      <c r="E305" s="1">
        <v>12</v>
      </c>
      <c r="F305" s="1" t="s">
        <v>244</v>
      </c>
      <c r="G305" s="2">
        <v>33.3529666666667</v>
      </c>
      <c r="H305" s="6">
        <f>1+_xlfn.COUNTIFS(A:A,A305,O:O,"&lt;"&amp;O305)</f>
        <v>13</v>
      </c>
      <c r="I305" s="2">
        <f>_xlfn.AVERAGEIF(A:A,A305,G:G)</f>
        <v>47.675549999999994</v>
      </c>
      <c r="J305" s="2">
        <f t="shared" si="40"/>
        <v>-14.322583333333291</v>
      </c>
      <c r="K305" s="2">
        <f t="shared" si="41"/>
        <v>75.67741666666672</v>
      </c>
      <c r="L305" s="2">
        <f t="shared" si="42"/>
        <v>93.75125017859966</v>
      </c>
      <c r="M305" s="2">
        <f>SUMIF(A:A,A305,L:L)</f>
        <v>3760.4620789821593</v>
      </c>
      <c r="N305" s="3">
        <f t="shared" si="43"/>
        <v>0.024930779305711075</v>
      </c>
      <c r="O305" s="7">
        <f t="shared" si="44"/>
        <v>40.11106061858735</v>
      </c>
      <c r="P305" s="3">
        <f t="shared" si="45"/>
      </c>
      <c r="Q305" s="3">
        <f>IF(ISNUMBER(P305),SUMIF(A:A,A305,P:P),"")</f>
      </c>
      <c r="R305" s="3">
        <f t="shared" si="46"/>
      </c>
      <c r="S305" s="8">
        <f t="shared" si="47"/>
      </c>
    </row>
    <row r="306" spans="1:19" ht="15">
      <c r="A306" s="1">
        <v>22</v>
      </c>
      <c r="B306" s="5">
        <v>0.7687499999999999</v>
      </c>
      <c r="C306" s="1" t="s">
        <v>234</v>
      </c>
      <c r="D306" s="1">
        <v>1</v>
      </c>
      <c r="E306" s="1">
        <v>15</v>
      </c>
      <c r="F306" s="1" t="s">
        <v>247</v>
      </c>
      <c r="G306" s="2">
        <v>39.314666666666696</v>
      </c>
      <c r="H306" s="6">
        <f>1+_xlfn.COUNTIFS(A:A,A306,O:O,"&lt;"&amp;O306)</f>
        <v>11</v>
      </c>
      <c r="I306" s="2">
        <f>_xlfn.AVERAGEIF(A:A,A306,G:G)</f>
        <v>47.675549999999994</v>
      </c>
      <c r="J306" s="2">
        <f t="shared" si="40"/>
        <v>-8.360883333333298</v>
      </c>
      <c r="K306" s="2">
        <f t="shared" si="41"/>
        <v>81.6391166666667</v>
      </c>
      <c r="L306" s="2">
        <f t="shared" si="42"/>
        <v>134.06798204536904</v>
      </c>
      <c r="M306" s="2">
        <f>SUMIF(A:A,A306,L:L)</f>
        <v>3760.4620789821593</v>
      </c>
      <c r="N306" s="3">
        <f t="shared" si="43"/>
        <v>0.035651996810364614</v>
      </c>
      <c r="O306" s="7">
        <f t="shared" si="44"/>
        <v>28.048919821211353</v>
      </c>
      <c r="P306" s="3">
        <f t="shared" si="45"/>
      </c>
      <c r="Q306" s="3">
        <f>IF(ISNUMBER(P306),SUMIF(A:A,A306,P:P),"")</f>
      </c>
      <c r="R306" s="3">
        <f t="shared" si="46"/>
      </c>
      <c r="S306" s="8">
        <f t="shared" si="47"/>
      </c>
    </row>
    <row r="307" spans="1:19" ht="15">
      <c r="A307" s="1">
        <v>19</v>
      </c>
      <c r="B307" s="5">
        <v>0.78125</v>
      </c>
      <c r="C307" s="1" t="s">
        <v>149</v>
      </c>
      <c r="D307" s="1">
        <v>5</v>
      </c>
      <c r="E307" s="1">
        <v>3</v>
      </c>
      <c r="F307" s="1" t="s">
        <v>198</v>
      </c>
      <c r="G307" s="2">
        <v>81.0192666666666</v>
      </c>
      <c r="H307" s="6">
        <f>1+_xlfn.COUNTIFS(A:A,A307,O:O,"&lt;"&amp;O307)</f>
        <v>1</v>
      </c>
      <c r="I307" s="2">
        <f>_xlfn.AVERAGEIF(A:A,A307,G:G)</f>
        <v>49.39641818181818</v>
      </c>
      <c r="J307" s="2">
        <f t="shared" si="40"/>
        <v>31.62284848484842</v>
      </c>
      <c r="K307" s="2">
        <f t="shared" si="41"/>
        <v>121.62284848484842</v>
      </c>
      <c r="L307" s="2">
        <f t="shared" si="42"/>
        <v>1476.4131960262969</v>
      </c>
      <c r="M307" s="2">
        <f>SUMIF(A:A,A307,L:L)</f>
        <v>3915.108888059691</v>
      </c>
      <c r="N307" s="3">
        <f t="shared" si="43"/>
        <v>0.37710654754177225</v>
      </c>
      <c r="O307" s="7">
        <f t="shared" si="44"/>
        <v>2.6517704519283893</v>
      </c>
      <c r="P307" s="3">
        <f t="shared" si="45"/>
        <v>0.37710654754177225</v>
      </c>
      <c r="Q307" s="3">
        <f>IF(ISNUMBER(P307),SUMIF(A:A,A307,P:P),"")</f>
        <v>0.8687856222010316</v>
      </c>
      <c r="R307" s="3">
        <f t="shared" si="46"/>
        <v>0.4340616809315845</v>
      </c>
      <c r="S307" s="8">
        <f t="shared" si="47"/>
        <v>2.3038200420129162</v>
      </c>
    </row>
    <row r="308" spans="1:19" ht="15">
      <c r="A308" s="1">
        <v>19</v>
      </c>
      <c r="B308" s="5">
        <v>0.78125</v>
      </c>
      <c r="C308" s="1" t="s">
        <v>149</v>
      </c>
      <c r="D308" s="1">
        <v>5</v>
      </c>
      <c r="E308" s="1">
        <v>4</v>
      </c>
      <c r="F308" s="1" t="s">
        <v>199</v>
      </c>
      <c r="G308" s="2">
        <v>64.1115333333333</v>
      </c>
      <c r="H308" s="6">
        <f>1+_xlfn.COUNTIFS(A:A,A308,O:O,"&lt;"&amp;O308)</f>
        <v>2</v>
      </c>
      <c r="I308" s="2">
        <f>_xlfn.AVERAGEIF(A:A,A308,G:G)</f>
        <v>49.39641818181818</v>
      </c>
      <c r="J308" s="2">
        <f t="shared" si="40"/>
        <v>14.715115151515121</v>
      </c>
      <c r="K308" s="2">
        <f t="shared" si="41"/>
        <v>104.71511515151512</v>
      </c>
      <c r="L308" s="2">
        <f t="shared" si="42"/>
        <v>535.3425964212104</v>
      </c>
      <c r="M308" s="2">
        <f>SUMIF(A:A,A308,L:L)</f>
        <v>3915.108888059691</v>
      </c>
      <c r="N308" s="3">
        <f t="shared" si="43"/>
        <v>0.13673760085036193</v>
      </c>
      <c r="O308" s="7">
        <f t="shared" si="44"/>
        <v>7.313277355906988</v>
      </c>
      <c r="P308" s="3">
        <f t="shared" si="45"/>
        <v>0.13673760085036193</v>
      </c>
      <c r="Q308" s="3">
        <f>IF(ISNUMBER(P308),SUMIF(A:A,A308,P:P),"")</f>
        <v>0.8687856222010316</v>
      </c>
      <c r="R308" s="3">
        <f t="shared" si="46"/>
        <v>0.15738934595158588</v>
      </c>
      <c r="S308" s="8">
        <f t="shared" si="47"/>
        <v>6.353670217980366</v>
      </c>
    </row>
    <row r="309" spans="1:19" ht="15">
      <c r="A309" s="1">
        <v>19</v>
      </c>
      <c r="B309" s="5">
        <v>0.78125</v>
      </c>
      <c r="C309" s="1" t="s">
        <v>149</v>
      </c>
      <c r="D309" s="1">
        <v>5</v>
      </c>
      <c r="E309" s="1">
        <v>2</v>
      </c>
      <c r="F309" s="1" t="s">
        <v>197</v>
      </c>
      <c r="G309" s="2">
        <v>62.6880666666667</v>
      </c>
      <c r="H309" s="6">
        <f>1+_xlfn.COUNTIFS(A:A,A309,O:O,"&lt;"&amp;O309)</f>
        <v>3</v>
      </c>
      <c r="I309" s="2">
        <f>_xlfn.AVERAGEIF(A:A,A309,G:G)</f>
        <v>49.39641818181818</v>
      </c>
      <c r="J309" s="2">
        <f t="shared" si="40"/>
        <v>13.291648484848523</v>
      </c>
      <c r="K309" s="2">
        <f t="shared" si="41"/>
        <v>103.29164848484852</v>
      </c>
      <c r="L309" s="2">
        <f t="shared" si="42"/>
        <v>491.5181708469452</v>
      </c>
      <c r="M309" s="2">
        <f>SUMIF(A:A,A309,L:L)</f>
        <v>3915.108888059691</v>
      </c>
      <c r="N309" s="3">
        <f t="shared" si="43"/>
        <v>0.12554393374497924</v>
      </c>
      <c r="O309" s="7">
        <f t="shared" si="44"/>
        <v>7.965339066332961</v>
      </c>
      <c r="P309" s="3">
        <f t="shared" si="45"/>
        <v>0.12554393374497924</v>
      </c>
      <c r="Q309" s="3">
        <f>IF(ISNUMBER(P309),SUMIF(A:A,A309,P:P),"")</f>
        <v>0.8687856222010316</v>
      </c>
      <c r="R309" s="3">
        <f t="shared" si="46"/>
        <v>0.1445050775897039</v>
      </c>
      <c r="S309" s="8">
        <f t="shared" si="47"/>
        <v>6.920172056786265</v>
      </c>
    </row>
    <row r="310" spans="1:19" ht="15">
      <c r="A310" s="1">
        <v>19</v>
      </c>
      <c r="B310" s="5">
        <v>0.78125</v>
      </c>
      <c r="C310" s="1" t="s">
        <v>149</v>
      </c>
      <c r="D310" s="1">
        <v>5</v>
      </c>
      <c r="E310" s="1">
        <v>1</v>
      </c>
      <c r="F310" s="1" t="s">
        <v>196</v>
      </c>
      <c r="G310" s="2">
        <v>60.68956666666671</v>
      </c>
      <c r="H310" s="6">
        <f>1+_xlfn.COUNTIFS(A:A,A310,O:O,"&lt;"&amp;O310)</f>
        <v>4</v>
      </c>
      <c r="I310" s="2">
        <f>_xlfn.AVERAGEIF(A:A,A310,G:G)</f>
        <v>49.39641818181818</v>
      </c>
      <c r="J310" s="2">
        <f t="shared" si="40"/>
        <v>11.29314848484853</v>
      </c>
      <c r="K310" s="2">
        <f t="shared" si="41"/>
        <v>101.29314848484853</v>
      </c>
      <c r="L310" s="2">
        <f t="shared" si="42"/>
        <v>435.9767468835578</v>
      </c>
      <c r="M310" s="2">
        <f>SUMIF(A:A,A310,L:L)</f>
        <v>3915.108888059691</v>
      </c>
      <c r="N310" s="3">
        <f t="shared" si="43"/>
        <v>0.1113575022685067</v>
      </c>
      <c r="O310" s="7">
        <f t="shared" si="44"/>
        <v>8.980086474899434</v>
      </c>
      <c r="P310" s="3">
        <f t="shared" si="45"/>
        <v>0.1113575022685067</v>
      </c>
      <c r="Q310" s="3">
        <f>IF(ISNUMBER(P310),SUMIF(A:A,A310,P:P),"")</f>
        <v>0.8687856222010316</v>
      </c>
      <c r="R310" s="3">
        <f t="shared" si="46"/>
        <v>0.1281760418483759</v>
      </c>
      <c r="S310" s="8">
        <f t="shared" si="47"/>
        <v>7.801770015514572</v>
      </c>
    </row>
    <row r="311" spans="1:19" ht="15">
      <c r="A311" s="1">
        <v>19</v>
      </c>
      <c r="B311" s="5">
        <v>0.78125</v>
      </c>
      <c r="C311" s="1" t="s">
        <v>149</v>
      </c>
      <c r="D311" s="1">
        <v>5</v>
      </c>
      <c r="E311" s="1">
        <v>7</v>
      </c>
      <c r="F311" s="1" t="s">
        <v>202</v>
      </c>
      <c r="G311" s="2">
        <v>51.9153666666667</v>
      </c>
      <c r="H311" s="6">
        <f>1+_xlfn.COUNTIFS(A:A,A311,O:O,"&lt;"&amp;O311)</f>
        <v>5</v>
      </c>
      <c r="I311" s="2">
        <f>_xlfn.AVERAGEIF(A:A,A311,G:G)</f>
        <v>49.39641818181818</v>
      </c>
      <c r="J311" s="2">
        <f t="shared" si="40"/>
        <v>2.518948484848522</v>
      </c>
      <c r="K311" s="2">
        <f t="shared" si="41"/>
        <v>92.51894848484852</v>
      </c>
      <c r="L311" s="2">
        <f t="shared" si="42"/>
        <v>257.5301779324097</v>
      </c>
      <c r="M311" s="2">
        <f>SUMIF(A:A,A311,L:L)</f>
        <v>3915.108888059691</v>
      </c>
      <c r="N311" s="3">
        <f t="shared" si="43"/>
        <v>0.06577854800356278</v>
      </c>
      <c r="O311" s="7">
        <f t="shared" si="44"/>
        <v>15.202524688532753</v>
      </c>
      <c r="P311" s="3">
        <f t="shared" si="45"/>
        <v>0.06577854800356278</v>
      </c>
      <c r="Q311" s="3">
        <f>IF(ISNUMBER(P311),SUMIF(A:A,A311,P:P),"")</f>
        <v>0.8687856222010316</v>
      </c>
      <c r="R311" s="3">
        <f t="shared" si="46"/>
        <v>0.07571320970634346</v>
      </c>
      <c r="S311" s="8">
        <f t="shared" si="47"/>
        <v>13.207734870553471</v>
      </c>
    </row>
    <row r="312" spans="1:19" ht="15">
      <c r="A312" s="1">
        <v>19</v>
      </c>
      <c r="B312" s="5">
        <v>0.78125</v>
      </c>
      <c r="C312" s="1" t="s">
        <v>149</v>
      </c>
      <c r="D312" s="1">
        <v>5</v>
      </c>
      <c r="E312" s="1">
        <v>6</v>
      </c>
      <c r="F312" s="1" t="s">
        <v>201</v>
      </c>
      <c r="G312" s="2">
        <v>48.0814666666667</v>
      </c>
      <c r="H312" s="6">
        <f>1+_xlfn.COUNTIFS(A:A,A312,O:O,"&lt;"&amp;O312)</f>
        <v>6</v>
      </c>
      <c r="I312" s="2">
        <f>_xlfn.AVERAGEIF(A:A,A312,G:G)</f>
        <v>49.39641818181818</v>
      </c>
      <c r="J312" s="2">
        <f t="shared" si="40"/>
        <v>-1.3149515151514777</v>
      </c>
      <c r="K312" s="2">
        <f t="shared" si="41"/>
        <v>88.68504848484852</v>
      </c>
      <c r="L312" s="2">
        <f t="shared" si="42"/>
        <v>204.60942318730798</v>
      </c>
      <c r="M312" s="2">
        <f>SUMIF(A:A,A312,L:L)</f>
        <v>3915.108888059691</v>
      </c>
      <c r="N312" s="3">
        <f t="shared" si="43"/>
        <v>0.05226148979184879</v>
      </c>
      <c r="O312" s="7">
        <f t="shared" si="44"/>
        <v>19.1345482875226</v>
      </c>
      <c r="P312" s="3">
        <f t="shared" si="45"/>
        <v>0.05226148979184879</v>
      </c>
      <c r="Q312" s="3">
        <f>IF(ISNUMBER(P312),SUMIF(A:A,A312,P:P),"")</f>
        <v>0.8687856222010316</v>
      </c>
      <c r="R312" s="3">
        <f t="shared" si="46"/>
        <v>0.060154643972406587</v>
      </c>
      <c r="S312" s="8">
        <f t="shared" si="47"/>
        <v>16.623820439511004</v>
      </c>
    </row>
    <row r="313" spans="1:19" ht="15">
      <c r="A313" s="1">
        <v>19</v>
      </c>
      <c r="B313" s="5">
        <v>0.78125</v>
      </c>
      <c r="C313" s="1" t="s">
        <v>149</v>
      </c>
      <c r="D313" s="1">
        <v>5</v>
      </c>
      <c r="E313" s="1">
        <v>5</v>
      </c>
      <c r="F313" s="1" t="s">
        <v>200</v>
      </c>
      <c r="G313" s="2">
        <v>39.0125333333333</v>
      </c>
      <c r="H313" s="6">
        <f>1+_xlfn.COUNTIFS(A:A,A313,O:O,"&lt;"&amp;O313)</f>
        <v>9</v>
      </c>
      <c r="I313" s="2">
        <f>_xlfn.AVERAGEIF(A:A,A313,G:G)</f>
        <v>49.39641818181818</v>
      </c>
      <c r="J313" s="2">
        <f t="shared" si="40"/>
        <v>-10.383884848484875</v>
      </c>
      <c r="K313" s="2">
        <f t="shared" si="41"/>
        <v>79.61611515151512</v>
      </c>
      <c r="L313" s="2">
        <f t="shared" si="42"/>
        <v>118.74364302857661</v>
      </c>
      <c r="M313" s="2">
        <f>SUMIF(A:A,A313,L:L)</f>
        <v>3915.108888059691</v>
      </c>
      <c r="N313" s="3">
        <f t="shared" si="43"/>
        <v>0.030329588888503532</v>
      </c>
      <c r="O313" s="7">
        <f t="shared" si="44"/>
        <v>32.971103026689924</v>
      </c>
      <c r="P313" s="3">
        <f t="shared" si="45"/>
      </c>
      <c r="Q313" s="3">
        <f>IF(ISNUMBER(P313),SUMIF(A:A,A313,P:P),"")</f>
      </c>
      <c r="R313" s="3">
        <f t="shared" si="46"/>
      </c>
      <c r="S313" s="8">
        <f t="shared" si="47"/>
      </c>
    </row>
    <row r="314" spans="1:19" ht="15">
      <c r="A314" s="1">
        <v>19</v>
      </c>
      <c r="B314" s="5">
        <v>0.78125</v>
      </c>
      <c r="C314" s="1" t="s">
        <v>149</v>
      </c>
      <c r="D314" s="1">
        <v>5</v>
      </c>
      <c r="E314" s="1">
        <v>8</v>
      </c>
      <c r="F314" s="1" t="s">
        <v>203</v>
      </c>
      <c r="G314" s="2">
        <v>26.4055</v>
      </c>
      <c r="H314" s="6">
        <f>1+_xlfn.COUNTIFS(A:A,A314,O:O,"&lt;"&amp;O314)</f>
        <v>10</v>
      </c>
      <c r="I314" s="2">
        <f>_xlfn.AVERAGEIF(A:A,A314,G:G)</f>
        <v>49.39641818181818</v>
      </c>
      <c r="J314" s="2">
        <f t="shared" si="40"/>
        <v>-22.990918181818177</v>
      </c>
      <c r="K314" s="2">
        <f t="shared" si="41"/>
        <v>67.00908181818183</v>
      </c>
      <c r="L314" s="2">
        <f t="shared" si="42"/>
        <v>55.73146613678757</v>
      </c>
      <c r="M314" s="2">
        <f>SUMIF(A:A,A314,L:L)</f>
        <v>3915.108888059691</v>
      </c>
      <c r="N314" s="3">
        <f t="shared" si="43"/>
        <v>0.01423497218857885</v>
      </c>
      <c r="O314" s="7">
        <f t="shared" si="44"/>
        <v>70.24952256684634</v>
      </c>
      <c r="P314" s="3">
        <f t="shared" si="45"/>
      </c>
      <c r="Q314" s="3">
        <f>IF(ISNUMBER(P314),SUMIF(A:A,A314,P:P),"")</f>
      </c>
      <c r="R314" s="3">
        <f t="shared" si="46"/>
      </c>
      <c r="S314" s="8">
        <f t="shared" si="47"/>
      </c>
    </row>
    <row r="315" spans="1:19" ht="15">
      <c r="A315" s="1">
        <v>19</v>
      </c>
      <c r="B315" s="5">
        <v>0.78125</v>
      </c>
      <c r="C315" s="1" t="s">
        <v>149</v>
      </c>
      <c r="D315" s="1">
        <v>5</v>
      </c>
      <c r="E315" s="1">
        <v>9</v>
      </c>
      <c r="F315" s="1" t="s">
        <v>204</v>
      </c>
      <c r="G315" s="2">
        <v>42.7424</v>
      </c>
      <c r="H315" s="6">
        <f>1+_xlfn.COUNTIFS(A:A,A315,O:O,"&lt;"&amp;O315)</f>
        <v>7</v>
      </c>
      <c r="I315" s="2">
        <f>_xlfn.AVERAGEIF(A:A,A315,G:G)</f>
        <v>49.39641818181818</v>
      </c>
      <c r="J315" s="2">
        <f t="shared" si="40"/>
        <v>-6.654018181818174</v>
      </c>
      <c r="K315" s="2">
        <f t="shared" si="41"/>
        <v>83.34598181818183</v>
      </c>
      <c r="L315" s="2">
        <f t="shared" si="42"/>
        <v>148.52583394780447</v>
      </c>
      <c r="M315" s="2">
        <f>SUMIF(A:A,A315,L:L)</f>
        <v>3915.108888059691</v>
      </c>
      <c r="N315" s="3">
        <f t="shared" si="43"/>
        <v>0.03793657806064576</v>
      </c>
      <c r="O315" s="7">
        <f t="shared" si="44"/>
        <v>26.359783910962946</v>
      </c>
      <c r="P315" s="3">
        <f t="shared" si="45"/>
      </c>
      <c r="Q315" s="3">
        <f>IF(ISNUMBER(P315),SUMIF(A:A,A315,P:P),"")</f>
      </c>
      <c r="R315" s="3">
        <f t="shared" si="46"/>
      </c>
      <c r="S315" s="8">
        <f t="shared" si="47"/>
      </c>
    </row>
    <row r="316" spans="1:19" ht="15">
      <c r="A316" s="1">
        <v>19</v>
      </c>
      <c r="B316" s="5">
        <v>0.78125</v>
      </c>
      <c r="C316" s="1" t="s">
        <v>149</v>
      </c>
      <c r="D316" s="1">
        <v>5</v>
      </c>
      <c r="E316" s="1">
        <v>10</v>
      </c>
      <c r="F316" s="1" t="s">
        <v>205</v>
      </c>
      <c r="G316" s="2">
        <v>41.6977333333333</v>
      </c>
      <c r="H316" s="6">
        <f>1+_xlfn.COUNTIFS(A:A,A316,O:O,"&lt;"&amp;O316)</f>
        <v>8</v>
      </c>
      <c r="I316" s="2">
        <f>_xlfn.AVERAGEIF(A:A,A316,G:G)</f>
        <v>49.39641818181818</v>
      </c>
      <c r="J316" s="2">
        <f t="shared" si="40"/>
        <v>-7.698684848484881</v>
      </c>
      <c r="K316" s="2">
        <f t="shared" si="41"/>
        <v>82.30131515151513</v>
      </c>
      <c r="L316" s="2">
        <f t="shared" si="42"/>
        <v>139.50199595649232</v>
      </c>
      <c r="M316" s="2">
        <f>SUMIF(A:A,A316,L:L)</f>
        <v>3915.108888059691</v>
      </c>
      <c r="N316" s="3">
        <f t="shared" si="43"/>
        <v>0.035631702704858575</v>
      </c>
      <c r="O316" s="7">
        <f t="shared" si="44"/>
        <v>28.064895137993073</v>
      </c>
      <c r="P316" s="3">
        <f t="shared" si="45"/>
      </c>
      <c r="Q316" s="3">
        <f>IF(ISNUMBER(P316),SUMIF(A:A,A316,P:P),"")</f>
      </c>
      <c r="R316" s="3">
        <f t="shared" si="46"/>
      </c>
      <c r="S316" s="8">
        <f t="shared" si="47"/>
      </c>
    </row>
    <row r="317" spans="1:19" ht="15">
      <c r="A317" s="1">
        <v>19</v>
      </c>
      <c r="B317" s="5">
        <v>0.78125</v>
      </c>
      <c r="C317" s="1" t="s">
        <v>149</v>
      </c>
      <c r="D317" s="1">
        <v>5</v>
      </c>
      <c r="E317" s="1">
        <v>11</v>
      </c>
      <c r="F317" s="1" t="s">
        <v>206</v>
      </c>
      <c r="G317" s="2">
        <v>24.9971666666667</v>
      </c>
      <c r="H317" s="6">
        <f>1+_xlfn.COUNTIFS(A:A,A317,O:O,"&lt;"&amp;O317)</f>
        <v>11</v>
      </c>
      <c r="I317" s="2">
        <f>_xlfn.AVERAGEIF(A:A,A317,G:G)</f>
        <v>49.39641818181818</v>
      </c>
      <c r="J317" s="2">
        <f t="shared" si="40"/>
        <v>-24.399251515151477</v>
      </c>
      <c r="K317" s="2">
        <f t="shared" si="41"/>
        <v>65.60074848484852</v>
      </c>
      <c r="L317" s="2">
        <f t="shared" si="42"/>
        <v>51.21563769230161</v>
      </c>
      <c r="M317" s="2">
        <f>SUMIF(A:A,A317,L:L)</f>
        <v>3915.108888059691</v>
      </c>
      <c r="N317" s="3">
        <f t="shared" si="43"/>
        <v>0.013081535956381493</v>
      </c>
      <c r="O317" s="7">
        <f t="shared" si="44"/>
        <v>76.44362277750538</v>
      </c>
      <c r="P317" s="3">
        <f t="shared" si="45"/>
      </c>
      <c r="Q317" s="3">
        <f>IF(ISNUMBER(P317),SUMIF(A:A,A317,P:P),"")</f>
      </c>
      <c r="R317" s="3">
        <f t="shared" si="46"/>
      </c>
      <c r="S317" s="8">
        <f t="shared" si="47"/>
      </c>
    </row>
    <row r="318" spans="1:19" ht="15">
      <c r="A318" s="1">
        <v>20</v>
      </c>
      <c r="B318" s="5">
        <v>0.8055555555555555</v>
      </c>
      <c r="C318" s="1" t="s">
        <v>149</v>
      </c>
      <c r="D318" s="1">
        <v>6</v>
      </c>
      <c r="E318" s="1">
        <v>3</v>
      </c>
      <c r="F318" s="1" t="s">
        <v>209</v>
      </c>
      <c r="G318" s="2">
        <v>69.7628</v>
      </c>
      <c r="H318" s="6">
        <f>1+_xlfn.COUNTIFS(A:A,A318,O:O,"&lt;"&amp;O318)</f>
        <v>1</v>
      </c>
      <c r="I318" s="2">
        <f>_xlfn.AVERAGEIF(A:A,A318,G:G)</f>
        <v>46.8367511111111</v>
      </c>
      <c r="J318" s="2">
        <f aca="true" t="shared" si="48" ref="J318:J378">G318-I318</f>
        <v>22.9260488888889</v>
      </c>
      <c r="K318" s="2">
        <f aca="true" t="shared" si="49" ref="K318:K378">90+J318</f>
        <v>112.9260488888889</v>
      </c>
      <c r="L318" s="2">
        <f aca="true" t="shared" si="50" ref="L318:L378">EXP(0.06*K318)</f>
        <v>876.1724509119903</v>
      </c>
      <c r="M318" s="2">
        <f>SUMIF(A:A,A318,L:L)</f>
        <v>4518.556431735257</v>
      </c>
      <c r="N318" s="3">
        <f aca="true" t="shared" si="51" ref="N318:N378">L318/M318</f>
        <v>0.193905390836408</v>
      </c>
      <c r="O318" s="7">
        <f aca="true" t="shared" si="52" ref="O318:O378">1/N318</f>
        <v>5.1571541961082925</v>
      </c>
      <c r="P318" s="3">
        <f aca="true" t="shared" si="53" ref="P318:P378">IF(O318&gt;21,"",N318)</f>
        <v>0.193905390836408</v>
      </c>
      <c r="Q318" s="3">
        <f>IF(ISNUMBER(P318),SUMIF(A:A,A318,P:P),"")</f>
        <v>0.7127908450416403</v>
      </c>
      <c r="R318" s="3">
        <f aca="true" t="shared" si="54" ref="R318:R378">_xlfn.IFERROR(P318*(1/Q318),"")</f>
        <v>0.2720368705424104</v>
      </c>
      <c r="S318" s="8">
        <f aca="true" t="shared" si="55" ref="S318:S378">_xlfn.IFERROR(1/R318,"")</f>
        <v>3.675972297454071</v>
      </c>
    </row>
    <row r="319" spans="1:19" ht="15">
      <c r="A319" s="1">
        <v>20</v>
      </c>
      <c r="B319" s="5">
        <v>0.8055555555555555</v>
      </c>
      <c r="C319" s="1" t="s">
        <v>149</v>
      </c>
      <c r="D319" s="1">
        <v>6</v>
      </c>
      <c r="E319" s="1">
        <v>1</v>
      </c>
      <c r="F319" s="1" t="s">
        <v>207</v>
      </c>
      <c r="G319" s="2">
        <v>65.0132</v>
      </c>
      <c r="H319" s="6">
        <f>1+_xlfn.COUNTIFS(A:A,A319,O:O,"&lt;"&amp;O319)</f>
        <v>2</v>
      </c>
      <c r="I319" s="2">
        <f>_xlfn.AVERAGEIF(A:A,A319,G:G)</f>
        <v>46.8367511111111</v>
      </c>
      <c r="J319" s="2">
        <f t="shared" si="48"/>
        <v>18.1764488888889</v>
      </c>
      <c r="K319" s="2">
        <f t="shared" si="49"/>
        <v>108.1764488888889</v>
      </c>
      <c r="L319" s="2">
        <f t="shared" si="50"/>
        <v>658.909985977665</v>
      </c>
      <c r="M319" s="2">
        <f>SUMIF(A:A,A319,L:L)</f>
        <v>4518.556431735257</v>
      </c>
      <c r="N319" s="3">
        <f t="shared" si="51"/>
        <v>0.14582311761117572</v>
      </c>
      <c r="O319" s="7">
        <f t="shared" si="52"/>
        <v>6.857623238219405</v>
      </c>
      <c r="P319" s="3">
        <f t="shared" si="53"/>
        <v>0.14582311761117572</v>
      </c>
      <c r="Q319" s="3">
        <f>IF(ISNUMBER(P319),SUMIF(A:A,A319,P:P),"")</f>
        <v>0.7127908450416403</v>
      </c>
      <c r="R319" s="3">
        <f t="shared" si="54"/>
        <v>0.20458051422175172</v>
      </c>
      <c r="S319" s="8">
        <f t="shared" si="55"/>
        <v>4.8880510629476</v>
      </c>
    </row>
    <row r="320" spans="1:19" ht="15">
      <c r="A320" s="1">
        <v>20</v>
      </c>
      <c r="B320" s="5">
        <v>0.8055555555555555</v>
      </c>
      <c r="C320" s="1" t="s">
        <v>149</v>
      </c>
      <c r="D320" s="1">
        <v>6</v>
      </c>
      <c r="E320" s="1">
        <v>8</v>
      </c>
      <c r="F320" s="1" t="s">
        <v>214</v>
      </c>
      <c r="G320" s="2">
        <v>62.985799999999905</v>
      </c>
      <c r="H320" s="6">
        <f>1+_xlfn.COUNTIFS(A:A,A320,O:O,"&lt;"&amp;O320)</f>
        <v>3</v>
      </c>
      <c r="I320" s="2">
        <f>_xlfn.AVERAGEIF(A:A,A320,G:G)</f>
        <v>46.8367511111111</v>
      </c>
      <c r="J320" s="2">
        <f t="shared" si="48"/>
        <v>16.149048888888807</v>
      </c>
      <c r="K320" s="2">
        <f t="shared" si="49"/>
        <v>106.14904888888881</v>
      </c>
      <c r="L320" s="2">
        <f t="shared" si="50"/>
        <v>583.440767024189</v>
      </c>
      <c r="M320" s="2">
        <f>SUMIF(A:A,A320,L:L)</f>
        <v>4518.556431735257</v>
      </c>
      <c r="N320" s="3">
        <f t="shared" si="51"/>
        <v>0.1291210535573926</v>
      </c>
      <c r="O320" s="7">
        <f t="shared" si="52"/>
        <v>7.744670388361673</v>
      </c>
      <c r="P320" s="3">
        <f t="shared" si="53"/>
        <v>0.1291210535573926</v>
      </c>
      <c r="Q320" s="3">
        <f>IF(ISNUMBER(P320),SUMIF(A:A,A320,P:P),"")</f>
        <v>0.7127908450416403</v>
      </c>
      <c r="R320" s="3">
        <f t="shared" si="54"/>
        <v>0.1811485858096978</v>
      </c>
      <c r="S320" s="8">
        <f t="shared" si="55"/>
        <v>5.5203301506892855</v>
      </c>
    </row>
    <row r="321" spans="1:19" ht="15">
      <c r="A321" s="1">
        <v>20</v>
      </c>
      <c r="B321" s="5">
        <v>0.8055555555555555</v>
      </c>
      <c r="C321" s="1" t="s">
        <v>149</v>
      </c>
      <c r="D321" s="1">
        <v>6</v>
      </c>
      <c r="E321" s="1">
        <v>6</v>
      </c>
      <c r="F321" s="1" t="s">
        <v>212</v>
      </c>
      <c r="G321" s="2">
        <v>59.95009999999999</v>
      </c>
      <c r="H321" s="6">
        <f>1+_xlfn.COUNTIFS(A:A,A321,O:O,"&lt;"&amp;O321)</f>
        <v>4</v>
      </c>
      <c r="I321" s="2">
        <f>_xlfn.AVERAGEIF(A:A,A321,G:G)</f>
        <v>46.8367511111111</v>
      </c>
      <c r="J321" s="2">
        <f t="shared" si="48"/>
        <v>13.113348888888893</v>
      </c>
      <c r="K321" s="2">
        <f t="shared" si="49"/>
        <v>103.1133488888889</v>
      </c>
      <c r="L321" s="2">
        <f t="shared" si="50"/>
        <v>486.28794765299705</v>
      </c>
      <c r="M321" s="2">
        <f>SUMIF(A:A,A321,L:L)</f>
        <v>4518.556431735257</v>
      </c>
      <c r="N321" s="3">
        <f t="shared" si="51"/>
        <v>0.10762020016783287</v>
      </c>
      <c r="O321" s="7">
        <f t="shared" si="52"/>
        <v>9.291935886018681</v>
      </c>
      <c r="P321" s="3">
        <f t="shared" si="53"/>
        <v>0.10762020016783287</v>
      </c>
      <c r="Q321" s="3">
        <f>IF(ISNUMBER(P321),SUMIF(A:A,A321,P:P),"")</f>
        <v>0.7127908450416403</v>
      </c>
      <c r="R321" s="3">
        <f t="shared" si="54"/>
        <v>0.15098426265778686</v>
      </c>
      <c r="S321" s="8">
        <f t="shared" si="55"/>
        <v>6.623206832267999</v>
      </c>
    </row>
    <row r="322" spans="1:19" ht="15">
      <c r="A322" s="1">
        <v>20</v>
      </c>
      <c r="B322" s="5">
        <v>0.8055555555555555</v>
      </c>
      <c r="C322" s="1" t="s">
        <v>149</v>
      </c>
      <c r="D322" s="1">
        <v>6</v>
      </c>
      <c r="E322" s="1">
        <v>7</v>
      </c>
      <c r="F322" s="1" t="s">
        <v>213</v>
      </c>
      <c r="G322" s="2">
        <v>53.5551333333333</v>
      </c>
      <c r="H322" s="6">
        <f>1+_xlfn.COUNTIFS(A:A,A322,O:O,"&lt;"&amp;O322)</f>
        <v>5</v>
      </c>
      <c r="I322" s="2">
        <f>_xlfn.AVERAGEIF(A:A,A322,G:G)</f>
        <v>46.8367511111111</v>
      </c>
      <c r="J322" s="2">
        <f t="shared" si="48"/>
        <v>6.718382222222203</v>
      </c>
      <c r="K322" s="2">
        <f t="shared" si="49"/>
        <v>96.7183822222222</v>
      </c>
      <c r="L322" s="2">
        <f t="shared" si="50"/>
        <v>331.32604916433655</v>
      </c>
      <c r="M322" s="2">
        <f>SUMIF(A:A,A322,L:L)</f>
        <v>4518.556431735257</v>
      </c>
      <c r="N322" s="3">
        <f t="shared" si="51"/>
        <v>0.07332564153394842</v>
      </c>
      <c r="O322" s="7">
        <f t="shared" si="52"/>
        <v>13.637794079674276</v>
      </c>
      <c r="P322" s="3">
        <f t="shared" si="53"/>
        <v>0.07332564153394842</v>
      </c>
      <c r="Q322" s="3">
        <f>IF(ISNUMBER(P322),SUMIF(A:A,A322,P:P),"")</f>
        <v>0.7127908450416403</v>
      </c>
      <c r="R322" s="3">
        <f t="shared" si="54"/>
        <v>0.10287118871408181</v>
      </c>
      <c r="S322" s="8">
        <f t="shared" si="55"/>
        <v>9.720894766554906</v>
      </c>
    </row>
    <row r="323" spans="1:19" ht="15">
      <c r="A323" s="1">
        <v>20</v>
      </c>
      <c r="B323" s="5">
        <v>0.8055555555555555</v>
      </c>
      <c r="C323" s="1" t="s">
        <v>149</v>
      </c>
      <c r="D323" s="1">
        <v>6</v>
      </c>
      <c r="E323" s="1">
        <v>10</v>
      </c>
      <c r="F323" s="1" t="s">
        <v>216</v>
      </c>
      <c r="G323" s="2">
        <v>51.0243333333333</v>
      </c>
      <c r="H323" s="6">
        <f>1+_xlfn.COUNTIFS(A:A,A323,O:O,"&lt;"&amp;O323)</f>
        <v>6</v>
      </c>
      <c r="I323" s="2">
        <f>_xlfn.AVERAGEIF(A:A,A323,G:G)</f>
        <v>46.8367511111111</v>
      </c>
      <c r="J323" s="2">
        <f t="shared" si="48"/>
        <v>4.187582222222204</v>
      </c>
      <c r="K323" s="2">
        <f t="shared" si="49"/>
        <v>94.1875822222222</v>
      </c>
      <c r="L323" s="2">
        <f t="shared" si="50"/>
        <v>284.6484566137353</v>
      </c>
      <c r="M323" s="2">
        <f>SUMIF(A:A,A323,L:L)</f>
        <v>4518.556431735257</v>
      </c>
      <c r="N323" s="3">
        <f t="shared" si="51"/>
        <v>0.06299544133488269</v>
      </c>
      <c r="O323" s="7">
        <f t="shared" si="52"/>
        <v>15.874164523810812</v>
      </c>
      <c r="P323" s="3">
        <f t="shared" si="53"/>
        <v>0.06299544133488269</v>
      </c>
      <c r="Q323" s="3">
        <f>IF(ISNUMBER(P323),SUMIF(A:A,A323,P:P),"")</f>
        <v>0.7127908450416403</v>
      </c>
      <c r="R323" s="3">
        <f t="shared" si="54"/>
        <v>0.08837857805427142</v>
      </c>
      <c r="S323" s="8">
        <f t="shared" si="55"/>
        <v>11.314959145257136</v>
      </c>
    </row>
    <row r="324" spans="1:19" ht="15">
      <c r="A324" s="1">
        <v>20</v>
      </c>
      <c r="B324" s="5">
        <v>0.8055555555555555</v>
      </c>
      <c r="C324" s="1" t="s">
        <v>149</v>
      </c>
      <c r="D324" s="1">
        <v>6</v>
      </c>
      <c r="E324" s="1">
        <v>2</v>
      </c>
      <c r="F324" s="1" t="s">
        <v>208</v>
      </c>
      <c r="G324" s="2">
        <v>45.2490333333333</v>
      </c>
      <c r="H324" s="6">
        <f>1+_xlfn.COUNTIFS(A:A,A324,O:O,"&lt;"&amp;O324)</f>
        <v>8</v>
      </c>
      <c r="I324" s="2">
        <f>_xlfn.AVERAGEIF(A:A,A324,G:G)</f>
        <v>46.8367511111111</v>
      </c>
      <c r="J324" s="2">
        <f t="shared" si="48"/>
        <v>-1.5877177777777973</v>
      </c>
      <c r="K324" s="2">
        <f t="shared" si="49"/>
        <v>88.4122822222222</v>
      </c>
      <c r="L324" s="2">
        <f t="shared" si="50"/>
        <v>201.2880432735252</v>
      </c>
      <c r="M324" s="2">
        <f>SUMIF(A:A,A324,L:L)</f>
        <v>4518.556431735257</v>
      </c>
      <c r="N324" s="3">
        <f t="shared" si="51"/>
        <v>0.04454698006199841</v>
      </c>
      <c r="O324" s="7">
        <f t="shared" si="52"/>
        <v>22.448210823904258</v>
      </c>
      <c r="P324" s="3">
        <f t="shared" si="53"/>
      </c>
      <c r="Q324" s="3">
        <f>IF(ISNUMBER(P324),SUMIF(A:A,A324,P:P),"")</f>
      </c>
      <c r="R324" s="3">
        <f t="shared" si="54"/>
      </c>
      <c r="S324" s="8">
        <f t="shared" si="55"/>
      </c>
    </row>
    <row r="325" spans="1:19" ht="15">
      <c r="A325" s="1">
        <v>20</v>
      </c>
      <c r="B325" s="5">
        <v>0.8055555555555555</v>
      </c>
      <c r="C325" s="1" t="s">
        <v>149</v>
      </c>
      <c r="D325" s="1">
        <v>6</v>
      </c>
      <c r="E325" s="1">
        <v>4</v>
      </c>
      <c r="F325" s="1" t="s">
        <v>210</v>
      </c>
      <c r="G325" s="2">
        <v>44.6736</v>
      </c>
      <c r="H325" s="6">
        <f>1+_xlfn.COUNTIFS(A:A,A325,O:O,"&lt;"&amp;O325)</f>
        <v>9</v>
      </c>
      <c r="I325" s="2">
        <f>_xlfn.AVERAGEIF(A:A,A325,G:G)</f>
        <v>46.8367511111111</v>
      </c>
      <c r="J325" s="2">
        <f t="shared" si="48"/>
        <v>-2.163151111111098</v>
      </c>
      <c r="K325" s="2">
        <f t="shared" si="49"/>
        <v>87.83684888888891</v>
      </c>
      <c r="L325" s="2">
        <f t="shared" si="50"/>
        <v>194.45697557777117</v>
      </c>
      <c r="M325" s="2">
        <f>SUMIF(A:A,A325,L:L)</f>
        <v>4518.556431735257</v>
      </c>
      <c r="N325" s="3">
        <f t="shared" si="51"/>
        <v>0.043035199076421414</v>
      </c>
      <c r="O325" s="7">
        <f t="shared" si="52"/>
        <v>23.236792705994258</v>
      </c>
      <c r="P325" s="3">
        <f t="shared" si="53"/>
      </c>
      <c r="Q325" s="3">
        <f>IF(ISNUMBER(P325),SUMIF(A:A,A325,P:P),"")</f>
      </c>
      <c r="R325" s="3">
        <f t="shared" si="54"/>
      </c>
      <c r="S325" s="8">
        <f t="shared" si="55"/>
      </c>
    </row>
    <row r="326" spans="1:19" ht="15">
      <c r="A326" s="1">
        <v>20</v>
      </c>
      <c r="B326" s="5">
        <v>0.8055555555555555</v>
      </c>
      <c r="C326" s="1" t="s">
        <v>149</v>
      </c>
      <c r="D326" s="1">
        <v>6</v>
      </c>
      <c r="E326" s="1">
        <v>5</v>
      </c>
      <c r="F326" s="1" t="s">
        <v>211</v>
      </c>
      <c r="G326" s="2">
        <v>45.4983666666667</v>
      </c>
      <c r="H326" s="6">
        <f>1+_xlfn.COUNTIFS(A:A,A326,O:O,"&lt;"&amp;O326)</f>
        <v>7</v>
      </c>
      <c r="I326" s="2">
        <f>_xlfn.AVERAGEIF(A:A,A326,G:G)</f>
        <v>46.8367511111111</v>
      </c>
      <c r="J326" s="2">
        <f t="shared" si="48"/>
        <v>-1.3383844444444009</v>
      </c>
      <c r="K326" s="2">
        <f t="shared" si="49"/>
        <v>88.6616155555556</v>
      </c>
      <c r="L326" s="2">
        <f t="shared" si="50"/>
        <v>204.32194943645322</v>
      </c>
      <c r="M326" s="2">
        <f>SUMIF(A:A,A326,L:L)</f>
        <v>4518.556431735257</v>
      </c>
      <c r="N326" s="3">
        <f t="shared" si="51"/>
        <v>0.045218412677428405</v>
      </c>
      <c r="O326" s="7">
        <f t="shared" si="52"/>
        <v>22.114885083066355</v>
      </c>
      <c r="P326" s="3">
        <f t="shared" si="53"/>
      </c>
      <c r="Q326" s="3">
        <f>IF(ISNUMBER(P326),SUMIF(A:A,A326,P:P),"")</f>
      </c>
      <c r="R326" s="3">
        <f t="shared" si="54"/>
      </c>
      <c r="S326" s="8">
        <f t="shared" si="55"/>
      </c>
    </row>
    <row r="327" spans="1:19" ht="15">
      <c r="A327" s="1">
        <v>20</v>
      </c>
      <c r="B327" s="5">
        <v>0.8055555555555555</v>
      </c>
      <c r="C327" s="1" t="s">
        <v>149</v>
      </c>
      <c r="D327" s="1">
        <v>6</v>
      </c>
      <c r="E327" s="1">
        <v>9</v>
      </c>
      <c r="F327" s="1" t="s">
        <v>215</v>
      </c>
      <c r="G327" s="2">
        <v>23.8259666666667</v>
      </c>
      <c r="H327" s="6">
        <f>1+_xlfn.COUNTIFS(A:A,A327,O:O,"&lt;"&amp;O327)</f>
        <v>15</v>
      </c>
      <c r="I327" s="2">
        <f>_xlfn.AVERAGEIF(A:A,A327,G:G)</f>
        <v>46.8367511111111</v>
      </c>
      <c r="J327" s="2">
        <f t="shared" si="48"/>
        <v>-23.010784444444397</v>
      </c>
      <c r="K327" s="2">
        <f t="shared" si="49"/>
        <v>66.9892155555556</v>
      </c>
      <c r="L327" s="2">
        <f t="shared" si="50"/>
        <v>55.665075156298876</v>
      </c>
      <c r="M327" s="2">
        <f>SUMIF(A:A,A327,L:L)</f>
        <v>4518.556431735257</v>
      </c>
      <c r="N327" s="3">
        <f t="shared" si="51"/>
        <v>0.012319216545652803</v>
      </c>
      <c r="O327" s="7">
        <f t="shared" si="52"/>
        <v>81.17399319138353</v>
      </c>
      <c r="P327" s="3">
        <f t="shared" si="53"/>
      </c>
      <c r="Q327" s="3">
        <f>IF(ISNUMBER(P327),SUMIF(A:A,A327,P:P),"")</f>
      </c>
      <c r="R327" s="3">
        <f t="shared" si="54"/>
      </c>
      <c r="S327" s="8">
        <f t="shared" si="55"/>
      </c>
    </row>
    <row r="328" spans="1:19" ht="15">
      <c r="A328" s="1">
        <v>20</v>
      </c>
      <c r="B328" s="5">
        <v>0.8055555555555555</v>
      </c>
      <c r="C328" s="1" t="s">
        <v>149</v>
      </c>
      <c r="D328" s="1">
        <v>6</v>
      </c>
      <c r="E328" s="1">
        <v>11</v>
      </c>
      <c r="F328" s="1" t="s">
        <v>217</v>
      </c>
      <c r="G328" s="2">
        <v>43.6167333333333</v>
      </c>
      <c r="H328" s="6">
        <f>1+_xlfn.COUNTIFS(A:A,A328,O:O,"&lt;"&amp;O328)</f>
        <v>10</v>
      </c>
      <c r="I328" s="2">
        <f>_xlfn.AVERAGEIF(A:A,A328,G:G)</f>
        <v>46.8367511111111</v>
      </c>
      <c r="J328" s="2">
        <f t="shared" si="48"/>
        <v>-3.220017777777798</v>
      </c>
      <c r="K328" s="2">
        <f t="shared" si="49"/>
        <v>86.7799822222222</v>
      </c>
      <c r="L328" s="2">
        <f t="shared" si="50"/>
        <v>182.50889897367492</v>
      </c>
      <c r="M328" s="2">
        <f>SUMIF(A:A,A328,L:L)</f>
        <v>4518.556431735257</v>
      </c>
      <c r="N328" s="3">
        <f t="shared" si="51"/>
        <v>0.040390974801566476</v>
      </c>
      <c r="O328" s="7">
        <f t="shared" si="52"/>
        <v>24.758006087073124</v>
      </c>
      <c r="P328" s="3">
        <f t="shared" si="53"/>
      </c>
      <c r="Q328" s="3">
        <f>IF(ISNUMBER(P328),SUMIF(A:A,A328,P:P),"")</f>
      </c>
      <c r="R328" s="3">
        <f t="shared" si="54"/>
      </c>
      <c r="S328" s="8">
        <f t="shared" si="55"/>
      </c>
    </row>
    <row r="329" spans="1:19" ht="15">
      <c r="A329" s="1">
        <v>20</v>
      </c>
      <c r="B329" s="5">
        <v>0.8055555555555555</v>
      </c>
      <c r="C329" s="1" t="s">
        <v>149</v>
      </c>
      <c r="D329" s="1">
        <v>6</v>
      </c>
      <c r="E329" s="1">
        <v>12</v>
      </c>
      <c r="F329" s="1" t="s">
        <v>218</v>
      </c>
      <c r="G329" s="2">
        <v>43.497</v>
      </c>
      <c r="H329" s="6">
        <f>1+_xlfn.COUNTIFS(A:A,A329,O:O,"&lt;"&amp;O329)</f>
        <v>11</v>
      </c>
      <c r="I329" s="2">
        <f>_xlfn.AVERAGEIF(A:A,A329,G:G)</f>
        <v>46.8367511111111</v>
      </c>
      <c r="J329" s="2">
        <f t="shared" si="48"/>
        <v>-3.3397511111110987</v>
      </c>
      <c r="K329" s="2">
        <f t="shared" si="49"/>
        <v>86.6602488888889</v>
      </c>
      <c r="L329" s="2">
        <f t="shared" si="50"/>
        <v>181.20245341468043</v>
      </c>
      <c r="M329" s="2">
        <f>SUMIF(A:A,A329,L:L)</f>
        <v>4518.556431735257</v>
      </c>
      <c r="N329" s="3">
        <f t="shared" si="51"/>
        <v>0.04010184583333696</v>
      </c>
      <c r="O329" s="7">
        <f t="shared" si="52"/>
        <v>24.93650801401996</v>
      </c>
      <c r="P329" s="3">
        <f t="shared" si="53"/>
      </c>
      <c r="Q329" s="3">
        <f>IF(ISNUMBER(P329),SUMIF(A:A,A329,P:P),"")</f>
      </c>
      <c r="R329" s="3">
        <f t="shared" si="54"/>
      </c>
      <c r="S329" s="8">
        <f t="shared" si="55"/>
      </c>
    </row>
    <row r="330" spans="1:19" ht="15">
      <c r="A330" s="1">
        <v>20</v>
      </c>
      <c r="B330" s="5">
        <v>0.8055555555555555</v>
      </c>
      <c r="C330" s="1" t="s">
        <v>149</v>
      </c>
      <c r="D330" s="1">
        <v>6</v>
      </c>
      <c r="E330" s="1">
        <v>13</v>
      </c>
      <c r="F330" s="1" t="s">
        <v>219</v>
      </c>
      <c r="G330" s="2">
        <v>38.4478333333334</v>
      </c>
      <c r="H330" s="6">
        <f>1+_xlfn.COUNTIFS(A:A,A330,O:O,"&lt;"&amp;O330)</f>
        <v>12</v>
      </c>
      <c r="I330" s="2">
        <f>_xlfn.AVERAGEIF(A:A,A330,G:G)</f>
        <v>46.8367511111111</v>
      </c>
      <c r="J330" s="2">
        <f t="shared" si="48"/>
        <v>-8.3889177777777</v>
      </c>
      <c r="K330" s="2">
        <f t="shared" si="49"/>
        <v>81.61108222222231</v>
      </c>
      <c r="L330" s="2">
        <f t="shared" si="50"/>
        <v>133.84266031791338</v>
      </c>
      <c r="M330" s="2">
        <f>SUMIF(A:A,A330,L:L)</f>
        <v>4518.556431735257</v>
      </c>
      <c r="N330" s="3">
        <f t="shared" si="51"/>
        <v>0.029620668091670573</v>
      </c>
      <c r="O330" s="7">
        <f t="shared" si="52"/>
        <v>33.76021084011955</v>
      </c>
      <c r="P330" s="3">
        <f t="shared" si="53"/>
      </c>
      <c r="Q330" s="3">
        <f>IF(ISNUMBER(P330),SUMIF(A:A,A330,P:P),"")</f>
      </c>
      <c r="R330" s="3">
        <f t="shared" si="54"/>
      </c>
      <c r="S330" s="8">
        <f t="shared" si="55"/>
      </c>
    </row>
    <row r="331" spans="1:19" ht="15">
      <c r="A331" s="1">
        <v>20</v>
      </c>
      <c r="B331" s="5">
        <v>0.8055555555555555</v>
      </c>
      <c r="C331" s="1" t="s">
        <v>149</v>
      </c>
      <c r="D331" s="1">
        <v>6</v>
      </c>
      <c r="E331" s="1">
        <v>14</v>
      </c>
      <c r="F331" s="1" t="s">
        <v>220</v>
      </c>
      <c r="G331" s="2">
        <v>23.8578</v>
      </c>
      <c r="H331" s="6">
        <f>1+_xlfn.COUNTIFS(A:A,A331,O:O,"&lt;"&amp;O331)</f>
        <v>14</v>
      </c>
      <c r="I331" s="2">
        <f>_xlfn.AVERAGEIF(A:A,A331,G:G)</f>
        <v>46.8367511111111</v>
      </c>
      <c r="J331" s="2">
        <f t="shared" si="48"/>
        <v>-22.978951111111098</v>
      </c>
      <c r="K331" s="2">
        <f t="shared" si="49"/>
        <v>67.0210488888889</v>
      </c>
      <c r="L331" s="2">
        <f t="shared" si="50"/>
        <v>55.77149705040297</v>
      </c>
      <c r="M331" s="2">
        <f>SUMIF(A:A,A331,L:L)</f>
        <v>4518.556431735257</v>
      </c>
      <c r="N331" s="3">
        <f t="shared" si="51"/>
        <v>0.01234276873443519</v>
      </c>
      <c r="O331" s="7">
        <f t="shared" si="52"/>
        <v>81.01909883558719</v>
      </c>
      <c r="P331" s="3">
        <f t="shared" si="53"/>
      </c>
      <c r="Q331" s="3">
        <f>IF(ISNUMBER(P331),SUMIF(A:A,A331,P:P),"")</f>
      </c>
      <c r="R331" s="3">
        <f t="shared" si="54"/>
      </c>
      <c r="S331" s="8">
        <f t="shared" si="55"/>
      </c>
    </row>
    <row r="332" spans="1:19" ht="15">
      <c r="A332" s="1">
        <v>20</v>
      </c>
      <c r="B332" s="5">
        <v>0.8055555555555555</v>
      </c>
      <c r="C332" s="1" t="s">
        <v>149</v>
      </c>
      <c r="D332" s="1">
        <v>6</v>
      </c>
      <c r="E332" s="1">
        <v>15</v>
      </c>
      <c r="F332" s="1" t="s">
        <v>206</v>
      </c>
      <c r="G332" s="2">
        <v>31.5935666666667</v>
      </c>
      <c r="H332" s="6">
        <f>1+_xlfn.COUNTIFS(A:A,A332,O:O,"&lt;"&amp;O332)</f>
        <v>13</v>
      </c>
      <c r="I332" s="2">
        <f>_xlfn.AVERAGEIF(A:A,A332,G:G)</f>
        <v>46.8367511111111</v>
      </c>
      <c r="J332" s="2">
        <f t="shared" si="48"/>
        <v>-15.243184444444399</v>
      </c>
      <c r="K332" s="2">
        <f t="shared" si="49"/>
        <v>74.7568155555556</v>
      </c>
      <c r="L332" s="2">
        <f t="shared" si="50"/>
        <v>88.71322118962424</v>
      </c>
      <c r="M332" s="2">
        <f>SUMIF(A:A,A332,L:L)</f>
        <v>4518.556431735257</v>
      </c>
      <c r="N332" s="3">
        <f t="shared" si="51"/>
        <v>0.01963308913584947</v>
      </c>
      <c r="O332" s="7">
        <f t="shared" si="52"/>
        <v>50.9344195954384</v>
      </c>
      <c r="P332" s="3">
        <f t="shared" si="53"/>
      </c>
      <c r="Q332" s="3">
        <f>IF(ISNUMBER(P332),SUMIF(A:A,A332,P:P),"")</f>
      </c>
      <c r="R332" s="3">
        <f t="shared" si="54"/>
      </c>
      <c r="S332" s="8">
        <f t="shared" si="55"/>
      </c>
    </row>
    <row r="333" spans="1:19" ht="15">
      <c r="A333" s="1">
        <v>23</v>
      </c>
      <c r="B333" s="5">
        <v>0.8194444444444445</v>
      </c>
      <c r="C333" s="1" t="s">
        <v>234</v>
      </c>
      <c r="D333" s="1">
        <v>3</v>
      </c>
      <c r="E333" s="1">
        <v>3</v>
      </c>
      <c r="F333" s="1" t="s">
        <v>251</v>
      </c>
      <c r="G333" s="2">
        <v>64.2818</v>
      </c>
      <c r="H333" s="6">
        <f>1+_xlfn.COUNTIFS(A:A,A333,O:O,"&lt;"&amp;O333)</f>
        <v>1</v>
      </c>
      <c r="I333" s="2">
        <f>_xlfn.AVERAGEIF(A:A,A333,G:G)</f>
        <v>48.945042857142845</v>
      </c>
      <c r="J333" s="2">
        <f t="shared" si="48"/>
        <v>15.33675714285716</v>
      </c>
      <c r="K333" s="2">
        <f t="shared" si="49"/>
        <v>105.33675714285715</v>
      </c>
      <c r="L333" s="2">
        <f t="shared" si="50"/>
        <v>555.6871347412089</v>
      </c>
      <c r="M333" s="2">
        <f>SUMIF(A:A,A333,L:L)</f>
        <v>1840.7348945404653</v>
      </c>
      <c r="N333" s="3">
        <f t="shared" si="51"/>
        <v>0.3018833056239392</v>
      </c>
      <c r="O333" s="7">
        <f t="shared" si="52"/>
        <v>3.312538260216733</v>
      </c>
      <c r="P333" s="3">
        <f t="shared" si="53"/>
        <v>0.3018833056239392</v>
      </c>
      <c r="Q333" s="3">
        <f>IF(ISNUMBER(P333),SUMIF(A:A,A333,P:P),"")</f>
        <v>0.9624316275761726</v>
      </c>
      <c r="R333" s="3">
        <f t="shared" si="54"/>
        <v>0.31366727461379734</v>
      </c>
      <c r="S333" s="8">
        <f t="shared" si="55"/>
        <v>3.1880915891887334</v>
      </c>
    </row>
    <row r="334" spans="1:19" ht="15">
      <c r="A334" s="1">
        <v>23</v>
      </c>
      <c r="B334" s="5">
        <v>0.8194444444444445</v>
      </c>
      <c r="C334" s="1" t="s">
        <v>234</v>
      </c>
      <c r="D334" s="1">
        <v>3</v>
      </c>
      <c r="E334" s="1">
        <v>2</v>
      </c>
      <c r="F334" s="1" t="s">
        <v>250</v>
      </c>
      <c r="G334" s="2">
        <v>55.8177666666667</v>
      </c>
      <c r="H334" s="6">
        <f>1+_xlfn.COUNTIFS(A:A,A334,O:O,"&lt;"&amp;O334)</f>
        <v>2</v>
      </c>
      <c r="I334" s="2">
        <f>_xlfn.AVERAGEIF(A:A,A334,G:G)</f>
        <v>48.945042857142845</v>
      </c>
      <c r="J334" s="2">
        <f t="shared" si="48"/>
        <v>6.872723809523855</v>
      </c>
      <c r="K334" s="2">
        <f t="shared" si="49"/>
        <v>96.87272380952385</v>
      </c>
      <c r="L334" s="2">
        <f t="shared" si="50"/>
        <v>334.40854314660646</v>
      </c>
      <c r="M334" s="2">
        <f>SUMIF(A:A,A334,L:L)</f>
        <v>1840.7348945404653</v>
      </c>
      <c r="N334" s="3">
        <f t="shared" si="51"/>
        <v>0.18167121411043316</v>
      </c>
      <c r="O334" s="7">
        <f t="shared" si="52"/>
        <v>5.504449369684546</v>
      </c>
      <c r="P334" s="3">
        <f t="shared" si="53"/>
        <v>0.18167121411043316</v>
      </c>
      <c r="Q334" s="3">
        <f>IF(ISNUMBER(P334),SUMIF(A:A,A334,P:P),"")</f>
        <v>0.9624316275761726</v>
      </c>
      <c r="R334" s="3">
        <f t="shared" si="54"/>
        <v>0.1887627223639371</v>
      </c>
      <c r="S334" s="8">
        <f t="shared" si="55"/>
        <v>5.297656165776135</v>
      </c>
    </row>
    <row r="335" spans="1:19" ht="15">
      <c r="A335" s="1">
        <v>23</v>
      </c>
      <c r="B335" s="5">
        <v>0.8194444444444445</v>
      </c>
      <c r="C335" s="1" t="s">
        <v>234</v>
      </c>
      <c r="D335" s="1">
        <v>3</v>
      </c>
      <c r="E335" s="1">
        <v>1</v>
      </c>
      <c r="F335" s="1" t="s">
        <v>249</v>
      </c>
      <c r="G335" s="2">
        <v>53.5191333333333</v>
      </c>
      <c r="H335" s="6">
        <f>1+_xlfn.COUNTIFS(A:A,A335,O:O,"&lt;"&amp;O335)</f>
        <v>3</v>
      </c>
      <c r="I335" s="2">
        <f>_xlfn.AVERAGEIF(A:A,A335,G:G)</f>
        <v>48.945042857142845</v>
      </c>
      <c r="J335" s="2">
        <f t="shared" si="48"/>
        <v>4.574090476190456</v>
      </c>
      <c r="K335" s="2">
        <f t="shared" si="49"/>
        <v>94.57409047619046</v>
      </c>
      <c r="L335" s="2">
        <f t="shared" si="50"/>
        <v>291.3267322562578</v>
      </c>
      <c r="M335" s="2">
        <f>SUMIF(A:A,A335,L:L)</f>
        <v>1840.7348945404653</v>
      </c>
      <c r="N335" s="3">
        <f t="shared" si="51"/>
        <v>0.15826653426320075</v>
      </c>
      <c r="O335" s="7">
        <f t="shared" si="52"/>
        <v>6.31845515955368</v>
      </c>
      <c r="P335" s="3">
        <f t="shared" si="53"/>
        <v>0.15826653426320075</v>
      </c>
      <c r="Q335" s="3">
        <f>IF(ISNUMBER(P335),SUMIF(A:A,A335,P:P),"")</f>
        <v>0.9624316275761726</v>
      </c>
      <c r="R335" s="3">
        <f t="shared" si="54"/>
        <v>0.16444444439319364</v>
      </c>
      <c r="S335" s="8">
        <f t="shared" si="55"/>
        <v>6.081081082976312</v>
      </c>
    </row>
    <row r="336" spans="1:19" ht="15">
      <c r="A336" s="1">
        <v>23</v>
      </c>
      <c r="B336" s="5">
        <v>0.8194444444444445</v>
      </c>
      <c r="C336" s="1" t="s">
        <v>234</v>
      </c>
      <c r="D336" s="1">
        <v>3</v>
      </c>
      <c r="E336" s="1">
        <v>4</v>
      </c>
      <c r="F336" s="1" t="s">
        <v>252</v>
      </c>
      <c r="G336" s="2">
        <v>50.79543333333329</v>
      </c>
      <c r="H336" s="6">
        <f>1+_xlfn.COUNTIFS(A:A,A336,O:O,"&lt;"&amp;O336)</f>
        <v>4</v>
      </c>
      <c r="I336" s="2">
        <f>_xlfn.AVERAGEIF(A:A,A336,G:G)</f>
        <v>48.945042857142845</v>
      </c>
      <c r="J336" s="2">
        <f t="shared" si="48"/>
        <v>1.850390476190448</v>
      </c>
      <c r="K336" s="2">
        <f t="shared" si="49"/>
        <v>91.85039047619046</v>
      </c>
      <c r="L336" s="2">
        <f t="shared" si="50"/>
        <v>247.40419807048357</v>
      </c>
      <c r="M336" s="2">
        <f>SUMIF(A:A,A336,L:L)</f>
        <v>1840.7348945404653</v>
      </c>
      <c r="N336" s="3">
        <f t="shared" si="51"/>
        <v>0.13440512200006258</v>
      </c>
      <c r="O336" s="7">
        <f t="shared" si="52"/>
        <v>7.440192643845332</v>
      </c>
      <c r="P336" s="3">
        <f t="shared" si="53"/>
        <v>0.13440512200006258</v>
      </c>
      <c r="Q336" s="3">
        <f>IF(ISNUMBER(P336),SUMIF(A:A,A336,P:P),"")</f>
        <v>0.9624316275761726</v>
      </c>
      <c r="R336" s="3">
        <f t="shared" si="54"/>
        <v>0.1396516055260507</v>
      </c>
      <c r="S336" s="8">
        <f t="shared" si="55"/>
        <v>7.160676715696329</v>
      </c>
    </row>
    <row r="337" spans="1:19" ht="15">
      <c r="A337" s="1">
        <v>23</v>
      </c>
      <c r="B337" s="5">
        <v>0.8194444444444445</v>
      </c>
      <c r="C337" s="1" t="s">
        <v>234</v>
      </c>
      <c r="D337" s="1">
        <v>3</v>
      </c>
      <c r="E337" s="1">
        <v>5</v>
      </c>
      <c r="F337" s="1" t="s">
        <v>253</v>
      </c>
      <c r="G337" s="2">
        <v>47.7571333333333</v>
      </c>
      <c r="H337" s="6">
        <f>1+_xlfn.COUNTIFS(A:A,A337,O:O,"&lt;"&amp;O337)</f>
        <v>5</v>
      </c>
      <c r="I337" s="2">
        <f>_xlfn.AVERAGEIF(A:A,A337,G:G)</f>
        <v>48.945042857142845</v>
      </c>
      <c r="J337" s="2">
        <f t="shared" si="48"/>
        <v>-1.1879095238095445</v>
      </c>
      <c r="K337" s="2">
        <f t="shared" si="49"/>
        <v>88.81209047619046</v>
      </c>
      <c r="L337" s="2">
        <f t="shared" si="50"/>
        <v>206.17502182403902</v>
      </c>
      <c r="M337" s="2">
        <f>SUMIF(A:A,A337,L:L)</f>
        <v>1840.7348945404653</v>
      </c>
      <c r="N337" s="3">
        <f t="shared" si="51"/>
        <v>0.11200690682593382</v>
      </c>
      <c r="O337" s="7">
        <f t="shared" si="52"/>
        <v>8.928020854589498</v>
      </c>
      <c r="P337" s="3">
        <f t="shared" si="53"/>
        <v>0.11200690682593382</v>
      </c>
      <c r="Q337" s="3">
        <f>IF(ISNUMBER(P337),SUMIF(A:A,A337,P:P),"")</f>
        <v>0.9624316275761726</v>
      </c>
      <c r="R337" s="3">
        <f t="shared" si="54"/>
        <v>0.11637907942407985</v>
      </c>
      <c r="S337" s="8">
        <f t="shared" si="55"/>
        <v>8.592609642116582</v>
      </c>
    </row>
    <row r="338" spans="1:19" ht="15">
      <c r="A338" s="1">
        <v>23</v>
      </c>
      <c r="B338" s="5">
        <v>0.8194444444444445</v>
      </c>
      <c r="C338" s="1" t="s">
        <v>234</v>
      </c>
      <c r="D338" s="1">
        <v>3</v>
      </c>
      <c r="E338" s="1">
        <v>6</v>
      </c>
      <c r="F338" s="1" t="s">
        <v>254</v>
      </c>
      <c r="G338" s="2">
        <v>40.8935333333334</v>
      </c>
      <c r="H338" s="6">
        <f>1+_xlfn.COUNTIFS(A:A,A338,O:O,"&lt;"&amp;O338)</f>
        <v>6</v>
      </c>
      <c r="I338" s="2">
        <f>_xlfn.AVERAGEIF(A:A,A338,G:G)</f>
        <v>48.945042857142845</v>
      </c>
      <c r="J338" s="2">
        <f t="shared" si="48"/>
        <v>-8.051509523809443</v>
      </c>
      <c r="K338" s="2">
        <f t="shared" si="49"/>
        <v>81.94849047619056</v>
      </c>
      <c r="L338" s="2">
        <f t="shared" si="50"/>
        <v>136.5798504502388</v>
      </c>
      <c r="M338" s="2">
        <f>SUMIF(A:A,A338,L:L)</f>
        <v>1840.7348945404653</v>
      </c>
      <c r="N338" s="3">
        <f t="shared" si="51"/>
        <v>0.07419854475260307</v>
      </c>
      <c r="O338" s="7">
        <f t="shared" si="52"/>
        <v>13.477353273359414</v>
      </c>
      <c r="P338" s="3">
        <f t="shared" si="53"/>
        <v>0.07419854475260307</v>
      </c>
      <c r="Q338" s="3">
        <f>IF(ISNUMBER(P338),SUMIF(A:A,A338,P:P),"")</f>
        <v>0.9624316275761726</v>
      </c>
      <c r="R338" s="3">
        <f t="shared" si="54"/>
        <v>0.07709487367894147</v>
      </c>
      <c r="S338" s="8">
        <f t="shared" si="55"/>
        <v>12.971031046298359</v>
      </c>
    </row>
    <row r="339" spans="1:19" ht="15">
      <c r="A339" s="1">
        <v>23</v>
      </c>
      <c r="B339" s="5">
        <v>0.8194444444444445</v>
      </c>
      <c r="C339" s="1" t="s">
        <v>234</v>
      </c>
      <c r="D339" s="1">
        <v>3</v>
      </c>
      <c r="E339" s="1">
        <v>7</v>
      </c>
      <c r="F339" s="1" t="s">
        <v>255</v>
      </c>
      <c r="G339" s="2">
        <v>29.550500000000003</v>
      </c>
      <c r="H339" s="6">
        <f>1+_xlfn.COUNTIFS(A:A,A339,O:O,"&lt;"&amp;O339)</f>
        <v>7</v>
      </c>
      <c r="I339" s="2">
        <f>_xlfn.AVERAGEIF(A:A,A339,G:G)</f>
        <v>48.945042857142845</v>
      </c>
      <c r="J339" s="2">
        <f t="shared" si="48"/>
        <v>-19.39454285714284</v>
      </c>
      <c r="K339" s="2">
        <f t="shared" si="49"/>
        <v>70.60545714285716</v>
      </c>
      <c r="L339" s="2">
        <f t="shared" si="50"/>
        <v>69.15341405163073</v>
      </c>
      <c r="M339" s="2">
        <f>SUMIF(A:A,A339,L:L)</f>
        <v>1840.7348945404653</v>
      </c>
      <c r="N339" s="3">
        <f t="shared" si="51"/>
        <v>0.03756837242382733</v>
      </c>
      <c r="O339" s="7">
        <f t="shared" si="52"/>
        <v>26.61813476289329</v>
      </c>
      <c r="P339" s="3">
        <f t="shared" si="53"/>
      </c>
      <c r="Q339" s="3">
        <f>IF(ISNUMBER(P339),SUMIF(A:A,A339,P:P),"")</f>
      </c>
      <c r="R339" s="3">
        <f t="shared" si="54"/>
      </c>
      <c r="S339" s="8">
        <f t="shared" si="55"/>
      </c>
    </row>
    <row r="340" spans="1:19" ht="15">
      <c r="A340" s="1">
        <v>21</v>
      </c>
      <c r="B340" s="5">
        <v>0.8333333333333334</v>
      </c>
      <c r="C340" s="1" t="s">
        <v>149</v>
      </c>
      <c r="D340" s="1">
        <v>7</v>
      </c>
      <c r="E340" s="1">
        <v>2</v>
      </c>
      <c r="F340" s="1" t="s">
        <v>222</v>
      </c>
      <c r="G340" s="2">
        <v>67.1630000000001</v>
      </c>
      <c r="H340" s="6">
        <f>1+_xlfn.COUNTIFS(A:A,A340,O:O,"&lt;"&amp;O340)</f>
        <v>1</v>
      </c>
      <c r="I340" s="2">
        <f>_xlfn.AVERAGEIF(A:A,A340,G:G)</f>
        <v>47.53159487179487</v>
      </c>
      <c r="J340" s="2">
        <f t="shared" si="48"/>
        <v>19.631405128205223</v>
      </c>
      <c r="K340" s="2">
        <f t="shared" si="49"/>
        <v>109.63140512820522</v>
      </c>
      <c r="L340" s="2">
        <f t="shared" si="50"/>
        <v>719.0165012186907</v>
      </c>
      <c r="M340" s="2">
        <f>SUMIF(A:A,A340,L:L)</f>
        <v>3801.4982278131965</v>
      </c>
      <c r="N340" s="3">
        <f t="shared" si="51"/>
        <v>0.18914029630688617</v>
      </c>
      <c r="O340" s="7">
        <f t="shared" si="52"/>
        <v>5.287080646090709</v>
      </c>
      <c r="P340" s="3">
        <f t="shared" si="53"/>
        <v>0.18914029630688617</v>
      </c>
      <c r="Q340" s="3">
        <f>IF(ISNUMBER(P340),SUMIF(A:A,A340,P:P),"")</f>
        <v>0.9168224097175904</v>
      </c>
      <c r="R340" s="3">
        <f t="shared" si="54"/>
        <v>0.2062998180478019</v>
      </c>
      <c r="S340" s="8">
        <f t="shared" si="55"/>
        <v>4.847314018320119</v>
      </c>
    </row>
    <row r="341" spans="1:19" ht="15">
      <c r="A341" s="1">
        <v>21</v>
      </c>
      <c r="B341" s="5">
        <v>0.8333333333333334</v>
      </c>
      <c r="C341" s="1" t="s">
        <v>149</v>
      </c>
      <c r="D341" s="1">
        <v>7</v>
      </c>
      <c r="E341" s="1">
        <v>1</v>
      </c>
      <c r="F341" s="1" t="s">
        <v>221</v>
      </c>
      <c r="G341" s="2">
        <v>63.9743333333334</v>
      </c>
      <c r="H341" s="6">
        <f>1+_xlfn.COUNTIFS(A:A,A341,O:O,"&lt;"&amp;O341)</f>
        <v>2</v>
      </c>
      <c r="I341" s="2">
        <f>_xlfn.AVERAGEIF(A:A,A341,G:G)</f>
        <v>47.53159487179487</v>
      </c>
      <c r="J341" s="2">
        <f t="shared" si="48"/>
        <v>16.442738461538525</v>
      </c>
      <c r="K341" s="2">
        <f t="shared" si="49"/>
        <v>106.44273846153853</v>
      </c>
      <c r="L341" s="2">
        <f t="shared" si="50"/>
        <v>593.8129125367362</v>
      </c>
      <c r="M341" s="2">
        <f>SUMIF(A:A,A341,L:L)</f>
        <v>3801.4982278131965</v>
      </c>
      <c r="N341" s="3">
        <f t="shared" si="51"/>
        <v>0.15620496892308847</v>
      </c>
      <c r="O341" s="7">
        <f t="shared" si="52"/>
        <v>6.40184500463859</v>
      </c>
      <c r="P341" s="3">
        <f t="shared" si="53"/>
        <v>0.15620496892308847</v>
      </c>
      <c r="Q341" s="3">
        <f>IF(ISNUMBER(P341),SUMIF(A:A,A341,P:P),"")</f>
        <v>0.9168224097175904</v>
      </c>
      <c r="R341" s="3">
        <f t="shared" si="54"/>
        <v>0.17037647342324935</v>
      </c>
      <c r="S341" s="8">
        <f t="shared" si="55"/>
        <v>5.86935496379127</v>
      </c>
    </row>
    <row r="342" spans="1:19" ht="15">
      <c r="A342" s="1">
        <v>21</v>
      </c>
      <c r="B342" s="5">
        <v>0.8333333333333334</v>
      </c>
      <c r="C342" s="1" t="s">
        <v>149</v>
      </c>
      <c r="D342" s="1">
        <v>7</v>
      </c>
      <c r="E342" s="1">
        <v>5</v>
      </c>
      <c r="F342" s="1" t="s">
        <v>225</v>
      </c>
      <c r="G342" s="2">
        <v>59.6649333333332</v>
      </c>
      <c r="H342" s="6">
        <f>1+_xlfn.COUNTIFS(A:A,A342,O:O,"&lt;"&amp;O342)</f>
        <v>3</v>
      </c>
      <c r="I342" s="2">
        <f>_xlfn.AVERAGEIF(A:A,A342,G:G)</f>
        <v>47.53159487179487</v>
      </c>
      <c r="J342" s="2">
        <f t="shared" si="48"/>
        <v>12.13333846153833</v>
      </c>
      <c r="K342" s="2">
        <f t="shared" si="49"/>
        <v>102.13333846153833</v>
      </c>
      <c r="L342" s="2">
        <f t="shared" si="50"/>
        <v>458.51834770116335</v>
      </c>
      <c r="M342" s="2">
        <f>SUMIF(A:A,A342,L:L)</f>
        <v>3801.4982278131965</v>
      </c>
      <c r="N342" s="3">
        <f t="shared" si="51"/>
        <v>0.12061516807938248</v>
      </c>
      <c r="O342" s="7">
        <f t="shared" si="52"/>
        <v>8.29083121073009</v>
      </c>
      <c r="P342" s="3">
        <f t="shared" si="53"/>
        <v>0.12061516807938248</v>
      </c>
      <c r="Q342" s="3">
        <f>IF(ISNUMBER(P342),SUMIF(A:A,A342,P:P),"")</f>
        <v>0.9168224097175904</v>
      </c>
      <c r="R342" s="3">
        <f t="shared" si="54"/>
        <v>0.13155783148509173</v>
      </c>
      <c r="S342" s="8">
        <f t="shared" si="55"/>
        <v>7.6012198491833685</v>
      </c>
    </row>
    <row r="343" spans="1:19" ht="15">
      <c r="A343" s="1">
        <v>21</v>
      </c>
      <c r="B343" s="5">
        <v>0.8333333333333334</v>
      </c>
      <c r="C343" s="1" t="s">
        <v>149</v>
      </c>
      <c r="D343" s="1">
        <v>7</v>
      </c>
      <c r="E343" s="1">
        <v>7</v>
      </c>
      <c r="F343" s="1" t="s">
        <v>227</v>
      </c>
      <c r="G343" s="2">
        <v>56.863266666666604</v>
      </c>
      <c r="H343" s="6">
        <f>1+_xlfn.COUNTIFS(A:A,A343,O:O,"&lt;"&amp;O343)</f>
        <v>4</v>
      </c>
      <c r="I343" s="2">
        <f>_xlfn.AVERAGEIF(A:A,A343,G:G)</f>
        <v>47.53159487179487</v>
      </c>
      <c r="J343" s="2">
        <f t="shared" si="48"/>
        <v>9.331671794871731</v>
      </c>
      <c r="K343" s="2">
        <f t="shared" si="49"/>
        <v>99.33167179487174</v>
      </c>
      <c r="L343" s="2">
        <f t="shared" si="50"/>
        <v>387.57148441609024</v>
      </c>
      <c r="M343" s="2">
        <f>SUMIF(A:A,A343,L:L)</f>
        <v>3801.4982278131965</v>
      </c>
      <c r="N343" s="3">
        <f t="shared" si="51"/>
        <v>0.10195229911735086</v>
      </c>
      <c r="O343" s="7">
        <f t="shared" si="52"/>
        <v>9.808508573690556</v>
      </c>
      <c r="P343" s="3">
        <f t="shared" si="53"/>
        <v>0.10195229911735086</v>
      </c>
      <c r="Q343" s="3">
        <f>IF(ISNUMBER(P343),SUMIF(A:A,A343,P:P),"")</f>
        <v>0.9168224097175904</v>
      </c>
      <c r="R343" s="3">
        <f t="shared" si="54"/>
        <v>0.1112017965930341</v>
      </c>
      <c r="S343" s="8">
        <f t="shared" si="55"/>
        <v>8.99266046626662</v>
      </c>
    </row>
    <row r="344" spans="1:19" ht="15">
      <c r="A344" s="1">
        <v>21</v>
      </c>
      <c r="B344" s="5">
        <v>0.8333333333333334</v>
      </c>
      <c r="C344" s="1" t="s">
        <v>149</v>
      </c>
      <c r="D344" s="1">
        <v>7</v>
      </c>
      <c r="E344" s="1">
        <v>9</v>
      </c>
      <c r="F344" s="1" t="s">
        <v>229</v>
      </c>
      <c r="G344" s="2">
        <v>54.8509</v>
      </c>
      <c r="H344" s="6">
        <f>1+_xlfn.COUNTIFS(A:A,A344,O:O,"&lt;"&amp;O344)</f>
        <v>5</v>
      </c>
      <c r="I344" s="2">
        <f>_xlfn.AVERAGEIF(A:A,A344,G:G)</f>
        <v>47.53159487179487</v>
      </c>
      <c r="J344" s="2">
        <f t="shared" si="48"/>
        <v>7.31930512820513</v>
      </c>
      <c r="K344" s="2">
        <f t="shared" si="49"/>
        <v>97.31930512820513</v>
      </c>
      <c r="L344" s="2">
        <f t="shared" si="50"/>
        <v>343.49010597876605</v>
      </c>
      <c r="M344" s="2">
        <f>SUMIF(A:A,A344,L:L)</f>
        <v>3801.4982278131965</v>
      </c>
      <c r="N344" s="3">
        <f t="shared" si="51"/>
        <v>0.09035650824868541</v>
      </c>
      <c r="O344" s="7">
        <f t="shared" si="52"/>
        <v>11.067271405040698</v>
      </c>
      <c r="P344" s="3">
        <f t="shared" si="53"/>
        <v>0.09035650824868541</v>
      </c>
      <c r="Q344" s="3">
        <f>IF(ISNUMBER(P344),SUMIF(A:A,A344,P:P),"")</f>
        <v>0.9168224097175904</v>
      </c>
      <c r="R344" s="3">
        <f t="shared" si="54"/>
        <v>0.09855399179926023</v>
      </c>
      <c r="S344" s="8">
        <f t="shared" si="55"/>
        <v>10.146722438567995</v>
      </c>
    </row>
    <row r="345" spans="1:19" ht="15">
      <c r="A345" s="1">
        <v>21</v>
      </c>
      <c r="B345" s="5">
        <v>0.8333333333333334</v>
      </c>
      <c r="C345" s="1" t="s">
        <v>149</v>
      </c>
      <c r="D345" s="1">
        <v>7</v>
      </c>
      <c r="E345" s="1">
        <v>4</v>
      </c>
      <c r="F345" s="1" t="s">
        <v>224</v>
      </c>
      <c r="G345" s="2">
        <v>51.6359</v>
      </c>
      <c r="H345" s="6">
        <f>1+_xlfn.COUNTIFS(A:A,A345,O:O,"&lt;"&amp;O345)</f>
        <v>6</v>
      </c>
      <c r="I345" s="2">
        <f>_xlfn.AVERAGEIF(A:A,A345,G:G)</f>
        <v>47.53159487179487</v>
      </c>
      <c r="J345" s="2">
        <f t="shared" si="48"/>
        <v>4.104305128205127</v>
      </c>
      <c r="K345" s="2">
        <f t="shared" si="49"/>
        <v>94.10430512820513</v>
      </c>
      <c r="L345" s="2">
        <f t="shared" si="50"/>
        <v>283.22972223074623</v>
      </c>
      <c r="M345" s="2">
        <f>SUMIF(A:A,A345,L:L)</f>
        <v>3801.4982278131965</v>
      </c>
      <c r="N345" s="3">
        <f t="shared" si="51"/>
        <v>0.07450476240092146</v>
      </c>
      <c r="O345" s="7">
        <f t="shared" si="52"/>
        <v>13.421960795188472</v>
      </c>
      <c r="P345" s="3">
        <f t="shared" si="53"/>
        <v>0.07450476240092146</v>
      </c>
      <c r="Q345" s="3">
        <f>IF(ISNUMBER(P345),SUMIF(A:A,A345,P:P),"")</f>
        <v>0.9168224097175904</v>
      </c>
      <c r="R345" s="3">
        <f t="shared" si="54"/>
        <v>0.08126411572320885</v>
      </c>
      <c r="S345" s="8">
        <f t="shared" si="55"/>
        <v>12.305554439379721</v>
      </c>
    </row>
    <row r="346" spans="1:19" ht="15">
      <c r="A346" s="1">
        <v>21</v>
      </c>
      <c r="B346" s="5">
        <v>0.8333333333333334</v>
      </c>
      <c r="C346" s="1" t="s">
        <v>149</v>
      </c>
      <c r="D346" s="1">
        <v>7</v>
      </c>
      <c r="E346" s="1">
        <v>6</v>
      </c>
      <c r="F346" s="1" t="s">
        <v>226</v>
      </c>
      <c r="G346" s="2">
        <v>48.9706666666667</v>
      </c>
      <c r="H346" s="6">
        <f>1+_xlfn.COUNTIFS(A:A,A346,O:O,"&lt;"&amp;O346)</f>
        <v>7</v>
      </c>
      <c r="I346" s="2">
        <f>_xlfn.AVERAGEIF(A:A,A346,G:G)</f>
        <v>47.53159487179487</v>
      </c>
      <c r="J346" s="2">
        <f t="shared" si="48"/>
        <v>1.439071794871829</v>
      </c>
      <c r="K346" s="2">
        <f t="shared" si="49"/>
        <v>91.43907179487184</v>
      </c>
      <c r="L346" s="2">
        <f t="shared" si="50"/>
        <v>241.373205852687</v>
      </c>
      <c r="M346" s="2">
        <f>SUMIF(A:A,A346,L:L)</f>
        <v>3801.4982278131965</v>
      </c>
      <c r="N346" s="3">
        <f t="shared" si="51"/>
        <v>0.06349423079740232</v>
      </c>
      <c r="O346" s="7">
        <f t="shared" si="52"/>
        <v>15.749462391170695</v>
      </c>
      <c r="P346" s="3">
        <f t="shared" si="53"/>
        <v>0.06349423079740232</v>
      </c>
      <c r="Q346" s="3">
        <f>IF(ISNUMBER(P346),SUMIF(A:A,A346,P:P),"")</f>
        <v>0.9168224097175904</v>
      </c>
      <c r="R346" s="3">
        <f t="shared" si="54"/>
        <v>0.06925466712464032</v>
      </c>
      <c r="S346" s="8">
        <f t="shared" si="55"/>
        <v>14.43946006122968</v>
      </c>
    </row>
    <row r="347" spans="1:19" ht="15">
      <c r="A347" s="1">
        <v>21</v>
      </c>
      <c r="B347" s="5">
        <v>0.8333333333333334</v>
      </c>
      <c r="C347" s="1" t="s">
        <v>149</v>
      </c>
      <c r="D347" s="1">
        <v>7</v>
      </c>
      <c r="E347" s="1">
        <v>13</v>
      </c>
      <c r="F347" s="1" t="s">
        <v>233</v>
      </c>
      <c r="G347" s="2">
        <v>48.7392</v>
      </c>
      <c r="H347" s="6">
        <f>1+_xlfn.COUNTIFS(A:A,A347,O:O,"&lt;"&amp;O347)</f>
        <v>8</v>
      </c>
      <c r="I347" s="2">
        <f>_xlfn.AVERAGEIF(A:A,A347,G:G)</f>
        <v>47.53159487179487</v>
      </c>
      <c r="J347" s="2">
        <f t="shared" si="48"/>
        <v>1.207605128205124</v>
      </c>
      <c r="K347" s="2">
        <f t="shared" si="49"/>
        <v>91.20760512820513</v>
      </c>
      <c r="L347" s="2">
        <f t="shared" si="50"/>
        <v>238.0441849979507</v>
      </c>
      <c r="M347" s="2">
        <f>SUMIF(A:A,A347,L:L)</f>
        <v>3801.4982278131965</v>
      </c>
      <c r="N347" s="3">
        <f t="shared" si="51"/>
        <v>0.06261851794545886</v>
      </c>
      <c r="O347" s="7">
        <f t="shared" si="52"/>
        <v>15.969716831545048</v>
      </c>
      <c r="P347" s="3">
        <f t="shared" si="53"/>
        <v>0.06261851794545886</v>
      </c>
      <c r="Q347" s="3">
        <f>IF(ISNUMBER(P347),SUMIF(A:A,A347,P:P),"")</f>
        <v>0.9168224097175904</v>
      </c>
      <c r="R347" s="3">
        <f t="shared" si="54"/>
        <v>0.06829950629669633</v>
      </c>
      <c r="S347" s="8">
        <f t="shared" si="55"/>
        <v>14.641394268004692</v>
      </c>
    </row>
    <row r="348" spans="1:19" ht="15">
      <c r="A348" s="1">
        <v>21</v>
      </c>
      <c r="B348" s="5">
        <v>0.8333333333333334</v>
      </c>
      <c r="C348" s="1" t="s">
        <v>149</v>
      </c>
      <c r="D348" s="1">
        <v>7</v>
      </c>
      <c r="E348" s="1">
        <v>3</v>
      </c>
      <c r="F348" s="1" t="s">
        <v>223</v>
      </c>
      <c r="G348" s="2">
        <v>47.4437333333333</v>
      </c>
      <c r="H348" s="6">
        <f>1+_xlfn.COUNTIFS(A:A,A348,O:O,"&lt;"&amp;O348)</f>
        <v>9</v>
      </c>
      <c r="I348" s="2">
        <f>_xlfn.AVERAGEIF(A:A,A348,G:G)</f>
        <v>47.53159487179487</v>
      </c>
      <c r="J348" s="2">
        <f t="shared" si="48"/>
        <v>-0.08786153846157418</v>
      </c>
      <c r="K348" s="2">
        <f t="shared" si="49"/>
        <v>89.91213846153843</v>
      </c>
      <c r="L348" s="2">
        <f t="shared" si="50"/>
        <v>220.242300828014</v>
      </c>
      <c r="M348" s="2">
        <f>SUMIF(A:A,A348,L:L)</f>
        <v>3801.4982278131965</v>
      </c>
      <c r="N348" s="3">
        <f t="shared" si="51"/>
        <v>0.057935657898414414</v>
      </c>
      <c r="O348" s="7">
        <f t="shared" si="52"/>
        <v>17.260527217165993</v>
      </c>
      <c r="P348" s="3">
        <f t="shared" si="53"/>
        <v>0.057935657898414414</v>
      </c>
      <c r="Q348" s="3">
        <f>IF(ISNUMBER(P348),SUMIF(A:A,A348,P:P),"")</f>
        <v>0.9168224097175904</v>
      </c>
      <c r="R348" s="3">
        <f t="shared" si="54"/>
        <v>0.06319179950701727</v>
      </c>
      <c r="S348" s="8">
        <f t="shared" si="55"/>
        <v>15.824838156238181</v>
      </c>
    </row>
    <row r="349" spans="1:19" ht="15">
      <c r="A349" s="1">
        <v>21</v>
      </c>
      <c r="B349" s="5">
        <v>0.8333333333333334</v>
      </c>
      <c r="C349" s="1" t="s">
        <v>149</v>
      </c>
      <c r="D349" s="1">
        <v>7</v>
      </c>
      <c r="E349" s="1">
        <v>8</v>
      </c>
      <c r="F349" s="1" t="s">
        <v>228</v>
      </c>
      <c r="G349" s="2">
        <v>36.0424666666667</v>
      </c>
      <c r="H349" s="6">
        <f>1+_xlfn.COUNTIFS(A:A,A349,O:O,"&lt;"&amp;O349)</f>
        <v>10</v>
      </c>
      <c r="I349" s="2">
        <f>_xlfn.AVERAGEIF(A:A,A349,G:G)</f>
        <v>47.53159487179487</v>
      </c>
      <c r="J349" s="2">
        <f t="shared" si="48"/>
        <v>-11.489128205128175</v>
      </c>
      <c r="K349" s="2">
        <f t="shared" si="49"/>
        <v>78.51087179487183</v>
      </c>
      <c r="L349" s="2">
        <f t="shared" si="50"/>
        <v>111.12462371563409</v>
      </c>
      <c r="M349" s="2">
        <f>SUMIF(A:A,A349,L:L)</f>
        <v>3801.4982278131965</v>
      </c>
      <c r="N349" s="3">
        <f t="shared" si="51"/>
        <v>0.029231796795959122</v>
      </c>
      <c r="O349" s="7">
        <f t="shared" si="52"/>
        <v>34.20932373675489</v>
      </c>
      <c r="P349" s="3">
        <f t="shared" si="53"/>
      </c>
      <c r="Q349" s="3">
        <f>IF(ISNUMBER(P349),SUMIF(A:A,A349,P:P),"")</f>
      </c>
      <c r="R349" s="3">
        <f t="shared" si="54"/>
      </c>
      <c r="S349" s="8">
        <f t="shared" si="55"/>
      </c>
    </row>
    <row r="350" spans="1:19" ht="15">
      <c r="A350" s="1">
        <v>21</v>
      </c>
      <c r="B350" s="5">
        <v>0.8333333333333334</v>
      </c>
      <c r="C350" s="1" t="s">
        <v>149</v>
      </c>
      <c r="D350" s="1">
        <v>7</v>
      </c>
      <c r="E350" s="1">
        <v>10</v>
      </c>
      <c r="F350" s="1" t="s">
        <v>230</v>
      </c>
      <c r="G350" s="2">
        <v>32.7103333333334</v>
      </c>
      <c r="H350" s="6">
        <f>1+_xlfn.COUNTIFS(A:A,A350,O:O,"&lt;"&amp;O350)</f>
        <v>11</v>
      </c>
      <c r="I350" s="2">
        <f>_xlfn.AVERAGEIF(A:A,A350,G:G)</f>
        <v>47.53159487179487</v>
      </c>
      <c r="J350" s="2">
        <f t="shared" si="48"/>
        <v>-14.82126153846147</v>
      </c>
      <c r="K350" s="2">
        <f t="shared" si="49"/>
        <v>75.17873846153853</v>
      </c>
      <c r="L350" s="2">
        <f t="shared" si="50"/>
        <v>90.98769773861136</v>
      </c>
      <c r="M350" s="2">
        <f>SUMIF(A:A,A350,L:L)</f>
        <v>3801.4982278131965</v>
      </c>
      <c r="N350" s="3">
        <f t="shared" si="51"/>
        <v>0.023934694240526275</v>
      </c>
      <c r="O350" s="7">
        <f t="shared" si="52"/>
        <v>41.780354073075976</v>
      </c>
      <c r="P350" s="3">
        <f t="shared" si="53"/>
      </c>
      <c r="Q350" s="3">
        <f>IF(ISNUMBER(P350),SUMIF(A:A,A350,P:P),"")</f>
      </c>
      <c r="R350" s="3">
        <f t="shared" si="54"/>
      </c>
      <c r="S350" s="8">
        <f t="shared" si="55"/>
      </c>
    </row>
    <row r="351" spans="1:19" ht="15">
      <c r="A351" s="1">
        <v>21</v>
      </c>
      <c r="B351" s="5">
        <v>0.8333333333333334</v>
      </c>
      <c r="C351" s="1" t="s">
        <v>149</v>
      </c>
      <c r="D351" s="1">
        <v>7</v>
      </c>
      <c r="E351" s="1">
        <v>11</v>
      </c>
      <c r="F351" s="1" t="s">
        <v>231</v>
      </c>
      <c r="G351" s="2">
        <v>25.215700000000002</v>
      </c>
      <c r="H351" s="6">
        <f>1+_xlfn.COUNTIFS(A:A,A351,O:O,"&lt;"&amp;O351)</f>
        <v>12</v>
      </c>
      <c r="I351" s="2">
        <f>_xlfn.AVERAGEIF(A:A,A351,G:G)</f>
        <v>47.53159487179487</v>
      </c>
      <c r="J351" s="2">
        <f t="shared" si="48"/>
        <v>-22.31589487179487</v>
      </c>
      <c r="K351" s="2">
        <f t="shared" si="49"/>
        <v>67.68410512820513</v>
      </c>
      <c r="L351" s="2">
        <f t="shared" si="50"/>
        <v>58.035001791640425</v>
      </c>
      <c r="M351" s="2">
        <f>SUMIF(A:A,A351,L:L)</f>
        <v>3801.4982278131965</v>
      </c>
      <c r="N351" s="3">
        <f t="shared" si="51"/>
        <v>0.015266349821508382</v>
      </c>
      <c r="O351" s="7">
        <f t="shared" si="52"/>
        <v>65.50354286989577</v>
      </c>
      <c r="P351" s="3">
        <f t="shared" si="53"/>
      </c>
      <c r="Q351" s="3">
        <f>IF(ISNUMBER(P351),SUMIF(A:A,A351,P:P),"")</f>
      </c>
      <c r="R351" s="3">
        <f t="shared" si="54"/>
      </c>
      <c r="S351" s="8">
        <f t="shared" si="55"/>
      </c>
    </row>
    <row r="352" spans="1:19" ht="15">
      <c r="A352" s="1">
        <v>21</v>
      </c>
      <c r="B352" s="5">
        <v>0.8333333333333334</v>
      </c>
      <c r="C352" s="1" t="s">
        <v>149</v>
      </c>
      <c r="D352" s="1">
        <v>7</v>
      </c>
      <c r="E352" s="1">
        <v>12</v>
      </c>
      <c r="F352" s="1" t="s">
        <v>232</v>
      </c>
      <c r="G352" s="2">
        <v>24.6363</v>
      </c>
      <c r="H352" s="6">
        <f>1+_xlfn.COUNTIFS(A:A,A352,O:O,"&lt;"&amp;O352)</f>
        <v>13</v>
      </c>
      <c r="I352" s="2">
        <f>_xlfn.AVERAGEIF(A:A,A352,G:G)</f>
        <v>47.53159487179487</v>
      </c>
      <c r="J352" s="2">
        <f t="shared" si="48"/>
        <v>-22.895294871794874</v>
      </c>
      <c r="K352" s="2">
        <f t="shared" si="49"/>
        <v>67.10470512820513</v>
      </c>
      <c r="L352" s="2">
        <f t="shared" si="50"/>
        <v>56.05213880646667</v>
      </c>
      <c r="M352" s="2">
        <f>SUMIF(A:A,A352,L:L)</f>
        <v>3801.4982278131965</v>
      </c>
      <c r="N352" s="3">
        <f t="shared" si="51"/>
        <v>0.014744749424415894</v>
      </c>
      <c r="O352" s="7">
        <f t="shared" si="52"/>
        <v>67.82075240587648</v>
      </c>
      <c r="P352" s="3">
        <f t="shared" si="53"/>
      </c>
      <c r="Q352" s="3">
        <f>IF(ISNUMBER(P352),SUMIF(A:A,A352,P:P),"")</f>
      </c>
      <c r="R352" s="3">
        <f t="shared" si="54"/>
      </c>
      <c r="S352" s="8">
        <f t="shared" si="55"/>
      </c>
    </row>
    <row r="353" spans="1:19" ht="15">
      <c r="A353" s="1">
        <v>24</v>
      </c>
      <c r="B353" s="5">
        <v>0.8715277777777778</v>
      </c>
      <c r="C353" s="1" t="s">
        <v>234</v>
      </c>
      <c r="D353" s="1">
        <v>5</v>
      </c>
      <c r="E353" s="1">
        <v>4</v>
      </c>
      <c r="F353" s="1" t="s">
        <v>259</v>
      </c>
      <c r="G353" s="2">
        <v>67.1812666666667</v>
      </c>
      <c r="H353" s="6">
        <f>1+_xlfn.COUNTIFS(A:A,A353,O:O,"&lt;"&amp;O353)</f>
        <v>1</v>
      </c>
      <c r="I353" s="2">
        <f>_xlfn.AVERAGEIF(A:A,A353,G:G)</f>
        <v>48.25170416666666</v>
      </c>
      <c r="J353" s="2">
        <f t="shared" si="48"/>
        <v>18.92956250000004</v>
      </c>
      <c r="K353" s="2">
        <f t="shared" si="49"/>
        <v>108.92956250000003</v>
      </c>
      <c r="L353" s="2">
        <f t="shared" si="50"/>
        <v>689.3669757163482</v>
      </c>
      <c r="M353" s="2">
        <f>SUMIF(A:A,A353,L:L)</f>
        <v>2617.651491679983</v>
      </c>
      <c r="N353" s="3">
        <f t="shared" si="51"/>
        <v>0.26335323014062473</v>
      </c>
      <c r="O353" s="7">
        <f t="shared" si="52"/>
        <v>3.7971814489080784</v>
      </c>
      <c r="P353" s="3">
        <f t="shared" si="53"/>
        <v>0.26335323014062473</v>
      </c>
      <c r="Q353" s="3">
        <f>IF(ISNUMBER(P353),SUMIF(A:A,A353,P:P),"")</f>
        <v>0.8523362505503264</v>
      </c>
      <c r="R353" s="3">
        <f t="shared" si="54"/>
        <v>0.30897809399821485</v>
      </c>
      <c r="S353" s="8">
        <f t="shared" si="55"/>
        <v>3.236475398821567</v>
      </c>
    </row>
    <row r="354" spans="1:19" ht="15">
      <c r="A354" s="1">
        <v>24</v>
      </c>
      <c r="B354" s="5">
        <v>0.8715277777777778</v>
      </c>
      <c r="C354" s="1" t="s">
        <v>234</v>
      </c>
      <c r="D354" s="1">
        <v>5</v>
      </c>
      <c r="E354" s="1">
        <v>1</v>
      </c>
      <c r="F354" s="1" t="s">
        <v>256</v>
      </c>
      <c r="G354" s="2">
        <v>66.54090000000001</v>
      </c>
      <c r="H354" s="6">
        <f>1+_xlfn.COUNTIFS(A:A,A354,O:O,"&lt;"&amp;O354)</f>
        <v>2</v>
      </c>
      <c r="I354" s="2">
        <f>_xlfn.AVERAGEIF(A:A,A354,G:G)</f>
        <v>48.25170416666666</v>
      </c>
      <c r="J354" s="2">
        <f t="shared" si="48"/>
        <v>18.289195833333345</v>
      </c>
      <c r="K354" s="2">
        <f t="shared" si="49"/>
        <v>108.28919583333334</v>
      </c>
      <c r="L354" s="2">
        <f t="shared" si="50"/>
        <v>663.382502052076</v>
      </c>
      <c r="M354" s="2">
        <f>SUMIF(A:A,A354,L:L)</f>
        <v>2617.651491679983</v>
      </c>
      <c r="N354" s="3">
        <f t="shared" si="51"/>
        <v>0.2534265940903858</v>
      </c>
      <c r="O354" s="7">
        <f t="shared" si="52"/>
        <v>3.945915793049506</v>
      </c>
      <c r="P354" s="3">
        <f t="shared" si="53"/>
        <v>0.2534265940903858</v>
      </c>
      <c r="Q354" s="3">
        <f>IF(ISNUMBER(P354),SUMIF(A:A,A354,P:P),"")</f>
        <v>0.8523362505503264</v>
      </c>
      <c r="R354" s="3">
        <f t="shared" si="54"/>
        <v>0.2973317090840104</v>
      </c>
      <c r="S354" s="8">
        <f t="shared" si="55"/>
        <v>3.3632470720351333</v>
      </c>
    </row>
    <row r="355" spans="1:19" ht="15">
      <c r="A355" s="1">
        <v>24</v>
      </c>
      <c r="B355" s="5">
        <v>0.8715277777777778</v>
      </c>
      <c r="C355" s="1" t="s">
        <v>234</v>
      </c>
      <c r="D355" s="1">
        <v>5</v>
      </c>
      <c r="E355" s="1">
        <v>2</v>
      </c>
      <c r="F355" s="1" t="s">
        <v>257</v>
      </c>
      <c r="G355" s="2">
        <v>64.5876</v>
      </c>
      <c r="H355" s="6">
        <f>1+_xlfn.COUNTIFS(A:A,A355,O:O,"&lt;"&amp;O355)</f>
        <v>3</v>
      </c>
      <c r="I355" s="2">
        <f>_xlfn.AVERAGEIF(A:A,A355,G:G)</f>
        <v>48.25170416666666</v>
      </c>
      <c r="J355" s="2">
        <f t="shared" si="48"/>
        <v>16.335895833333332</v>
      </c>
      <c r="K355" s="2">
        <f t="shared" si="49"/>
        <v>106.33589583333332</v>
      </c>
      <c r="L355" s="2">
        <f t="shared" si="50"/>
        <v>590.0184160165469</v>
      </c>
      <c r="M355" s="2">
        <f>SUMIF(A:A,A355,L:L)</f>
        <v>2617.651491679983</v>
      </c>
      <c r="N355" s="3">
        <f t="shared" si="51"/>
        <v>0.22539991205547338</v>
      </c>
      <c r="O355" s="7">
        <f t="shared" si="52"/>
        <v>4.436558962604604</v>
      </c>
      <c r="P355" s="3">
        <f t="shared" si="53"/>
        <v>0.22539991205547338</v>
      </c>
      <c r="Q355" s="3">
        <f>IF(ISNUMBER(P355),SUMIF(A:A,A355,P:P),"")</f>
        <v>0.8523362505503264</v>
      </c>
      <c r="R355" s="3">
        <f t="shared" si="54"/>
        <v>0.26444951967013003</v>
      </c>
      <c r="S355" s="8">
        <f t="shared" si="55"/>
        <v>3.7814400315318535</v>
      </c>
    </row>
    <row r="356" spans="1:19" ht="15">
      <c r="A356" s="1">
        <v>24</v>
      </c>
      <c r="B356" s="5">
        <v>0.8715277777777778</v>
      </c>
      <c r="C356" s="1" t="s">
        <v>234</v>
      </c>
      <c r="D356" s="1">
        <v>5</v>
      </c>
      <c r="E356" s="1">
        <v>3</v>
      </c>
      <c r="F356" s="1" t="s">
        <v>258</v>
      </c>
      <c r="G356" s="2">
        <v>52.6547</v>
      </c>
      <c r="H356" s="6">
        <f>1+_xlfn.COUNTIFS(A:A,A356,O:O,"&lt;"&amp;O356)</f>
        <v>4</v>
      </c>
      <c r="I356" s="2">
        <f>_xlfn.AVERAGEIF(A:A,A356,G:G)</f>
        <v>48.25170416666666</v>
      </c>
      <c r="J356" s="2">
        <f t="shared" si="48"/>
        <v>4.402995833333335</v>
      </c>
      <c r="K356" s="2">
        <f t="shared" si="49"/>
        <v>94.40299583333334</v>
      </c>
      <c r="L356" s="2">
        <f t="shared" si="50"/>
        <v>288.35136388101455</v>
      </c>
      <c r="M356" s="2">
        <f>SUMIF(A:A,A356,L:L)</f>
        <v>2617.651491679983</v>
      </c>
      <c r="N356" s="3">
        <f t="shared" si="51"/>
        <v>0.11015651426384247</v>
      </c>
      <c r="O356" s="7">
        <f t="shared" si="52"/>
        <v>9.077992406375895</v>
      </c>
      <c r="P356" s="3">
        <f t="shared" si="53"/>
        <v>0.11015651426384247</v>
      </c>
      <c r="Q356" s="3">
        <f>IF(ISNUMBER(P356),SUMIF(A:A,A356,P:P),"")</f>
        <v>0.8523362505503264</v>
      </c>
      <c r="R356" s="3">
        <f t="shared" si="54"/>
        <v>0.12924067724764485</v>
      </c>
      <c r="S356" s="8">
        <f t="shared" si="55"/>
        <v>7.737502010174765</v>
      </c>
    </row>
    <row r="357" spans="1:19" ht="15">
      <c r="A357" s="1">
        <v>24</v>
      </c>
      <c r="B357" s="5">
        <v>0.8715277777777778</v>
      </c>
      <c r="C357" s="1" t="s">
        <v>234</v>
      </c>
      <c r="D357" s="1">
        <v>5</v>
      </c>
      <c r="E357" s="1">
        <v>5</v>
      </c>
      <c r="F357" s="1" t="s">
        <v>260</v>
      </c>
      <c r="G357" s="2">
        <v>37.3241333333333</v>
      </c>
      <c r="H357" s="6">
        <f>1+_xlfn.COUNTIFS(A:A,A357,O:O,"&lt;"&amp;O357)</f>
        <v>6</v>
      </c>
      <c r="I357" s="2">
        <f>_xlfn.AVERAGEIF(A:A,A357,G:G)</f>
        <v>48.25170416666666</v>
      </c>
      <c r="J357" s="2">
        <f t="shared" si="48"/>
        <v>-10.927570833333363</v>
      </c>
      <c r="K357" s="2">
        <f t="shared" si="49"/>
        <v>79.07242916666664</v>
      </c>
      <c r="L357" s="2">
        <f t="shared" si="50"/>
        <v>114.93258625513835</v>
      </c>
      <c r="M357" s="2">
        <f>SUMIF(A:A,A357,L:L)</f>
        <v>2617.651491679983</v>
      </c>
      <c r="N357" s="3">
        <f t="shared" si="51"/>
        <v>0.043906756350279366</v>
      </c>
      <c r="O357" s="7">
        <f t="shared" si="52"/>
        <v>22.775538052098383</v>
      </c>
      <c r="P357" s="3">
        <f t="shared" si="53"/>
      </c>
      <c r="Q357" s="3">
        <f>IF(ISNUMBER(P357),SUMIF(A:A,A357,P:P),"")</f>
      </c>
      <c r="R357" s="3">
        <f t="shared" si="54"/>
      </c>
      <c r="S357" s="8">
        <f t="shared" si="55"/>
      </c>
    </row>
    <row r="358" spans="1:19" ht="15">
      <c r="A358" s="1">
        <v>24</v>
      </c>
      <c r="B358" s="5">
        <v>0.8715277777777778</v>
      </c>
      <c r="C358" s="1" t="s">
        <v>234</v>
      </c>
      <c r="D358" s="1">
        <v>5</v>
      </c>
      <c r="E358" s="1">
        <v>6</v>
      </c>
      <c r="F358" s="1" t="s">
        <v>261</v>
      </c>
      <c r="G358" s="2">
        <v>38.5394333333333</v>
      </c>
      <c r="H358" s="6">
        <f>1+_xlfn.COUNTIFS(A:A,A358,O:O,"&lt;"&amp;O358)</f>
        <v>5</v>
      </c>
      <c r="I358" s="2">
        <f>_xlfn.AVERAGEIF(A:A,A358,G:G)</f>
        <v>48.25170416666666</v>
      </c>
      <c r="J358" s="2">
        <f t="shared" si="48"/>
        <v>-9.712270833333363</v>
      </c>
      <c r="K358" s="2">
        <f t="shared" si="49"/>
        <v>80.28772916666664</v>
      </c>
      <c r="L358" s="2">
        <f t="shared" si="50"/>
        <v>123.62635494448678</v>
      </c>
      <c r="M358" s="2">
        <f>SUMIF(A:A,A358,L:L)</f>
        <v>2617.651491679983</v>
      </c>
      <c r="N358" s="3">
        <f t="shared" si="51"/>
        <v>0.047227965730894376</v>
      </c>
      <c r="O358" s="7">
        <f t="shared" si="52"/>
        <v>21.17389526574179</v>
      </c>
      <c r="P358" s="3">
        <f t="shared" si="53"/>
      </c>
      <c r="Q358" s="3">
        <f>IF(ISNUMBER(P358),SUMIF(A:A,A358,P:P),"")</f>
      </c>
      <c r="R358" s="3">
        <f t="shared" si="54"/>
      </c>
      <c r="S358" s="8">
        <f t="shared" si="55"/>
      </c>
    </row>
    <row r="359" spans="1:19" ht="15">
      <c r="A359" s="1">
        <v>24</v>
      </c>
      <c r="B359" s="5">
        <v>0.8715277777777778</v>
      </c>
      <c r="C359" s="1" t="s">
        <v>234</v>
      </c>
      <c r="D359" s="1">
        <v>5</v>
      </c>
      <c r="E359" s="1">
        <v>7</v>
      </c>
      <c r="F359" s="1" t="s">
        <v>262</v>
      </c>
      <c r="G359" s="2">
        <v>33.2139</v>
      </c>
      <c r="H359" s="6">
        <f>1+_xlfn.COUNTIFS(A:A,A359,O:O,"&lt;"&amp;O359)</f>
        <v>7</v>
      </c>
      <c r="I359" s="2">
        <f>_xlfn.AVERAGEIF(A:A,A359,G:G)</f>
        <v>48.25170416666666</v>
      </c>
      <c r="J359" s="2">
        <f t="shared" si="48"/>
        <v>-15.03780416666666</v>
      </c>
      <c r="K359" s="2">
        <f t="shared" si="49"/>
        <v>74.96219583333334</v>
      </c>
      <c r="L359" s="2">
        <f t="shared" si="50"/>
        <v>89.81318133464727</v>
      </c>
      <c r="M359" s="2">
        <f>SUMIF(A:A,A359,L:L)</f>
        <v>2617.651491679983</v>
      </c>
      <c r="N359" s="3">
        <f t="shared" si="51"/>
        <v>0.0343105954402685</v>
      </c>
      <c r="O359" s="7">
        <f t="shared" si="52"/>
        <v>29.14551575593916</v>
      </c>
      <c r="P359" s="3">
        <f t="shared" si="53"/>
      </c>
      <c r="Q359" s="3">
        <f>IF(ISNUMBER(P359),SUMIF(A:A,A359,P:P),"")</f>
      </c>
      <c r="R359" s="3">
        <f t="shared" si="54"/>
      </c>
      <c r="S359" s="8">
        <f t="shared" si="55"/>
      </c>
    </row>
    <row r="360" spans="1:19" ht="15">
      <c r="A360" s="1">
        <v>24</v>
      </c>
      <c r="B360" s="5">
        <v>0.8715277777777778</v>
      </c>
      <c r="C360" s="1" t="s">
        <v>234</v>
      </c>
      <c r="D360" s="1">
        <v>5</v>
      </c>
      <c r="E360" s="1">
        <v>8</v>
      </c>
      <c r="F360" s="1" t="s">
        <v>263</v>
      </c>
      <c r="G360" s="2">
        <v>25.9717</v>
      </c>
      <c r="H360" s="6">
        <f>1+_xlfn.COUNTIFS(A:A,A360,O:O,"&lt;"&amp;O360)</f>
        <v>8</v>
      </c>
      <c r="I360" s="2">
        <f>_xlfn.AVERAGEIF(A:A,A360,G:G)</f>
        <v>48.25170416666666</v>
      </c>
      <c r="J360" s="2">
        <f t="shared" si="48"/>
        <v>-22.280004166666664</v>
      </c>
      <c r="K360" s="2">
        <f t="shared" si="49"/>
        <v>67.71999583333334</v>
      </c>
      <c r="L360" s="2">
        <f t="shared" si="50"/>
        <v>58.160111479725536</v>
      </c>
      <c r="M360" s="2">
        <f>SUMIF(A:A,A360,L:L)</f>
        <v>2617.651491679983</v>
      </c>
      <c r="N360" s="3">
        <f t="shared" si="51"/>
        <v>0.022218431928231572</v>
      </c>
      <c r="O360" s="7">
        <f t="shared" si="52"/>
        <v>45.00767665468608</v>
      </c>
      <c r="P360" s="3">
        <f t="shared" si="53"/>
      </c>
      <c r="Q360" s="3">
        <f>IF(ISNUMBER(P360),SUMIF(A:A,A360,P:P),"")</f>
      </c>
      <c r="R360" s="3">
        <f t="shared" si="54"/>
      </c>
      <c r="S360" s="8">
        <f t="shared" si="55"/>
      </c>
    </row>
    <row r="361" spans="1:19" ht="15">
      <c r="A361" s="1">
        <v>25</v>
      </c>
      <c r="B361" s="5">
        <v>0.9166666666666666</v>
      </c>
      <c r="C361" s="1" t="s">
        <v>234</v>
      </c>
      <c r="D361" s="1">
        <v>7</v>
      </c>
      <c r="E361" s="1">
        <v>5</v>
      </c>
      <c r="F361" s="1" t="s">
        <v>267</v>
      </c>
      <c r="G361" s="2">
        <v>72.0133666666667</v>
      </c>
      <c r="H361" s="6">
        <f>1+_xlfn.COUNTIFS(A:A,A361,O:O,"&lt;"&amp;O361)</f>
        <v>1</v>
      </c>
      <c r="I361" s="2">
        <f>_xlfn.AVERAGEIF(A:A,A361,G:G)</f>
        <v>47.573336363636365</v>
      </c>
      <c r="J361" s="2">
        <f t="shared" si="48"/>
        <v>24.440030303030333</v>
      </c>
      <c r="K361" s="2">
        <f t="shared" si="49"/>
        <v>114.44003030303034</v>
      </c>
      <c r="L361" s="2">
        <f t="shared" si="50"/>
        <v>959.4899279262003</v>
      </c>
      <c r="M361" s="2">
        <f>SUMIF(A:A,A361,L:L)</f>
        <v>3454.5264710203783</v>
      </c>
      <c r="N361" s="3">
        <f t="shared" si="51"/>
        <v>0.27774861069244944</v>
      </c>
      <c r="O361" s="7">
        <f t="shared" si="52"/>
        <v>3.600378045121163</v>
      </c>
      <c r="P361" s="3">
        <f t="shared" si="53"/>
        <v>0.27774861069244944</v>
      </c>
      <c r="Q361" s="3">
        <f>IF(ISNUMBER(P361),SUMIF(A:A,A361,P:P),"")</f>
        <v>0.8923943360336958</v>
      </c>
      <c r="R361" s="3">
        <f t="shared" si="54"/>
        <v>0.31123977313316564</v>
      </c>
      <c r="S361" s="8">
        <f t="shared" si="55"/>
        <v>3.2129569750461955</v>
      </c>
    </row>
    <row r="362" spans="1:19" ht="15">
      <c r="A362" s="1">
        <v>25</v>
      </c>
      <c r="B362" s="5">
        <v>0.9166666666666666</v>
      </c>
      <c r="C362" s="1" t="s">
        <v>234</v>
      </c>
      <c r="D362" s="1">
        <v>7</v>
      </c>
      <c r="E362" s="1">
        <v>3</v>
      </c>
      <c r="F362" s="1" t="s">
        <v>265</v>
      </c>
      <c r="G362" s="2">
        <v>61.4663666666666</v>
      </c>
      <c r="H362" s="6">
        <f>1+_xlfn.COUNTIFS(A:A,A362,O:O,"&lt;"&amp;O362)</f>
        <v>2</v>
      </c>
      <c r="I362" s="2">
        <f>_xlfn.AVERAGEIF(A:A,A362,G:G)</f>
        <v>47.573336363636365</v>
      </c>
      <c r="J362" s="2">
        <f t="shared" si="48"/>
        <v>13.893030303030237</v>
      </c>
      <c r="K362" s="2">
        <f t="shared" si="49"/>
        <v>103.89303030303023</v>
      </c>
      <c r="L362" s="2">
        <f t="shared" si="50"/>
        <v>509.57743231532</v>
      </c>
      <c r="M362" s="2">
        <f>SUMIF(A:A,A362,L:L)</f>
        <v>3454.5264710203783</v>
      </c>
      <c r="N362" s="3">
        <f t="shared" si="51"/>
        <v>0.14751006732474217</v>
      </c>
      <c r="O362" s="7">
        <f t="shared" si="52"/>
        <v>6.779198315993636</v>
      </c>
      <c r="P362" s="3">
        <f t="shared" si="53"/>
        <v>0.14751006732474217</v>
      </c>
      <c r="Q362" s="3">
        <f>IF(ISNUMBER(P362),SUMIF(A:A,A362,P:P),"")</f>
        <v>0.8923943360336958</v>
      </c>
      <c r="R362" s="3">
        <f t="shared" si="54"/>
        <v>0.16529695602995442</v>
      </c>
      <c r="S362" s="8">
        <f t="shared" si="55"/>
        <v>6.049718180041888</v>
      </c>
    </row>
    <row r="363" spans="1:19" ht="15">
      <c r="A363" s="1">
        <v>25</v>
      </c>
      <c r="B363" s="5">
        <v>0.9166666666666666</v>
      </c>
      <c r="C363" s="1" t="s">
        <v>234</v>
      </c>
      <c r="D363" s="1">
        <v>7</v>
      </c>
      <c r="E363" s="1">
        <v>4</v>
      </c>
      <c r="F363" s="1" t="s">
        <v>266</v>
      </c>
      <c r="G363" s="2">
        <v>60.4779666666666</v>
      </c>
      <c r="H363" s="6">
        <f>1+_xlfn.COUNTIFS(A:A,A363,O:O,"&lt;"&amp;O363)</f>
        <v>3</v>
      </c>
      <c r="I363" s="2">
        <f>_xlfn.AVERAGEIF(A:A,A363,G:G)</f>
        <v>47.573336363636365</v>
      </c>
      <c r="J363" s="2">
        <f t="shared" si="48"/>
        <v>12.904630303030238</v>
      </c>
      <c r="K363" s="2">
        <f t="shared" si="49"/>
        <v>102.90463030303025</v>
      </c>
      <c r="L363" s="2">
        <f t="shared" si="50"/>
        <v>480.23608089175764</v>
      </c>
      <c r="M363" s="2">
        <f>SUMIF(A:A,A363,L:L)</f>
        <v>3454.5264710203783</v>
      </c>
      <c r="N363" s="3">
        <f t="shared" si="51"/>
        <v>0.1390164715541775</v>
      </c>
      <c r="O363" s="7">
        <f t="shared" si="52"/>
        <v>7.193392184538937</v>
      </c>
      <c r="P363" s="3">
        <f t="shared" si="53"/>
        <v>0.1390164715541775</v>
      </c>
      <c r="Q363" s="3">
        <f>IF(ISNUMBER(P363),SUMIF(A:A,A363,P:P),"")</f>
        <v>0.8923943360336958</v>
      </c>
      <c r="R363" s="3">
        <f t="shared" si="54"/>
        <v>0.15577919529615708</v>
      </c>
      <c r="S363" s="8">
        <f t="shared" si="55"/>
        <v>6.419342442351601</v>
      </c>
    </row>
    <row r="364" spans="1:19" ht="15">
      <c r="A364" s="1">
        <v>25</v>
      </c>
      <c r="B364" s="5">
        <v>0.9166666666666666</v>
      </c>
      <c r="C364" s="1" t="s">
        <v>234</v>
      </c>
      <c r="D364" s="1">
        <v>7</v>
      </c>
      <c r="E364" s="1">
        <v>11</v>
      </c>
      <c r="F364" s="1" t="s">
        <v>273</v>
      </c>
      <c r="G364" s="2">
        <v>58.257400000000004</v>
      </c>
      <c r="H364" s="6">
        <f>1+_xlfn.COUNTIFS(A:A,A364,O:O,"&lt;"&amp;O364)</f>
        <v>4</v>
      </c>
      <c r="I364" s="2">
        <f>_xlfn.AVERAGEIF(A:A,A364,G:G)</f>
        <v>47.573336363636365</v>
      </c>
      <c r="J364" s="2">
        <f t="shared" si="48"/>
        <v>10.68406363636364</v>
      </c>
      <c r="K364" s="2">
        <f t="shared" si="49"/>
        <v>100.68406363636365</v>
      </c>
      <c r="L364" s="2">
        <f t="shared" si="50"/>
        <v>420.33155569909087</v>
      </c>
      <c r="M364" s="2">
        <f>SUMIF(A:A,A364,L:L)</f>
        <v>3454.5264710203783</v>
      </c>
      <c r="N364" s="3">
        <f t="shared" si="51"/>
        <v>0.12167559265363966</v>
      </c>
      <c r="O364" s="7">
        <f t="shared" si="52"/>
        <v>8.218575132373413</v>
      </c>
      <c r="P364" s="3">
        <f t="shared" si="53"/>
        <v>0.12167559265363966</v>
      </c>
      <c r="Q364" s="3">
        <f>IF(ISNUMBER(P364),SUMIF(A:A,A364,P:P),"")</f>
        <v>0.8923943360336958</v>
      </c>
      <c r="R364" s="3">
        <f t="shared" si="54"/>
        <v>0.13634733854815204</v>
      </c>
      <c r="S364" s="8">
        <f t="shared" si="55"/>
        <v>7.334209898397415</v>
      </c>
    </row>
    <row r="365" spans="1:19" ht="15">
      <c r="A365" s="1">
        <v>25</v>
      </c>
      <c r="B365" s="5">
        <v>0.9166666666666666</v>
      </c>
      <c r="C365" s="1" t="s">
        <v>234</v>
      </c>
      <c r="D365" s="1">
        <v>7</v>
      </c>
      <c r="E365" s="1">
        <v>2</v>
      </c>
      <c r="F365" s="1" t="s">
        <v>264</v>
      </c>
      <c r="G365" s="2">
        <v>50.05913333333331</v>
      </c>
      <c r="H365" s="6">
        <f>1+_xlfn.COUNTIFS(A:A,A365,O:O,"&lt;"&amp;O365)</f>
        <v>5</v>
      </c>
      <c r="I365" s="2">
        <f>_xlfn.AVERAGEIF(A:A,A365,G:G)</f>
        <v>47.573336363636365</v>
      </c>
      <c r="J365" s="2">
        <f t="shared" si="48"/>
        <v>2.485796969696942</v>
      </c>
      <c r="K365" s="2">
        <f t="shared" si="49"/>
        <v>92.48579696969693</v>
      </c>
      <c r="L365" s="2">
        <f t="shared" si="50"/>
        <v>257.01843611588896</v>
      </c>
      <c r="M365" s="2">
        <f>SUMIF(A:A,A365,L:L)</f>
        <v>3454.5264710203783</v>
      </c>
      <c r="N365" s="3">
        <f t="shared" si="51"/>
        <v>0.07440048246032757</v>
      </c>
      <c r="O365" s="7">
        <f t="shared" si="52"/>
        <v>13.44077305591705</v>
      </c>
      <c r="P365" s="3">
        <f t="shared" si="53"/>
        <v>0.07440048246032757</v>
      </c>
      <c r="Q365" s="3">
        <f>IF(ISNUMBER(P365),SUMIF(A:A,A365,P:P),"")</f>
        <v>0.8923943360336958</v>
      </c>
      <c r="R365" s="3">
        <f t="shared" si="54"/>
        <v>0.0833717555750133</v>
      </c>
      <c r="S365" s="8">
        <f t="shared" si="55"/>
        <v>11.994469747014685</v>
      </c>
    </row>
    <row r="366" spans="1:19" ht="15">
      <c r="A366" s="1">
        <v>25</v>
      </c>
      <c r="B366" s="5">
        <v>0.9166666666666666</v>
      </c>
      <c r="C366" s="1" t="s">
        <v>234</v>
      </c>
      <c r="D366" s="1">
        <v>7</v>
      </c>
      <c r="E366" s="1">
        <v>9</v>
      </c>
      <c r="F366" s="1" t="s">
        <v>271</v>
      </c>
      <c r="G366" s="2">
        <v>49.9626333333333</v>
      </c>
      <c r="H366" s="6">
        <f>1+_xlfn.COUNTIFS(A:A,A366,O:O,"&lt;"&amp;O366)</f>
        <v>6</v>
      </c>
      <c r="I366" s="2">
        <f>_xlfn.AVERAGEIF(A:A,A366,G:G)</f>
        <v>47.573336363636365</v>
      </c>
      <c r="J366" s="2">
        <f t="shared" si="48"/>
        <v>2.389296969696936</v>
      </c>
      <c r="K366" s="2">
        <f t="shared" si="49"/>
        <v>92.38929696969694</v>
      </c>
      <c r="L366" s="2">
        <f t="shared" si="50"/>
        <v>255.53459922393583</v>
      </c>
      <c r="M366" s="2">
        <f>SUMIF(A:A,A366,L:L)</f>
        <v>3454.5264710203783</v>
      </c>
      <c r="N366" s="3">
        <f t="shared" si="51"/>
        <v>0.07397094836805737</v>
      </c>
      <c r="O366" s="7">
        <f t="shared" si="52"/>
        <v>13.518820862270122</v>
      </c>
      <c r="P366" s="3">
        <f t="shared" si="53"/>
        <v>0.07397094836805737</v>
      </c>
      <c r="Q366" s="3">
        <f>IF(ISNUMBER(P366),SUMIF(A:A,A366,P:P),"")</f>
        <v>0.8923943360336958</v>
      </c>
      <c r="R366" s="3">
        <f t="shared" si="54"/>
        <v>0.08289042789852974</v>
      </c>
      <c r="S366" s="8">
        <f t="shared" si="55"/>
        <v>12.06411916734402</v>
      </c>
    </row>
    <row r="367" spans="1:19" ht="15">
      <c r="A367" s="1">
        <v>25</v>
      </c>
      <c r="B367" s="5">
        <v>0.9166666666666666</v>
      </c>
      <c r="C367" s="1" t="s">
        <v>234</v>
      </c>
      <c r="D367" s="1">
        <v>7</v>
      </c>
      <c r="E367" s="1">
        <v>10</v>
      </c>
      <c r="F367" s="1" t="s">
        <v>272</v>
      </c>
      <c r="G367" s="2">
        <v>45.9295333333334</v>
      </c>
      <c r="H367" s="6">
        <f>1+_xlfn.COUNTIFS(A:A,A367,O:O,"&lt;"&amp;O367)</f>
        <v>7</v>
      </c>
      <c r="I367" s="2">
        <f>_xlfn.AVERAGEIF(A:A,A367,G:G)</f>
        <v>47.573336363636365</v>
      </c>
      <c r="J367" s="2">
        <f t="shared" si="48"/>
        <v>-1.643803030302962</v>
      </c>
      <c r="K367" s="2">
        <f t="shared" si="49"/>
        <v>88.35619696969704</v>
      </c>
      <c r="L367" s="2">
        <f t="shared" si="50"/>
        <v>200.6118242448626</v>
      </c>
      <c r="M367" s="2">
        <f>SUMIF(A:A,A367,L:L)</f>
        <v>3454.5264710203783</v>
      </c>
      <c r="N367" s="3">
        <f t="shared" si="51"/>
        <v>0.058072162980301906</v>
      </c>
      <c r="O367" s="7">
        <f t="shared" si="52"/>
        <v>17.219954427032455</v>
      </c>
      <c r="P367" s="3">
        <f t="shared" si="53"/>
        <v>0.058072162980301906</v>
      </c>
      <c r="Q367" s="3">
        <f>IF(ISNUMBER(P367),SUMIF(A:A,A367,P:P),"")</f>
        <v>0.8923943360336958</v>
      </c>
      <c r="R367" s="3">
        <f t="shared" si="54"/>
        <v>0.06507455351902769</v>
      </c>
      <c r="S367" s="8">
        <f t="shared" si="55"/>
        <v>15.366989797442125</v>
      </c>
    </row>
    <row r="368" spans="1:19" ht="15">
      <c r="A368" s="1">
        <v>25</v>
      </c>
      <c r="B368" s="5">
        <v>0.9166666666666666</v>
      </c>
      <c r="C368" s="1" t="s">
        <v>234</v>
      </c>
      <c r="D368" s="1">
        <v>7</v>
      </c>
      <c r="E368" s="1">
        <v>6</v>
      </c>
      <c r="F368" s="1" t="s">
        <v>268</v>
      </c>
      <c r="G368" s="2">
        <v>32.3443333333334</v>
      </c>
      <c r="H368" s="6">
        <f>1+_xlfn.COUNTIFS(A:A,A368,O:O,"&lt;"&amp;O368)</f>
        <v>10</v>
      </c>
      <c r="I368" s="2">
        <f>_xlfn.AVERAGEIF(A:A,A368,G:G)</f>
        <v>47.573336363636365</v>
      </c>
      <c r="J368" s="2">
        <f t="shared" si="48"/>
        <v>-15.229003030302962</v>
      </c>
      <c r="K368" s="2">
        <f t="shared" si="49"/>
        <v>74.77099696969704</v>
      </c>
      <c r="L368" s="2">
        <f t="shared" si="50"/>
        <v>88.78873804891433</v>
      </c>
      <c r="M368" s="2">
        <f>SUMIF(A:A,A368,L:L)</f>
        <v>3454.5264710203783</v>
      </c>
      <c r="N368" s="3">
        <f t="shared" si="51"/>
        <v>0.025702144358641554</v>
      </c>
      <c r="O368" s="7">
        <f t="shared" si="52"/>
        <v>38.90725948956788</v>
      </c>
      <c r="P368" s="3">
        <f t="shared" si="53"/>
      </c>
      <c r="Q368" s="3">
        <f>IF(ISNUMBER(P368),SUMIF(A:A,A368,P:P),"")</f>
      </c>
      <c r="R368" s="3">
        <f t="shared" si="54"/>
      </c>
      <c r="S368" s="8">
        <f t="shared" si="55"/>
      </c>
    </row>
    <row r="369" spans="1:19" ht="15">
      <c r="A369" s="1">
        <v>25</v>
      </c>
      <c r="B369" s="5">
        <v>0.9166666666666666</v>
      </c>
      <c r="C369" s="1" t="s">
        <v>234</v>
      </c>
      <c r="D369" s="1">
        <v>7</v>
      </c>
      <c r="E369" s="1">
        <v>7</v>
      </c>
      <c r="F369" s="1" t="s">
        <v>269</v>
      </c>
      <c r="G369" s="2">
        <v>35.4174</v>
      </c>
      <c r="H369" s="6">
        <f>1+_xlfn.COUNTIFS(A:A,A369,O:O,"&lt;"&amp;O369)</f>
        <v>9</v>
      </c>
      <c r="I369" s="2">
        <f>_xlfn.AVERAGEIF(A:A,A369,G:G)</f>
        <v>47.573336363636365</v>
      </c>
      <c r="J369" s="2">
        <f t="shared" si="48"/>
        <v>-12.155936363636364</v>
      </c>
      <c r="K369" s="2">
        <f t="shared" si="49"/>
        <v>77.84406363636364</v>
      </c>
      <c r="L369" s="2">
        <f t="shared" si="50"/>
        <v>106.76645849694009</v>
      </c>
      <c r="M369" s="2">
        <f>SUMIF(A:A,A369,L:L)</f>
        <v>3454.5264710203783</v>
      </c>
      <c r="N369" s="3">
        <f t="shared" si="51"/>
        <v>0.03090624992820044</v>
      </c>
      <c r="O369" s="7">
        <f t="shared" si="52"/>
        <v>32.35591514089029</v>
      </c>
      <c r="P369" s="3">
        <f t="shared" si="53"/>
      </c>
      <c r="Q369" s="3">
        <f>IF(ISNUMBER(P369),SUMIF(A:A,A369,P:P),"")</f>
      </c>
      <c r="R369" s="3">
        <f t="shared" si="54"/>
      </c>
      <c r="S369" s="8">
        <f t="shared" si="55"/>
      </c>
    </row>
    <row r="370" spans="1:19" ht="15">
      <c r="A370" s="1">
        <v>25</v>
      </c>
      <c r="B370" s="5">
        <v>0.9166666666666666</v>
      </c>
      <c r="C370" s="1" t="s">
        <v>234</v>
      </c>
      <c r="D370" s="1">
        <v>7</v>
      </c>
      <c r="E370" s="1">
        <v>8</v>
      </c>
      <c r="F370" s="1" t="s">
        <v>270</v>
      </c>
      <c r="G370" s="2">
        <v>39.9107</v>
      </c>
      <c r="H370" s="6">
        <f>1+_xlfn.COUNTIFS(A:A,A370,O:O,"&lt;"&amp;O370)</f>
        <v>8</v>
      </c>
      <c r="I370" s="2">
        <f>_xlfn.AVERAGEIF(A:A,A370,G:G)</f>
        <v>47.573336363636365</v>
      </c>
      <c r="J370" s="2">
        <f t="shared" si="48"/>
        <v>-7.662636363636366</v>
      </c>
      <c r="K370" s="2">
        <f t="shared" si="49"/>
        <v>82.33736363636363</v>
      </c>
      <c r="L370" s="2">
        <f t="shared" si="50"/>
        <v>139.80405263455805</v>
      </c>
      <c r="M370" s="2">
        <f>SUMIF(A:A,A370,L:L)</f>
        <v>3454.5264710203783</v>
      </c>
      <c r="N370" s="3">
        <f t="shared" si="51"/>
        <v>0.04046981657467616</v>
      </c>
      <c r="O370" s="7">
        <f t="shared" si="52"/>
        <v>24.709773471662988</v>
      </c>
      <c r="P370" s="3">
        <f t="shared" si="53"/>
      </c>
      <c r="Q370" s="3">
        <f>IF(ISNUMBER(P370),SUMIF(A:A,A370,P:P),"")</f>
      </c>
      <c r="R370" s="3">
        <f t="shared" si="54"/>
      </c>
      <c r="S370" s="8">
        <f t="shared" si="55"/>
      </c>
    </row>
    <row r="371" spans="1:19" ht="15">
      <c r="A371" s="1">
        <v>25</v>
      </c>
      <c r="B371" s="5">
        <v>0.9166666666666666</v>
      </c>
      <c r="C371" s="1" t="s">
        <v>234</v>
      </c>
      <c r="D371" s="1">
        <v>7</v>
      </c>
      <c r="E371" s="1">
        <v>12</v>
      </c>
      <c r="F371" s="1" t="s">
        <v>274</v>
      </c>
      <c r="G371" s="2">
        <v>17.4678666666667</v>
      </c>
      <c r="H371" s="6">
        <f>1+_xlfn.COUNTIFS(A:A,A371,O:O,"&lt;"&amp;O371)</f>
        <v>11</v>
      </c>
      <c r="I371" s="2">
        <f>_xlfn.AVERAGEIF(A:A,A371,G:G)</f>
        <v>47.573336363636365</v>
      </c>
      <c r="J371" s="2">
        <f t="shared" si="48"/>
        <v>-30.105469696969664</v>
      </c>
      <c r="K371" s="2">
        <f t="shared" si="49"/>
        <v>59.894530303030336</v>
      </c>
      <c r="L371" s="2">
        <f t="shared" si="50"/>
        <v>36.3673654229095</v>
      </c>
      <c r="M371" s="2">
        <f>SUMIF(A:A,A371,L:L)</f>
        <v>3454.5264710203783</v>
      </c>
      <c r="N371" s="3">
        <f t="shared" si="51"/>
        <v>0.010527453104786172</v>
      </c>
      <c r="O371" s="7">
        <f t="shared" si="52"/>
        <v>94.98973683818765</v>
      </c>
      <c r="P371" s="3">
        <f t="shared" si="53"/>
      </c>
      <c r="Q371" s="3">
        <f>IF(ISNUMBER(P371),SUMIF(A:A,A371,P:P),"")</f>
      </c>
      <c r="R371" s="3">
        <f t="shared" si="54"/>
      </c>
      <c r="S371" s="8">
        <f t="shared" si="55"/>
      </c>
    </row>
    <row r="372" spans="1:19" ht="15">
      <c r="A372" s="1">
        <v>26</v>
      </c>
      <c r="B372" s="5">
        <v>0.9375</v>
      </c>
      <c r="C372" s="1" t="s">
        <v>234</v>
      </c>
      <c r="D372" s="1">
        <v>8</v>
      </c>
      <c r="E372" s="1">
        <v>2</v>
      </c>
      <c r="F372" s="1" t="s">
        <v>275</v>
      </c>
      <c r="G372" s="2">
        <v>58.7914</v>
      </c>
      <c r="H372" s="6">
        <f>1+_xlfn.COUNTIFS(A:A,A372,O:O,"&lt;"&amp;O372)</f>
        <v>1</v>
      </c>
      <c r="I372" s="2">
        <f>_xlfn.AVERAGEIF(A:A,A372,G:G)</f>
        <v>46.06527619047618</v>
      </c>
      <c r="J372" s="2">
        <f t="shared" si="48"/>
        <v>12.72612380952382</v>
      </c>
      <c r="K372" s="2">
        <f t="shared" si="49"/>
        <v>102.72612380952381</v>
      </c>
      <c r="L372" s="2">
        <f t="shared" si="50"/>
        <v>475.1200118133001</v>
      </c>
      <c r="M372" s="2">
        <f>SUMIF(A:A,A372,L:L)</f>
        <v>1921.7823722335438</v>
      </c>
      <c r="N372" s="3">
        <f t="shared" si="51"/>
        <v>0.24722883229546105</v>
      </c>
      <c r="O372" s="7">
        <f t="shared" si="52"/>
        <v>4.044835671936955</v>
      </c>
      <c r="P372" s="3">
        <f t="shared" si="53"/>
        <v>0.24722883229546105</v>
      </c>
      <c r="Q372" s="3">
        <f>IF(ISNUMBER(P372),SUMIF(A:A,A372,P:P),"")</f>
        <v>0.9810714312609774</v>
      </c>
      <c r="R372" s="3">
        <f t="shared" si="54"/>
        <v>0.2519988090751927</v>
      </c>
      <c r="S372" s="8">
        <f t="shared" si="55"/>
        <v>3.968272721882646</v>
      </c>
    </row>
    <row r="373" spans="1:19" ht="15">
      <c r="A373" s="1">
        <v>26</v>
      </c>
      <c r="B373" s="5">
        <v>0.9375</v>
      </c>
      <c r="C373" s="1" t="s">
        <v>234</v>
      </c>
      <c r="D373" s="1">
        <v>8</v>
      </c>
      <c r="E373" s="1">
        <v>4</v>
      </c>
      <c r="F373" s="1" t="s">
        <v>277</v>
      </c>
      <c r="G373" s="2">
        <v>56.1529999999999</v>
      </c>
      <c r="H373" s="6">
        <f>1+_xlfn.COUNTIFS(A:A,A373,O:O,"&lt;"&amp;O373)</f>
        <v>2</v>
      </c>
      <c r="I373" s="2">
        <f>_xlfn.AVERAGEIF(A:A,A373,G:G)</f>
        <v>46.06527619047618</v>
      </c>
      <c r="J373" s="2">
        <f t="shared" si="48"/>
        <v>10.087723809523716</v>
      </c>
      <c r="K373" s="2">
        <f t="shared" si="49"/>
        <v>100.08772380952371</v>
      </c>
      <c r="L373" s="2">
        <f t="shared" si="50"/>
        <v>405.5578101794372</v>
      </c>
      <c r="M373" s="2">
        <f>SUMIF(A:A,A373,L:L)</f>
        <v>1921.7823722335438</v>
      </c>
      <c r="N373" s="3">
        <f t="shared" si="51"/>
        <v>0.21103212103464541</v>
      </c>
      <c r="O373" s="7">
        <f t="shared" si="52"/>
        <v>4.738615122177674</v>
      </c>
      <c r="P373" s="3">
        <f t="shared" si="53"/>
        <v>0.21103212103464541</v>
      </c>
      <c r="Q373" s="3">
        <f>IF(ISNUMBER(P373),SUMIF(A:A,A373,P:P),"")</f>
        <v>0.9810714312609774</v>
      </c>
      <c r="R373" s="3">
        <f t="shared" si="54"/>
        <v>0.21510372671172828</v>
      </c>
      <c r="S373" s="8">
        <f t="shared" si="55"/>
        <v>4.648919920109762</v>
      </c>
    </row>
    <row r="374" spans="1:19" ht="15">
      <c r="A374" s="1">
        <v>26</v>
      </c>
      <c r="B374" s="5">
        <v>0.9375</v>
      </c>
      <c r="C374" s="1" t="s">
        <v>234</v>
      </c>
      <c r="D374" s="1">
        <v>8</v>
      </c>
      <c r="E374" s="1">
        <v>3</v>
      </c>
      <c r="F374" s="1" t="s">
        <v>276</v>
      </c>
      <c r="G374" s="2">
        <v>50.883533333333396</v>
      </c>
      <c r="H374" s="6">
        <f>1+_xlfn.COUNTIFS(A:A,A374,O:O,"&lt;"&amp;O374)</f>
        <v>3</v>
      </c>
      <c r="I374" s="2">
        <f>_xlfn.AVERAGEIF(A:A,A374,G:G)</f>
        <v>46.06527619047618</v>
      </c>
      <c r="J374" s="2">
        <f t="shared" si="48"/>
        <v>4.818257142857213</v>
      </c>
      <c r="K374" s="2">
        <f t="shared" si="49"/>
        <v>94.81825714285722</v>
      </c>
      <c r="L374" s="2">
        <f t="shared" si="50"/>
        <v>295.6260847462628</v>
      </c>
      <c r="M374" s="2">
        <f>SUMIF(A:A,A374,L:L)</f>
        <v>1921.7823722335438</v>
      </c>
      <c r="N374" s="3">
        <f t="shared" si="51"/>
        <v>0.15382911666666957</v>
      </c>
      <c r="O374" s="7">
        <f t="shared" si="52"/>
        <v>6.500719900556198</v>
      </c>
      <c r="P374" s="3">
        <f t="shared" si="53"/>
        <v>0.15382911666666957</v>
      </c>
      <c r="Q374" s="3">
        <f>IF(ISNUMBER(P374),SUMIF(A:A,A374,P:P),"")</f>
        <v>0.9810714312609774</v>
      </c>
      <c r="R374" s="3">
        <f t="shared" si="54"/>
        <v>0.15679706060643517</v>
      </c>
      <c r="S374" s="8">
        <f t="shared" si="55"/>
        <v>6.377670577065388</v>
      </c>
    </row>
    <row r="375" spans="1:19" ht="15">
      <c r="A375" s="1">
        <v>26</v>
      </c>
      <c r="B375" s="5">
        <v>0.9375</v>
      </c>
      <c r="C375" s="1" t="s">
        <v>234</v>
      </c>
      <c r="D375" s="1">
        <v>8</v>
      </c>
      <c r="E375" s="1">
        <v>7</v>
      </c>
      <c r="F375" s="1" t="s">
        <v>279</v>
      </c>
      <c r="G375" s="2">
        <v>49.8473666666667</v>
      </c>
      <c r="H375" s="6">
        <f>1+_xlfn.COUNTIFS(A:A,A375,O:O,"&lt;"&amp;O375)</f>
        <v>4</v>
      </c>
      <c r="I375" s="2">
        <f>_xlfn.AVERAGEIF(A:A,A375,G:G)</f>
        <v>46.06527619047618</v>
      </c>
      <c r="J375" s="2">
        <f t="shared" si="48"/>
        <v>3.7820904761905183</v>
      </c>
      <c r="K375" s="2">
        <f t="shared" si="49"/>
        <v>93.78209047619052</v>
      </c>
      <c r="L375" s="2">
        <f t="shared" si="50"/>
        <v>277.8066667941752</v>
      </c>
      <c r="M375" s="2">
        <f>SUMIF(A:A,A375,L:L)</f>
        <v>1921.7823722335438</v>
      </c>
      <c r="N375" s="3">
        <f t="shared" si="51"/>
        <v>0.14455677750405282</v>
      </c>
      <c r="O375" s="7">
        <f t="shared" si="52"/>
        <v>6.9176970963672995</v>
      </c>
      <c r="P375" s="3">
        <f t="shared" si="53"/>
        <v>0.14455677750405282</v>
      </c>
      <c r="Q375" s="3">
        <f>IF(ISNUMBER(P375),SUMIF(A:A,A375,P:P),"")</f>
        <v>0.9810714312609774</v>
      </c>
      <c r="R375" s="3">
        <f t="shared" si="54"/>
        <v>0.14734582304394805</v>
      </c>
      <c r="S375" s="8">
        <f t="shared" si="55"/>
        <v>6.786754991362974</v>
      </c>
    </row>
    <row r="376" spans="1:19" ht="15">
      <c r="A376" s="1">
        <v>26</v>
      </c>
      <c r="B376" s="5">
        <v>0.9375</v>
      </c>
      <c r="C376" s="1" t="s">
        <v>234</v>
      </c>
      <c r="D376" s="1">
        <v>8</v>
      </c>
      <c r="E376" s="1">
        <v>8</v>
      </c>
      <c r="F376" s="1" t="s">
        <v>280</v>
      </c>
      <c r="G376" s="2">
        <v>48.105599999999995</v>
      </c>
      <c r="H376" s="6">
        <f>1+_xlfn.COUNTIFS(A:A,A376,O:O,"&lt;"&amp;O376)</f>
        <v>5</v>
      </c>
      <c r="I376" s="2">
        <f>_xlfn.AVERAGEIF(A:A,A376,G:G)</f>
        <v>46.06527619047618</v>
      </c>
      <c r="J376" s="2">
        <f t="shared" si="48"/>
        <v>2.0403238095238123</v>
      </c>
      <c r="K376" s="2">
        <f t="shared" si="49"/>
        <v>92.04032380952381</v>
      </c>
      <c r="L376" s="2">
        <f t="shared" si="50"/>
        <v>250.23974255684442</v>
      </c>
      <c r="M376" s="2">
        <f>SUMIF(A:A,A376,L:L)</f>
        <v>1921.7823722335438</v>
      </c>
      <c r="N376" s="3">
        <f t="shared" si="51"/>
        <v>0.13021232069373678</v>
      </c>
      <c r="O376" s="7">
        <f t="shared" si="52"/>
        <v>7.679764823115544</v>
      </c>
      <c r="P376" s="3">
        <f t="shared" si="53"/>
        <v>0.13021232069373678</v>
      </c>
      <c r="Q376" s="3">
        <f>IF(ISNUMBER(P376),SUMIF(A:A,A376,P:P),"")</f>
        <v>0.9810714312609774</v>
      </c>
      <c r="R376" s="3">
        <f t="shared" si="54"/>
        <v>0.1327246075511281</v>
      </c>
      <c r="S376" s="8">
        <f t="shared" si="55"/>
        <v>7.534397866761674</v>
      </c>
    </row>
    <row r="377" spans="1:19" ht="15">
      <c r="A377" s="1">
        <v>26</v>
      </c>
      <c r="B377" s="5">
        <v>0.9375</v>
      </c>
      <c r="C377" s="1" t="s">
        <v>234</v>
      </c>
      <c r="D377" s="1">
        <v>8</v>
      </c>
      <c r="E377" s="1">
        <v>6</v>
      </c>
      <c r="F377" s="1" t="s">
        <v>278</v>
      </c>
      <c r="G377" s="2">
        <v>42.712</v>
      </c>
      <c r="H377" s="6">
        <f>1+_xlfn.COUNTIFS(A:A,A377,O:O,"&lt;"&amp;O377)</f>
        <v>6</v>
      </c>
      <c r="I377" s="2">
        <f>_xlfn.AVERAGEIF(A:A,A377,G:G)</f>
        <v>46.06527619047618</v>
      </c>
      <c r="J377" s="2">
        <f t="shared" si="48"/>
        <v>-3.35327619047618</v>
      </c>
      <c r="K377" s="2">
        <f t="shared" si="49"/>
        <v>86.64672380952382</v>
      </c>
      <c r="L377" s="2">
        <f t="shared" si="50"/>
        <v>181.0554664092594</v>
      </c>
      <c r="M377" s="2">
        <f>SUMIF(A:A,A377,L:L)</f>
        <v>1921.7823722335438</v>
      </c>
      <c r="N377" s="3">
        <f t="shared" si="51"/>
        <v>0.09421226306641171</v>
      </c>
      <c r="O377" s="7">
        <f t="shared" si="52"/>
        <v>10.614329466802896</v>
      </c>
      <c r="P377" s="3">
        <f t="shared" si="53"/>
        <v>0.09421226306641171</v>
      </c>
      <c r="Q377" s="3">
        <f>IF(ISNUMBER(P377),SUMIF(A:A,A377,P:P),"")</f>
        <v>0.9810714312609774</v>
      </c>
      <c r="R377" s="3">
        <f t="shared" si="54"/>
        <v>0.09602997301156765</v>
      </c>
      <c r="S377" s="8">
        <f t="shared" si="55"/>
        <v>10.413415401871884</v>
      </c>
    </row>
    <row r="378" spans="1:19" ht="15">
      <c r="A378" s="1">
        <v>26</v>
      </c>
      <c r="B378" s="5">
        <v>0.9375</v>
      </c>
      <c r="C378" s="1" t="s">
        <v>234</v>
      </c>
      <c r="D378" s="1">
        <v>8</v>
      </c>
      <c r="E378" s="1">
        <v>9</v>
      </c>
      <c r="F378" s="1" t="s">
        <v>281</v>
      </c>
      <c r="G378" s="2">
        <v>15.9640333333333</v>
      </c>
      <c r="H378" s="6">
        <f>1+_xlfn.COUNTIFS(A:A,A378,O:O,"&lt;"&amp;O378)</f>
        <v>7</v>
      </c>
      <c r="I378" s="2">
        <f>_xlfn.AVERAGEIF(A:A,A378,G:G)</f>
        <v>46.06527619047618</v>
      </c>
      <c r="J378" s="2">
        <f t="shared" si="48"/>
        <v>-30.101242857142886</v>
      </c>
      <c r="K378" s="2">
        <f t="shared" si="49"/>
        <v>59.898757142857114</v>
      </c>
      <c r="L378" s="2">
        <f t="shared" si="50"/>
        <v>36.376589734264535</v>
      </c>
      <c r="M378" s="2">
        <f>SUMIF(A:A,A378,L:L)</f>
        <v>1921.7823722335438</v>
      </c>
      <c r="N378" s="3">
        <f t="shared" si="51"/>
        <v>0.018928568739022593</v>
      </c>
      <c r="O378" s="7">
        <f t="shared" si="52"/>
        <v>52.8301961858547</v>
      </c>
      <c r="P378" s="3">
        <f t="shared" si="53"/>
      </c>
      <c r="Q378" s="3">
        <f>IF(ISNUMBER(P378),SUMIF(A:A,A378,P:P),"")</f>
      </c>
      <c r="R378" s="3">
        <f t="shared" si="54"/>
      </c>
      <c r="S378" s="8">
        <f t="shared" si="55"/>
      </c>
    </row>
  </sheetData>
  <sheetProtection/>
  <autoFilter ref="A1:S85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2017-03-21T22:34:03Z</dcterms:modified>
  <cp:category/>
  <cp:version/>
  <cp:contentType/>
  <cp:contentStatus/>
</cp:coreProperties>
</file>