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'PRICES'!$A$1:$S$79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<sst xmlns="http://schemas.openxmlformats.org/spreadsheetml/2006/main" count="339" uniqueCount="182">
  <si>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</si>
  <si>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</si>
  <si>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</si>
  <si>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</si>
  <si>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</si>
  <si>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</si>
  <si>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</si>
  <si>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</si>
  <si>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</si>
  <si>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</si>
  <si>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</si>
  <si>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</si>
  <si>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</si>
  <si>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</si>
  <si>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</si>
  <si>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</si>
  <si>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</si>
  <si>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</si>
  <si>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</si>
  <si>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Premiers Gift       </t>
  </si>
  <si>
    <t xml:space="preserve">Treasure Map        </t>
  </si>
  <si>
    <t xml:space="preserve">Al Shameel          </t>
  </si>
  <si>
    <t>Kyneton</t>
  </si>
  <si>
    <t xml:space="preserve">Bedroucho           </t>
  </si>
  <si>
    <t xml:space="preserve">Golly Olly          </t>
  </si>
  <si>
    <t xml:space="preserve">Pull The Ripcord    </t>
  </si>
  <si>
    <t xml:space="preserve">Mystical Star       </t>
  </si>
  <si>
    <t xml:space="preserve">Rock With You       </t>
  </si>
  <si>
    <t xml:space="preserve">Diplomatic Edge     </t>
  </si>
  <si>
    <t xml:space="preserve">Miss Remington      </t>
  </si>
  <si>
    <t xml:space="preserve">Divine Way          </t>
  </si>
  <si>
    <t xml:space="preserve">Miss Lily           </t>
  </si>
  <si>
    <t xml:space="preserve">Ohthegirlcango      </t>
  </si>
  <si>
    <t xml:space="preserve">Dream Of Me         </t>
  </si>
  <si>
    <t xml:space="preserve">Bel Sir             </t>
  </si>
  <si>
    <t xml:space="preserve">Lordfontein         </t>
  </si>
  <si>
    <t xml:space="preserve">Shaq                </t>
  </si>
  <si>
    <t xml:space="preserve">Kurgan              </t>
  </si>
  <si>
    <t xml:space="preserve">Evolvement          </t>
  </si>
  <si>
    <t xml:space="preserve">Tea Tree Gully      </t>
  </si>
  <si>
    <t xml:space="preserve">Under Gods Sky      </t>
  </si>
  <si>
    <t xml:space="preserve">Shell Strykeya      </t>
  </si>
  <si>
    <t xml:space="preserve">Singleraine         </t>
  </si>
  <si>
    <t xml:space="preserve">Alvilda             </t>
  </si>
  <si>
    <t xml:space="preserve">Black Mary          </t>
  </si>
  <si>
    <t xml:space="preserve">Allisam             </t>
  </si>
  <si>
    <t xml:space="preserve">Flying Geepee       </t>
  </si>
  <si>
    <t xml:space="preserve">Knockout Johnny     </t>
  </si>
  <si>
    <t xml:space="preserve">Party Bag           </t>
  </si>
  <si>
    <t xml:space="preserve">La Consolidata      </t>
  </si>
  <si>
    <t xml:space="preserve">Lucks A Turning     </t>
  </si>
  <si>
    <t xml:space="preserve">Nirwana Beach       </t>
  </si>
  <si>
    <t xml:space="preserve">Beltum              </t>
  </si>
  <si>
    <t xml:space="preserve">Dormeuse            </t>
  </si>
  <si>
    <t xml:space="preserve">Liturgy             </t>
  </si>
  <si>
    <t xml:space="preserve">Annesbrook          </t>
  </si>
  <si>
    <t xml:space="preserve">King Mapoora        </t>
  </si>
  <si>
    <t xml:space="preserve">Darcis Money        </t>
  </si>
  <si>
    <t xml:space="preserve">Neutron Dame        </t>
  </si>
  <si>
    <t xml:space="preserve">Sacambaya           </t>
  </si>
  <si>
    <t xml:space="preserve">Velonski            </t>
  </si>
  <si>
    <t xml:space="preserve">Shadowbrook Lass    </t>
  </si>
  <si>
    <t xml:space="preserve">Squizzy             </t>
  </si>
  <si>
    <t xml:space="preserve">Mr Cooley           </t>
  </si>
  <si>
    <t xml:space="preserve">Loquacious Lass     </t>
  </si>
  <si>
    <t>Orange</t>
  </si>
  <si>
    <t xml:space="preserve">Ah Chai             </t>
  </si>
  <si>
    <t xml:space="preserve">Destiny Of Steel    </t>
  </si>
  <si>
    <t xml:space="preserve">Self Defense        </t>
  </si>
  <si>
    <t xml:space="preserve">Justflickinit       </t>
  </si>
  <si>
    <t xml:space="preserve">Xander              </t>
  </si>
  <si>
    <t xml:space="preserve">Church Square       </t>
  </si>
  <si>
    <t xml:space="preserve">Destiny Raffle      </t>
  </si>
  <si>
    <t xml:space="preserve">Four More Millers   </t>
  </si>
  <si>
    <t xml:space="preserve">Star For Effort     </t>
  </si>
  <si>
    <t xml:space="preserve">Kingtantes          </t>
  </si>
  <si>
    <t xml:space="preserve">Anytime Baby        </t>
  </si>
  <si>
    <t xml:space="preserve">Lucky Striker       </t>
  </si>
  <si>
    <t xml:space="preserve">Il Dominatore       </t>
  </si>
  <si>
    <t xml:space="preserve">Shes Magical        </t>
  </si>
  <si>
    <t xml:space="preserve">Full Revs           </t>
  </si>
  <si>
    <t xml:space="preserve">Lukey               </t>
  </si>
  <si>
    <t xml:space="preserve">Celtic Diamond      </t>
  </si>
  <si>
    <t xml:space="preserve">Dream Empress       </t>
  </si>
  <si>
    <t xml:space="preserve">Cool Ice            </t>
  </si>
  <si>
    <t xml:space="preserve">Lesters Home        </t>
  </si>
  <si>
    <t xml:space="preserve">Epic Dan            </t>
  </si>
  <si>
    <t xml:space="preserve">No Pushover         </t>
  </si>
  <si>
    <t xml:space="preserve">Super Pig           </t>
  </si>
  <si>
    <t xml:space="preserve">Hair Of The Dog     </t>
  </si>
  <si>
    <t xml:space="preserve">All About Magic     </t>
  </si>
  <si>
    <t xml:space="preserve">Strada Prince       </t>
  </si>
  <si>
    <t xml:space="preserve">Kooringal Star      </t>
  </si>
  <si>
    <t xml:space="preserve">Super Chase         </t>
  </si>
  <si>
    <t xml:space="preserve">Minamahal           </t>
  </si>
  <si>
    <t xml:space="preserve">Plucky Star         </t>
  </si>
  <si>
    <t xml:space="preserve">Akumandi            </t>
  </si>
  <si>
    <t xml:space="preserve">Eva Jean            </t>
  </si>
  <si>
    <t xml:space="preserve">Billesse            </t>
  </si>
  <si>
    <t xml:space="preserve">Little May          </t>
  </si>
  <si>
    <t xml:space="preserve">Casino Whispers     </t>
  </si>
  <si>
    <t xml:space="preserve">Underground Blues   </t>
  </si>
  <si>
    <t xml:space="preserve">Dane De Lago        </t>
  </si>
  <si>
    <t xml:space="preserve">Iona Nicconi        </t>
  </si>
  <si>
    <t xml:space="preserve">Laugharne           </t>
  </si>
  <si>
    <t xml:space="preserve">Supreme Laird       </t>
  </si>
  <si>
    <t xml:space="preserve">Immy                </t>
  </si>
  <si>
    <t xml:space="preserve">Oakwood Lady        </t>
  </si>
  <si>
    <t xml:space="preserve">Mugga Malley        </t>
  </si>
  <si>
    <t xml:space="preserve">Brave Jay           </t>
  </si>
  <si>
    <t xml:space="preserve">Magic Archer        </t>
  </si>
  <si>
    <t xml:space="preserve">Elle A Walking      </t>
  </si>
  <si>
    <t xml:space="preserve">Squared             </t>
  </si>
  <si>
    <t xml:space="preserve">Pencita             </t>
  </si>
  <si>
    <t xml:space="preserve">Kadoma Man          </t>
  </si>
  <si>
    <t xml:space="preserve">Dungannon           </t>
  </si>
  <si>
    <t xml:space="preserve">Heroes              </t>
  </si>
  <si>
    <t xml:space="preserve">Konkota             </t>
  </si>
  <si>
    <t xml:space="preserve">Star Class          </t>
  </si>
  <si>
    <t xml:space="preserve">Bella La Belle      </t>
  </si>
  <si>
    <t xml:space="preserve">Her Name Is Rio     </t>
  </si>
  <si>
    <t xml:space="preserve">Whinna Whiskey      </t>
  </si>
  <si>
    <t xml:space="preserve">Mosshappen          </t>
  </si>
  <si>
    <t xml:space="preserve">Yu Jin              </t>
  </si>
  <si>
    <t>York</t>
  </si>
  <si>
    <t xml:space="preserve">Star Lightning      </t>
  </si>
  <si>
    <t xml:space="preserve">Storm Maid          </t>
  </si>
  <si>
    <t xml:space="preserve">Hot Harry           </t>
  </si>
  <si>
    <t xml:space="preserve">Balmont Charge      </t>
  </si>
  <si>
    <t xml:space="preserve">Culburra            </t>
  </si>
  <si>
    <t xml:space="preserve">Norty Mcfly         </t>
  </si>
  <si>
    <t xml:space="preserve">Victory Plan        </t>
  </si>
  <si>
    <t xml:space="preserve">Little Red Roman    </t>
  </si>
  <si>
    <t xml:space="preserve">Narlarco            </t>
  </si>
  <si>
    <t xml:space="preserve">Apache Warrior      </t>
  </si>
  <si>
    <t xml:space="preserve">Yutaka              </t>
  </si>
  <si>
    <t xml:space="preserve">Zulfia              </t>
  </si>
  <si>
    <t xml:space="preserve">Express To Fame     </t>
  </si>
  <si>
    <t xml:space="preserve">Bevanda             </t>
  </si>
  <si>
    <t xml:space="preserve">Demi Go Round       </t>
  </si>
  <si>
    <t xml:space="preserve">Hotel Nik Noy       </t>
  </si>
  <si>
    <t xml:space="preserve">Entrechat           </t>
  </si>
  <si>
    <t xml:space="preserve">Glitterbell         </t>
  </si>
  <si>
    <t xml:space="preserve">Hashtag             </t>
  </si>
  <si>
    <t xml:space="preserve">Massachusetts       </t>
  </si>
  <si>
    <t xml:space="preserve">Almaleo             </t>
  </si>
  <si>
    <t xml:space="preserve">Queen Of Tease      </t>
  </si>
  <si>
    <t xml:space="preserve">Myake Mak           </t>
  </si>
  <si>
    <t xml:space="preserve">Madison Rose        </t>
  </si>
  <si>
    <t xml:space="preserve">Puro Doro           </t>
  </si>
  <si>
    <t xml:space="preserve">Next Dawn           </t>
  </si>
  <si>
    <t xml:space="preserve">Two For Twenty Two  </t>
  </si>
  <si>
    <t xml:space="preserve">Medal Of Valour     </t>
  </si>
  <si>
    <t xml:space="preserve">Jagemup             </t>
  </si>
  <si>
    <t xml:space="preserve">Kazachka            </t>
  </si>
  <si>
    <t xml:space="preserve">Dandy Fine          </t>
  </si>
  <si>
    <t xml:space="preserve">Fashion Forward     </t>
  </si>
  <si>
    <t xml:space="preserve">Royal Archie        </t>
  </si>
  <si>
    <t xml:space="preserve">Tomohawk            </t>
  </si>
  <si>
    <t xml:space="preserve">Two Silver Trees    </t>
  </si>
  <si>
    <t xml:space="preserve">Bevel               </t>
  </si>
  <si>
    <t xml:space="preserve">Butchers Dues       </t>
  </si>
  <si>
    <t xml:space="preserve">Castle Queen        </t>
  </si>
  <si>
    <t xml:space="preserve">Mama Bear           </t>
  </si>
  <si>
    <t xml:space="preserve">High Tea            </t>
  </si>
  <si>
    <t xml:space="preserve">Production          </t>
  </si>
  <si>
    <t xml:space="preserve">Marlons Lad         </t>
  </si>
  <si>
    <t xml:space="preserve">Mahulmo             </t>
  </si>
  <si>
    <t xml:space="preserve">Tommy Can Bell      </t>
  </si>
  <si>
    <t xml:space="preserve">Buster Andy         </t>
  </si>
  <si>
    <t xml:space="preserve">Skip Tracer         </t>
  </si>
  <si>
    <t xml:space="preserve">Lady Valorem        </t>
  </si>
  <si>
    <t xml:space="preserve">Radiant Flyer       </t>
  </si>
  <si>
    <t xml:space="preserve">Maybe One More      </t>
  </si>
  <si>
    <t xml:space="preserve">Power Packed        </t>
  </si>
  <si>
    <t xml:space="preserve">Toru Waimarie       </t>
  </si>
  <si>
    <t xml:space="preserve">Chancery            </t>
  </si>
  <si>
    <t xml:space="preserve">Keep Flame Alive    </t>
  </si>
  <si>
    <t xml:space="preserve">Salvaged            </t>
  </si>
  <si>
    <t xml:space="preserve">Spy Scandal         </t>
  </si>
  <si>
    <t xml:space="preserve">Trevinski           </t>
  </si>
  <si>
    <t xml:space="preserve">Goldman Bachs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</si>
</sst>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AB8" sqref="AB8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5.140625" style="10" bestFit="1" customWidth="1"/>
    <col min="4" max="4" width="5.8515625" style="10" bestFit="1" customWidth="1"/>
    <col min="5" max="5" width="5.7109375" style="10" bestFit="1" customWidth="1"/>
    <col min="6" max="6" width="22.28125" style="10" bestFit="1" customWidth="1"/>
    <col min="7" max="7" width="8.8515625" style="11" bestFit="1" customWidth="1"/>
    <col min="8" max="8" width="8.14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281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6</v>
      </c>
      <c r="B2" s="5">
        <v>0.579861111111111</v>
      </c>
      <c r="C2" s="1" t="s">
        <v>65</v>
      </c>
      <c r="D2" s="1">
        <v>2</v>
      </c>
      <c r="E2" s="1">
        <v>1</v>
      </c>
      <c r="F2" s="1" t="s">
        <v>66</v>
      </c>
      <c r="G2" s="2">
        <v>69.7002</v>
      </c>
      <c r="H2" s="6">
        <f>1+_xlfn.COUNTIFS(A:A,A2,O:O,"&lt;"&amp;O2)</f>
        <v>1</v>
      </c>
      <c r="I2" s="2">
        <f>_xlfn.AVERAGEIF(A:A,A2,G:G)</f>
        <v>46.242066666666645</v>
      </c>
      <c r="J2" s="2">
        <f aca="true" t="shared" si="0" ref="J2:J25">G2-I2</f>
        <v>23.45813333333335</v>
      </c>
      <c r="K2" s="2">
        <f aca="true" t="shared" si="1" ref="K2:K25">90+J2</f>
        <v>113.45813333333335</v>
      </c>
      <c r="L2" s="2">
        <f aca="true" t="shared" si="2" ref="L2:L25">EXP(0.06*K2)</f>
        <v>904.5956063289015</v>
      </c>
      <c r="M2" s="2">
        <f>SUMIF(A:A,A2,L:L)</f>
        <v>2971.989630788832</v>
      </c>
      <c r="N2" s="3">
        <f aca="true" t="shared" si="3" ref="N2:N25">L2/M2</f>
        <v>0.3043737424106697</v>
      </c>
      <c r="O2" s="7">
        <f aca="true" t="shared" si="4" ref="O2:O25">1/N2</f>
        <v>3.285434519022247</v>
      </c>
      <c r="P2" s="3">
        <f aca="true" t="shared" si="5" ref="P2:P25">IF(O2&gt;21,"",N2)</f>
        <v>0.3043737424106697</v>
      </c>
      <c r="Q2" s="3">
        <f>IF(ISNUMBER(P2),SUMIF(A:A,A2,P:P),"")</f>
        <v>0.968757017175508</v>
      </c>
      <c r="R2" s="3">
        <f aca="true" t="shared" si="6" ref="R2:R25">_xlfn.IFERROR(P2*(1/Q2),"")</f>
        <v>0.3141899743839759</v>
      </c>
      <c r="S2" s="8">
        <f aca="true" t="shared" si="7" ref="S2:S25">_xlfn.IFERROR(1/R2,"")</f>
        <v>3.1827877447734414</v>
      </c>
    </row>
    <row r="3" spans="1:19" ht="15">
      <c r="A3" s="1">
        <v>6</v>
      </c>
      <c r="B3" s="5">
        <v>0.579861111111111</v>
      </c>
      <c r="C3" s="1" t="s">
        <v>65</v>
      </c>
      <c r="D3" s="1">
        <v>2</v>
      </c>
      <c r="E3" s="1">
        <v>5</v>
      </c>
      <c r="F3" s="1" t="s">
        <v>68</v>
      </c>
      <c r="G3" s="2">
        <v>63.49646666666659</v>
      </c>
      <c r="H3" s="6">
        <f>1+_xlfn.COUNTIFS(A:A,A3,O:O,"&lt;"&amp;O3)</f>
        <v>2</v>
      </c>
      <c r="I3" s="2">
        <f>_xlfn.AVERAGEIF(A:A,A3,G:G)</f>
        <v>46.242066666666645</v>
      </c>
      <c r="J3" s="2">
        <f t="shared" si="0"/>
        <v>17.254399999999947</v>
      </c>
      <c r="K3" s="2">
        <f t="shared" si="1"/>
        <v>107.25439999999995</v>
      </c>
      <c r="L3" s="2">
        <f t="shared" si="2"/>
        <v>623.4471511875206</v>
      </c>
      <c r="M3" s="2">
        <f>SUMIF(A:A,A3,L:L)</f>
        <v>2971.989630788832</v>
      </c>
      <c r="N3" s="3">
        <f t="shared" si="3"/>
        <v>0.20977433592930939</v>
      </c>
      <c r="O3" s="7">
        <f t="shared" si="4"/>
        <v>4.767027365716387</v>
      </c>
      <c r="P3" s="3">
        <f t="shared" si="5"/>
        <v>0.20977433592930939</v>
      </c>
      <c r="Q3" s="3">
        <f>IF(ISNUMBER(P3),SUMIF(A:A,A3,P:P),"")</f>
        <v>0.968757017175508</v>
      </c>
      <c r="R3" s="3">
        <f t="shared" si="6"/>
        <v>0.2165396814785652</v>
      </c>
      <c r="S3" s="8">
        <f t="shared" si="7"/>
        <v>4.618091211605425</v>
      </c>
    </row>
    <row r="4" spans="1:19" ht="15">
      <c r="A4" s="1">
        <v>6</v>
      </c>
      <c r="B4" s="5">
        <v>0.579861111111111</v>
      </c>
      <c r="C4" s="1" t="s">
        <v>65</v>
      </c>
      <c r="D4" s="1">
        <v>2</v>
      </c>
      <c r="E4" s="1">
        <v>9</v>
      </c>
      <c r="F4" s="1" t="s">
        <v>71</v>
      </c>
      <c r="G4" s="2">
        <v>55.2024</v>
      </c>
      <c r="H4" s="6">
        <f>1+_xlfn.COUNTIFS(A:A,A4,O:O,"&lt;"&amp;O4)</f>
        <v>3</v>
      </c>
      <c r="I4" s="2">
        <f>_xlfn.AVERAGEIF(A:A,A4,G:G)</f>
        <v>46.242066666666645</v>
      </c>
      <c r="J4" s="2">
        <f t="shared" si="0"/>
        <v>8.960333333333352</v>
      </c>
      <c r="K4" s="2">
        <f t="shared" si="1"/>
        <v>98.96033333333335</v>
      </c>
      <c r="L4" s="2">
        <f t="shared" si="2"/>
        <v>379.03175960438887</v>
      </c>
      <c r="M4" s="2">
        <f>SUMIF(A:A,A4,L:L)</f>
        <v>2971.989630788832</v>
      </c>
      <c r="N4" s="3">
        <f t="shared" si="3"/>
        <v>0.12753468440055943</v>
      </c>
      <c r="O4" s="7">
        <f t="shared" si="4"/>
        <v>7.841004231125172</v>
      </c>
      <c r="P4" s="3">
        <f t="shared" si="5"/>
        <v>0.12753468440055943</v>
      </c>
      <c r="Q4" s="3">
        <f>IF(ISNUMBER(P4),SUMIF(A:A,A4,P:P),"")</f>
        <v>0.968757017175508</v>
      </c>
      <c r="R4" s="3">
        <f t="shared" si="6"/>
        <v>0.13164775288275843</v>
      </c>
      <c r="S4" s="8">
        <f t="shared" si="7"/>
        <v>7.596027870605359</v>
      </c>
    </row>
    <row r="5" spans="1:19" ht="15">
      <c r="A5" s="1">
        <v>6</v>
      </c>
      <c r="B5" s="5">
        <v>0.579861111111111</v>
      </c>
      <c r="C5" s="1" t="s">
        <v>65</v>
      </c>
      <c r="D5" s="1">
        <v>2</v>
      </c>
      <c r="E5" s="1">
        <v>11</v>
      </c>
      <c r="F5" s="1" t="s">
        <v>73</v>
      </c>
      <c r="G5" s="2">
        <v>52.8730333333333</v>
      </c>
      <c r="H5" s="6">
        <f>1+_xlfn.COUNTIFS(A:A,A5,O:O,"&lt;"&amp;O5)</f>
        <v>4</v>
      </c>
      <c r="I5" s="2">
        <f>_xlfn.AVERAGEIF(A:A,A5,G:G)</f>
        <v>46.242066666666645</v>
      </c>
      <c r="J5" s="2">
        <f t="shared" si="0"/>
        <v>6.630966666666652</v>
      </c>
      <c r="K5" s="2">
        <f t="shared" si="1"/>
        <v>96.63096666666665</v>
      </c>
      <c r="L5" s="2">
        <f t="shared" si="2"/>
        <v>329.5928154458641</v>
      </c>
      <c r="M5" s="2">
        <f>SUMIF(A:A,A5,L:L)</f>
        <v>2971.989630788832</v>
      </c>
      <c r="N5" s="3">
        <f t="shared" si="3"/>
        <v>0.11089971917512473</v>
      </c>
      <c r="O5" s="7">
        <f t="shared" si="4"/>
        <v>9.017155385406099</v>
      </c>
      <c r="P5" s="3">
        <f t="shared" si="5"/>
        <v>0.11089971917512473</v>
      </c>
      <c r="Q5" s="3">
        <f>IF(ISNUMBER(P5),SUMIF(A:A,A5,P:P),"")</f>
        <v>0.968757017175508</v>
      </c>
      <c r="R5" s="3">
        <f t="shared" si="6"/>
        <v>0.11447630025789349</v>
      </c>
      <c r="S5" s="8">
        <f t="shared" si="7"/>
        <v>8.73543255457408</v>
      </c>
    </row>
    <row r="6" spans="1:19" ht="15">
      <c r="A6" s="1">
        <v>6</v>
      </c>
      <c r="B6" s="5">
        <v>0.579861111111111</v>
      </c>
      <c r="C6" s="1" t="s">
        <v>65</v>
      </c>
      <c r="D6" s="1">
        <v>2</v>
      </c>
      <c r="E6" s="1">
        <v>12</v>
      </c>
      <c r="F6" s="1" t="s">
        <v>74</v>
      </c>
      <c r="G6" s="2">
        <v>50.6060333333333</v>
      </c>
      <c r="H6" s="6">
        <f>1+_xlfn.COUNTIFS(A:A,A6,O:O,"&lt;"&amp;O6)</f>
        <v>5</v>
      </c>
      <c r="I6" s="2">
        <f>_xlfn.AVERAGEIF(A:A,A6,G:G)</f>
        <v>46.242066666666645</v>
      </c>
      <c r="J6" s="2">
        <f t="shared" si="0"/>
        <v>4.363966666666656</v>
      </c>
      <c r="K6" s="2">
        <f t="shared" si="1"/>
        <v>94.36396666666666</v>
      </c>
      <c r="L6" s="2">
        <f t="shared" si="2"/>
        <v>287.67690708745937</v>
      </c>
      <c r="M6" s="2">
        <f>SUMIF(A:A,A6,L:L)</f>
        <v>2971.989630788832</v>
      </c>
      <c r="N6" s="3">
        <f t="shared" si="3"/>
        <v>0.09679606688637858</v>
      </c>
      <c r="O6" s="7">
        <f t="shared" si="4"/>
        <v>10.330998274690465</v>
      </c>
      <c r="P6" s="3">
        <f t="shared" si="5"/>
        <v>0.09679606688637858</v>
      </c>
      <c r="Q6" s="3">
        <f>IF(ISNUMBER(P6),SUMIF(A:A,A6,P:P),"")</f>
        <v>0.968757017175508</v>
      </c>
      <c r="R6" s="3">
        <f t="shared" si="6"/>
        <v>0.09991779689874723</v>
      </c>
      <c r="S6" s="8">
        <f t="shared" si="7"/>
        <v>10.008227073034453</v>
      </c>
    </row>
    <row r="7" spans="1:19" ht="15">
      <c r="A7" s="1">
        <v>6</v>
      </c>
      <c r="B7" s="5">
        <v>0.579861111111111</v>
      </c>
      <c r="C7" s="1" t="s">
        <v>65</v>
      </c>
      <c r="D7" s="1">
        <v>2</v>
      </c>
      <c r="E7" s="1">
        <v>4</v>
      </c>
      <c r="F7" s="1" t="s">
        <v>67</v>
      </c>
      <c r="G7" s="2">
        <v>45.2758999999999</v>
      </c>
      <c r="H7" s="6">
        <f>1+_xlfn.COUNTIFS(A:A,A7,O:O,"&lt;"&amp;O7)</f>
        <v>6</v>
      </c>
      <c r="I7" s="2">
        <f>_xlfn.AVERAGEIF(A:A,A7,G:G)</f>
        <v>46.242066666666645</v>
      </c>
      <c r="J7" s="2">
        <f t="shared" si="0"/>
        <v>-0.9661666666667443</v>
      </c>
      <c r="K7" s="2">
        <f t="shared" si="1"/>
        <v>89.03383333333326</v>
      </c>
      <c r="L7" s="2">
        <f t="shared" si="2"/>
        <v>208.93642101186012</v>
      </c>
      <c r="M7" s="2">
        <f>SUMIF(A:A,A7,L:L)</f>
        <v>2971.989630788832</v>
      </c>
      <c r="N7" s="3">
        <f t="shared" si="3"/>
        <v>0.07030186742488861</v>
      </c>
      <c r="O7" s="7">
        <f t="shared" si="4"/>
        <v>14.224373215525354</v>
      </c>
      <c r="P7" s="3">
        <f t="shared" si="5"/>
        <v>0.07030186742488861</v>
      </c>
      <c r="Q7" s="3">
        <f>IF(ISNUMBER(P7),SUMIF(A:A,A7,P:P),"")</f>
        <v>0.968757017175508</v>
      </c>
      <c r="R7" s="3">
        <f t="shared" si="6"/>
        <v>0.07256914394267779</v>
      </c>
      <c r="S7" s="8">
        <f t="shared" si="7"/>
        <v>13.779961367463532</v>
      </c>
    </row>
    <row r="8" spans="1:19" ht="15">
      <c r="A8" s="1">
        <v>6</v>
      </c>
      <c r="B8" s="5">
        <v>0.579861111111111</v>
      </c>
      <c r="C8" s="1" t="s">
        <v>65</v>
      </c>
      <c r="D8" s="1">
        <v>2</v>
      </c>
      <c r="E8" s="1">
        <v>6</v>
      </c>
      <c r="F8" s="1" t="s">
        <v>69</v>
      </c>
      <c r="G8" s="2">
        <v>39.285633333333294</v>
      </c>
      <c r="H8" s="6">
        <f>1+_xlfn.COUNTIFS(A:A,A8,O:O,"&lt;"&amp;O8)</f>
        <v>7</v>
      </c>
      <c r="I8" s="2">
        <f>_xlfn.AVERAGEIF(A:A,A8,G:G)</f>
        <v>46.242066666666645</v>
      </c>
      <c r="J8" s="2">
        <f t="shared" si="0"/>
        <v>-6.956433333333351</v>
      </c>
      <c r="K8" s="2">
        <f t="shared" si="1"/>
        <v>83.04356666666665</v>
      </c>
      <c r="L8" s="2">
        <f t="shared" si="2"/>
        <v>145.85514913353344</v>
      </c>
      <c r="M8" s="2">
        <f>SUMIF(A:A,A8,L:L)</f>
        <v>2971.989630788832</v>
      </c>
      <c r="N8" s="3">
        <f t="shared" si="3"/>
        <v>0.049076600948577416</v>
      </c>
      <c r="O8" s="7">
        <f t="shared" si="4"/>
        <v>20.37630929346151</v>
      </c>
      <c r="P8" s="3">
        <f t="shared" si="5"/>
        <v>0.049076600948577416</v>
      </c>
      <c r="Q8" s="3">
        <f>IF(ISNUMBER(P8),SUMIF(A:A,A8,P:P),"")</f>
        <v>0.968757017175508</v>
      </c>
      <c r="R8" s="3">
        <f t="shared" si="6"/>
        <v>0.05065935015538194</v>
      </c>
      <c r="S8" s="8">
        <f t="shared" si="7"/>
        <v>19.739692612179354</v>
      </c>
    </row>
    <row r="9" spans="1:19" ht="15">
      <c r="A9" s="1">
        <v>6</v>
      </c>
      <c r="B9" s="5">
        <v>0.579861111111111</v>
      </c>
      <c r="C9" s="1" t="s">
        <v>65</v>
      </c>
      <c r="D9" s="1">
        <v>2</v>
      </c>
      <c r="E9" s="1">
        <v>8</v>
      </c>
      <c r="F9" s="1" t="s">
        <v>70</v>
      </c>
      <c r="G9" s="2">
        <v>16.5052666666667</v>
      </c>
      <c r="H9" s="6">
        <f>1+_xlfn.COUNTIFS(A:A,A9,O:O,"&lt;"&amp;O9)</f>
        <v>9</v>
      </c>
      <c r="I9" s="2">
        <f>_xlfn.AVERAGEIF(A:A,A9,G:G)</f>
        <v>46.242066666666645</v>
      </c>
      <c r="J9" s="2">
        <f t="shared" si="0"/>
        <v>-29.736799999999945</v>
      </c>
      <c r="K9" s="2">
        <f t="shared" si="1"/>
        <v>60.263200000000055</v>
      </c>
      <c r="L9" s="2">
        <f t="shared" si="2"/>
        <v>37.18078144654737</v>
      </c>
      <c r="M9" s="2">
        <f>SUMIF(A:A,A9,L:L)</f>
        <v>2971.989630788832</v>
      </c>
      <c r="N9" s="3">
        <f t="shared" si="3"/>
        <v>0.012510400797286351</v>
      </c>
      <c r="O9" s="7">
        <f t="shared" si="4"/>
        <v>79.93349023773175</v>
      </c>
      <c r="P9" s="3">
        <f t="shared" si="5"/>
      </c>
      <c r="Q9" s="3">
        <f>IF(ISNUMBER(P9),SUMIF(A:A,A9,P:P),"")</f>
      </c>
      <c r="R9" s="3">
        <f t="shared" si="6"/>
      </c>
      <c r="S9" s="8">
        <f t="shared" si="7"/>
      </c>
    </row>
    <row r="10" spans="1:19" ht="15">
      <c r="A10" s="1">
        <v>6</v>
      </c>
      <c r="B10" s="5">
        <v>0.579861111111111</v>
      </c>
      <c r="C10" s="1" t="s">
        <v>65</v>
      </c>
      <c r="D10" s="1">
        <v>2</v>
      </c>
      <c r="E10" s="1">
        <v>10</v>
      </c>
      <c r="F10" s="1" t="s">
        <v>72</v>
      </c>
      <c r="G10" s="2">
        <v>23.2336666666667</v>
      </c>
      <c r="H10" s="6">
        <f>1+_xlfn.COUNTIFS(A:A,A10,O:O,"&lt;"&amp;O10)</f>
        <v>8</v>
      </c>
      <c r="I10" s="2">
        <f>_xlfn.AVERAGEIF(A:A,A10,G:G)</f>
        <v>46.242066666666645</v>
      </c>
      <c r="J10" s="2">
        <f t="shared" si="0"/>
        <v>-23.008399999999945</v>
      </c>
      <c r="K10" s="2">
        <f t="shared" si="1"/>
        <v>66.99160000000006</v>
      </c>
      <c r="L10" s="2">
        <f t="shared" si="2"/>
        <v>55.673039542756804</v>
      </c>
      <c r="M10" s="2">
        <f>SUMIF(A:A,A10,L:L)</f>
        <v>2971.989630788832</v>
      </c>
      <c r="N10" s="3">
        <f t="shared" si="3"/>
        <v>0.018732582027205777</v>
      </c>
      <c r="O10" s="7">
        <f t="shared" si="4"/>
        <v>53.38292385682209</v>
      </c>
      <c r="P10" s="3">
        <f t="shared" si="5"/>
      </c>
      <c r="Q10" s="3">
        <f>IF(ISNUMBER(P10),SUMIF(A:A,A10,P:P),"")</f>
      </c>
      <c r="R10" s="3">
        <f t="shared" si="6"/>
      </c>
      <c r="S10" s="8">
        <f t="shared" si="7"/>
      </c>
    </row>
    <row r="11" spans="1:19" ht="15">
      <c r="A11" s="1">
        <v>1</v>
      </c>
      <c r="B11" s="5">
        <v>0.625</v>
      </c>
      <c r="C11" s="1" t="s">
        <v>22</v>
      </c>
      <c r="D11" s="1">
        <v>4</v>
      </c>
      <c r="E11" s="1">
        <v>3</v>
      </c>
      <c r="F11" s="1" t="s">
        <v>25</v>
      </c>
      <c r="G11" s="2">
        <v>69.4397</v>
      </c>
      <c r="H11" s="6">
        <f>1+_xlfn.COUNTIFS(A:A,A11,O:O,"&lt;"&amp;O11)</f>
        <v>1</v>
      </c>
      <c r="I11" s="2">
        <f>_xlfn.AVERAGEIF(A:A,A11,G:G)</f>
        <v>47.500830303030284</v>
      </c>
      <c r="J11" s="2">
        <f t="shared" si="0"/>
        <v>21.938869696969718</v>
      </c>
      <c r="K11" s="2">
        <f t="shared" si="1"/>
        <v>111.93886969696972</v>
      </c>
      <c r="L11" s="2">
        <f t="shared" si="2"/>
        <v>825.7831277291671</v>
      </c>
      <c r="M11" s="2">
        <f>SUMIF(A:A,A11,L:L)</f>
        <v>3521.5257096566584</v>
      </c>
      <c r="N11" s="3">
        <f t="shared" si="3"/>
        <v>0.23449583953475645</v>
      </c>
      <c r="O11" s="7">
        <f t="shared" si="4"/>
        <v>4.26446798367091</v>
      </c>
      <c r="P11" s="3">
        <f t="shared" si="5"/>
        <v>0.23449583953475645</v>
      </c>
      <c r="Q11" s="3">
        <f>IF(ISNUMBER(P11),SUMIF(A:A,A11,P:P),"")</f>
        <v>0.910312330150565</v>
      </c>
      <c r="R11" s="3">
        <f t="shared" si="6"/>
        <v>0.25759932252699574</v>
      </c>
      <c r="S11" s="8">
        <f t="shared" si="7"/>
        <v>3.881997787067948</v>
      </c>
    </row>
    <row r="12" spans="1:19" ht="15">
      <c r="A12" s="1">
        <v>1</v>
      </c>
      <c r="B12" s="5">
        <v>0.625</v>
      </c>
      <c r="C12" s="1" t="s">
        <v>22</v>
      </c>
      <c r="D12" s="1">
        <v>4</v>
      </c>
      <c r="E12" s="1">
        <v>7</v>
      </c>
      <c r="F12" s="1" t="s">
        <v>27</v>
      </c>
      <c r="G12" s="2">
        <v>62.937799999999996</v>
      </c>
      <c r="H12" s="6">
        <f>1+_xlfn.COUNTIFS(A:A,A12,O:O,"&lt;"&amp;O12)</f>
        <v>2</v>
      </c>
      <c r="I12" s="2">
        <f>_xlfn.AVERAGEIF(A:A,A12,G:G)</f>
        <v>47.500830303030284</v>
      </c>
      <c r="J12" s="2">
        <f t="shared" si="0"/>
        <v>15.436969696969712</v>
      </c>
      <c r="K12" s="2">
        <f t="shared" si="1"/>
        <v>105.43696969696971</v>
      </c>
      <c r="L12" s="2">
        <f t="shared" si="2"/>
        <v>559.03840946218</v>
      </c>
      <c r="M12" s="2">
        <f>SUMIF(A:A,A12,L:L)</f>
        <v>3521.5257096566584</v>
      </c>
      <c r="N12" s="3">
        <f t="shared" si="3"/>
        <v>0.15874892178955158</v>
      </c>
      <c r="O12" s="7">
        <f t="shared" si="4"/>
        <v>6.299255382191939</v>
      </c>
      <c r="P12" s="3">
        <f t="shared" si="5"/>
        <v>0.15874892178955158</v>
      </c>
      <c r="Q12" s="3">
        <f>IF(ISNUMBER(P12),SUMIF(A:A,A12,P:P),"")</f>
        <v>0.910312330150565</v>
      </c>
      <c r="R12" s="3">
        <f t="shared" si="6"/>
        <v>0.17438951064553265</v>
      </c>
      <c r="S12" s="8">
        <f t="shared" si="7"/>
        <v>5.734289845176631</v>
      </c>
    </row>
    <row r="13" spans="1:19" ht="15">
      <c r="A13" s="1">
        <v>1</v>
      </c>
      <c r="B13" s="5">
        <v>0.625</v>
      </c>
      <c r="C13" s="1" t="s">
        <v>22</v>
      </c>
      <c r="D13" s="1">
        <v>4</v>
      </c>
      <c r="E13" s="1">
        <v>5</v>
      </c>
      <c r="F13" s="1" t="s">
        <v>26</v>
      </c>
      <c r="G13" s="2">
        <v>62.462399999999995</v>
      </c>
      <c r="H13" s="6">
        <f>1+_xlfn.COUNTIFS(A:A,A13,O:O,"&lt;"&amp;O13)</f>
        <v>3</v>
      </c>
      <c r="I13" s="2">
        <f>_xlfn.AVERAGEIF(A:A,A13,G:G)</f>
        <v>47.500830303030284</v>
      </c>
      <c r="J13" s="2">
        <f t="shared" si="0"/>
        <v>14.961569696969711</v>
      </c>
      <c r="K13" s="2">
        <f t="shared" si="1"/>
        <v>104.96156969696972</v>
      </c>
      <c r="L13" s="2">
        <f t="shared" si="2"/>
        <v>543.3176728914738</v>
      </c>
      <c r="M13" s="2">
        <f>SUMIF(A:A,A13,L:L)</f>
        <v>3521.5257096566584</v>
      </c>
      <c r="N13" s="3">
        <f t="shared" si="3"/>
        <v>0.15428473840233475</v>
      </c>
      <c r="O13" s="7">
        <f t="shared" si="4"/>
        <v>6.481522478213355</v>
      </c>
      <c r="P13" s="3">
        <f t="shared" si="5"/>
        <v>0.15428473840233475</v>
      </c>
      <c r="Q13" s="3">
        <f>IF(ISNUMBER(P13),SUMIF(A:A,A13,P:P),"")</f>
        <v>0.910312330150565</v>
      </c>
      <c r="R13" s="3">
        <f t="shared" si="6"/>
        <v>0.16948549777065655</v>
      </c>
      <c r="S13" s="8">
        <f t="shared" si="7"/>
        <v>5.9002098300656645</v>
      </c>
    </row>
    <row r="14" spans="1:19" ht="15">
      <c r="A14" s="1">
        <v>1</v>
      </c>
      <c r="B14" s="5">
        <v>0.625</v>
      </c>
      <c r="C14" s="1" t="s">
        <v>22</v>
      </c>
      <c r="D14" s="1">
        <v>4</v>
      </c>
      <c r="E14" s="1">
        <v>9</v>
      </c>
      <c r="F14" s="1" t="s">
        <v>29</v>
      </c>
      <c r="G14" s="2">
        <v>59.415999999999904</v>
      </c>
      <c r="H14" s="6">
        <f>1+_xlfn.COUNTIFS(A:A,A14,O:O,"&lt;"&amp;O14)</f>
        <v>4</v>
      </c>
      <c r="I14" s="2">
        <f>_xlfn.AVERAGEIF(A:A,A14,G:G)</f>
        <v>47.500830303030284</v>
      </c>
      <c r="J14" s="2">
        <f t="shared" si="0"/>
        <v>11.91516969696962</v>
      </c>
      <c r="K14" s="2">
        <f t="shared" si="1"/>
        <v>101.91516969696963</v>
      </c>
      <c r="L14" s="2">
        <f t="shared" si="2"/>
        <v>452.5553978426801</v>
      </c>
      <c r="M14" s="2">
        <f>SUMIF(A:A,A14,L:L)</f>
        <v>3521.5257096566584</v>
      </c>
      <c r="N14" s="3">
        <f t="shared" si="3"/>
        <v>0.1285111724732526</v>
      </c>
      <c r="O14" s="7">
        <f t="shared" si="4"/>
        <v>7.781424608884747</v>
      </c>
      <c r="P14" s="3">
        <f t="shared" si="5"/>
        <v>0.1285111724732526</v>
      </c>
      <c r="Q14" s="3">
        <f>IF(ISNUMBER(P14),SUMIF(A:A,A14,P:P),"")</f>
        <v>0.910312330150565</v>
      </c>
      <c r="R14" s="3">
        <f t="shared" si="6"/>
        <v>0.14117261539453932</v>
      </c>
      <c r="S14" s="8">
        <f t="shared" si="7"/>
        <v>7.083526767604823</v>
      </c>
    </row>
    <row r="15" spans="1:19" ht="15">
      <c r="A15" s="1">
        <v>1</v>
      </c>
      <c r="B15" s="5">
        <v>0.625</v>
      </c>
      <c r="C15" s="1" t="s">
        <v>22</v>
      </c>
      <c r="D15" s="1">
        <v>4</v>
      </c>
      <c r="E15" s="1">
        <v>10</v>
      </c>
      <c r="F15" s="1" t="s">
        <v>30</v>
      </c>
      <c r="G15" s="2">
        <v>53.312166666666606</v>
      </c>
      <c r="H15" s="6">
        <f>1+_xlfn.COUNTIFS(A:A,A15,O:O,"&lt;"&amp;O15)</f>
        <v>5</v>
      </c>
      <c r="I15" s="2">
        <f>_xlfn.AVERAGEIF(A:A,A15,G:G)</f>
        <v>47.500830303030284</v>
      </c>
      <c r="J15" s="2">
        <f t="shared" si="0"/>
        <v>5.811336363636322</v>
      </c>
      <c r="K15" s="2">
        <f t="shared" si="1"/>
        <v>95.81133636363631</v>
      </c>
      <c r="L15" s="2">
        <f t="shared" si="2"/>
        <v>313.7762592668447</v>
      </c>
      <c r="M15" s="2">
        <f>SUMIF(A:A,A15,L:L)</f>
        <v>3521.5257096566584</v>
      </c>
      <c r="N15" s="3">
        <f t="shared" si="3"/>
        <v>0.08910236219670742</v>
      </c>
      <c r="O15" s="7">
        <f t="shared" si="4"/>
        <v>11.223047014088621</v>
      </c>
      <c r="P15" s="3">
        <f t="shared" si="5"/>
        <v>0.08910236219670742</v>
      </c>
      <c r="Q15" s="3">
        <f>IF(ISNUMBER(P15),SUMIF(A:A,A15,P:P),"")</f>
        <v>0.910312330150565</v>
      </c>
      <c r="R15" s="3">
        <f t="shared" si="6"/>
        <v>0.09788108899059947</v>
      </c>
      <c r="S15" s="8">
        <f t="shared" si="7"/>
        <v>10.216478078784354</v>
      </c>
    </row>
    <row r="16" spans="1:19" ht="15">
      <c r="A16" s="1">
        <v>1</v>
      </c>
      <c r="B16" s="5">
        <v>0.625</v>
      </c>
      <c r="C16" s="1" t="s">
        <v>22</v>
      </c>
      <c r="D16" s="1">
        <v>4</v>
      </c>
      <c r="E16" s="1">
        <v>12</v>
      </c>
      <c r="F16" s="1" t="s">
        <v>31</v>
      </c>
      <c r="G16" s="2">
        <v>52.4657333333333</v>
      </c>
      <c r="H16" s="6">
        <f>1+_xlfn.COUNTIFS(A:A,A16,O:O,"&lt;"&amp;O16)</f>
        <v>6</v>
      </c>
      <c r="I16" s="2">
        <f>_xlfn.AVERAGEIF(A:A,A16,G:G)</f>
        <v>47.500830303030284</v>
      </c>
      <c r="J16" s="2">
        <f t="shared" si="0"/>
        <v>4.964903030303013</v>
      </c>
      <c r="K16" s="2">
        <f t="shared" si="1"/>
        <v>94.96490303030302</v>
      </c>
      <c r="L16" s="2">
        <f t="shared" si="2"/>
        <v>298.2387027545427</v>
      </c>
      <c r="M16" s="2">
        <f>SUMIF(A:A,A16,L:L)</f>
        <v>3521.5257096566584</v>
      </c>
      <c r="N16" s="3">
        <f t="shared" si="3"/>
        <v>0.08469019605244353</v>
      </c>
      <c r="O16" s="7">
        <f t="shared" si="4"/>
        <v>11.807742178100051</v>
      </c>
      <c r="P16" s="3">
        <f t="shared" si="5"/>
        <v>0.08469019605244353</v>
      </c>
      <c r="Q16" s="3">
        <f>IF(ISNUMBER(P16),SUMIF(A:A,A16,P:P),"")</f>
        <v>0.910312330150565</v>
      </c>
      <c r="R16" s="3">
        <f t="shared" si="6"/>
        <v>0.09303421830882576</v>
      </c>
      <c r="S16" s="8">
        <f t="shared" si="7"/>
        <v>10.748733295963365</v>
      </c>
    </row>
    <row r="17" spans="1:19" ht="15">
      <c r="A17" s="1">
        <v>1</v>
      </c>
      <c r="B17" s="5">
        <v>0.625</v>
      </c>
      <c r="C17" s="1" t="s">
        <v>22</v>
      </c>
      <c r="D17" s="1">
        <v>4</v>
      </c>
      <c r="E17" s="1">
        <v>1</v>
      </c>
      <c r="F17" s="1" t="s">
        <v>23</v>
      </c>
      <c r="G17" s="2">
        <v>37.9151666666666</v>
      </c>
      <c r="H17" s="6">
        <f>1+_xlfn.COUNTIFS(A:A,A17,O:O,"&lt;"&amp;O17)</f>
        <v>8</v>
      </c>
      <c r="I17" s="2">
        <f>_xlfn.AVERAGEIF(A:A,A17,G:G)</f>
        <v>47.500830303030284</v>
      </c>
      <c r="J17" s="2">
        <f t="shared" si="0"/>
        <v>-9.585663636363684</v>
      </c>
      <c r="K17" s="2">
        <f t="shared" si="1"/>
        <v>80.41433636363632</v>
      </c>
      <c r="L17" s="2">
        <f t="shared" si="2"/>
        <v>124.56905014742793</v>
      </c>
      <c r="M17" s="2">
        <f>SUMIF(A:A,A17,L:L)</f>
        <v>3521.5257096566584</v>
      </c>
      <c r="N17" s="3">
        <f t="shared" si="3"/>
        <v>0.03537360235815889</v>
      </c>
      <c r="O17" s="7">
        <f t="shared" si="4"/>
        <v>28.269668151831613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1</v>
      </c>
      <c r="B18" s="5">
        <v>0.625</v>
      </c>
      <c r="C18" s="1" t="s">
        <v>22</v>
      </c>
      <c r="D18" s="1">
        <v>4</v>
      </c>
      <c r="E18" s="1">
        <v>2</v>
      </c>
      <c r="F18" s="1" t="s">
        <v>24</v>
      </c>
      <c r="G18" s="2">
        <v>46.8540333333333</v>
      </c>
      <c r="H18" s="6">
        <f>1+_xlfn.COUNTIFS(A:A,A18,O:O,"&lt;"&amp;O18)</f>
        <v>7</v>
      </c>
      <c r="I18" s="2">
        <f>_xlfn.AVERAGEIF(A:A,A18,G:G)</f>
        <v>47.500830303030284</v>
      </c>
      <c r="J18" s="2">
        <f t="shared" si="0"/>
        <v>-0.646796969696986</v>
      </c>
      <c r="K18" s="2">
        <f t="shared" si="1"/>
        <v>89.353203030303</v>
      </c>
      <c r="L18" s="2">
        <f t="shared" si="2"/>
        <v>212.97870449578622</v>
      </c>
      <c r="M18" s="2">
        <f>SUMIF(A:A,A18,L:L)</f>
        <v>3521.5257096566584</v>
      </c>
      <c r="N18" s="3">
        <f t="shared" si="3"/>
        <v>0.060479099701518636</v>
      </c>
      <c r="O18" s="7">
        <f t="shared" si="4"/>
        <v>16.534637667149166</v>
      </c>
      <c r="P18" s="3">
        <f t="shared" si="5"/>
        <v>0.060479099701518636</v>
      </c>
      <c r="Q18" s="3">
        <f>IF(ISNUMBER(P18),SUMIF(A:A,A18,P:P),"")</f>
        <v>0.910312330150565</v>
      </c>
      <c r="R18" s="3">
        <f t="shared" si="6"/>
        <v>0.06643774636285046</v>
      </c>
      <c r="S18" s="8">
        <f t="shared" si="7"/>
        <v>15.051684542977862</v>
      </c>
    </row>
    <row r="19" spans="1:19" ht="15">
      <c r="A19" s="1">
        <v>1</v>
      </c>
      <c r="B19" s="5">
        <v>0.625</v>
      </c>
      <c r="C19" s="1" t="s">
        <v>22</v>
      </c>
      <c r="D19" s="1">
        <v>4</v>
      </c>
      <c r="E19" s="1">
        <v>8</v>
      </c>
      <c r="F19" s="1" t="s">
        <v>28</v>
      </c>
      <c r="G19" s="2">
        <v>22.9958666666667</v>
      </c>
      <c r="H19" s="6">
        <f>1+_xlfn.COUNTIFS(A:A,A19,O:O,"&lt;"&amp;O19)</f>
        <v>10</v>
      </c>
      <c r="I19" s="2">
        <f>_xlfn.AVERAGEIF(A:A,A19,G:G)</f>
        <v>47.500830303030284</v>
      </c>
      <c r="J19" s="2">
        <f t="shared" si="0"/>
        <v>-24.504963636363584</v>
      </c>
      <c r="K19" s="2">
        <f t="shared" si="1"/>
        <v>65.49503636363642</v>
      </c>
      <c r="L19" s="2">
        <f t="shared" si="2"/>
        <v>50.89181890306041</v>
      </c>
      <c r="M19" s="2">
        <f>SUMIF(A:A,A19,L:L)</f>
        <v>3521.5257096566584</v>
      </c>
      <c r="N19" s="3">
        <f t="shared" si="3"/>
        <v>0.014451639175459054</v>
      </c>
      <c r="O19" s="7">
        <f t="shared" si="4"/>
        <v>69.1963027763759</v>
      </c>
      <c r="P19" s="3">
        <f t="shared" si="5"/>
      </c>
      <c r="Q19" s="3">
        <f>IF(ISNUMBER(P19),SUMIF(A:A,A19,P:P),"")</f>
      </c>
      <c r="R19" s="3">
        <f t="shared" si="6"/>
      </c>
      <c r="S19" s="8">
        <f t="shared" si="7"/>
      </c>
    </row>
    <row r="20" spans="1:19" ht="15">
      <c r="A20" s="1">
        <v>1</v>
      </c>
      <c r="B20" s="5">
        <v>0.625</v>
      </c>
      <c r="C20" s="1" t="s">
        <v>22</v>
      </c>
      <c r="D20" s="1">
        <v>4</v>
      </c>
      <c r="E20" s="1">
        <v>13</v>
      </c>
      <c r="F20" s="1" t="s">
        <v>32</v>
      </c>
      <c r="G20" s="2">
        <v>33.182733333333296</v>
      </c>
      <c r="H20" s="6">
        <f>1+_xlfn.COUNTIFS(A:A,A20,O:O,"&lt;"&amp;O20)</f>
        <v>9</v>
      </c>
      <c r="I20" s="2">
        <f>_xlfn.AVERAGEIF(A:A,A20,G:G)</f>
        <v>47.500830303030284</v>
      </c>
      <c r="J20" s="2">
        <f t="shared" si="0"/>
        <v>-14.318096969696988</v>
      </c>
      <c r="K20" s="2">
        <f t="shared" si="1"/>
        <v>75.681903030303</v>
      </c>
      <c r="L20" s="2">
        <f t="shared" si="2"/>
        <v>93.77648970743782</v>
      </c>
      <c r="M20" s="2">
        <f>SUMIF(A:A,A20,L:L)</f>
        <v>3521.5257096566584</v>
      </c>
      <c r="N20" s="3">
        <f t="shared" si="3"/>
        <v>0.026629505912816646</v>
      </c>
      <c r="O20" s="7">
        <f t="shared" si="4"/>
        <v>37.55233023376168</v>
      </c>
      <c r="P20" s="3">
        <f t="shared" si="5"/>
      </c>
      <c r="Q20" s="3">
        <f>IF(ISNUMBER(P20),SUMIF(A:A,A20,P:P),"")</f>
      </c>
      <c r="R20" s="3">
        <f t="shared" si="6"/>
      </c>
      <c r="S20" s="8">
        <f t="shared" si="7"/>
      </c>
    </row>
    <row r="21" spans="1:19" ht="15">
      <c r="A21" s="1">
        <v>1</v>
      </c>
      <c r="B21" s="5">
        <v>0.625</v>
      </c>
      <c r="C21" s="1" t="s">
        <v>22</v>
      </c>
      <c r="D21" s="1">
        <v>4</v>
      </c>
      <c r="E21" s="1">
        <v>15</v>
      </c>
      <c r="F21" s="1" t="s">
        <v>33</v>
      </c>
      <c r="G21" s="2">
        <v>21.527533333333402</v>
      </c>
      <c r="H21" s="6">
        <f>1+_xlfn.COUNTIFS(A:A,A21,O:O,"&lt;"&amp;O21)</f>
        <v>11</v>
      </c>
      <c r="I21" s="2">
        <f>_xlfn.AVERAGEIF(A:A,A21,G:G)</f>
        <v>47.500830303030284</v>
      </c>
      <c r="J21" s="2">
        <f t="shared" si="0"/>
        <v>-25.973296969696882</v>
      </c>
      <c r="K21" s="2">
        <f t="shared" si="1"/>
        <v>64.02670303030311</v>
      </c>
      <c r="L21" s="2">
        <f t="shared" si="2"/>
        <v>46.60007645605765</v>
      </c>
      <c r="M21" s="2">
        <f>SUMIF(A:A,A21,L:L)</f>
        <v>3521.5257096566584</v>
      </c>
      <c r="N21" s="3">
        <f t="shared" si="3"/>
        <v>0.013232922403000448</v>
      </c>
      <c r="O21" s="7">
        <f t="shared" si="4"/>
        <v>75.56909725196142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7</v>
      </c>
      <c r="B22" s="5">
        <v>0.6319444444444444</v>
      </c>
      <c r="C22" s="1" t="s">
        <v>65</v>
      </c>
      <c r="D22" s="1">
        <v>4</v>
      </c>
      <c r="E22" s="1">
        <v>5</v>
      </c>
      <c r="F22" s="1" t="s">
        <v>79</v>
      </c>
      <c r="G22" s="2">
        <v>70.2994</v>
      </c>
      <c r="H22" s="6">
        <f>1+_xlfn.COUNTIFS(A:A,A22,O:O,"&lt;"&amp;O22)</f>
        <v>1</v>
      </c>
      <c r="I22" s="2">
        <f>_xlfn.AVERAGEIF(A:A,A22,G:G)</f>
        <v>49.71216666666666</v>
      </c>
      <c r="J22" s="2">
        <f t="shared" si="0"/>
        <v>20.587233333333344</v>
      </c>
      <c r="K22" s="2">
        <f t="shared" si="1"/>
        <v>110.58723333333334</v>
      </c>
      <c r="L22" s="2">
        <f t="shared" si="2"/>
        <v>761.4572259681029</v>
      </c>
      <c r="M22" s="2">
        <f>SUMIF(A:A,A22,L:L)</f>
        <v>2300.256204555265</v>
      </c>
      <c r="N22" s="3">
        <f t="shared" si="3"/>
        <v>0.331031484432111</v>
      </c>
      <c r="O22" s="7">
        <f t="shared" si="4"/>
        <v>3.0208606946119145</v>
      </c>
      <c r="P22" s="3">
        <f t="shared" si="5"/>
        <v>0.331031484432111</v>
      </c>
      <c r="Q22" s="3">
        <f>IF(ISNUMBER(P22),SUMIF(A:A,A22,P:P),"")</f>
        <v>0.9707286421542802</v>
      </c>
      <c r="R22" s="3">
        <f t="shared" si="6"/>
        <v>0.3410134099860004</v>
      </c>
      <c r="S22" s="8">
        <f t="shared" si="7"/>
        <v>2.9324360002178596</v>
      </c>
    </row>
    <row r="23" spans="1:19" ht="15">
      <c r="A23" s="1">
        <v>7</v>
      </c>
      <c r="B23" s="5">
        <v>0.6319444444444444</v>
      </c>
      <c r="C23" s="1" t="s">
        <v>65</v>
      </c>
      <c r="D23" s="1">
        <v>4</v>
      </c>
      <c r="E23" s="1">
        <v>4</v>
      </c>
      <c r="F23" s="1" t="s">
        <v>78</v>
      </c>
      <c r="G23" s="2">
        <v>59.48196666666669</v>
      </c>
      <c r="H23" s="6">
        <f>1+_xlfn.COUNTIFS(A:A,A23,O:O,"&lt;"&amp;O23)</f>
        <v>2</v>
      </c>
      <c r="I23" s="2">
        <f>_xlfn.AVERAGEIF(A:A,A23,G:G)</f>
        <v>49.71216666666666</v>
      </c>
      <c r="J23" s="2">
        <f t="shared" si="0"/>
        <v>9.769800000000032</v>
      </c>
      <c r="K23" s="2">
        <f t="shared" si="1"/>
        <v>99.76980000000003</v>
      </c>
      <c r="L23" s="2">
        <f t="shared" si="2"/>
        <v>397.89493976563335</v>
      </c>
      <c r="M23" s="2">
        <f>SUMIF(A:A,A23,L:L)</f>
        <v>2300.256204555265</v>
      </c>
      <c r="N23" s="3">
        <f t="shared" si="3"/>
        <v>0.1729785312512886</v>
      </c>
      <c r="O23" s="7">
        <f t="shared" si="4"/>
        <v>5.781064232458331</v>
      </c>
      <c r="P23" s="3">
        <f t="shared" si="5"/>
        <v>0.1729785312512886</v>
      </c>
      <c r="Q23" s="3">
        <f>IF(ISNUMBER(P23),SUMIF(A:A,A23,P:P),"")</f>
        <v>0.9707286421542802</v>
      </c>
      <c r="R23" s="3">
        <f t="shared" si="6"/>
        <v>0.17819452701777466</v>
      </c>
      <c r="S23" s="8">
        <f t="shared" si="7"/>
        <v>5.611844632580951</v>
      </c>
    </row>
    <row r="24" spans="1:19" ht="15">
      <c r="A24" s="1">
        <v>7</v>
      </c>
      <c r="B24" s="5">
        <v>0.6319444444444444</v>
      </c>
      <c r="C24" s="1" t="s">
        <v>65</v>
      </c>
      <c r="D24" s="1">
        <v>4</v>
      </c>
      <c r="E24" s="1">
        <v>1</v>
      </c>
      <c r="F24" s="1" t="s">
        <v>75</v>
      </c>
      <c r="G24" s="2">
        <v>57.4752</v>
      </c>
      <c r="H24" s="6">
        <f>1+_xlfn.COUNTIFS(A:A,A24,O:O,"&lt;"&amp;O24)</f>
        <v>3</v>
      </c>
      <c r="I24" s="2">
        <f>_xlfn.AVERAGEIF(A:A,A24,G:G)</f>
        <v>49.71216666666666</v>
      </c>
      <c r="J24" s="2">
        <f t="shared" si="0"/>
        <v>7.76303333333334</v>
      </c>
      <c r="K24" s="2">
        <f t="shared" si="1"/>
        <v>97.76303333333334</v>
      </c>
      <c r="L24" s="2">
        <f t="shared" si="2"/>
        <v>352.7579049575332</v>
      </c>
      <c r="M24" s="2">
        <f>SUMIF(A:A,A24,L:L)</f>
        <v>2300.256204555265</v>
      </c>
      <c r="N24" s="3">
        <f t="shared" si="3"/>
        <v>0.15335591933583587</v>
      </c>
      <c r="O24" s="7">
        <f t="shared" si="4"/>
        <v>6.520778619637685</v>
      </c>
      <c r="P24" s="3">
        <f t="shared" si="5"/>
        <v>0.15335591933583587</v>
      </c>
      <c r="Q24" s="3">
        <f>IF(ISNUMBER(P24),SUMIF(A:A,A24,P:P),"")</f>
        <v>0.9707286421542802</v>
      </c>
      <c r="R24" s="3">
        <f t="shared" si="6"/>
        <v>0.15798021473385418</v>
      </c>
      <c r="S24" s="8">
        <f t="shared" si="7"/>
        <v>6.329906575229551</v>
      </c>
    </row>
    <row r="25" spans="1:19" ht="15">
      <c r="A25" s="1">
        <v>7</v>
      </c>
      <c r="B25" s="5">
        <v>0.6319444444444444</v>
      </c>
      <c r="C25" s="1" t="s">
        <v>65</v>
      </c>
      <c r="D25" s="1">
        <v>4</v>
      </c>
      <c r="E25" s="1">
        <v>6</v>
      </c>
      <c r="F25" s="1" t="s">
        <v>80</v>
      </c>
      <c r="G25" s="2">
        <v>53.3032</v>
      </c>
      <c r="H25" s="6">
        <f>1+_xlfn.COUNTIFS(A:A,A25,O:O,"&lt;"&amp;O25)</f>
        <v>4</v>
      </c>
      <c r="I25" s="2">
        <f>_xlfn.AVERAGEIF(A:A,A25,G:G)</f>
        <v>49.71216666666666</v>
      </c>
      <c r="J25" s="2">
        <f t="shared" si="0"/>
        <v>3.5910333333333355</v>
      </c>
      <c r="K25" s="2">
        <f t="shared" si="1"/>
        <v>93.59103333333334</v>
      </c>
      <c r="L25" s="2">
        <f t="shared" si="2"/>
        <v>274.6402336776981</v>
      </c>
      <c r="M25" s="2">
        <f>SUMIF(A:A,A25,L:L)</f>
        <v>2300.256204555265</v>
      </c>
      <c r="N25" s="3">
        <f t="shared" si="3"/>
        <v>0.11939549739451631</v>
      </c>
      <c r="O25" s="7">
        <f t="shared" si="4"/>
        <v>8.375525223499164</v>
      </c>
      <c r="P25" s="3">
        <f t="shared" si="5"/>
        <v>0.11939549739451631</v>
      </c>
      <c r="Q25" s="3">
        <f>IF(ISNUMBER(P25),SUMIF(A:A,A25,P:P),"")</f>
        <v>0.9707286421542802</v>
      </c>
      <c r="R25" s="3">
        <f t="shared" si="6"/>
        <v>0.12299575000645804</v>
      </c>
      <c r="S25" s="8">
        <f t="shared" si="7"/>
        <v>8.130362227536267</v>
      </c>
    </row>
    <row r="26" spans="1:19" ht="15">
      <c r="A26" s="1">
        <v>7</v>
      </c>
      <c r="B26" s="5">
        <v>0.6319444444444444</v>
      </c>
      <c r="C26" s="1" t="s">
        <v>65</v>
      </c>
      <c r="D26" s="1">
        <v>4</v>
      </c>
      <c r="E26" s="1">
        <v>3</v>
      </c>
      <c r="F26" s="1" t="s">
        <v>77</v>
      </c>
      <c r="G26" s="2">
        <v>48.8784666666667</v>
      </c>
      <c r="H26" s="6">
        <f>1+_xlfn.COUNTIFS(A:A,A26,O:O,"&lt;"&amp;O26)</f>
        <v>5</v>
      </c>
      <c r="I26" s="2">
        <f>_xlfn.AVERAGEIF(A:A,A26,G:G)</f>
        <v>49.71216666666666</v>
      </c>
      <c r="J26" s="2">
        <f aca="true" t="shared" si="8" ref="J26:J50">G26-I26</f>
        <v>-0.8336999999999648</v>
      </c>
      <c r="K26" s="2">
        <f aca="true" t="shared" si="9" ref="K26:K50">90+J26</f>
        <v>89.16630000000004</v>
      </c>
      <c r="L26" s="2">
        <f aca="true" t="shared" si="10" ref="L26:L50">EXP(0.06*K26)</f>
        <v>210.6036645350886</v>
      </c>
      <c r="M26" s="2">
        <f>SUMIF(A:A,A26,L:L)</f>
        <v>2300.256204555265</v>
      </c>
      <c r="N26" s="3">
        <f aca="true" t="shared" si="11" ref="N26:N50">L26/M26</f>
        <v>0.09155661187567887</v>
      </c>
      <c r="O26" s="7">
        <f aca="true" t="shared" si="12" ref="O26:O50">1/N26</f>
        <v>10.922204082408168</v>
      </c>
      <c r="P26" s="3">
        <f aca="true" t="shared" si="13" ref="P26:P50">IF(O26&gt;21,"",N26)</f>
        <v>0.09155661187567887</v>
      </c>
      <c r="Q26" s="3">
        <f>IF(ISNUMBER(P26),SUMIF(A:A,A26,P:P),"")</f>
        <v>0.9707286421542802</v>
      </c>
      <c r="R26" s="3">
        <f aca="true" t="shared" si="14" ref="R26:R50">_xlfn.IFERROR(P26*(1/Q26),"")</f>
        <v>0.09431741055099883</v>
      </c>
      <c r="S26" s="8">
        <f aca="true" t="shared" si="15" ref="S26:S50">_xlfn.IFERROR(1/R26,"")</f>
        <v>10.602496338248017</v>
      </c>
    </row>
    <row r="27" spans="1:19" ht="15">
      <c r="A27" s="1">
        <v>7</v>
      </c>
      <c r="B27" s="5">
        <v>0.6319444444444444</v>
      </c>
      <c r="C27" s="1" t="s">
        <v>65</v>
      </c>
      <c r="D27" s="1">
        <v>4</v>
      </c>
      <c r="E27" s="1">
        <v>9</v>
      </c>
      <c r="F27" s="1" t="s">
        <v>82</v>
      </c>
      <c r="G27" s="2">
        <v>39.2103999999999</v>
      </c>
      <c r="H27" s="6">
        <f>1+_xlfn.COUNTIFS(A:A,A27,O:O,"&lt;"&amp;O27)</f>
        <v>6</v>
      </c>
      <c r="I27" s="2">
        <f>_xlfn.AVERAGEIF(A:A,A27,G:G)</f>
        <v>49.71216666666666</v>
      </c>
      <c r="J27" s="2">
        <f t="shared" si="8"/>
        <v>-10.50176666666676</v>
      </c>
      <c r="K27" s="2">
        <f t="shared" si="9"/>
        <v>79.49823333333325</v>
      </c>
      <c r="L27" s="2">
        <f t="shared" si="10"/>
        <v>117.90674318346909</v>
      </c>
      <c r="M27" s="2">
        <f>SUMIF(A:A,A27,L:L)</f>
        <v>2300.256204555265</v>
      </c>
      <c r="N27" s="3">
        <f t="shared" si="11"/>
        <v>0.05125809157691865</v>
      </c>
      <c r="O27" s="7">
        <f t="shared" si="12"/>
        <v>19.509114936504908</v>
      </c>
      <c r="P27" s="3">
        <f t="shared" si="13"/>
        <v>0.05125809157691865</v>
      </c>
      <c r="Q27" s="3">
        <f>IF(ISNUMBER(P27),SUMIF(A:A,A27,P:P),"")</f>
        <v>0.9707286421542802</v>
      </c>
      <c r="R27" s="3">
        <f t="shared" si="14"/>
        <v>0.05280372840669935</v>
      </c>
      <c r="S27" s="8">
        <f t="shared" si="15"/>
        <v>18.938056651945192</v>
      </c>
    </row>
    <row r="28" spans="1:19" ht="15">
      <c r="A28" s="1">
        <v>7</v>
      </c>
      <c r="B28" s="5">
        <v>0.6319444444444444</v>
      </c>
      <c r="C28" s="1" t="s">
        <v>65</v>
      </c>
      <c r="D28" s="1">
        <v>4</v>
      </c>
      <c r="E28" s="1">
        <v>7</v>
      </c>
      <c r="F28" s="1" t="s">
        <v>81</v>
      </c>
      <c r="G28" s="2">
        <v>39.1760333333333</v>
      </c>
      <c r="H28" s="6">
        <f>1+_xlfn.COUNTIFS(A:A,A28,O:O,"&lt;"&amp;O28)</f>
        <v>7</v>
      </c>
      <c r="I28" s="2">
        <f>_xlfn.AVERAGEIF(A:A,A28,G:G)</f>
        <v>49.71216666666666</v>
      </c>
      <c r="J28" s="2">
        <f t="shared" si="8"/>
        <v>-10.53613333333336</v>
      </c>
      <c r="K28" s="2">
        <f t="shared" si="9"/>
        <v>79.46386666666663</v>
      </c>
      <c r="L28" s="2">
        <f t="shared" si="10"/>
        <v>117.66386996736586</v>
      </c>
      <c r="M28" s="2">
        <f>SUMIF(A:A,A28,L:L)</f>
        <v>2300.256204555265</v>
      </c>
      <c r="N28" s="3">
        <f t="shared" si="11"/>
        <v>0.05115250628793116</v>
      </c>
      <c r="O28" s="7">
        <f t="shared" si="12"/>
        <v>19.549384234882318</v>
      </c>
      <c r="P28" s="3">
        <f t="shared" si="13"/>
        <v>0.05115250628793116</v>
      </c>
      <c r="Q28" s="3">
        <f>IF(ISNUMBER(P28),SUMIF(A:A,A28,P:P),"")</f>
        <v>0.9707286421542802</v>
      </c>
      <c r="R28" s="3">
        <f t="shared" si="14"/>
        <v>0.05269495929821485</v>
      </c>
      <c r="S28" s="8">
        <f t="shared" si="15"/>
        <v>18.977147213279604</v>
      </c>
    </row>
    <row r="29" spans="1:19" ht="15">
      <c r="A29" s="1">
        <v>7</v>
      </c>
      <c r="B29" s="5">
        <v>0.6319444444444444</v>
      </c>
      <c r="C29" s="1" t="s">
        <v>65</v>
      </c>
      <c r="D29" s="1">
        <v>4</v>
      </c>
      <c r="E29" s="1">
        <v>2</v>
      </c>
      <c r="F29" s="1" t="s">
        <v>76</v>
      </c>
      <c r="G29" s="2">
        <v>29.872666666666696</v>
      </c>
      <c r="H29" s="6">
        <f>1+_xlfn.COUNTIFS(A:A,A29,O:O,"&lt;"&amp;O29)</f>
        <v>8</v>
      </c>
      <c r="I29" s="2">
        <f>_xlfn.AVERAGEIF(A:A,A29,G:G)</f>
        <v>49.71216666666666</v>
      </c>
      <c r="J29" s="2">
        <f t="shared" si="8"/>
        <v>-19.839499999999965</v>
      </c>
      <c r="K29" s="2">
        <f t="shared" si="9"/>
        <v>70.16050000000004</v>
      </c>
      <c r="L29" s="2">
        <f t="shared" si="10"/>
        <v>67.33162250037357</v>
      </c>
      <c r="M29" s="2">
        <f>SUMIF(A:A,A29,L:L)</f>
        <v>2300.256204555265</v>
      </c>
      <c r="N29" s="3">
        <f t="shared" si="11"/>
        <v>0.029271357845719437</v>
      </c>
      <c r="O29" s="7">
        <f t="shared" si="12"/>
        <v>34.16308888951106</v>
      </c>
      <c r="P29" s="3">
        <f t="shared" si="13"/>
      </c>
      <c r="Q29" s="3">
        <f>IF(ISNUMBER(P29),SUMIF(A:A,A29,P:P),"")</f>
      </c>
      <c r="R29" s="3">
        <f t="shared" si="14"/>
      </c>
      <c r="S29" s="8">
        <f t="shared" si="15"/>
      </c>
    </row>
    <row r="30" spans="1:19" ht="15">
      <c r="A30" s="1">
        <v>2</v>
      </c>
      <c r="B30" s="5">
        <v>0.6458333333333334</v>
      </c>
      <c r="C30" s="1" t="s">
        <v>22</v>
      </c>
      <c r="D30" s="1">
        <v>5</v>
      </c>
      <c r="E30" s="1">
        <v>3</v>
      </c>
      <c r="F30" s="1" t="s">
        <v>21</v>
      </c>
      <c r="G30" s="2">
        <v>59.8212333333333</v>
      </c>
      <c r="H30" s="6">
        <f>1+_xlfn.COUNTIFS(A:A,A30,O:O,"&lt;"&amp;O30)</f>
        <v>1</v>
      </c>
      <c r="I30" s="2">
        <f>_xlfn.AVERAGEIF(A:A,A30,G:G)</f>
        <v>51.911428571428544</v>
      </c>
      <c r="J30" s="2">
        <f t="shared" si="8"/>
        <v>7.909804761904759</v>
      </c>
      <c r="K30" s="2">
        <f t="shared" si="9"/>
        <v>97.90980476190475</v>
      </c>
      <c r="L30" s="2">
        <f t="shared" si="10"/>
        <v>355.8781104024039</v>
      </c>
      <c r="M30" s="2">
        <f>SUMIF(A:A,A30,L:L)</f>
        <v>1596.1176647308462</v>
      </c>
      <c r="N30" s="3">
        <f t="shared" si="11"/>
        <v>0.22296483415113116</v>
      </c>
      <c r="O30" s="7">
        <f t="shared" si="12"/>
        <v>4.485012193995466</v>
      </c>
      <c r="P30" s="3">
        <f t="shared" si="13"/>
        <v>0.22296483415113116</v>
      </c>
      <c r="Q30" s="3">
        <f>IF(ISNUMBER(P30),SUMIF(A:A,A30,P:P),"")</f>
        <v>0.9999999999999998</v>
      </c>
      <c r="R30" s="3">
        <f t="shared" si="14"/>
        <v>0.22296483415113122</v>
      </c>
      <c r="S30" s="8">
        <f t="shared" si="15"/>
        <v>4.485012193995465</v>
      </c>
    </row>
    <row r="31" spans="1:19" ht="15">
      <c r="A31" s="1">
        <v>2</v>
      </c>
      <c r="B31" s="5">
        <v>0.6458333333333334</v>
      </c>
      <c r="C31" s="1" t="s">
        <v>22</v>
      </c>
      <c r="D31" s="1">
        <v>5</v>
      </c>
      <c r="E31" s="1">
        <v>6</v>
      </c>
      <c r="F31" s="1" t="s">
        <v>37</v>
      </c>
      <c r="G31" s="2">
        <v>54.515800000000006</v>
      </c>
      <c r="H31" s="6">
        <f>1+_xlfn.COUNTIFS(A:A,A31,O:O,"&lt;"&amp;O31)</f>
        <v>2</v>
      </c>
      <c r="I31" s="2">
        <f>_xlfn.AVERAGEIF(A:A,A31,G:G)</f>
        <v>51.911428571428544</v>
      </c>
      <c r="J31" s="2">
        <f t="shared" si="8"/>
        <v>2.6043714285714614</v>
      </c>
      <c r="K31" s="2">
        <f t="shared" si="9"/>
        <v>92.60437142857145</v>
      </c>
      <c r="L31" s="2">
        <f t="shared" si="10"/>
        <v>258.85350546527275</v>
      </c>
      <c r="M31" s="2">
        <f>SUMIF(A:A,A31,L:L)</f>
        <v>1596.1176647308462</v>
      </c>
      <c r="N31" s="3">
        <f t="shared" si="11"/>
        <v>0.16217695674016822</v>
      </c>
      <c r="O31" s="7">
        <f t="shared" si="12"/>
        <v>6.166104113065519</v>
      </c>
      <c r="P31" s="3">
        <f t="shared" si="13"/>
        <v>0.16217695674016822</v>
      </c>
      <c r="Q31" s="3">
        <f>IF(ISNUMBER(P31),SUMIF(A:A,A31,P:P),"")</f>
        <v>0.9999999999999998</v>
      </c>
      <c r="R31" s="3">
        <f t="shared" si="14"/>
        <v>0.16217695674016824</v>
      </c>
      <c r="S31" s="8">
        <f t="shared" si="15"/>
        <v>6.166104113065518</v>
      </c>
    </row>
    <row r="32" spans="1:19" ht="15">
      <c r="A32" s="1">
        <v>2</v>
      </c>
      <c r="B32" s="5">
        <v>0.6458333333333334</v>
      </c>
      <c r="C32" s="1" t="s">
        <v>22</v>
      </c>
      <c r="D32" s="1">
        <v>5</v>
      </c>
      <c r="E32" s="1">
        <v>4</v>
      </c>
      <c r="F32" s="1" t="s">
        <v>35</v>
      </c>
      <c r="G32" s="2">
        <v>51.916533333333305</v>
      </c>
      <c r="H32" s="6">
        <f>1+_xlfn.COUNTIFS(A:A,A32,O:O,"&lt;"&amp;O32)</f>
        <v>3</v>
      </c>
      <c r="I32" s="2">
        <f>_xlfn.AVERAGEIF(A:A,A32,G:G)</f>
        <v>51.911428571428544</v>
      </c>
      <c r="J32" s="2">
        <f t="shared" si="8"/>
        <v>0.005104761904760835</v>
      </c>
      <c r="K32" s="2">
        <f t="shared" si="9"/>
        <v>90.00510476190476</v>
      </c>
      <c r="L32" s="2">
        <f t="shared" si="10"/>
        <v>221.47424021275384</v>
      </c>
      <c r="M32" s="2">
        <f>SUMIF(A:A,A32,L:L)</f>
        <v>1596.1176647308462</v>
      </c>
      <c r="N32" s="3">
        <f t="shared" si="11"/>
        <v>0.13875809102714312</v>
      </c>
      <c r="O32" s="7">
        <f t="shared" si="12"/>
        <v>7.206786952729015</v>
      </c>
      <c r="P32" s="3">
        <f t="shared" si="13"/>
        <v>0.13875809102714312</v>
      </c>
      <c r="Q32" s="3">
        <f>IF(ISNUMBER(P32),SUMIF(A:A,A32,P:P),"")</f>
        <v>0.9999999999999998</v>
      </c>
      <c r="R32" s="3">
        <f t="shared" si="14"/>
        <v>0.13875809102714315</v>
      </c>
      <c r="S32" s="8">
        <f t="shared" si="15"/>
        <v>7.206786952729013</v>
      </c>
    </row>
    <row r="33" spans="1:19" ht="15">
      <c r="A33" s="1">
        <v>2</v>
      </c>
      <c r="B33" s="5">
        <v>0.6458333333333334</v>
      </c>
      <c r="C33" s="1" t="s">
        <v>22</v>
      </c>
      <c r="D33" s="1">
        <v>5</v>
      </c>
      <c r="E33" s="1">
        <v>5</v>
      </c>
      <c r="F33" s="1" t="s">
        <v>36</v>
      </c>
      <c r="G33" s="2">
        <v>51.1071</v>
      </c>
      <c r="H33" s="6">
        <f>1+_xlfn.COUNTIFS(A:A,A33,O:O,"&lt;"&amp;O33)</f>
        <v>4</v>
      </c>
      <c r="I33" s="2">
        <f>_xlfn.AVERAGEIF(A:A,A33,G:G)</f>
        <v>51.911428571428544</v>
      </c>
      <c r="J33" s="2">
        <f t="shared" si="8"/>
        <v>-0.8043285714285417</v>
      </c>
      <c r="K33" s="2">
        <f t="shared" si="9"/>
        <v>89.19567142857146</v>
      </c>
      <c r="L33" s="2">
        <f t="shared" si="10"/>
        <v>210.97513558740104</v>
      </c>
      <c r="M33" s="2">
        <f>SUMIF(A:A,A33,L:L)</f>
        <v>1596.1176647308462</v>
      </c>
      <c r="N33" s="3">
        <f t="shared" si="11"/>
        <v>0.1321801896246652</v>
      </c>
      <c r="O33" s="7">
        <f t="shared" si="12"/>
        <v>7.565430211891579</v>
      </c>
      <c r="P33" s="3">
        <f t="shared" si="13"/>
        <v>0.1321801896246652</v>
      </c>
      <c r="Q33" s="3">
        <f>IF(ISNUMBER(P33),SUMIF(A:A,A33,P:P),"")</f>
        <v>0.9999999999999998</v>
      </c>
      <c r="R33" s="3">
        <f t="shared" si="14"/>
        <v>0.13218018962466524</v>
      </c>
      <c r="S33" s="8">
        <f t="shared" si="15"/>
        <v>7.565430211891577</v>
      </c>
    </row>
    <row r="34" spans="1:19" ht="15">
      <c r="A34" s="1">
        <v>2</v>
      </c>
      <c r="B34" s="5">
        <v>0.6458333333333334</v>
      </c>
      <c r="C34" s="1" t="s">
        <v>22</v>
      </c>
      <c r="D34" s="1">
        <v>5</v>
      </c>
      <c r="E34" s="1">
        <v>9</v>
      </c>
      <c r="F34" s="1" t="s">
        <v>20</v>
      </c>
      <c r="G34" s="2">
        <v>50.2789333333333</v>
      </c>
      <c r="H34" s="6">
        <f>1+_xlfn.COUNTIFS(A:A,A34,O:O,"&lt;"&amp;O34)</f>
        <v>5</v>
      </c>
      <c r="I34" s="2">
        <f>_xlfn.AVERAGEIF(A:A,A34,G:G)</f>
        <v>51.911428571428544</v>
      </c>
      <c r="J34" s="2">
        <f t="shared" si="8"/>
        <v>-1.6324952380952453</v>
      </c>
      <c r="K34" s="2">
        <f t="shared" si="9"/>
        <v>88.36750476190475</v>
      </c>
      <c r="L34" s="2">
        <f t="shared" si="10"/>
        <v>200.7479790373211</v>
      </c>
      <c r="M34" s="2">
        <f>SUMIF(A:A,A34,L:L)</f>
        <v>1596.1176647308462</v>
      </c>
      <c r="N34" s="3">
        <f t="shared" si="11"/>
        <v>0.12577266919176244</v>
      </c>
      <c r="O34" s="7">
        <f t="shared" si="12"/>
        <v>7.950852966913861</v>
      </c>
      <c r="P34" s="3">
        <f t="shared" si="13"/>
        <v>0.12577266919176244</v>
      </c>
      <c r="Q34" s="3">
        <f>IF(ISNUMBER(P34),SUMIF(A:A,A34,P:P),"")</f>
        <v>0.9999999999999998</v>
      </c>
      <c r="R34" s="3">
        <f t="shared" si="14"/>
        <v>0.12577266919176247</v>
      </c>
      <c r="S34" s="8">
        <f t="shared" si="15"/>
        <v>7.9508529669138595</v>
      </c>
    </row>
    <row r="35" spans="1:19" ht="15">
      <c r="A35" s="1">
        <v>2</v>
      </c>
      <c r="B35" s="5">
        <v>0.6458333333333334</v>
      </c>
      <c r="C35" s="1" t="s">
        <v>22</v>
      </c>
      <c r="D35" s="1">
        <v>5</v>
      </c>
      <c r="E35" s="1">
        <v>2</v>
      </c>
      <c r="F35" s="1" t="s">
        <v>34</v>
      </c>
      <c r="G35" s="2">
        <v>48.9432333333333</v>
      </c>
      <c r="H35" s="6">
        <f>1+_xlfn.COUNTIFS(A:A,A35,O:O,"&lt;"&amp;O35)</f>
        <v>6</v>
      </c>
      <c r="I35" s="2">
        <f>_xlfn.AVERAGEIF(A:A,A35,G:G)</f>
        <v>51.911428571428544</v>
      </c>
      <c r="J35" s="2">
        <f t="shared" si="8"/>
        <v>-2.968195238095241</v>
      </c>
      <c r="K35" s="2">
        <f t="shared" si="9"/>
        <v>87.03180476190477</v>
      </c>
      <c r="L35" s="2">
        <f t="shared" si="10"/>
        <v>185.28742827046221</v>
      </c>
      <c r="M35" s="2">
        <f>SUMIF(A:A,A35,L:L)</f>
        <v>1596.1176647308462</v>
      </c>
      <c r="N35" s="3">
        <f t="shared" si="11"/>
        <v>0.11608632143151382</v>
      </c>
      <c r="O35" s="7">
        <f t="shared" si="12"/>
        <v>8.614279336863639</v>
      </c>
      <c r="P35" s="3">
        <f t="shared" si="13"/>
        <v>0.11608632143151382</v>
      </c>
      <c r="Q35" s="3">
        <f>IF(ISNUMBER(P35),SUMIF(A:A,A35,P:P),"")</f>
        <v>0.9999999999999998</v>
      </c>
      <c r="R35" s="3">
        <f t="shared" si="14"/>
        <v>0.11608632143151384</v>
      </c>
      <c r="S35" s="8">
        <f t="shared" si="15"/>
        <v>8.614279336863635</v>
      </c>
    </row>
    <row r="36" spans="1:19" ht="15">
      <c r="A36" s="1">
        <v>2</v>
      </c>
      <c r="B36" s="5">
        <v>0.6458333333333334</v>
      </c>
      <c r="C36" s="1" t="s">
        <v>22</v>
      </c>
      <c r="D36" s="1">
        <v>5</v>
      </c>
      <c r="E36" s="1">
        <v>11</v>
      </c>
      <c r="F36" s="1" t="s">
        <v>38</v>
      </c>
      <c r="G36" s="2">
        <v>46.7971666666666</v>
      </c>
      <c r="H36" s="6">
        <f>1+_xlfn.COUNTIFS(A:A,A36,O:O,"&lt;"&amp;O36)</f>
        <v>7</v>
      </c>
      <c r="I36" s="2">
        <f>_xlfn.AVERAGEIF(A:A,A36,G:G)</f>
        <v>51.911428571428544</v>
      </c>
      <c r="J36" s="2">
        <f t="shared" si="8"/>
        <v>-5.114261904761946</v>
      </c>
      <c r="K36" s="2">
        <f t="shared" si="9"/>
        <v>84.88573809523805</v>
      </c>
      <c r="L36" s="2">
        <f t="shared" si="10"/>
        <v>162.90126575523112</v>
      </c>
      <c r="M36" s="2">
        <f>SUMIF(A:A,A36,L:L)</f>
        <v>1596.1176647308462</v>
      </c>
      <c r="N36" s="3">
        <f t="shared" si="11"/>
        <v>0.10206093783361593</v>
      </c>
      <c r="O36" s="7">
        <f t="shared" si="12"/>
        <v>9.798067911449554</v>
      </c>
      <c r="P36" s="3">
        <f t="shared" si="13"/>
        <v>0.10206093783361593</v>
      </c>
      <c r="Q36" s="3">
        <f>IF(ISNUMBER(P36),SUMIF(A:A,A36,P:P),"")</f>
        <v>0.9999999999999998</v>
      </c>
      <c r="R36" s="3">
        <f t="shared" si="14"/>
        <v>0.10206093783361596</v>
      </c>
      <c r="S36" s="8">
        <f t="shared" si="15"/>
        <v>9.798067911449552</v>
      </c>
    </row>
    <row r="37" spans="1:19" ht="15">
      <c r="A37" s="1">
        <v>8</v>
      </c>
      <c r="B37" s="5">
        <v>0.65625</v>
      </c>
      <c r="C37" s="1" t="s">
        <v>65</v>
      </c>
      <c r="D37" s="1">
        <v>5</v>
      </c>
      <c r="E37" s="1">
        <v>5</v>
      </c>
      <c r="F37" s="1" t="s">
        <v>87</v>
      </c>
      <c r="G37" s="2">
        <v>64.84830000000001</v>
      </c>
      <c r="H37" s="6">
        <f>1+_xlfn.COUNTIFS(A:A,A37,O:O,"&lt;"&amp;O37)</f>
        <v>1</v>
      </c>
      <c r="I37" s="2">
        <f>_xlfn.AVERAGEIF(A:A,A37,G:G)</f>
        <v>48.95576999999996</v>
      </c>
      <c r="J37" s="2">
        <f t="shared" si="8"/>
        <v>15.89253000000005</v>
      </c>
      <c r="K37" s="2">
        <f t="shared" si="9"/>
        <v>105.89253000000005</v>
      </c>
      <c r="L37" s="2">
        <f t="shared" si="10"/>
        <v>574.5297039754614</v>
      </c>
      <c r="M37" s="2">
        <f>SUMIF(A:A,A37,L:L)</f>
        <v>2673.4582384385826</v>
      </c>
      <c r="N37" s="3">
        <f t="shared" si="11"/>
        <v>0.21490131983921024</v>
      </c>
      <c r="O37" s="7">
        <f t="shared" si="12"/>
        <v>4.65329854999589</v>
      </c>
      <c r="P37" s="3">
        <f t="shared" si="13"/>
        <v>0.21490131983921024</v>
      </c>
      <c r="Q37" s="3">
        <f>IF(ISNUMBER(P37),SUMIF(A:A,A37,P:P),"")</f>
        <v>0.8853212531018012</v>
      </c>
      <c r="R37" s="3">
        <f t="shared" si="14"/>
        <v>0.24273823664154057</v>
      </c>
      <c r="S37" s="8">
        <f t="shared" si="15"/>
        <v>4.119664103339155</v>
      </c>
    </row>
    <row r="38" spans="1:19" ht="15">
      <c r="A38" s="1">
        <v>8</v>
      </c>
      <c r="B38" s="5">
        <v>0.65625</v>
      </c>
      <c r="C38" s="1" t="s">
        <v>65</v>
      </c>
      <c r="D38" s="1">
        <v>5</v>
      </c>
      <c r="E38" s="1">
        <v>4</v>
      </c>
      <c r="F38" s="1" t="s">
        <v>86</v>
      </c>
      <c r="G38" s="2">
        <v>61.7337999999999</v>
      </c>
      <c r="H38" s="6">
        <f>1+_xlfn.COUNTIFS(A:A,A38,O:O,"&lt;"&amp;O38)</f>
        <v>2</v>
      </c>
      <c r="I38" s="2">
        <f>_xlfn.AVERAGEIF(A:A,A38,G:G)</f>
        <v>48.95576999999996</v>
      </c>
      <c r="J38" s="2">
        <f t="shared" si="8"/>
        <v>12.778029999999944</v>
      </c>
      <c r="K38" s="2">
        <f t="shared" si="9"/>
        <v>102.77802999999994</v>
      </c>
      <c r="L38" s="2">
        <f t="shared" si="10"/>
        <v>476.60201856510474</v>
      </c>
      <c r="M38" s="2">
        <f>SUMIF(A:A,A38,L:L)</f>
        <v>2673.4582384385826</v>
      </c>
      <c r="N38" s="3">
        <f t="shared" si="11"/>
        <v>0.17827172749983233</v>
      </c>
      <c r="O38" s="7">
        <f t="shared" si="12"/>
        <v>5.609414426081334</v>
      </c>
      <c r="P38" s="3">
        <f t="shared" si="13"/>
        <v>0.17827172749983233</v>
      </c>
      <c r="Q38" s="3">
        <f>IF(ISNUMBER(P38),SUMIF(A:A,A38,P:P),"")</f>
        <v>0.8853212531018012</v>
      </c>
      <c r="R38" s="3">
        <f t="shared" si="14"/>
        <v>0.20136388556723517</v>
      </c>
      <c r="S38" s="8">
        <f t="shared" si="15"/>
        <v>4.9661338088656475</v>
      </c>
    </row>
    <row r="39" spans="1:19" ht="15">
      <c r="A39" s="1">
        <v>8</v>
      </c>
      <c r="B39" s="5">
        <v>0.65625</v>
      </c>
      <c r="C39" s="1" t="s">
        <v>65</v>
      </c>
      <c r="D39" s="1">
        <v>5</v>
      </c>
      <c r="E39" s="1">
        <v>8</v>
      </c>
      <c r="F39" s="1" t="s">
        <v>89</v>
      </c>
      <c r="G39" s="2">
        <v>55.9324</v>
      </c>
      <c r="H39" s="6">
        <f>1+_xlfn.COUNTIFS(A:A,A39,O:O,"&lt;"&amp;O39)</f>
        <v>3</v>
      </c>
      <c r="I39" s="2">
        <f>_xlfn.AVERAGEIF(A:A,A39,G:G)</f>
        <v>48.95576999999996</v>
      </c>
      <c r="J39" s="2">
        <f t="shared" si="8"/>
        <v>6.976630000000043</v>
      </c>
      <c r="K39" s="2">
        <f t="shared" si="9"/>
        <v>96.97663000000004</v>
      </c>
      <c r="L39" s="2">
        <f t="shared" si="10"/>
        <v>336.4998825329921</v>
      </c>
      <c r="M39" s="2">
        <f>SUMIF(A:A,A39,L:L)</f>
        <v>2673.4582384385826</v>
      </c>
      <c r="N39" s="3">
        <f t="shared" si="11"/>
        <v>0.12586689318533095</v>
      </c>
      <c r="O39" s="7">
        <f t="shared" si="12"/>
        <v>7.9449009560247426</v>
      </c>
      <c r="P39" s="3">
        <f t="shared" si="13"/>
        <v>0.12586689318533095</v>
      </c>
      <c r="Q39" s="3">
        <f>IF(ISNUMBER(P39),SUMIF(A:A,A39,P:P),"")</f>
        <v>0.8853212531018012</v>
      </c>
      <c r="R39" s="3">
        <f t="shared" si="14"/>
        <v>0.14217087045447646</v>
      </c>
      <c r="S39" s="8">
        <f t="shared" si="15"/>
        <v>7.033789670157524</v>
      </c>
    </row>
    <row r="40" spans="1:19" ht="15">
      <c r="A40" s="1">
        <v>8</v>
      </c>
      <c r="B40" s="5">
        <v>0.65625</v>
      </c>
      <c r="C40" s="1" t="s">
        <v>65</v>
      </c>
      <c r="D40" s="1">
        <v>5</v>
      </c>
      <c r="E40" s="1">
        <v>1</v>
      </c>
      <c r="F40" s="1" t="s">
        <v>83</v>
      </c>
      <c r="G40" s="2">
        <v>55.784133333333294</v>
      </c>
      <c r="H40" s="6">
        <f>1+_xlfn.COUNTIFS(A:A,A40,O:O,"&lt;"&amp;O40)</f>
        <v>4</v>
      </c>
      <c r="I40" s="2">
        <f>_xlfn.AVERAGEIF(A:A,A40,G:G)</f>
        <v>48.95576999999996</v>
      </c>
      <c r="J40" s="2">
        <f t="shared" si="8"/>
        <v>6.828363333333336</v>
      </c>
      <c r="K40" s="2">
        <f t="shared" si="9"/>
        <v>96.82836333333333</v>
      </c>
      <c r="L40" s="2">
        <f t="shared" si="10"/>
        <v>333.51965528306386</v>
      </c>
      <c r="M40" s="2">
        <f>SUMIF(A:A,A40,L:L)</f>
        <v>2673.4582384385826</v>
      </c>
      <c r="N40" s="3">
        <f t="shared" si="11"/>
        <v>0.12475214704601259</v>
      </c>
      <c r="O40" s="7">
        <f t="shared" si="12"/>
        <v>8.015894104260731</v>
      </c>
      <c r="P40" s="3">
        <f t="shared" si="13"/>
        <v>0.12475214704601259</v>
      </c>
      <c r="Q40" s="3">
        <f>IF(ISNUMBER(P40),SUMIF(A:A,A40,P:P),"")</f>
        <v>0.8853212531018012</v>
      </c>
      <c r="R40" s="3">
        <f t="shared" si="14"/>
        <v>0.14091172736329602</v>
      </c>
      <c r="S40" s="8">
        <f t="shared" si="15"/>
        <v>7.096641413115449</v>
      </c>
    </row>
    <row r="41" spans="1:19" ht="15">
      <c r="A41" s="1">
        <v>8</v>
      </c>
      <c r="B41" s="5">
        <v>0.65625</v>
      </c>
      <c r="C41" s="1" t="s">
        <v>65</v>
      </c>
      <c r="D41" s="1">
        <v>5</v>
      </c>
      <c r="E41" s="1">
        <v>2</v>
      </c>
      <c r="F41" s="1" t="s">
        <v>84</v>
      </c>
      <c r="G41" s="2">
        <v>52.4181</v>
      </c>
      <c r="H41" s="6">
        <f>1+_xlfn.COUNTIFS(A:A,A41,O:O,"&lt;"&amp;O41)</f>
        <v>5</v>
      </c>
      <c r="I41" s="2">
        <f>_xlfn.AVERAGEIF(A:A,A41,G:G)</f>
        <v>48.95576999999996</v>
      </c>
      <c r="J41" s="2">
        <f t="shared" si="8"/>
        <v>3.462330000000044</v>
      </c>
      <c r="K41" s="2">
        <f t="shared" si="9"/>
        <v>93.46233000000004</v>
      </c>
      <c r="L41" s="2">
        <f t="shared" si="10"/>
        <v>272.52757455190596</v>
      </c>
      <c r="M41" s="2">
        <f>SUMIF(A:A,A41,L:L)</f>
        <v>2673.4582384385826</v>
      </c>
      <c r="N41" s="3">
        <f t="shared" si="11"/>
        <v>0.10193822017996962</v>
      </c>
      <c r="O41" s="7">
        <f t="shared" si="12"/>
        <v>9.809863250844705</v>
      </c>
      <c r="P41" s="3">
        <f t="shared" si="13"/>
        <v>0.10193822017996962</v>
      </c>
      <c r="Q41" s="3">
        <f>IF(ISNUMBER(P41),SUMIF(A:A,A41,P:P),"")</f>
        <v>0.8853212531018012</v>
      </c>
      <c r="R41" s="3">
        <f t="shared" si="14"/>
        <v>0.11514263305305285</v>
      </c>
      <c r="S41" s="8">
        <f t="shared" si="15"/>
        <v>8.684880425995143</v>
      </c>
    </row>
    <row r="42" spans="1:19" ht="15">
      <c r="A42" s="1">
        <v>8</v>
      </c>
      <c r="B42" s="5">
        <v>0.65625</v>
      </c>
      <c r="C42" s="1" t="s">
        <v>65</v>
      </c>
      <c r="D42" s="1">
        <v>5</v>
      </c>
      <c r="E42" s="1">
        <v>6</v>
      </c>
      <c r="F42" s="1" t="s">
        <v>19</v>
      </c>
      <c r="G42" s="2">
        <v>48.269966666666605</v>
      </c>
      <c r="H42" s="6">
        <f>1+_xlfn.COUNTIFS(A:A,A42,O:O,"&lt;"&amp;O42)</f>
        <v>6</v>
      </c>
      <c r="I42" s="2">
        <f>_xlfn.AVERAGEIF(A:A,A42,G:G)</f>
        <v>48.95576999999996</v>
      </c>
      <c r="J42" s="2">
        <f t="shared" si="8"/>
        <v>-0.6858033333333537</v>
      </c>
      <c r="K42" s="2">
        <f t="shared" si="9"/>
        <v>89.31419666666665</v>
      </c>
      <c r="L42" s="2">
        <f t="shared" si="10"/>
        <v>212.4808358367547</v>
      </c>
      <c r="M42" s="2">
        <f>SUMIF(A:A,A42,L:L)</f>
        <v>2673.4582384385826</v>
      </c>
      <c r="N42" s="3">
        <f t="shared" si="11"/>
        <v>0.07947789600066948</v>
      </c>
      <c r="O42" s="7">
        <f t="shared" si="12"/>
        <v>12.582114654766105</v>
      </c>
      <c r="P42" s="3">
        <f t="shared" si="13"/>
        <v>0.07947789600066948</v>
      </c>
      <c r="Q42" s="3">
        <f>IF(ISNUMBER(P42),SUMIF(A:A,A42,P:P),"")</f>
        <v>0.8853212531018012</v>
      </c>
      <c r="R42" s="3">
        <f t="shared" si="14"/>
        <v>0.08977294481772764</v>
      </c>
      <c r="S42" s="8">
        <f t="shared" si="15"/>
        <v>11.139213512828066</v>
      </c>
    </row>
    <row r="43" spans="1:19" ht="15">
      <c r="A43" s="1">
        <v>8</v>
      </c>
      <c r="B43" s="5">
        <v>0.65625</v>
      </c>
      <c r="C43" s="1" t="s">
        <v>65</v>
      </c>
      <c r="D43" s="1">
        <v>5</v>
      </c>
      <c r="E43" s="1">
        <v>3</v>
      </c>
      <c r="F43" s="1" t="s">
        <v>85</v>
      </c>
      <c r="G43" s="2">
        <v>43.6157666666667</v>
      </c>
      <c r="H43" s="6">
        <f>1+_xlfn.COUNTIFS(A:A,A43,O:O,"&lt;"&amp;O43)</f>
        <v>7</v>
      </c>
      <c r="I43" s="2">
        <f>_xlfn.AVERAGEIF(A:A,A43,G:G)</f>
        <v>48.95576999999996</v>
      </c>
      <c r="J43" s="2">
        <f t="shared" si="8"/>
        <v>-5.340003333333257</v>
      </c>
      <c r="K43" s="2">
        <f t="shared" si="9"/>
        <v>84.65999666666674</v>
      </c>
      <c r="L43" s="2">
        <f t="shared" si="10"/>
        <v>160.7097270244976</v>
      </c>
      <c r="M43" s="2">
        <f>SUMIF(A:A,A43,L:L)</f>
        <v>2673.4582384385826</v>
      </c>
      <c r="N43" s="3">
        <f t="shared" si="11"/>
        <v>0.06011304935077615</v>
      </c>
      <c r="O43" s="7">
        <f t="shared" si="12"/>
        <v>16.63532312534547</v>
      </c>
      <c r="P43" s="3">
        <f t="shared" si="13"/>
        <v>0.06011304935077615</v>
      </c>
      <c r="Q43" s="3">
        <f>IF(ISNUMBER(P43),SUMIF(A:A,A43,P:P),"")</f>
        <v>0.8853212531018012</v>
      </c>
      <c r="R43" s="3">
        <f t="shared" si="14"/>
        <v>0.06789970210267152</v>
      </c>
      <c r="S43" s="8">
        <f t="shared" si="15"/>
        <v>14.727605115084224</v>
      </c>
    </row>
    <row r="44" spans="1:19" ht="15">
      <c r="A44" s="1">
        <v>8</v>
      </c>
      <c r="B44" s="5">
        <v>0.65625</v>
      </c>
      <c r="C44" s="1" t="s">
        <v>65</v>
      </c>
      <c r="D44" s="1">
        <v>5</v>
      </c>
      <c r="E44" s="1">
        <v>7</v>
      </c>
      <c r="F44" s="1" t="s">
        <v>88</v>
      </c>
      <c r="G44" s="2">
        <v>37.996366666666596</v>
      </c>
      <c r="H44" s="6">
        <f>1+_xlfn.COUNTIFS(A:A,A44,O:O,"&lt;"&amp;O44)</f>
        <v>9</v>
      </c>
      <c r="I44" s="2">
        <f>_xlfn.AVERAGEIF(A:A,A44,G:G)</f>
        <v>48.95576999999996</v>
      </c>
      <c r="J44" s="2">
        <f t="shared" si="8"/>
        <v>-10.959403333333363</v>
      </c>
      <c r="K44" s="2">
        <f t="shared" si="9"/>
        <v>79.04059666666663</v>
      </c>
      <c r="L44" s="2">
        <f t="shared" si="10"/>
        <v>114.7132802604299</v>
      </c>
      <c r="M44" s="2">
        <f>SUMIF(A:A,A44,L:L)</f>
        <v>2673.4582384385826</v>
      </c>
      <c r="N44" s="3">
        <f t="shared" si="11"/>
        <v>0.042908199803198536</v>
      </c>
      <c r="O44" s="7">
        <f t="shared" si="12"/>
        <v>23.305568739461687</v>
      </c>
      <c r="P44" s="3">
        <f t="shared" si="13"/>
      </c>
      <c r="Q44" s="3">
        <f>IF(ISNUMBER(P44),SUMIF(A:A,A44,P:P),"")</f>
      </c>
      <c r="R44" s="3">
        <f t="shared" si="14"/>
      </c>
      <c r="S44" s="8">
        <f t="shared" si="15"/>
      </c>
    </row>
    <row r="45" spans="1:19" ht="15">
      <c r="A45" s="1">
        <v>8</v>
      </c>
      <c r="B45" s="5">
        <v>0.65625</v>
      </c>
      <c r="C45" s="1" t="s">
        <v>65</v>
      </c>
      <c r="D45" s="1">
        <v>5</v>
      </c>
      <c r="E45" s="1">
        <v>9</v>
      </c>
      <c r="F45" s="1" t="s">
        <v>90</v>
      </c>
      <c r="G45" s="2">
        <v>38.7370333333333</v>
      </c>
      <c r="H45" s="6">
        <f>1+_xlfn.COUNTIFS(A:A,A45,O:O,"&lt;"&amp;O45)</f>
        <v>8</v>
      </c>
      <c r="I45" s="2">
        <f>_xlfn.AVERAGEIF(A:A,A45,G:G)</f>
        <v>48.95576999999996</v>
      </c>
      <c r="J45" s="2">
        <f t="shared" si="8"/>
        <v>-10.218736666666658</v>
      </c>
      <c r="K45" s="2">
        <f t="shared" si="9"/>
        <v>79.78126333333334</v>
      </c>
      <c r="L45" s="2">
        <f t="shared" si="10"/>
        <v>119.92610962461234</v>
      </c>
      <c r="M45" s="2">
        <f>SUMIF(A:A,A45,L:L)</f>
        <v>2673.4582384385826</v>
      </c>
      <c r="N45" s="3">
        <f t="shared" si="11"/>
        <v>0.04485804487249237</v>
      </c>
      <c r="O45" s="7">
        <f t="shared" si="12"/>
        <v>22.292545358195383</v>
      </c>
      <c r="P45" s="3">
        <f t="shared" si="13"/>
      </c>
      <c r="Q45" s="3">
        <f>IF(ISNUMBER(P45),SUMIF(A:A,A45,P:P),"")</f>
      </c>
      <c r="R45" s="3">
        <f t="shared" si="14"/>
      </c>
      <c r="S45" s="8">
        <f t="shared" si="15"/>
      </c>
    </row>
    <row r="46" spans="1:19" ht="15">
      <c r="A46" s="1">
        <v>8</v>
      </c>
      <c r="B46" s="5">
        <v>0.65625</v>
      </c>
      <c r="C46" s="1" t="s">
        <v>65</v>
      </c>
      <c r="D46" s="1">
        <v>5</v>
      </c>
      <c r="E46" s="1">
        <v>10</v>
      </c>
      <c r="F46" s="1" t="s">
        <v>91</v>
      </c>
      <c r="G46" s="2">
        <v>30.221833333333297</v>
      </c>
      <c r="H46" s="6">
        <f>1+_xlfn.COUNTIFS(A:A,A46,O:O,"&lt;"&amp;O46)</f>
        <v>10</v>
      </c>
      <c r="I46" s="2">
        <f>_xlfn.AVERAGEIF(A:A,A46,G:G)</f>
        <v>48.95576999999996</v>
      </c>
      <c r="J46" s="2">
        <f t="shared" si="8"/>
        <v>-18.73393666666666</v>
      </c>
      <c r="K46" s="2">
        <f t="shared" si="9"/>
        <v>71.26606333333334</v>
      </c>
      <c r="L46" s="2">
        <f t="shared" si="10"/>
        <v>71.94945078375969</v>
      </c>
      <c r="M46" s="2">
        <f>SUMIF(A:A,A46,L:L)</f>
        <v>2673.4582384385826</v>
      </c>
      <c r="N46" s="3">
        <f t="shared" si="11"/>
        <v>0.026912502222507628</v>
      </c>
      <c r="O46" s="7">
        <f t="shared" si="12"/>
        <v>37.1574516457884</v>
      </c>
      <c r="P46" s="3">
        <f t="shared" si="13"/>
      </c>
      <c r="Q46" s="3">
        <f>IF(ISNUMBER(P46),SUMIF(A:A,A46,P:P),"")</f>
      </c>
      <c r="R46" s="3">
        <f t="shared" si="14"/>
      </c>
      <c r="S46" s="8">
        <f t="shared" si="15"/>
      </c>
    </row>
    <row r="47" spans="1:19" ht="15">
      <c r="A47" s="1">
        <v>3</v>
      </c>
      <c r="B47" s="5">
        <v>0.6666666666666666</v>
      </c>
      <c r="C47" s="1" t="s">
        <v>22</v>
      </c>
      <c r="D47" s="1">
        <v>6</v>
      </c>
      <c r="E47" s="1">
        <v>1</v>
      </c>
      <c r="F47" s="1" t="s">
        <v>39</v>
      </c>
      <c r="G47" s="2">
        <v>72.4405666666667</v>
      </c>
      <c r="H47" s="6">
        <f>1+_xlfn.COUNTIFS(A:A,A47,O:O,"&lt;"&amp;O47)</f>
        <v>1</v>
      </c>
      <c r="I47" s="2">
        <f>_xlfn.AVERAGEIF(A:A,A47,G:G)</f>
        <v>47.8271238095238</v>
      </c>
      <c r="J47" s="2">
        <f t="shared" si="8"/>
        <v>24.6134428571429</v>
      </c>
      <c r="K47" s="2">
        <f t="shared" si="9"/>
        <v>114.6134428571429</v>
      </c>
      <c r="L47" s="2">
        <f t="shared" si="10"/>
        <v>969.5253011252556</v>
      </c>
      <c r="M47" s="2">
        <f>SUMIF(A:A,A47,L:L)</f>
        <v>2113.0148193081604</v>
      </c>
      <c r="N47" s="3">
        <f t="shared" si="11"/>
        <v>0.45883506933600016</v>
      </c>
      <c r="O47" s="7">
        <f t="shared" si="12"/>
        <v>2.1794323643289575</v>
      </c>
      <c r="P47" s="3">
        <f t="shared" si="13"/>
        <v>0.45883506933600016</v>
      </c>
      <c r="Q47" s="3">
        <f>IF(ISNUMBER(P47),SUMIF(A:A,A47,P:P),"")</f>
        <v>0.9604983351380718</v>
      </c>
      <c r="R47" s="3">
        <f t="shared" si="14"/>
        <v>0.4777052208737484</v>
      </c>
      <c r="S47" s="8">
        <f t="shared" si="15"/>
        <v>2.0933411574839953</v>
      </c>
    </row>
    <row r="48" spans="1:19" ht="15">
      <c r="A48" s="1">
        <v>3</v>
      </c>
      <c r="B48" s="5">
        <v>0.6666666666666666</v>
      </c>
      <c r="C48" s="1" t="s">
        <v>22</v>
      </c>
      <c r="D48" s="1">
        <v>6</v>
      </c>
      <c r="E48" s="1">
        <v>5</v>
      </c>
      <c r="F48" s="1" t="s">
        <v>43</v>
      </c>
      <c r="G48" s="2">
        <v>54.9926666666666</v>
      </c>
      <c r="H48" s="6">
        <f>1+_xlfn.COUNTIFS(A:A,A48,O:O,"&lt;"&amp;O48)</f>
        <v>2</v>
      </c>
      <c r="I48" s="2">
        <f>_xlfn.AVERAGEIF(A:A,A48,G:G)</f>
        <v>47.8271238095238</v>
      </c>
      <c r="J48" s="2">
        <f t="shared" si="8"/>
        <v>7.165542857142803</v>
      </c>
      <c r="K48" s="2">
        <f t="shared" si="9"/>
        <v>97.16554285714281</v>
      </c>
      <c r="L48" s="2">
        <f t="shared" si="10"/>
        <v>340.33572994596676</v>
      </c>
      <c r="M48" s="2">
        <f>SUMIF(A:A,A48,L:L)</f>
        <v>2113.0148193081604</v>
      </c>
      <c r="N48" s="3">
        <f t="shared" si="11"/>
        <v>0.16106641886089512</v>
      </c>
      <c r="O48" s="7">
        <f t="shared" si="12"/>
        <v>6.208618823664597</v>
      </c>
      <c r="P48" s="3">
        <f t="shared" si="13"/>
        <v>0.16106641886089512</v>
      </c>
      <c r="Q48" s="3">
        <f>IF(ISNUMBER(P48),SUMIF(A:A,A48,P:P),"")</f>
        <v>0.9604983351380718</v>
      </c>
      <c r="R48" s="3">
        <f t="shared" si="14"/>
        <v>0.16769047167347959</v>
      </c>
      <c r="S48" s="8">
        <f t="shared" si="15"/>
        <v>5.96336804363674</v>
      </c>
    </row>
    <row r="49" spans="1:19" ht="15">
      <c r="A49" s="1">
        <v>3</v>
      </c>
      <c r="B49" s="5">
        <v>0.6666666666666666</v>
      </c>
      <c r="C49" s="1" t="s">
        <v>22</v>
      </c>
      <c r="D49" s="1">
        <v>6</v>
      </c>
      <c r="E49" s="1">
        <v>4</v>
      </c>
      <c r="F49" s="1" t="s">
        <v>42</v>
      </c>
      <c r="G49" s="2">
        <v>48.1020333333333</v>
      </c>
      <c r="H49" s="6">
        <f>1+_xlfn.COUNTIFS(A:A,A49,O:O,"&lt;"&amp;O49)</f>
        <v>3</v>
      </c>
      <c r="I49" s="2">
        <f>_xlfn.AVERAGEIF(A:A,A49,G:G)</f>
        <v>47.8271238095238</v>
      </c>
      <c r="J49" s="2">
        <f t="shared" si="8"/>
        <v>0.2749095238095052</v>
      </c>
      <c r="K49" s="2">
        <f t="shared" si="9"/>
        <v>90.2749095238095</v>
      </c>
      <c r="L49" s="2">
        <f t="shared" si="10"/>
        <v>225.08870555678536</v>
      </c>
      <c r="M49" s="2">
        <f>SUMIF(A:A,A49,L:L)</f>
        <v>2113.0148193081604</v>
      </c>
      <c r="N49" s="3">
        <f t="shared" si="11"/>
        <v>0.10652490626188958</v>
      </c>
      <c r="O49" s="7">
        <f t="shared" si="12"/>
        <v>9.38747599121578</v>
      </c>
      <c r="P49" s="3">
        <f t="shared" si="13"/>
        <v>0.10652490626188958</v>
      </c>
      <c r="Q49" s="3">
        <f>IF(ISNUMBER(P49),SUMIF(A:A,A49,P:P),"")</f>
        <v>0.9604983351380718</v>
      </c>
      <c r="R49" s="3">
        <f t="shared" si="14"/>
        <v>0.11090587288376363</v>
      </c>
      <c r="S49" s="8">
        <f t="shared" si="15"/>
        <v>9.016655060711377</v>
      </c>
    </row>
    <row r="50" spans="1:19" ht="15">
      <c r="A50" s="1">
        <v>3</v>
      </c>
      <c r="B50" s="5">
        <v>0.6666666666666666</v>
      </c>
      <c r="C50" s="1" t="s">
        <v>22</v>
      </c>
      <c r="D50" s="1">
        <v>6</v>
      </c>
      <c r="E50" s="1">
        <v>3</v>
      </c>
      <c r="F50" s="1" t="s">
        <v>41</v>
      </c>
      <c r="G50" s="2">
        <v>47.2966</v>
      </c>
      <c r="H50" s="6">
        <f>1+_xlfn.COUNTIFS(A:A,A50,O:O,"&lt;"&amp;O50)</f>
        <v>4</v>
      </c>
      <c r="I50" s="2">
        <f>_xlfn.AVERAGEIF(A:A,A50,G:G)</f>
        <v>47.8271238095238</v>
      </c>
      <c r="J50" s="2">
        <f t="shared" si="8"/>
        <v>-0.5305238095237996</v>
      </c>
      <c r="K50" s="2">
        <f t="shared" si="9"/>
        <v>89.4694761904762</v>
      </c>
      <c r="L50" s="2">
        <f t="shared" si="10"/>
        <v>214.46972182866597</v>
      </c>
      <c r="M50" s="2">
        <f>SUMIF(A:A,A50,L:L)</f>
        <v>2113.0148193081604</v>
      </c>
      <c r="N50" s="3">
        <f t="shared" si="11"/>
        <v>0.10149939312725088</v>
      </c>
      <c r="O50" s="7">
        <f t="shared" si="12"/>
        <v>9.852275655937067</v>
      </c>
      <c r="P50" s="3">
        <f t="shared" si="13"/>
        <v>0.10149939312725088</v>
      </c>
      <c r="Q50" s="3">
        <f>IF(ISNUMBER(P50),SUMIF(A:A,A50,P:P),"")</f>
        <v>0.9604983351380718</v>
      </c>
      <c r="R50" s="3">
        <f t="shared" si="14"/>
        <v>0.10567367939545708</v>
      </c>
      <c r="S50" s="8">
        <f t="shared" si="15"/>
        <v>9.463094364848908</v>
      </c>
    </row>
    <row r="51" spans="1:19" ht="15">
      <c r="A51" s="1">
        <v>3</v>
      </c>
      <c r="B51" s="5">
        <v>0.6666666666666666</v>
      </c>
      <c r="C51" s="1" t="s">
        <v>22</v>
      </c>
      <c r="D51" s="1">
        <v>6</v>
      </c>
      <c r="E51" s="1">
        <v>8</v>
      </c>
      <c r="F51" s="1" t="s">
        <v>45</v>
      </c>
      <c r="G51" s="2">
        <v>40.3219333333333</v>
      </c>
      <c r="H51" s="6">
        <f>1+_xlfn.COUNTIFS(A:A,A51,O:O,"&lt;"&amp;O51)</f>
        <v>5</v>
      </c>
      <c r="I51" s="2">
        <f>_xlfn.AVERAGEIF(A:A,A51,G:G)</f>
        <v>47.8271238095238</v>
      </c>
      <c r="J51" s="2">
        <f aca="true" t="shared" si="16" ref="J51:J76">G51-I51</f>
        <v>-7.505190476190499</v>
      </c>
      <c r="K51" s="2">
        <f aca="true" t="shared" si="17" ref="K51:K76">90+J51</f>
        <v>82.4948095238095</v>
      </c>
      <c r="L51" s="2">
        <f aca="true" t="shared" si="18" ref="L51:L76">EXP(0.06*K51)</f>
        <v>141.1310048495518</v>
      </c>
      <c r="M51" s="2">
        <f>SUMIF(A:A,A51,L:L)</f>
        <v>2113.0148193081604</v>
      </c>
      <c r="N51" s="3">
        <f aca="true" t="shared" si="19" ref="N51:N76">L51/M51</f>
        <v>0.06679129912385597</v>
      </c>
      <c r="O51" s="7">
        <f aca="true" t="shared" si="20" ref="O51:O76">1/N51</f>
        <v>14.972010024024645</v>
      </c>
      <c r="P51" s="3">
        <f aca="true" t="shared" si="21" ref="P51:P76">IF(O51&gt;21,"",N51)</f>
        <v>0.06679129912385597</v>
      </c>
      <c r="Q51" s="3">
        <f>IF(ISNUMBER(P51),SUMIF(A:A,A51,P:P),"")</f>
        <v>0.9604983351380718</v>
      </c>
      <c r="R51" s="3">
        <f aca="true" t="shared" si="22" ref="R51:R76">_xlfn.IFERROR(P51*(1/Q51),"")</f>
        <v>0.06953817271765984</v>
      </c>
      <c r="S51" s="8">
        <f aca="true" t="shared" si="23" ref="S51:S76">_xlfn.IFERROR(1/R51,"")</f>
        <v>14.380590701746193</v>
      </c>
    </row>
    <row r="52" spans="1:19" ht="15">
      <c r="A52" s="1">
        <v>3</v>
      </c>
      <c r="B52" s="5">
        <v>0.6666666666666666</v>
      </c>
      <c r="C52" s="1" t="s">
        <v>22</v>
      </c>
      <c r="D52" s="1">
        <v>6</v>
      </c>
      <c r="E52" s="1">
        <v>6</v>
      </c>
      <c r="F52" s="1" t="s">
        <v>44</v>
      </c>
      <c r="G52" s="2">
        <v>40.0679666666667</v>
      </c>
      <c r="H52" s="6">
        <f>1+_xlfn.COUNTIFS(A:A,A52,O:O,"&lt;"&amp;O52)</f>
        <v>6</v>
      </c>
      <c r="I52" s="2">
        <f>_xlfn.AVERAGEIF(A:A,A52,G:G)</f>
        <v>47.8271238095238</v>
      </c>
      <c r="J52" s="2">
        <f t="shared" si="16"/>
        <v>-7.759157142857099</v>
      </c>
      <c r="K52" s="2">
        <f t="shared" si="17"/>
        <v>82.2408428571429</v>
      </c>
      <c r="L52" s="2">
        <f t="shared" si="18"/>
        <v>138.99675276133627</v>
      </c>
      <c r="M52" s="2">
        <f>SUMIF(A:A,A52,L:L)</f>
        <v>2113.0148193081604</v>
      </c>
      <c r="N52" s="3">
        <f t="shared" si="19"/>
        <v>0.06578124842818014</v>
      </c>
      <c r="O52" s="7">
        <f t="shared" si="20"/>
        <v>15.201900600773765</v>
      </c>
      <c r="P52" s="3">
        <f t="shared" si="21"/>
        <v>0.06578124842818014</v>
      </c>
      <c r="Q52" s="3">
        <f>IF(ISNUMBER(P52),SUMIF(A:A,A52,P:P),"")</f>
        <v>0.9604983351380718</v>
      </c>
      <c r="R52" s="3">
        <f t="shared" si="22"/>
        <v>0.06848658245589159</v>
      </c>
      <c r="S52" s="8">
        <f t="shared" si="23"/>
        <v>14.601400217977654</v>
      </c>
    </row>
    <row r="53" spans="1:19" ht="15">
      <c r="A53" s="1">
        <v>3</v>
      </c>
      <c r="B53" s="5">
        <v>0.6666666666666666</v>
      </c>
      <c r="C53" s="1" t="s">
        <v>22</v>
      </c>
      <c r="D53" s="1">
        <v>6</v>
      </c>
      <c r="E53" s="1">
        <v>2</v>
      </c>
      <c r="F53" s="1" t="s">
        <v>40</v>
      </c>
      <c r="G53" s="2">
        <v>31.568099999999998</v>
      </c>
      <c r="H53" s="6">
        <f>1+_xlfn.COUNTIFS(A:A,A53,O:O,"&lt;"&amp;O53)</f>
        <v>7</v>
      </c>
      <c r="I53" s="2">
        <f>_xlfn.AVERAGEIF(A:A,A53,G:G)</f>
        <v>47.8271238095238</v>
      </c>
      <c r="J53" s="2">
        <f t="shared" si="16"/>
        <v>-16.2590238095238</v>
      </c>
      <c r="K53" s="2">
        <f t="shared" si="17"/>
        <v>73.7409761904762</v>
      </c>
      <c r="L53" s="2">
        <f t="shared" si="18"/>
        <v>83.4676032405989</v>
      </c>
      <c r="M53" s="2">
        <f>SUMIF(A:A,A53,L:L)</f>
        <v>2113.0148193081604</v>
      </c>
      <c r="N53" s="3">
        <f t="shared" si="19"/>
        <v>0.039501664861928285</v>
      </c>
      <c r="O53" s="7">
        <f t="shared" si="20"/>
        <v>25.315388692991526</v>
      </c>
      <c r="P53" s="3">
        <f t="shared" si="21"/>
      </c>
      <c r="Q53" s="3">
        <f>IF(ISNUMBER(P53),SUMIF(A:A,A53,P:P),"")</f>
      </c>
      <c r="R53" s="3">
        <f t="shared" si="22"/>
      </c>
      <c r="S53" s="8">
        <f t="shared" si="23"/>
      </c>
    </row>
    <row r="54" spans="1:19" ht="15">
      <c r="A54" s="1">
        <v>12</v>
      </c>
      <c r="B54" s="5">
        <v>0.6736111111111112</v>
      </c>
      <c r="C54" s="1" t="s">
        <v>124</v>
      </c>
      <c r="D54" s="1">
        <v>1</v>
      </c>
      <c r="E54" s="1">
        <v>1</v>
      </c>
      <c r="F54" s="1" t="s">
        <v>125</v>
      </c>
      <c r="G54" s="2">
        <v>67.5106666666667</v>
      </c>
      <c r="H54" s="6">
        <f>1+_xlfn.COUNTIFS(A:A,A54,O:O,"&lt;"&amp;O54)</f>
        <v>1</v>
      </c>
      <c r="I54" s="2">
        <f>_xlfn.AVERAGEIF(A:A,A54,G:G)</f>
        <v>52.285566666666654</v>
      </c>
      <c r="J54" s="2">
        <f t="shared" si="16"/>
        <v>15.22510000000004</v>
      </c>
      <c r="K54" s="2">
        <f t="shared" si="17"/>
        <v>105.22510000000004</v>
      </c>
      <c r="L54" s="2">
        <f t="shared" si="18"/>
        <v>551.9767909429752</v>
      </c>
      <c r="M54" s="2">
        <f>SUMIF(A:A,A54,L:L)</f>
        <v>1231.4735069498738</v>
      </c>
      <c r="N54" s="3">
        <f t="shared" si="19"/>
        <v>0.4482246575568783</v>
      </c>
      <c r="O54" s="7">
        <f t="shared" si="20"/>
        <v>2.231024070497735</v>
      </c>
      <c r="P54" s="3">
        <f t="shared" si="21"/>
        <v>0.4482246575568783</v>
      </c>
      <c r="Q54" s="3">
        <f>IF(ISNUMBER(P54),SUMIF(A:A,A54,P:P),"")</f>
        <v>0.9597285583235142</v>
      </c>
      <c r="R54" s="3">
        <f t="shared" si="22"/>
        <v>0.46703273927770994</v>
      </c>
      <c r="S54" s="8">
        <f t="shared" si="23"/>
        <v>2.1411775147638497</v>
      </c>
    </row>
    <row r="55" spans="1:19" ht="15">
      <c r="A55" s="1">
        <v>12</v>
      </c>
      <c r="B55" s="5">
        <v>0.6736111111111112</v>
      </c>
      <c r="C55" s="1" t="s">
        <v>124</v>
      </c>
      <c r="D55" s="1">
        <v>1</v>
      </c>
      <c r="E55" s="1">
        <v>3</v>
      </c>
      <c r="F55" s="1" t="s">
        <v>127</v>
      </c>
      <c r="G55" s="2">
        <v>63.0265666666666</v>
      </c>
      <c r="H55" s="6">
        <f>1+_xlfn.COUNTIFS(A:A,A55,O:O,"&lt;"&amp;O55)</f>
        <v>2</v>
      </c>
      <c r="I55" s="2">
        <f>_xlfn.AVERAGEIF(A:A,A55,G:G)</f>
        <v>52.285566666666654</v>
      </c>
      <c r="J55" s="2">
        <f t="shared" si="16"/>
        <v>10.740999999999943</v>
      </c>
      <c r="K55" s="2">
        <f t="shared" si="17"/>
        <v>100.74099999999994</v>
      </c>
      <c r="L55" s="2">
        <f t="shared" si="18"/>
        <v>421.76994020991884</v>
      </c>
      <c r="M55" s="2">
        <f>SUMIF(A:A,A55,L:L)</f>
        <v>1231.4735069498738</v>
      </c>
      <c r="N55" s="3">
        <f t="shared" si="19"/>
        <v>0.34249209408861986</v>
      </c>
      <c r="O55" s="7">
        <f t="shared" si="20"/>
        <v>2.919775426235824</v>
      </c>
      <c r="P55" s="3">
        <f t="shared" si="21"/>
        <v>0.34249209408861986</v>
      </c>
      <c r="Q55" s="3">
        <f>IF(ISNUMBER(P55),SUMIF(A:A,A55,P:P),"")</f>
        <v>0.9597285583235142</v>
      </c>
      <c r="R55" s="3">
        <f t="shared" si="22"/>
        <v>0.35686350178731413</v>
      </c>
      <c r="S55" s="8">
        <f t="shared" si="23"/>
        <v>2.802191860449732</v>
      </c>
    </row>
    <row r="56" spans="1:19" ht="15">
      <c r="A56" s="1">
        <v>12</v>
      </c>
      <c r="B56" s="5">
        <v>0.6736111111111112</v>
      </c>
      <c r="C56" s="1" t="s">
        <v>124</v>
      </c>
      <c r="D56" s="1">
        <v>1</v>
      </c>
      <c r="E56" s="1">
        <v>2</v>
      </c>
      <c r="F56" s="1" t="s">
        <v>126</v>
      </c>
      <c r="G56" s="2">
        <v>51.25523333333331</v>
      </c>
      <c r="H56" s="6">
        <f>1+_xlfn.COUNTIFS(A:A,A56,O:O,"&lt;"&amp;O56)</f>
        <v>3</v>
      </c>
      <c r="I56" s="2">
        <f>_xlfn.AVERAGEIF(A:A,A56,G:G)</f>
        <v>52.285566666666654</v>
      </c>
      <c r="J56" s="2">
        <f t="shared" si="16"/>
        <v>-1.0303333333333455</v>
      </c>
      <c r="K56" s="2">
        <f t="shared" si="17"/>
        <v>88.96966666666665</v>
      </c>
      <c r="L56" s="2">
        <f t="shared" si="18"/>
        <v>208.1335622857106</v>
      </c>
      <c r="M56" s="2">
        <f>SUMIF(A:A,A56,L:L)</f>
        <v>1231.4735069498738</v>
      </c>
      <c r="N56" s="3">
        <f t="shared" si="19"/>
        <v>0.16901180667801613</v>
      </c>
      <c r="O56" s="7">
        <f t="shared" si="20"/>
        <v>5.916746407575519</v>
      </c>
      <c r="P56" s="3">
        <f t="shared" si="21"/>
        <v>0.16901180667801613</v>
      </c>
      <c r="Q56" s="3">
        <f>IF(ISNUMBER(P56),SUMIF(A:A,A56,P:P),"")</f>
        <v>0.9597285583235142</v>
      </c>
      <c r="R56" s="3">
        <f t="shared" si="22"/>
        <v>0.1761037589349759</v>
      </c>
      <c r="S56" s="8">
        <f t="shared" si="23"/>
        <v>5.678470499708285</v>
      </c>
    </row>
    <row r="57" spans="1:19" ht="15">
      <c r="A57" s="1">
        <v>12</v>
      </c>
      <c r="B57" s="5">
        <v>0.6736111111111112</v>
      </c>
      <c r="C57" s="1" t="s">
        <v>124</v>
      </c>
      <c r="D57" s="1">
        <v>1</v>
      </c>
      <c r="E57" s="1">
        <v>5</v>
      </c>
      <c r="F57" s="1" t="s">
        <v>128</v>
      </c>
      <c r="G57" s="2">
        <v>27.349800000000002</v>
      </c>
      <c r="H57" s="6">
        <f>1+_xlfn.COUNTIFS(A:A,A57,O:O,"&lt;"&amp;O57)</f>
        <v>4</v>
      </c>
      <c r="I57" s="2">
        <f>_xlfn.AVERAGEIF(A:A,A57,G:G)</f>
        <v>52.285566666666654</v>
      </c>
      <c r="J57" s="2">
        <f t="shared" si="16"/>
        <v>-24.93576666666665</v>
      </c>
      <c r="K57" s="2">
        <f t="shared" si="17"/>
        <v>65.06423333333335</v>
      </c>
      <c r="L57" s="2">
        <f t="shared" si="18"/>
        <v>49.59321351126918</v>
      </c>
      <c r="M57" s="2">
        <f>SUMIF(A:A,A57,L:L)</f>
        <v>1231.4735069498738</v>
      </c>
      <c r="N57" s="3">
        <f t="shared" si="19"/>
        <v>0.04027144167648572</v>
      </c>
      <c r="O57" s="7">
        <f t="shared" si="20"/>
        <v>24.83149245148317</v>
      </c>
      <c r="P57" s="3">
        <f t="shared" si="21"/>
      </c>
      <c r="Q57" s="3">
        <f>IF(ISNUMBER(P57),SUMIF(A:A,A57,P:P),"")</f>
      </c>
      <c r="R57" s="3">
        <f t="shared" si="22"/>
      </c>
      <c r="S57" s="8">
        <f t="shared" si="23"/>
      </c>
    </row>
    <row r="58" spans="1:19" ht="15">
      <c r="A58" s="1">
        <v>9</v>
      </c>
      <c r="B58" s="5">
        <v>0.6840277777777778</v>
      </c>
      <c r="C58" s="1" t="s">
        <v>65</v>
      </c>
      <c r="D58" s="1">
        <v>6</v>
      </c>
      <c r="E58" s="1">
        <v>1</v>
      </c>
      <c r="F58" s="1" t="s">
        <v>92</v>
      </c>
      <c r="G58" s="2">
        <v>79.3774</v>
      </c>
      <c r="H58" s="6">
        <f>1+_xlfn.COUNTIFS(A:A,A58,O:O,"&lt;"&amp;O58)</f>
        <v>1</v>
      </c>
      <c r="I58" s="2">
        <f>_xlfn.AVERAGEIF(A:A,A58,G:G)</f>
        <v>45.07857037037037</v>
      </c>
      <c r="J58" s="2">
        <f t="shared" si="16"/>
        <v>34.29882962962962</v>
      </c>
      <c r="K58" s="2">
        <f t="shared" si="17"/>
        <v>124.29882962962962</v>
      </c>
      <c r="L58" s="2">
        <f t="shared" si="18"/>
        <v>1733.5554948217175</v>
      </c>
      <c r="M58" s="2">
        <f>SUMIF(A:A,A58,L:L)</f>
        <v>3499.4044096275848</v>
      </c>
      <c r="N58" s="3">
        <f t="shared" si="19"/>
        <v>0.49538586910742527</v>
      </c>
      <c r="O58" s="7">
        <f t="shared" si="20"/>
        <v>2.0186284316138785</v>
      </c>
      <c r="P58" s="3">
        <f t="shared" si="21"/>
        <v>0.49538586910742527</v>
      </c>
      <c r="Q58" s="3">
        <f>IF(ISNUMBER(P58),SUMIF(A:A,A58,P:P),"")</f>
        <v>0.901974519315343</v>
      </c>
      <c r="R58" s="3">
        <f t="shared" si="22"/>
        <v>0.5492237956826709</v>
      </c>
      <c r="S58" s="8">
        <f t="shared" si="23"/>
        <v>1.820751409281213</v>
      </c>
    </row>
    <row r="59" spans="1:19" ht="15">
      <c r="A59" s="1">
        <v>9</v>
      </c>
      <c r="B59" s="5">
        <v>0.6840277777777778</v>
      </c>
      <c r="C59" s="1" t="s">
        <v>65</v>
      </c>
      <c r="D59" s="1">
        <v>6</v>
      </c>
      <c r="E59" s="1">
        <v>4</v>
      </c>
      <c r="F59" s="1" t="s">
        <v>95</v>
      </c>
      <c r="G59" s="2">
        <v>56.2115000000001</v>
      </c>
      <c r="H59" s="6">
        <f>1+_xlfn.COUNTIFS(A:A,A59,O:O,"&lt;"&amp;O59)</f>
        <v>2</v>
      </c>
      <c r="I59" s="2">
        <f>_xlfn.AVERAGEIF(A:A,A59,G:G)</f>
        <v>45.07857037037037</v>
      </c>
      <c r="J59" s="2">
        <f t="shared" si="16"/>
        <v>11.132929629629729</v>
      </c>
      <c r="K59" s="2">
        <f t="shared" si="17"/>
        <v>101.13292962962973</v>
      </c>
      <c r="L59" s="2">
        <f t="shared" si="18"/>
        <v>431.8057255751571</v>
      </c>
      <c r="M59" s="2">
        <f>SUMIF(A:A,A59,L:L)</f>
        <v>3499.4044096275848</v>
      </c>
      <c r="N59" s="3">
        <f t="shared" si="19"/>
        <v>0.12339406225447117</v>
      </c>
      <c r="O59" s="7">
        <f t="shared" si="20"/>
        <v>8.104117667653535</v>
      </c>
      <c r="P59" s="3">
        <f t="shared" si="21"/>
        <v>0.12339406225447117</v>
      </c>
      <c r="Q59" s="3">
        <f>IF(ISNUMBER(P59),SUMIF(A:A,A59,P:P),"")</f>
        <v>0.901974519315343</v>
      </c>
      <c r="R59" s="3">
        <f t="shared" si="22"/>
        <v>0.1368043770772319</v>
      </c>
      <c r="S59" s="8">
        <f t="shared" si="23"/>
        <v>7.309707637756776</v>
      </c>
    </row>
    <row r="60" spans="1:19" ht="15">
      <c r="A60" s="1">
        <v>9</v>
      </c>
      <c r="B60" s="5">
        <v>0.6840277777777778</v>
      </c>
      <c r="C60" s="1" t="s">
        <v>65</v>
      </c>
      <c r="D60" s="1">
        <v>6</v>
      </c>
      <c r="E60" s="1">
        <v>5</v>
      </c>
      <c r="F60" s="1" t="s">
        <v>96</v>
      </c>
      <c r="G60" s="2">
        <v>52.76426666666671</v>
      </c>
      <c r="H60" s="6">
        <f>1+_xlfn.COUNTIFS(A:A,A60,O:O,"&lt;"&amp;O60)</f>
        <v>3</v>
      </c>
      <c r="I60" s="2">
        <f>_xlfn.AVERAGEIF(A:A,A60,G:G)</f>
        <v>45.07857037037037</v>
      </c>
      <c r="J60" s="2">
        <f t="shared" si="16"/>
        <v>7.685696296296335</v>
      </c>
      <c r="K60" s="2">
        <f t="shared" si="17"/>
        <v>97.68569629629633</v>
      </c>
      <c r="L60" s="2">
        <f t="shared" si="18"/>
        <v>351.12482175262306</v>
      </c>
      <c r="M60" s="2">
        <f>SUMIF(A:A,A60,L:L)</f>
        <v>3499.4044096275848</v>
      </c>
      <c r="N60" s="3">
        <f t="shared" si="19"/>
        <v>0.10033845210533715</v>
      </c>
      <c r="O60" s="7">
        <f t="shared" si="20"/>
        <v>9.96626895290533</v>
      </c>
      <c r="P60" s="3">
        <f t="shared" si="21"/>
        <v>0.10033845210533715</v>
      </c>
      <c r="Q60" s="3">
        <f>IF(ISNUMBER(P60),SUMIF(A:A,A60,P:P),"")</f>
        <v>0.901974519315343</v>
      </c>
      <c r="R60" s="3">
        <f t="shared" si="22"/>
        <v>0.11124311159199987</v>
      </c>
      <c r="S60" s="8">
        <f t="shared" si="23"/>
        <v>8.989320648164211</v>
      </c>
    </row>
    <row r="61" spans="1:19" ht="15">
      <c r="A61" s="1">
        <v>9</v>
      </c>
      <c r="B61" s="5">
        <v>0.6840277777777778</v>
      </c>
      <c r="C61" s="1" t="s">
        <v>65</v>
      </c>
      <c r="D61" s="1">
        <v>6</v>
      </c>
      <c r="E61" s="1">
        <v>7</v>
      </c>
      <c r="F61" s="1" t="s">
        <v>97</v>
      </c>
      <c r="G61" s="2">
        <v>51.6498</v>
      </c>
      <c r="H61" s="6">
        <f>1+_xlfn.COUNTIFS(A:A,A61,O:O,"&lt;"&amp;O61)</f>
        <v>4</v>
      </c>
      <c r="I61" s="2">
        <f>_xlfn.AVERAGEIF(A:A,A61,G:G)</f>
        <v>45.07857037037037</v>
      </c>
      <c r="J61" s="2">
        <f t="shared" si="16"/>
        <v>6.571229629629627</v>
      </c>
      <c r="K61" s="2">
        <f t="shared" si="17"/>
        <v>96.57122962962963</v>
      </c>
      <c r="L61" s="2">
        <f t="shared" si="18"/>
        <v>328.41359610695616</v>
      </c>
      <c r="M61" s="2">
        <f>SUMIF(A:A,A61,L:L)</f>
        <v>3499.4044096275848</v>
      </c>
      <c r="N61" s="3">
        <f t="shared" si="19"/>
        <v>0.09384842609314388</v>
      </c>
      <c r="O61" s="7">
        <f t="shared" si="20"/>
        <v>10.655479709457325</v>
      </c>
      <c r="P61" s="3">
        <f t="shared" si="21"/>
        <v>0.09384842609314388</v>
      </c>
      <c r="Q61" s="3">
        <f>IF(ISNUMBER(P61),SUMIF(A:A,A61,P:P),"")</f>
        <v>0.901974519315343</v>
      </c>
      <c r="R61" s="3">
        <f t="shared" si="22"/>
        <v>0.10404775754018074</v>
      </c>
      <c r="S61" s="8">
        <f t="shared" si="23"/>
        <v>9.610971189012162</v>
      </c>
    </row>
    <row r="62" spans="1:19" ht="15">
      <c r="A62" s="1">
        <v>9</v>
      </c>
      <c r="B62" s="5">
        <v>0.6840277777777778</v>
      </c>
      <c r="C62" s="1" t="s">
        <v>65</v>
      </c>
      <c r="D62" s="1">
        <v>6</v>
      </c>
      <c r="E62" s="1">
        <v>3</v>
      </c>
      <c r="F62" s="1" t="s">
        <v>94</v>
      </c>
      <c r="G62" s="2">
        <v>50.7671666666666</v>
      </c>
      <c r="H62" s="6">
        <f>1+_xlfn.COUNTIFS(A:A,A62,O:O,"&lt;"&amp;O62)</f>
        <v>5</v>
      </c>
      <c r="I62" s="2">
        <f>_xlfn.AVERAGEIF(A:A,A62,G:G)</f>
        <v>45.07857037037037</v>
      </c>
      <c r="J62" s="2">
        <f t="shared" si="16"/>
        <v>5.688596296296225</v>
      </c>
      <c r="K62" s="2">
        <f t="shared" si="17"/>
        <v>95.68859629629623</v>
      </c>
      <c r="L62" s="2">
        <f t="shared" si="18"/>
        <v>311.4739720073781</v>
      </c>
      <c r="M62" s="2">
        <f>SUMIF(A:A,A62,L:L)</f>
        <v>3499.4044096275848</v>
      </c>
      <c r="N62" s="3">
        <f t="shared" si="19"/>
        <v>0.0890077097549654</v>
      </c>
      <c r="O62" s="7">
        <f t="shared" si="20"/>
        <v>11.23498180947425</v>
      </c>
      <c r="P62" s="3">
        <f t="shared" si="21"/>
        <v>0.0890077097549654</v>
      </c>
      <c r="Q62" s="3">
        <f>IF(ISNUMBER(P62),SUMIF(A:A,A62,P:P),"")</f>
        <v>0.901974519315343</v>
      </c>
      <c r="R62" s="3">
        <f t="shared" si="22"/>
        <v>0.0986809581079164</v>
      </c>
      <c r="S62" s="8">
        <f t="shared" si="23"/>
        <v>10.13366731711716</v>
      </c>
    </row>
    <row r="63" spans="1:19" ht="15">
      <c r="A63" s="1">
        <v>9</v>
      </c>
      <c r="B63" s="5">
        <v>0.6840277777777778</v>
      </c>
      <c r="C63" s="1" t="s">
        <v>65</v>
      </c>
      <c r="D63" s="1">
        <v>6</v>
      </c>
      <c r="E63" s="1">
        <v>2</v>
      </c>
      <c r="F63" s="1" t="s">
        <v>93</v>
      </c>
      <c r="G63" s="2">
        <v>32.1608666666667</v>
      </c>
      <c r="H63" s="6">
        <f>1+_xlfn.COUNTIFS(A:A,A63,O:O,"&lt;"&amp;O63)</f>
        <v>7</v>
      </c>
      <c r="I63" s="2">
        <f>_xlfn.AVERAGEIF(A:A,A63,G:G)</f>
        <v>45.07857037037037</v>
      </c>
      <c r="J63" s="2">
        <f t="shared" si="16"/>
        <v>-12.917703703703673</v>
      </c>
      <c r="K63" s="2">
        <f t="shared" si="17"/>
        <v>77.08229629629633</v>
      </c>
      <c r="L63" s="2">
        <f t="shared" si="18"/>
        <v>101.996426440939</v>
      </c>
      <c r="M63" s="2">
        <f>SUMIF(A:A,A63,L:L)</f>
        <v>3499.4044096275848</v>
      </c>
      <c r="N63" s="3">
        <f t="shared" si="19"/>
        <v>0.02914679599772057</v>
      </c>
      <c r="O63" s="7">
        <f t="shared" si="20"/>
        <v>34.30908838412995</v>
      </c>
      <c r="P63" s="3">
        <f t="shared" si="21"/>
      </c>
      <c r="Q63" s="3">
        <f>IF(ISNUMBER(P63),SUMIF(A:A,A63,P:P),"")</f>
      </c>
      <c r="R63" s="3">
        <f t="shared" si="22"/>
      </c>
      <c r="S63" s="8">
        <f t="shared" si="23"/>
      </c>
    </row>
    <row r="64" spans="1:19" ht="15">
      <c r="A64" s="1">
        <v>9</v>
      </c>
      <c r="B64" s="5">
        <v>0.6840277777777778</v>
      </c>
      <c r="C64" s="1" t="s">
        <v>65</v>
      </c>
      <c r="D64" s="1">
        <v>6</v>
      </c>
      <c r="E64" s="1">
        <v>9</v>
      </c>
      <c r="F64" s="1" t="s">
        <v>98</v>
      </c>
      <c r="G64" s="2">
        <v>24.0264333333333</v>
      </c>
      <c r="H64" s="6">
        <f>1+_xlfn.COUNTIFS(A:A,A64,O:O,"&lt;"&amp;O64)</f>
        <v>9</v>
      </c>
      <c r="I64" s="2">
        <f>_xlfn.AVERAGEIF(A:A,A64,G:G)</f>
        <v>45.07857037037037</v>
      </c>
      <c r="J64" s="2">
        <f t="shared" si="16"/>
        <v>-21.05213703703707</v>
      </c>
      <c r="K64" s="2">
        <f t="shared" si="17"/>
        <v>68.94786296296293</v>
      </c>
      <c r="L64" s="2">
        <f t="shared" si="18"/>
        <v>62.60666723447269</v>
      </c>
      <c r="M64" s="2">
        <f>SUMIF(A:A,A64,L:L)</f>
        <v>3499.4044096275848</v>
      </c>
      <c r="N64" s="3">
        <f t="shared" si="19"/>
        <v>0.017890663640426584</v>
      </c>
      <c r="O64" s="7">
        <f t="shared" si="20"/>
        <v>55.89507578356976</v>
      </c>
      <c r="P64" s="3">
        <f t="shared" si="21"/>
      </c>
      <c r="Q64" s="3">
        <f>IF(ISNUMBER(P64),SUMIF(A:A,A64,P:P),"")</f>
      </c>
      <c r="R64" s="3">
        <f t="shared" si="22"/>
      </c>
      <c r="S64" s="8">
        <f t="shared" si="23"/>
      </c>
    </row>
    <row r="65" spans="1:19" ht="15">
      <c r="A65" s="1">
        <v>9</v>
      </c>
      <c r="B65" s="5">
        <v>0.6840277777777778</v>
      </c>
      <c r="C65" s="1" t="s">
        <v>65</v>
      </c>
      <c r="D65" s="1">
        <v>6</v>
      </c>
      <c r="E65" s="1">
        <v>10</v>
      </c>
      <c r="F65" s="1" t="s">
        <v>99</v>
      </c>
      <c r="G65" s="2">
        <v>25.0524333333333</v>
      </c>
      <c r="H65" s="6">
        <f>1+_xlfn.COUNTIFS(A:A,A65,O:O,"&lt;"&amp;O65)</f>
        <v>8</v>
      </c>
      <c r="I65" s="2">
        <f>_xlfn.AVERAGEIF(A:A,A65,G:G)</f>
        <v>45.07857037037037</v>
      </c>
      <c r="J65" s="2">
        <f t="shared" si="16"/>
        <v>-20.02613703703707</v>
      </c>
      <c r="K65" s="2">
        <f t="shared" si="17"/>
        <v>69.97386296296293</v>
      </c>
      <c r="L65" s="2">
        <f t="shared" si="18"/>
        <v>66.58183401336453</v>
      </c>
      <c r="M65" s="2">
        <f>SUMIF(A:A,A65,L:L)</f>
        <v>3499.4044096275848</v>
      </c>
      <c r="N65" s="3">
        <f t="shared" si="19"/>
        <v>0.019026618881254235</v>
      </c>
      <c r="O65" s="7">
        <f t="shared" si="20"/>
        <v>52.55794559406658</v>
      </c>
      <c r="P65" s="3">
        <f t="shared" si="21"/>
      </c>
      <c r="Q65" s="3">
        <f>IF(ISNUMBER(P65),SUMIF(A:A,A65,P:P),"")</f>
      </c>
      <c r="R65" s="3">
        <f t="shared" si="22"/>
      </c>
      <c r="S65" s="8">
        <f t="shared" si="23"/>
      </c>
    </row>
    <row r="66" spans="1:19" ht="15">
      <c r="A66" s="1">
        <v>9</v>
      </c>
      <c r="B66" s="5">
        <v>0.6840277777777778</v>
      </c>
      <c r="C66" s="1" t="s">
        <v>65</v>
      </c>
      <c r="D66" s="1">
        <v>6</v>
      </c>
      <c r="E66" s="1">
        <v>11</v>
      </c>
      <c r="F66" s="1" t="s">
        <v>100</v>
      </c>
      <c r="G66" s="2">
        <v>33.6972666666667</v>
      </c>
      <c r="H66" s="6">
        <f>1+_xlfn.COUNTIFS(A:A,A66,O:O,"&lt;"&amp;O66)</f>
        <v>6</v>
      </c>
      <c r="I66" s="2">
        <f>_xlfn.AVERAGEIF(A:A,A66,G:G)</f>
        <v>45.07857037037037</v>
      </c>
      <c r="J66" s="2">
        <f t="shared" si="16"/>
        <v>-11.381303703703672</v>
      </c>
      <c r="K66" s="2">
        <f t="shared" si="17"/>
        <v>78.61869629629632</v>
      </c>
      <c r="L66" s="2">
        <f t="shared" si="18"/>
        <v>111.84587167497648</v>
      </c>
      <c r="M66" s="2">
        <f>SUMIF(A:A,A66,L:L)</f>
        <v>3499.4044096275848</v>
      </c>
      <c r="N66" s="3">
        <f t="shared" si="19"/>
        <v>0.03196140216525571</v>
      </c>
      <c r="O66" s="7">
        <f t="shared" si="20"/>
        <v>31.287738717767215</v>
      </c>
      <c r="P66" s="3">
        <f t="shared" si="21"/>
      </c>
      <c r="Q66" s="3">
        <f>IF(ISNUMBER(P66),SUMIF(A:A,A66,P:P),"")</f>
      </c>
      <c r="R66" s="3">
        <f t="shared" si="22"/>
      </c>
      <c r="S66" s="8">
        <f t="shared" si="23"/>
      </c>
    </row>
    <row r="67" spans="1:19" ht="15">
      <c r="A67" s="1">
        <v>4</v>
      </c>
      <c r="B67" s="5">
        <v>0.6875</v>
      </c>
      <c r="C67" s="1" t="s">
        <v>22</v>
      </c>
      <c r="D67" s="1">
        <v>7</v>
      </c>
      <c r="E67" s="1">
        <v>1</v>
      </c>
      <c r="F67" s="1" t="s">
        <v>46</v>
      </c>
      <c r="G67" s="2">
        <v>73.6739999999999</v>
      </c>
      <c r="H67" s="6">
        <f>1+_xlfn.COUNTIFS(A:A,A67,O:O,"&lt;"&amp;O67)</f>
        <v>1</v>
      </c>
      <c r="I67" s="2">
        <f>_xlfn.AVERAGEIF(A:A,A67,G:G)</f>
        <v>47.45891666666665</v>
      </c>
      <c r="J67" s="2">
        <f t="shared" si="16"/>
        <v>26.21508333333324</v>
      </c>
      <c r="K67" s="2">
        <f t="shared" si="17"/>
        <v>116.21508333333324</v>
      </c>
      <c r="L67" s="2">
        <f t="shared" si="18"/>
        <v>1067.318812481059</v>
      </c>
      <c r="M67" s="2">
        <f>SUMIF(A:A,A67,L:L)</f>
        <v>3071.9072913083937</v>
      </c>
      <c r="N67" s="3">
        <f t="shared" si="19"/>
        <v>0.34744499467835965</v>
      </c>
      <c r="O67" s="7">
        <f t="shared" si="20"/>
        <v>2.878153420876678</v>
      </c>
      <c r="P67" s="3">
        <f t="shared" si="21"/>
        <v>0.34744499467835965</v>
      </c>
      <c r="Q67" s="3">
        <f>IF(ISNUMBER(P67),SUMIF(A:A,A67,P:P),"")</f>
        <v>0.9116453915569143</v>
      </c>
      <c r="R67" s="3">
        <f t="shared" si="22"/>
        <v>0.3811185773505537</v>
      </c>
      <c r="S67" s="8">
        <f t="shared" si="23"/>
        <v>2.623855302335991</v>
      </c>
    </row>
    <row r="68" spans="1:19" ht="15">
      <c r="A68" s="1">
        <v>4</v>
      </c>
      <c r="B68" s="5">
        <v>0.6875</v>
      </c>
      <c r="C68" s="1" t="s">
        <v>22</v>
      </c>
      <c r="D68" s="1">
        <v>7</v>
      </c>
      <c r="E68" s="1">
        <v>4</v>
      </c>
      <c r="F68" s="1" t="s">
        <v>49</v>
      </c>
      <c r="G68" s="2">
        <v>61.2173333333333</v>
      </c>
      <c r="H68" s="6">
        <f>1+_xlfn.COUNTIFS(A:A,A68,O:O,"&lt;"&amp;O68)</f>
        <v>2</v>
      </c>
      <c r="I68" s="2">
        <f>_xlfn.AVERAGEIF(A:A,A68,G:G)</f>
        <v>47.45891666666665</v>
      </c>
      <c r="J68" s="2">
        <f t="shared" si="16"/>
        <v>13.758416666666648</v>
      </c>
      <c r="K68" s="2">
        <f t="shared" si="17"/>
        <v>103.75841666666665</v>
      </c>
      <c r="L68" s="2">
        <f t="shared" si="18"/>
        <v>505.4782445263676</v>
      </c>
      <c r="M68" s="2">
        <f>SUMIF(A:A,A68,L:L)</f>
        <v>3071.9072913083937</v>
      </c>
      <c r="N68" s="3">
        <f t="shared" si="19"/>
        <v>0.16454866524017825</v>
      </c>
      <c r="O68" s="7">
        <f t="shared" si="20"/>
        <v>6.077229484301083</v>
      </c>
      <c r="P68" s="3">
        <f t="shared" si="21"/>
        <v>0.16454866524017825</v>
      </c>
      <c r="Q68" s="3">
        <f>IF(ISNUMBER(P68),SUMIF(A:A,A68,P:P),"")</f>
        <v>0.9116453915569143</v>
      </c>
      <c r="R68" s="3">
        <f t="shared" si="22"/>
        <v>0.18049634952814372</v>
      </c>
      <c r="S68" s="8">
        <f t="shared" si="23"/>
        <v>5.5402782527968855</v>
      </c>
    </row>
    <row r="69" spans="1:19" ht="15">
      <c r="A69" s="1">
        <v>4</v>
      </c>
      <c r="B69" s="5">
        <v>0.6875</v>
      </c>
      <c r="C69" s="1" t="s">
        <v>22</v>
      </c>
      <c r="D69" s="1">
        <v>7</v>
      </c>
      <c r="E69" s="1">
        <v>3</v>
      </c>
      <c r="F69" s="1" t="s">
        <v>48</v>
      </c>
      <c r="G69" s="2">
        <v>57.751066666666695</v>
      </c>
      <c r="H69" s="6">
        <f>1+_xlfn.COUNTIFS(A:A,A69,O:O,"&lt;"&amp;O69)</f>
        <v>3</v>
      </c>
      <c r="I69" s="2">
        <f>_xlfn.AVERAGEIF(A:A,A69,G:G)</f>
        <v>47.45891666666665</v>
      </c>
      <c r="J69" s="2">
        <f t="shared" si="16"/>
        <v>10.292150000000042</v>
      </c>
      <c r="K69" s="2">
        <f t="shared" si="17"/>
        <v>100.29215000000005</v>
      </c>
      <c r="L69" s="2">
        <f t="shared" si="18"/>
        <v>410.56284049904644</v>
      </c>
      <c r="M69" s="2">
        <f>SUMIF(A:A,A69,L:L)</f>
        <v>3071.9072913083937</v>
      </c>
      <c r="N69" s="3">
        <f t="shared" si="19"/>
        <v>0.13365079137013233</v>
      </c>
      <c r="O69" s="7">
        <f t="shared" si="20"/>
        <v>7.48218540083763</v>
      </c>
      <c r="P69" s="3">
        <f t="shared" si="21"/>
        <v>0.13365079137013233</v>
      </c>
      <c r="Q69" s="3">
        <f>IF(ISNUMBER(P69),SUMIF(A:A,A69,P:P),"")</f>
        <v>0.9116453915569143</v>
      </c>
      <c r="R69" s="3">
        <f t="shared" si="22"/>
        <v>0.14660392363952238</v>
      </c>
      <c r="S69" s="8">
        <f t="shared" si="23"/>
        <v>6.821099839448048</v>
      </c>
    </row>
    <row r="70" spans="1:19" ht="15">
      <c r="A70" s="1">
        <v>4</v>
      </c>
      <c r="B70" s="5">
        <v>0.6875</v>
      </c>
      <c r="C70" s="1" t="s">
        <v>22</v>
      </c>
      <c r="D70" s="1">
        <v>7</v>
      </c>
      <c r="E70" s="1">
        <v>10</v>
      </c>
      <c r="F70" s="1" t="s">
        <v>54</v>
      </c>
      <c r="G70" s="2">
        <v>47.5551</v>
      </c>
      <c r="H70" s="6">
        <f>1+_xlfn.COUNTIFS(A:A,A70,O:O,"&lt;"&amp;O70)</f>
        <v>4</v>
      </c>
      <c r="I70" s="2">
        <f>_xlfn.AVERAGEIF(A:A,A70,G:G)</f>
        <v>47.45891666666665</v>
      </c>
      <c r="J70" s="2">
        <f t="shared" si="16"/>
        <v>0.09618333333335016</v>
      </c>
      <c r="K70" s="2">
        <f t="shared" si="17"/>
        <v>90.09618333333336</v>
      </c>
      <c r="L70" s="2">
        <f t="shared" si="18"/>
        <v>222.6878466431918</v>
      </c>
      <c r="M70" s="2">
        <f>SUMIF(A:A,A70,L:L)</f>
        <v>3071.9072913083937</v>
      </c>
      <c r="N70" s="3">
        <f t="shared" si="19"/>
        <v>0.07249172111191679</v>
      </c>
      <c r="O70" s="7">
        <f t="shared" si="20"/>
        <v>13.79467868415131</v>
      </c>
      <c r="P70" s="3">
        <f t="shared" si="21"/>
        <v>0.07249172111191679</v>
      </c>
      <c r="Q70" s="3">
        <f>IF(ISNUMBER(P70),SUMIF(A:A,A70,P:P),"")</f>
        <v>0.9116453915569143</v>
      </c>
      <c r="R70" s="3">
        <f t="shared" si="22"/>
        <v>0.07951745468500085</v>
      </c>
      <c r="S70" s="8">
        <f t="shared" si="23"/>
        <v>12.57585525041494</v>
      </c>
    </row>
    <row r="71" spans="1:19" ht="15">
      <c r="A71" s="1">
        <v>4</v>
      </c>
      <c r="B71" s="5">
        <v>0.6875</v>
      </c>
      <c r="C71" s="1" t="s">
        <v>22</v>
      </c>
      <c r="D71" s="1">
        <v>7</v>
      </c>
      <c r="E71" s="1">
        <v>7</v>
      </c>
      <c r="F71" s="1" t="s">
        <v>52</v>
      </c>
      <c r="G71" s="2">
        <v>46.5219333333333</v>
      </c>
      <c r="H71" s="6">
        <f>1+_xlfn.COUNTIFS(A:A,A71,O:O,"&lt;"&amp;O71)</f>
        <v>5</v>
      </c>
      <c r="I71" s="2">
        <f>_xlfn.AVERAGEIF(A:A,A71,G:G)</f>
        <v>47.45891666666665</v>
      </c>
      <c r="J71" s="2">
        <f t="shared" si="16"/>
        <v>-0.9369833333333517</v>
      </c>
      <c r="K71" s="2">
        <f t="shared" si="17"/>
        <v>89.06301666666664</v>
      </c>
      <c r="L71" s="2">
        <f t="shared" si="18"/>
        <v>209.3025891717203</v>
      </c>
      <c r="M71" s="2">
        <f>SUMIF(A:A,A71,L:L)</f>
        <v>3071.9072913083937</v>
      </c>
      <c r="N71" s="3">
        <f t="shared" si="19"/>
        <v>0.0681344094478104</v>
      </c>
      <c r="O71" s="7">
        <f t="shared" si="20"/>
        <v>14.676871908106579</v>
      </c>
      <c r="P71" s="3">
        <f t="shared" si="21"/>
        <v>0.0681344094478104</v>
      </c>
      <c r="Q71" s="3">
        <f>IF(ISNUMBER(P71),SUMIF(A:A,A71,P:P),"")</f>
        <v>0.9116453915569143</v>
      </c>
      <c r="R71" s="3">
        <f t="shared" si="22"/>
        <v>0.0747378422343034</v>
      </c>
      <c r="S71" s="8">
        <f t="shared" si="23"/>
        <v>13.380102637496497</v>
      </c>
    </row>
    <row r="72" spans="1:19" ht="15">
      <c r="A72" s="1">
        <v>4</v>
      </c>
      <c r="B72" s="5">
        <v>0.6875</v>
      </c>
      <c r="C72" s="1" t="s">
        <v>22</v>
      </c>
      <c r="D72" s="1">
        <v>7</v>
      </c>
      <c r="E72" s="1">
        <v>5</v>
      </c>
      <c r="F72" s="1" t="s">
        <v>50</v>
      </c>
      <c r="G72" s="2">
        <v>45.5299333333333</v>
      </c>
      <c r="H72" s="6">
        <f>1+_xlfn.COUNTIFS(A:A,A72,O:O,"&lt;"&amp;O72)</f>
        <v>6</v>
      </c>
      <c r="I72" s="2">
        <f>_xlfn.AVERAGEIF(A:A,A72,G:G)</f>
        <v>47.45891666666665</v>
      </c>
      <c r="J72" s="2">
        <f t="shared" si="16"/>
        <v>-1.9289833333333561</v>
      </c>
      <c r="K72" s="2">
        <f t="shared" si="17"/>
        <v>88.07101666666665</v>
      </c>
      <c r="L72" s="2">
        <f t="shared" si="18"/>
        <v>197.20839258294848</v>
      </c>
      <c r="M72" s="2">
        <f>SUMIF(A:A,A72,L:L)</f>
        <v>3071.9072913083937</v>
      </c>
      <c r="N72" s="3">
        <f t="shared" si="19"/>
        <v>0.06419737768158786</v>
      </c>
      <c r="O72" s="7">
        <f t="shared" si="20"/>
        <v>15.576960245321754</v>
      </c>
      <c r="P72" s="3">
        <f t="shared" si="21"/>
        <v>0.06419737768158786</v>
      </c>
      <c r="Q72" s="3">
        <f>IF(ISNUMBER(P72),SUMIF(A:A,A72,P:P),"")</f>
        <v>0.9116453915569143</v>
      </c>
      <c r="R72" s="3">
        <f t="shared" si="22"/>
        <v>0.070419242258167</v>
      </c>
      <c r="S72" s="8">
        <f t="shared" si="23"/>
        <v>14.200664022112838</v>
      </c>
    </row>
    <row r="73" spans="1:19" ht="15">
      <c r="A73" s="1">
        <v>4</v>
      </c>
      <c r="B73" s="5">
        <v>0.6875</v>
      </c>
      <c r="C73" s="1" t="s">
        <v>22</v>
      </c>
      <c r="D73" s="1">
        <v>7</v>
      </c>
      <c r="E73" s="1">
        <v>2</v>
      </c>
      <c r="F73" s="1" t="s">
        <v>47</v>
      </c>
      <c r="G73" s="2">
        <v>44.726866666666695</v>
      </c>
      <c r="H73" s="6">
        <f>1+_xlfn.COUNTIFS(A:A,A73,O:O,"&lt;"&amp;O73)</f>
        <v>7</v>
      </c>
      <c r="I73" s="2">
        <f>_xlfn.AVERAGEIF(A:A,A73,G:G)</f>
        <v>47.45891666666665</v>
      </c>
      <c r="J73" s="2">
        <f t="shared" si="16"/>
        <v>-2.7320499999999583</v>
      </c>
      <c r="K73" s="2">
        <f t="shared" si="17"/>
        <v>87.26795000000004</v>
      </c>
      <c r="L73" s="2">
        <f t="shared" si="18"/>
        <v>187.9313995070465</v>
      </c>
      <c r="M73" s="2">
        <f>SUMIF(A:A,A73,L:L)</f>
        <v>3071.9072913083937</v>
      </c>
      <c r="N73" s="3">
        <f t="shared" si="19"/>
        <v>0.061177432026928893</v>
      </c>
      <c r="O73" s="7">
        <f t="shared" si="20"/>
        <v>16.345896956901086</v>
      </c>
      <c r="P73" s="3">
        <f t="shared" si="21"/>
        <v>0.061177432026928893</v>
      </c>
      <c r="Q73" s="3">
        <f>IF(ISNUMBER(P73),SUMIF(A:A,A73,P:P),"")</f>
        <v>0.9116453915569143</v>
      </c>
      <c r="R73" s="3">
        <f t="shared" si="22"/>
        <v>0.06710661030430884</v>
      </c>
      <c r="S73" s="8">
        <f t="shared" si="23"/>
        <v>14.901661631623064</v>
      </c>
    </row>
    <row r="74" spans="1:19" ht="15">
      <c r="A74" s="1">
        <v>4</v>
      </c>
      <c r="B74" s="5">
        <v>0.6875</v>
      </c>
      <c r="C74" s="1" t="s">
        <v>22</v>
      </c>
      <c r="D74" s="1">
        <v>7</v>
      </c>
      <c r="E74" s="1">
        <v>6</v>
      </c>
      <c r="F74" s="1" t="s">
        <v>51</v>
      </c>
      <c r="G74" s="2">
        <v>33.1283666666667</v>
      </c>
      <c r="H74" s="6">
        <f>1+_xlfn.COUNTIFS(A:A,A74,O:O,"&lt;"&amp;O74)</f>
        <v>8</v>
      </c>
      <c r="I74" s="2">
        <f>_xlfn.AVERAGEIF(A:A,A74,G:G)</f>
        <v>47.45891666666665</v>
      </c>
      <c r="J74" s="2">
        <f t="shared" si="16"/>
        <v>-14.330549999999953</v>
      </c>
      <c r="K74" s="2">
        <f t="shared" si="17"/>
        <v>75.66945000000004</v>
      </c>
      <c r="L74" s="2">
        <f t="shared" si="18"/>
        <v>93.7064477896382</v>
      </c>
      <c r="M74" s="2">
        <f>SUMIF(A:A,A74,L:L)</f>
        <v>3071.9072913083937</v>
      </c>
      <c r="N74" s="3">
        <f t="shared" si="19"/>
        <v>0.030504321551229674</v>
      </c>
      <c r="O74" s="7">
        <f t="shared" si="20"/>
        <v>32.782240323574364</v>
      </c>
      <c r="P74" s="3">
        <f t="shared" si="21"/>
      </c>
      <c r="Q74" s="3">
        <f>IF(ISNUMBER(P74),SUMIF(A:A,A74,P:P),"")</f>
      </c>
      <c r="R74" s="3">
        <f t="shared" si="22"/>
      </c>
      <c r="S74" s="8">
        <f t="shared" si="23"/>
      </c>
    </row>
    <row r="75" spans="1:19" ht="15">
      <c r="A75" s="1">
        <v>4</v>
      </c>
      <c r="B75" s="5">
        <v>0.6875</v>
      </c>
      <c r="C75" s="1" t="s">
        <v>22</v>
      </c>
      <c r="D75" s="1">
        <v>7</v>
      </c>
      <c r="E75" s="1">
        <v>8</v>
      </c>
      <c r="F75" s="1" t="s">
        <v>53</v>
      </c>
      <c r="G75" s="2">
        <v>32.1761666666666</v>
      </c>
      <c r="H75" s="6">
        <f>1+_xlfn.COUNTIFS(A:A,A75,O:O,"&lt;"&amp;O75)</f>
        <v>10</v>
      </c>
      <c r="I75" s="2">
        <f>_xlfn.AVERAGEIF(A:A,A75,G:G)</f>
        <v>47.45891666666665</v>
      </c>
      <c r="J75" s="2">
        <f t="shared" si="16"/>
        <v>-15.28275000000005</v>
      </c>
      <c r="K75" s="2">
        <f t="shared" si="17"/>
        <v>74.71724999999995</v>
      </c>
      <c r="L75" s="2">
        <f t="shared" si="18"/>
        <v>88.50287169336106</v>
      </c>
      <c r="M75" s="2">
        <f>SUMIF(A:A,A75,L:L)</f>
        <v>3071.9072913083937</v>
      </c>
      <c r="N75" s="3">
        <f t="shared" si="19"/>
        <v>0.028810398003797085</v>
      </c>
      <c r="O75" s="7">
        <f t="shared" si="20"/>
        <v>34.709690573111985</v>
      </c>
      <c r="P75" s="3">
        <f t="shared" si="21"/>
      </c>
      <c r="Q75" s="3">
        <f>IF(ISNUMBER(P75),SUMIF(A:A,A75,P:P),"")</f>
      </c>
      <c r="R75" s="3">
        <f t="shared" si="22"/>
      </c>
      <c r="S75" s="8">
        <f t="shared" si="23"/>
      </c>
    </row>
    <row r="76" spans="1:19" ht="15">
      <c r="A76" s="1">
        <v>4</v>
      </c>
      <c r="B76" s="5">
        <v>0.6875</v>
      </c>
      <c r="C76" s="1" t="s">
        <v>22</v>
      </c>
      <c r="D76" s="1">
        <v>7</v>
      </c>
      <c r="E76" s="1">
        <v>12</v>
      </c>
      <c r="F76" s="1" t="s">
        <v>55</v>
      </c>
      <c r="G76" s="2">
        <v>32.3084</v>
      </c>
      <c r="H76" s="6">
        <f>1+_xlfn.COUNTIFS(A:A,A76,O:O,"&lt;"&amp;O76)</f>
        <v>9</v>
      </c>
      <c r="I76" s="2">
        <f>_xlfn.AVERAGEIF(A:A,A76,G:G)</f>
        <v>47.45891666666665</v>
      </c>
      <c r="J76" s="2">
        <f t="shared" si="16"/>
        <v>-15.150516666666654</v>
      </c>
      <c r="K76" s="2">
        <f t="shared" si="17"/>
        <v>74.84948333333335</v>
      </c>
      <c r="L76" s="2">
        <f t="shared" si="18"/>
        <v>89.20784641401396</v>
      </c>
      <c r="M76" s="2">
        <f>SUMIF(A:A,A76,L:L)</f>
        <v>3071.9072913083937</v>
      </c>
      <c r="N76" s="3">
        <f t="shared" si="19"/>
        <v>0.02903988888805897</v>
      </c>
      <c r="O76" s="7">
        <f t="shared" si="20"/>
        <v>34.43539346361597</v>
      </c>
      <c r="P76" s="3">
        <f t="shared" si="21"/>
      </c>
      <c r="Q76" s="3">
        <f>IF(ISNUMBER(P76),SUMIF(A:A,A76,P:P),"")</f>
      </c>
      <c r="R76" s="3">
        <f t="shared" si="22"/>
      </c>
      <c r="S76" s="8">
        <f t="shared" si="23"/>
      </c>
    </row>
    <row r="77" spans="1:19" ht="15">
      <c r="A77" s="1">
        <v>5</v>
      </c>
      <c r="B77" s="5">
        <v>0.7083333333333334</v>
      </c>
      <c r="C77" s="1" t="s">
        <v>22</v>
      </c>
      <c r="D77" s="1">
        <v>8</v>
      </c>
      <c r="E77" s="1">
        <v>4</v>
      </c>
      <c r="F77" s="1" t="s">
        <v>59</v>
      </c>
      <c r="G77" s="2">
        <v>70.5936333333333</v>
      </c>
      <c r="H77" s="6">
        <f>1+_xlfn.COUNTIFS(A:A,A77,O:O,"&lt;"&amp;O77)</f>
        <v>1</v>
      </c>
      <c r="I77" s="2">
        <f>_xlfn.AVERAGEIF(A:A,A77,G:G)</f>
        <v>52.06615185185185</v>
      </c>
      <c r="J77" s="2">
        <f aca="true" t="shared" si="24" ref="J77:J103">G77-I77</f>
        <v>18.527481481481452</v>
      </c>
      <c r="K77" s="2">
        <f aca="true" t="shared" si="25" ref="K77:K103">90+J77</f>
        <v>108.52748148148146</v>
      </c>
      <c r="L77" s="2">
        <f aca="true" t="shared" si="26" ref="L77:L103">EXP(0.06*K77)</f>
        <v>672.9350985009443</v>
      </c>
      <c r="M77" s="2">
        <f>SUMIF(A:A,A77,L:L)</f>
        <v>2394.0863133498556</v>
      </c>
      <c r="N77" s="3">
        <f aca="true" t="shared" si="27" ref="N77:N103">L77/M77</f>
        <v>0.28108222111648073</v>
      </c>
      <c r="O77" s="7">
        <f aca="true" t="shared" si="28" ref="O77:O103">1/N77</f>
        <v>3.557677878123779</v>
      </c>
      <c r="P77" s="3">
        <f aca="true" t="shared" si="29" ref="P77:P103">IF(O77&gt;21,"",N77)</f>
        <v>0.28108222111648073</v>
      </c>
      <c r="Q77" s="3">
        <f>IF(ISNUMBER(P77),SUMIF(A:A,A77,P:P),"")</f>
        <v>0.9263709547431718</v>
      </c>
      <c r="R77" s="3">
        <f aca="true" t="shared" si="30" ref="R77:R103">_xlfn.IFERROR(P77*(1/Q77),"")</f>
        <v>0.30342296428584414</v>
      </c>
      <c r="S77" s="8">
        <f aca="true" t="shared" si="31" ref="S77:S103">_xlfn.IFERROR(1/R77,"")</f>
        <v>3.2957294526261864</v>
      </c>
    </row>
    <row r="78" spans="1:19" ht="15">
      <c r="A78" s="1">
        <v>5</v>
      </c>
      <c r="B78" s="5">
        <v>0.7083333333333334</v>
      </c>
      <c r="C78" s="1" t="s">
        <v>22</v>
      </c>
      <c r="D78" s="1">
        <v>8</v>
      </c>
      <c r="E78" s="1">
        <v>6</v>
      </c>
      <c r="F78" s="1" t="s">
        <v>61</v>
      </c>
      <c r="G78" s="2">
        <v>61.40370000000001</v>
      </c>
      <c r="H78" s="6">
        <f>1+_xlfn.COUNTIFS(A:A,A78,O:O,"&lt;"&amp;O78)</f>
        <v>2</v>
      </c>
      <c r="I78" s="2">
        <f>_xlfn.AVERAGEIF(A:A,A78,G:G)</f>
        <v>52.06615185185185</v>
      </c>
      <c r="J78" s="2">
        <f t="shared" si="24"/>
        <v>9.337548148148159</v>
      </c>
      <c r="K78" s="2">
        <f t="shared" si="25"/>
        <v>99.33754814814816</v>
      </c>
      <c r="L78" s="2">
        <f t="shared" si="26"/>
        <v>387.70815892684345</v>
      </c>
      <c r="M78" s="2">
        <f>SUMIF(A:A,A78,L:L)</f>
        <v>2394.0863133498556</v>
      </c>
      <c r="N78" s="3">
        <f t="shared" si="27"/>
        <v>0.16194410233453702</v>
      </c>
      <c r="O78" s="7">
        <f t="shared" si="28"/>
        <v>6.174970163064314</v>
      </c>
      <c r="P78" s="3">
        <f t="shared" si="29"/>
        <v>0.16194410233453702</v>
      </c>
      <c r="Q78" s="3">
        <f>IF(ISNUMBER(P78),SUMIF(A:A,A78,P:P),"")</f>
        <v>0.9263709547431718</v>
      </c>
      <c r="R78" s="3">
        <f t="shared" si="30"/>
        <v>0.1748156086990385</v>
      </c>
      <c r="S78" s="8">
        <f t="shared" si="31"/>
        <v>5.720313005468487</v>
      </c>
    </row>
    <row r="79" spans="1:19" ht="15">
      <c r="A79" s="1">
        <v>5</v>
      </c>
      <c r="B79" s="5">
        <v>0.7083333333333334</v>
      </c>
      <c r="C79" s="1" t="s">
        <v>22</v>
      </c>
      <c r="D79" s="1">
        <v>8</v>
      </c>
      <c r="E79" s="1">
        <v>1</v>
      </c>
      <c r="F79" s="1" t="s">
        <v>56</v>
      </c>
      <c r="G79" s="2">
        <v>55.4609</v>
      </c>
      <c r="H79" s="6">
        <f>1+_xlfn.COUNTIFS(A:A,A79,O:O,"&lt;"&amp;O79)</f>
        <v>3</v>
      </c>
      <c r="I79" s="2">
        <f>_xlfn.AVERAGEIF(A:A,A79,G:G)</f>
        <v>52.06615185185185</v>
      </c>
      <c r="J79" s="2">
        <f t="shared" si="24"/>
        <v>3.394748148148153</v>
      </c>
      <c r="K79" s="2">
        <f t="shared" si="25"/>
        <v>93.39474814814815</v>
      </c>
      <c r="L79" s="2">
        <f t="shared" si="26"/>
        <v>271.4247369271389</v>
      </c>
      <c r="M79" s="2">
        <f>SUMIF(A:A,A79,L:L)</f>
        <v>2394.0863133498556</v>
      </c>
      <c r="N79" s="3">
        <f t="shared" si="27"/>
        <v>0.11337299554056417</v>
      </c>
      <c r="O79" s="7">
        <f t="shared" si="28"/>
        <v>8.820442603919785</v>
      </c>
      <c r="P79" s="3">
        <f t="shared" si="29"/>
        <v>0.11337299554056417</v>
      </c>
      <c r="Q79" s="3">
        <f>IF(ISNUMBER(P79),SUMIF(A:A,A79,P:P),"")</f>
        <v>0.9263709547431718</v>
      </c>
      <c r="R79" s="3">
        <f t="shared" si="30"/>
        <v>0.12238401361795269</v>
      </c>
      <c r="S79" s="8">
        <f t="shared" si="31"/>
        <v>8.17100183625052</v>
      </c>
    </row>
    <row r="80" spans="1:19" ht="15">
      <c r="A80" s="1">
        <v>5</v>
      </c>
      <c r="B80" s="5">
        <v>0.7083333333333334</v>
      </c>
      <c r="C80" s="1" t="s">
        <v>22</v>
      </c>
      <c r="D80" s="1">
        <v>8</v>
      </c>
      <c r="E80" s="1">
        <v>3</v>
      </c>
      <c r="F80" s="1" t="s">
        <v>58</v>
      </c>
      <c r="G80" s="2">
        <v>55.4097999999999</v>
      </c>
      <c r="H80" s="6">
        <f>1+_xlfn.COUNTIFS(A:A,A80,O:O,"&lt;"&amp;O80)</f>
        <v>4</v>
      </c>
      <c r="I80" s="2">
        <f>_xlfn.AVERAGEIF(A:A,A80,G:G)</f>
        <v>52.06615185185185</v>
      </c>
      <c r="J80" s="2">
        <f t="shared" si="24"/>
        <v>3.3436481481480484</v>
      </c>
      <c r="K80" s="2">
        <f t="shared" si="25"/>
        <v>93.34364814814805</v>
      </c>
      <c r="L80" s="2">
        <f t="shared" si="26"/>
        <v>270.5938231254834</v>
      </c>
      <c r="M80" s="2">
        <f>SUMIF(A:A,A80,L:L)</f>
        <v>2394.0863133498556</v>
      </c>
      <c r="N80" s="3">
        <f t="shared" si="27"/>
        <v>0.11302592626531618</v>
      </c>
      <c r="O80" s="7">
        <f t="shared" si="28"/>
        <v>8.847527580995955</v>
      </c>
      <c r="P80" s="3">
        <f t="shared" si="29"/>
        <v>0.11302592626531618</v>
      </c>
      <c r="Q80" s="3">
        <f>IF(ISNUMBER(P80),SUMIF(A:A,A80,P:P),"")</f>
        <v>0.9263709547431718</v>
      </c>
      <c r="R80" s="3">
        <f t="shared" si="30"/>
        <v>0.1220093588714163</v>
      </c>
      <c r="S80" s="8">
        <f t="shared" si="31"/>
        <v>8.196092572323767</v>
      </c>
    </row>
    <row r="81" spans="1:19" ht="15">
      <c r="A81" s="1">
        <v>5</v>
      </c>
      <c r="B81" s="5">
        <v>0.7083333333333334</v>
      </c>
      <c r="C81" s="1" t="s">
        <v>22</v>
      </c>
      <c r="D81" s="1">
        <v>8</v>
      </c>
      <c r="E81" s="1">
        <v>2</v>
      </c>
      <c r="F81" s="1" t="s">
        <v>57</v>
      </c>
      <c r="G81" s="2">
        <v>51.039366666666695</v>
      </c>
      <c r="H81" s="6">
        <f>1+_xlfn.COUNTIFS(A:A,A81,O:O,"&lt;"&amp;O81)</f>
        <v>5</v>
      </c>
      <c r="I81" s="2">
        <f>_xlfn.AVERAGEIF(A:A,A81,G:G)</f>
        <v>52.06615185185185</v>
      </c>
      <c r="J81" s="2">
        <f t="shared" si="24"/>
        <v>-1.0267851851851546</v>
      </c>
      <c r="K81" s="2">
        <f t="shared" si="25"/>
        <v>88.97321481481484</v>
      </c>
      <c r="L81" s="2">
        <f t="shared" si="26"/>
        <v>208.17787632534245</v>
      </c>
      <c r="M81" s="2">
        <f>SUMIF(A:A,A81,L:L)</f>
        <v>2394.0863133498556</v>
      </c>
      <c r="N81" s="3">
        <f t="shared" si="27"/>
        <v>0.08695504216556654</v>
      </c>
      <c r="O81" s="7">
        <f t="shared" si="28"/>
        <v>11.500195676933286</v>
      </c>
      <c r="P81" s="3">
        <f t="shared" si="29"/>
        <v>0.08695504216556654</v>
      </c>
      <c r="Q81" s="3">
        <f>IF(ISNUMBER(P81),SUMIF(A:A,A81,P:P),"")</f>
        <v>0.9263709547431718</v>
      </c>
      <c r="R81" s="3">
        <f t="shared" si="30"/>
        <v>0.0938663304590266</v>
      </c>
      <c r="S81" s="8">
        <f t="shared" si="31"/>
        <v>10.653447248973984</v>
      </c>
    </row>
    <row r="82" spans="1:19" ht="15">
      <c r="A82" s="1">
        <v>5</v>
      </c>
      <c r="B82" s="5">
        <v>0.7083333333333334</v>
      </c>
      <c r="C82" s="1" t="s">
        <v>22</v>
      </c>
      <c r="D82" s="1">
        <v>8</v>
      </c>
      <c r="E82" s="1">
        <v>9</v>
      </c>
      <c r="F82" s="1" t="s">
        <v>64</v>
      </c>
      <c r="G82" s="2">
        <v>50.9559666666667</v>
      </c>
      <c r="H82" s="6">
        <f>1+_xlfn.COUNTIFS(A:A,A82,O:O,"&lt;"&amp;O82)</f>
        <v>6</v>
      </c>
      <c r="I82" s="2">
        <f>_xlfn.AVERAGEIF(A:A,A82,G:G)</f>
        <v>52.06615185185185</v>
      </c>
      <c r="J82" s="2">
        <f t="shared" si="24"/>
        <v>-1.110185185185152</v>
      </c>
      <c r="K82" s="2">
        <f t="shared" si="25"/>
        <v>88.88981481481486</v>
      </c>
      <c r="L82" s="2">
        <f t="shared" si="26"/>
        <v>207.13875627886446</v>
      </c>
      <c r="M82" s="2">
        <f>SUMIF(A:A,A82,L:L)</f>
        <v>2394.0863133498556</v>
      </c>
      <c r="N82" s="3">
        <f t="shared" si="27"/>
        <v>0.08652100599874847</v>
      </c>
      <c r="O82" s="7">
        <f t="shared" si="28"/>
        <v>11.557886879106157</v>
      </c>
      <c r="P82" s="3">
        <f t="shared" si="29"/>
        <v>0.08652100599874847</v>
      </c>
      <c r="Q82" s="3">
        <f>IF(ISNUMBER(P82),SUMIF(A:A,A82,P:P),"")</f>
        <v>0.9263709547431718</v>
      </c>
      <c r="R82" s="3">
        <f t="shared" si="30"/>
        <v>0.09339779659082216</v>
      </c>
      <c r="S82" s="8">
        <f t="shared" si="31"/>
        <v>10.706890703011148</v>
      </c>
    </row>
    <row r="83" spans="1:19" ht="15">
      <c r="A83" s="1">
        <v>5</v>
      </c>
      <c r="B83" s="5">
        <v>0.7083333333333334</v>
      </c>
      <c r="C83" s="1" t="s">
        <v>22</v>
      </c>
      <c r="D83" s="1">
        <v>8</v>
      </c>
      <c r="E83" s="1">
        <v>8</v>
      </c>
      <c r="F83" s="1" t="s">
        <v>63</v>
      </c>
      <c r="G83" s="2">
        <v>50.3575666666667</v>
      </c>
      <c r="H83" s="6">
        <f>1+_xlfn.COUNTIFS(A:A,A83,O:O,"&lt;"&amp;O83)</f>
        <v>7</v>
      </c>
      <c r="I83" s="2">
        <f>_xlfn.AVERAGEIF(A:A,A83,G:G)</f>
        <v>52.06615185185185</v>
      </c>
      <c r="J83" s="2">
        <f t="shared" si="24"/>
        <v>-1.7085851851851501</v>
      </c>
      <c r="K83" s="2">
        <f t="shared" si="25"/>
        <v>88.29141481481486</v>
      </c>
      <c r="L83" s="2">
        <f t="shared" si="26"/>
        <v>199.83357375084944</v>
      </c>
      <c r="M83" s="2">
        <f>SUMIF(A:A,A83,L:L)</f>
        <v>2394.0863133498556</v>
      </c>
      <c r="N83" s="3">
        <f t="shared" si="27"/>
        <v>0.08346966132195882</v>
      </c>
      <c r="O83" s="7">
        <f t="shared" si="28"/>
        <v>11.980400832618743</v>
      </c>
      <c r="P83" s="3">
        <f t="shared" si="29"/>
        <v>0.08346966132195882</v>
      </c>
      <c r="Q83" s="3">
        <f>IF(ISNUMBER(P83),SUMIF(A:A,A83,P:P),"")</f>
        <v>0.9263709547431718</v>
      </c>
      <c r="R83" s="3">
        <f t="shared" si="30"/>
        <v>0.09010392747589982</v>
      </c>
      <c r="S83" s="8">
        <f t="shared" si="31"/>
        <v>11.098295357518916</v>
      </c>
    </row>
    <row r="84" spans="1:19" ht="15">
      <c r="A84" s="1">
        <v>5</v>
      </c>
      <c r="B84" s="5">
        <v>0.7083333333333334</v>
      </c>
      <c r="C84" s="1" t="s">
        <v>22</v>
      </c>
      <c r="D84" s="1">
        <v>8</v>
      </c>
      <c r="E84" s="1">
        <v>5</v>
      </c>
      <c r="F84" s="1" t="s">
        <v>60</v>
      </c>
      <c r="G84" s="2">
        <v>37.639133333333305</v>
      </c>
      <c r="H84" s="6">
        <f>1+_xlfn.COUNTIFS(A:A,A84,O:O,"&lt;"&amp;O84)</f>
        <v>8</v>
      </c>
      <c r="I84" s="2">
        <f>_xlfn.AVERAGEIF(A:A,A84,G:G)</f>
        <v>52.06615185185185</v>
      </c>
      <c r="J84" s="2">
        <f t="shared" si="24"/>
        <v>-14.427018518518544</v>
      </c>
      <c r="K84" s="2">
        <f t="shared" si="25"/>
        <v>75.57298148148146</v>
      </c>
      <c r="L84" s="2">
        <f t="shared" si="26"/>
        <v>93.16563112136679</v>
      </c>
      <c r="M84" s="2">
        <f>SUMIF(A:A,A84,L:L)</f>
        <v>2394.0863133498556</v>
      </c>
      <c r="N84" s="3">
        <f t="shared" si="27"/>
        <v>0.03891490068752262</v>
      </c>
      <c r="O84" s="7">
        <f t="shared" si="28"/>
        <v>25.697097572720583</v>
      </c>
      <c r="P84" s="3">
        <f t="shared" si="29"/>
      </c>
      <c r="Q84" s="3">
        <f>IF(ISNUMBER(P84),SUMIF(A:A,A84,P:P),"")</f>
      </c>
      <c r="R84" s="3">
        <f t="shared" si="30"/>
      </c>
      <c r="S84" s="8">
        <f t="shared" si="31"/>
      </c>
    </row>
    <row r="85" spans="1:19" ht="15">
      <c r="A85" s="1">
        <v>5</v>
      </c>
      <c r="B85" s="5">
        <v>0.7083333333333334</v>
      </c>
      <c r="C85" s="1" t="s">
        <v>22</v>
      </c>
      <c r="D85" s="1">
        <v>8</v>
      </c>
      <c r="E85" s="1">
        <v>7</v>
      </c>
      <c r="F85" s="1" t="s">
        <v>62</v>
      </c>
      <c r="G85" s="2">
        <v>35.735299999999995</v>
      </c>
      <c r="H85" s="6">
        <f>1+_xlfn.COUNTIFS(A:A,A85,O:O,"&lt;"&amp;O85)</f>
        <v>9</v>
      </c>
      <c r="I85" s="2">
        <f>_xlfn.AVERAGEIF(A:A,A85,G:G)</f>
        <v>52.06615185185185</v>
      </c>
      <c r="J85" s="2">
        <f t="shared" si="24"/>
        <v>-16.330851851851854</v>
      </c>
      <c r="K85" s="2">
        <f t="shared" si="25"/>
        <v>73.66914814814814</v>
      </c>
      <c r="L85" s="2">
        <f t="shared" si="26"/>
        <v>83.10865839302232</v>
      </c>
      <c r="M85" s="2">
        <f>SUMIF(A:A,A85,L:L)</f>
        <v>2394.0863133498556</v>
      </c>
      <c r="N85" s="3">
        <f t="shared" si="27"/>
        <v>0.03471414456930542</v>
      </c>
      <c r="O85" s="7">
        <f t="shared" si="28"/>
        <v>28.806701487445256</v>
      </c>
      <c r="P85" s="3">
        <f t="shared" si="29"/>
      </c>
      <c r="Q85" s="3">
        <f>IF(ISNUMBER(P85),SUMIF(A:A,A85,P:P),"")</f>
      </c>
      <c r="R85" s="3">
        <f t="shared" si="30"/>
      </c>
      <c r="S85" s="8">
        <f t="shared" si="31"/>
      </c>
    </row>
    <row r="86" spans="1:19" ht="15">
      <c r="A86" s="1">
        <v>10</v>
      </c>
      <c r="B86" s="5">
        <v>0.7118055555555555</v>
      </c>
      <c r="C86" s="1" t="s">
        <v>65</v>
      </c>
      <c r="D86" s="1">
        <v>7</v>
      </c>
      <c r="E86" s="1">
        <v>1</v>
      </c>
      <c r="F86" s="1" t="s">
        <v>101</v>
      </c>
      <c r="G86" s="2">
        <v>65.67053333333341</v>
      </c>
      <c r="H86" s="6">
        <f>1+_xlfn.COUNTIFS(A:A,A86,O:O,"&lt;"&amp;O86)</f>
        <v>1</v>
      </c>
      <c r="I86" s="2">
        <f>_xlfn.AVERAGEIF(A:A,A86,G:G)</f>
        <v>47.74945925925928</v>
      </c>
      <c r="J86" s="2">
        <f t="shared" si="24"/>
        <v>17.921074074074127</v>
      </c>
      <c r="K86" s="2">
        <f t="shared" si="25"/>
        <v>107.92107407407413</v>
      </c>
      <c r="L86" s="2">
        <f t="shared" si="26"/>
        <v>648.8908004913737</v>
      </c>
      <c r="M86" s="2">
        <f>SUMIF(A:A,A86,L:L)</f>
        <v>2492.4717479836854</v>
      </c>
      <c r="N86" s="3">
        <f t="shared" si="27"/>
        <v>0.26034028310102275</v>
      </c>
      <c r="O86" s="7">
        <f t="shared" si="28"/>
        <v>3.8411266519671057</v>
      </c>
      <c r="P86" s="3">
        <f t="shared" si="29"/>
        <v>0.26034028310102275</v>
      </c>
      <c r="Q86" s="3">
        <f>IF(ISNUMBER(P86),SUMIF(A:A,A86,P:P),"")</f>
        <v>0.9422302574174242</v>
      </c>
      <c r="R86" s="3">
        <f t="shared" si="30"/>
        <v>0.2763021894611983</v>
      </c>
      <c r="S86" s="8">
        <f t="shared" si="31"/>
        <v>3.6192257540558948</v>
      </c>
    </row>
    <row r="87" spans="1:19" ht="15">
      <c r="A87" s="1">
        <v>10</v>
      </c>
      <c r="B87" s="5">
        <v>0.7118055555555555</v>
      </c>
      <c r="C87" s="1" t="s">
        <v>65</v>
      </c>
      <c r="D87" s="1">
        <v>7</v>
      </c>
      <c r="E87" s="1">
        <v>6</v>
      </c>
      <c r="F87" s="1" t="s">
        <v>106</v>
      </c>
      <c r="G87" s="2">
        <v>58.7400666666667</v>
      </c>
      <c r="H87" s="6">
        <f>1+_xlfn.COUNTIFS(A:A,A87,O:O,"&lt;"&amp;O87)</f>
        <v>2</v>
      </c>
      <c r="I87" s="2">
        <f>_xlfn.AVERAGEIF(A:A,A87,G:G)</f>
        <v>47.74945925925928</v>
      </c>
      <c r="J87" s="2">
        <f t="shared" si="24"/>
        <v>10.990607407407417</v>
      </c>
      <c r="K87" s="2">
        <f t="shared" si="25"/>
        <v>100.99060740740742</v>
      </c>
      <c r="L87" s="2">
        <f t="shared" si="26"/>
        <v>428.13409151412435</v>
      </c>
      <c r="M87" s="2">
        <f>SUMIF(A:A,A87,L:L)</f>
        <v>2492.4717479836854</v>
      </c>
      <c r="N87" s="3">
        <f t="shared" si="27"/>
        <v>0.1717708904265288</v>
      </c>
      <c r="O87" s="7">
        <f t="shared" si="28"/>
        <v>5.821708192330341</v>
      </c>
      <c r="P87" s="3">
        <f t="shared" si="29"/>
        <v>0.1717708904265288</v>
      </c>
      <c r="Q87" s="3">
        <f>IF(ISNUMBER(P87),SUMIF(A:A,A87,P:P),"")</f>
        <v>0.9422302574174242</v>
      </c>
      <c r="R87" s="3">
        <f t="shared" si="30"/>
        <v>0.18230245640523018</v>
      </c>
      <c r="S87" s="8">
        <f t="shared" si="31"/>
        <v>5.4853896086685445</v>
      </c>
    </row>
    <row r="88" spans="1:19" ht="15">
      <c r="A88" s="1">
        <v>10</v>
      </c>
      <c r="B88" s="5">
        <v>0.7118055555555555</v>
      </c>
      <c r="C88" s="1" t="s">
        <v>65</v>
      </c>
      <c r="D88" s="1">
        <v>7</v>
      </c>
      <c r="E88" s="1">
        <v>2</v>
      </c>
      <c r="F88" s="1" t="s">
        <v>102</v>
      </c>
      <c r="G88" s="2">
        <v>54.6487666666667</v>
      </c>
      <c r="H88" s="6">
        <f>1+_xlfn.COUNTIFS(A:A,A88,O:O,"&lt;"&amp;O88)</f>
        <v>3</v>
      </c>
      <c r="I88" s="2">
        <f>_xlfn.AVERAGEIF(A:A,A88,G:G)</f>
        <v>47.74945925925928</v>
      </c>
      <c r="J88" s="2">
        <f t="shared" si="24"/>
        <v>6.89930740740742</v>
      </c>
      <c r="K88" s="2">
        <f t="shared" si="25"/>
        <v>96.89930740740742</v>
      </c>
      <c r="L88" s="2">
        <f t="shared" si="26"/>
        <v>334.9423556875635</v>
      </c>
      <c r="M88" s="2">
        <f>SUMIF(A:A,A88,L:L)</f>
        <v>2492.4717479836854</v>
      </c>
      <c r="N88" s="3">
        <f t="shared" si="27"/>
        <v>0.13438160571269026</v>
      </c>
      <c r="O88" s="7">
        <f t="shared" si="28"/>
        <v>7.441494650227755</v>
      </c>
      <c r="P88" s="3">
        <f t="shared" si="29"/>
        <v>0.13438160571269026</v>
      </c>
      <c r="Q88" s="3">
        <f>IF(ISNUMBER(P88),SUMIF(A:A,A88,P:P),"")</f>
        <v>0.9422302574174242</v>
      </c>
      <c r="R88" s="3">
        <f t="shared" si="30"/>
        <v>0.14262077093662776</v>
      </c>
      <c r="S88" s="8">
        <f t="shared" si="31"/>
        <v>7.011601419854482</v>
      </c>
    </row>
    <row r="89" spans="1:19" ht="15">
      <c r="A89" s="1">
        <v>10</v>
      </c>
      <c r="B89" s="5">
        <v>0.7118055555555555</v>
      </c>
      <c r="C89" s="1" t="s">
        <v>65</v>
      </c>
      <c r="D89" s="1">
        <v>7</v>
      </c>
      <c r="E89" s="1">
        <v>3</v>
      </c>
      <c r="F89" s="1" t="s">
        <v>103</v>
      </c>
      <c r="G89" s="2">
        <v>54.011166666666696</v>
      </c>
      <c r="H89" s="6">
        <f>1+_xlfn.COUNTIFS(A:A,A89,O:O,"&lt;"&amp;O89)</f>
        <v>4</v>
      </c>
      <c r="I89" s="2">
        <f>_xlfn.AVERAGEIF(A:A,A89,G:G)</f>
        <v>47.74945925925928</v>
      </c>
      <c r="J89" s="2">
        <f t="shared" si="24"/>
        <v>6.261707407407414</v>
      </c>
      <c r="K89" s="2">
        <f t="shared" si="25"/>
        <v>96.26170740740741</v>
      </c>
      <c r="L89" s="2">
        <f t="shared" si="26"/>
        <v>322.3708027831399</v>
      </c>
      <c r="M89" s="2">
        <f>SUMIF(A:A,A89,L:L)</f>
        <v>2492.4717479836854</v>
      </c>
      <c r="N89" s="3">
        <f t="shared" si="27"/>
        <v>0.12933779612303553</v>
      </c>
      <c r="O89" s="7">
        <f t="shared" si="28"/>
        <v>7.731691972304269</v>
      </c>
      <c r="P89" s="3">
        <f t="shared" si="29"/>
        <v>0.12933779612303553</v>
      </c>
      <c r="Q89" s="3">
        <f>IF(ISNUMBER(P89),SUMIF(A:A,A89,P:P),"")</f>
        <v>0.9422302574174242</v>
      </c>
      <c r="R89" s="3">
        <f t="shared" si="30"/>
        <v>0.13726771678670116</v>
      </c>
      <c r="S89" s="8">
        <f t="shared" si="31"/>
        <v>7.285034117336484</v>
      </c>
    </row>
    <row r="90" spans="1:19" ht="15">
      <c r="A90" s="1">
        <v>10</v>
      </c>
      <c r="B90" s="5">
        <v>0.7118055555555555</v>
      </c>
      <c r="C90" s="1" t="s">
        <v>65</v>
      </c>
      <c r="D90" s="1">
        <v>7</v>
      </c>
      <c r="E90" s="1">
        <v>8</v>
      </c>
      <c r="F90" s="1" t="s">
        <v>107</v>
      </c>
      <c r="G90" s="2">
        <v>49.7573333333333</v>
      </c>
      <c r="H90" s="6">
        <f>1+_xlfn.COUNTIFS(A:A,A90,O:O,"&lt;"&amp;O90)</f>
        <v>5</v>
      </c>
      <c r="I90" s="2">
        <f>_xlfn.AVERAGEIF(A:A,A90,G:G)</f>
        <v>47.74945925925928</v>
      </c>
      <c r="J90" s="2">
        <f t="shared" si="24"/>
        <v>2.0078740740740173</v>
      </c>
      <c r="K90" s="2">
        <f t="shared" si="25"/>
        <v>92.00787407407401</v>
      </c>
      <c r="L90" s="2">
        <f t="shared" si="26"/>
        <v>249.75300374027822</v>
      </c>
      <c r="M90" s="2">
        <f>SUMIF(A:A,A90,L:L)</f>
        <v>2492.4717479836854</v>
      </c>
      <c r="N90" s="3">
        <f t="shared" si="27"/>
        <v>0.10020294269827486</v>
      </c>
      <c r="O90" s="7">
        <f t="shared" si="28"/>
        <v>9.979746832497131</v>
      </c>
      <c r="P90" s="3">
        <f t="shared" si="29"/>
        <v>0.10020294269827486</v>
      </c>
      <c r="Q90" s="3">
        <f>IF(ISNUMBER(P90),SUMIF(A:A,A90,P:P),"")</f>
        <v>0.9422302574174242</v>
      </c>
      <c r="R90" s="3">
        <f t="shared" si="30"/>
        <v>0.10634655585453485</v>
      </c>
      <c r="S90" s="8">
        <f t="shared" si="31"/>
        <v>9.403219426944496</v>
      </c>
    </row>
    <row r="91" spans="1:19" ht="15">
      <c r="A91" s="1">
        <v>10</v>
      </c>
      <c r="B91" s="5">
        <v>0.7118055555555555</v>
      </c>
      <c r="C91" s="1" t="s">
        <v>65</v>
      </c>
      <c r="D91" s="1">
        <v>7</v>
      </c>
      <c r="E91" s="1">
        <v>4</v>
      </c>
      <c r="F91" s="1" t="s">
        <v>104</v>
      </c>
      <c r="G91" s="2">
        <v>44.6019</v>
      </c>
      <c r="H91" s="6">
        <f>1+_xlfn.COUNTIFS(A:A,A91,O:O,"&lt;"&amp;O91)</f>
        <v>6</v>
      </c>
      <c r="I91" s="2">
        <f>_xlfn.AVERAGEIF(A:A,A91,G:G)</f>
        <v>47.74945925925928</v>
      </c>
      <c r="J91" s="2">
        <f t="shared" si="24"/>
        <v>-3.147559259259282</v>
      </c>
      <c r="K91" s="2">
        <f t="shared" si="25"/>
        <v>86.85244074074072</v>
      </c>
      <c r="L91" s="2">
        <f t="shared" si="26"/>
        <v>183.30408572899157</v>
      </c>
      <c r="M91" s="2">
        <f>SUMIF(A:A,A91,L:L)</f>
        <v>2492.4717479836854</v>
      </c>
      <c r="N91" s="3">
        <f t="shared" si="27"/>
        <v>0.07354309467189651</v>
      </c>
      <c r="O91" s="7">
        <f t="shared" si="28"/>
        <v>13.597469680346975</v>
      </c>
      <c r="P91" s="3">
        <f t="shared" si="29"/>
        <v>0.07354309467189651</v>
      </c>
      <c r="Q91" s="3">
        <f>IF(ISNUMBER(P91),SUMIF(A:A,A91,P:P),"")</f>
        <v>0.9422302574174242</v>
      </c>
      <c r="R91" s="3">
        <f t="shared" si="30"/>
        <v>0.07805214711897716</v>
      </c>
      <c r="S91" s="8">
        <f t="shared" si="31"/>
        <v>12.81194735713895</v>
      </c>
    </row>
    <row r="92" spans="1:19" ht="15">
      <c r="A92" s="1">
        <v>10</v>
      </c>
      <c r="B92" s="5">
        <v>0.7118055555555555</v>
      </c>
      <c r="C92" s="1" t="s">
        <v>65</v>
      </c>
      <c r="D92" s="1">
        <v>7</v>
      </c>
      <c r="E92" s="1">
        <v>9</v>
      </c>
      <c r="F92" s="1" t="s">
        <v>108</v>
      </c>
      <c r="G92" s="2">
        <v>44.399100000000004</v>
      </c>
      <c r="H92" s="6">
        <f>1+_xlfn.COUNTIFS(A:A,A92,O:O,"&lt;"&amp;O92)</f>
        <v>7</v>
      </c>
      <c r="I92" s="2">
        <f>_xlfn.AVERAGEIF(A:A,A92,G:G)</f>
        <v>47.74945925925928</v>
      </c>
      <c r="J92" s="2">
        <f t="shared" si="24"/>
        <v>-3.350359259259278</v>
      </c>
      <c r="K92" s="2">
        <f t="shared" si="25"/>
        <v>86.64964074074072</v>
      </c>
      <c r="L92" s="2">
        <f t="shared" si="26"/>
        <v>181.08715676285362</v>
      </c>
      <c r="M92" s="2">
        <f>SUMIF(A:A,A92,L:L)</f>
        <v>2492.4717479836854</v>
      </c>
      <c r="N92" s="3">
        <f t="shared" si="27"/>
        <v>0.07265364468397535</v>
      </c>
      <c r="O92" s="7">
        <f t="shared" si="28"/>
        <v>13.76393440893079</v>
      </c>
      <c r="P92" s="3">
        <f t="shared" si="29"/>
        <v>0.07265364468397535</v>
      </c>
      <c r="Q92" s="3">
        <f>IF(ISNUMBER(P92),SUMIF(A:A,A92,P:P),"")</f>
        <v>0.9422302574174242</v>
      </c>
      <c r="R92" s="3">
        <f t="shared" si="30"/>
        <v>0.07710816343673045</v>
      </c>
      <c r="S92" s="8">
        <f t="shared" si="31"/>
        <v>12.968795461203403</v>
      </c>
    </row>
    <row r="93" spans="1:19" ht="15">
      <c r="A93" s="1">
        <v>10</v>
      </c>
      <c r="B93" s="5">
        <v>0.7118055555555555</v>
      </c>
      <c r="C93" s="1" t="s">
        <v>65</v>
      </c>
      <c r="D93" s="1">
        <v>7</v>
      </c>
      <c r="E93" s="1">
        <v>5</v>
      </c>
      <c r="F93" s="1" t="s">
        <v>105</v>
      </c>
      <c r="G93" s="2">
        <v>27.4529666666667</v>
      </c>
      <c r="H93" s="6">
        <f>1+_xlfn.COUNTIFS(A:A,A93,O:O,"&lt;"&amp;O93)</f>
        <v>9</v>
      </c>
      <c r="I93" s="2">
        <f>_xlfn.AVERAGEIF(A:A,A93,G:G)</f>
        <v>47.74945925925928</v>
      </c>
      <c r="J93" s="2">
        <f t="shared" si="24"/>
        <v>-20.296492592592582</v>
      </c>
      <c r="K93" s="2">
        <f t="shared" si="25"/>
        <v>69.70350740740741</v>
      </c>
      <c r="L93" s="2">
        <f t="shared" si="26"/>
        <v>65.51050060972295</v>
      </c>
      <c r="M93" s="2">
        <f>SUMIF(A:A,A93,L:L)</f>
        <v>2492.4717479836854</v>
      </c>
      <c r="N93" s="3">
        <f t="shared" si="27"/>
        <v>0.026283347308838485</v>
      </c>
      <c r="O93" s="7">
        <f t="shared" si="28"/>
        <v>38.046904309776515</v>
      </c>
      <c r="P93" s="3">
        <f t="shared" si="29"/>
      </c>
      <c r="Q93" s="3">
        <f>IF(ISNUMBER(P93),SUMIF(A:A,A93,P:P),"")</f>
      </c>
      <c r="R93" s="3">
        <f t="shared" si="30"/>
      </c>
      <c r="S93" s="8">
        <f t="shared" si="31"/>
      </c>
    </row>
    <row r="94" spans="1:19" ht="15">
      <c r="A94" s="1">
        <v>10</v>
      </c>
      <c r="B94" s="5">
        <v>0.7118055555555555</v>
      </c>
      <c r="C94" s="1" t="s">
        <v>65</v>
      </c>
      <c r="D94" s="1">
        <v>7</v>
      </c>
      <c r="E94" s="1">
        <v>10</v>
      </c>
      <c r="F94" s="1" t="s">
        <v>109</v>
      </c>
      <c r="G94" s="2">
        <v>30.4633</v>
      </c>
      <c r="H94" s="6">
        <f>1+_xlfn.COUNTIFS(A:A,A94,O:O,"&lt;"&amp;O94)</f>
        <v>8</v>
      </c>
      <c r="I94" s="2">
        <f>_xlfn.AVERAGEIF(A:A,A94,G:G)</f>
        <v>47.74945925925928</v>
      </c>
      <c r="J94" s="2">
        <f t="shared" si="24"/>
        <v>-17.286159259259282</v>
      </c>
      <c r="K94" s="2">
        <f t="shared" si="25"/>
        <v>72.71384074074072</v>
      </c>
      <c r="L94" s="2">
        <f t="shared" si="26"/>
        <v>78.4789506656373</v>
      </c>
      <c r="M94" s="2">
        <f>SUMIF(A:A,A94,L:L)</f>
        <v>2492.4717479836854</v>
      </c>
      <c r="N94" s="3">
        <f t="shared" si="27"/>
        <v>0.03148639527373732</v>
      </c>
      <c r="O94" s="7">
        <f t="shared" si="28"/>
        <v>31.75974865671893</v>
      </c>
      <c r="P94" s="3">
        <f t="shared" si="29"/>
      </c>
      <c r="Q94" s="3">
        <f>IF(ISNUMBER(P94),SUMIF(A:A,A94,P:P),"")</f>
      </c>
      <c r="R94" s="3">
        <f t="shared" si="30"/>
      </c>
      <c r="S94" s="8">
        <f t="shared" si="31"/>
      </c>
    </row>
    <row r="95" spans="1:19" ht="15">
      <c r="A95" s="1">
        <v>11</v>
      </c>
      <c r="B95" s="5">
        <v>0.7395833333333334</v>
      </c>
      <c r="C95" s="1" t="s">
        <v>65</v>
      </c>
      <c r="D95" s="1">
        <v>8</v>
      </c>
      <c r="E95" s="1">
        <v>5</v>
      </c>
      <c r="F95" s="1" t="s">
        <v>112</v>
      </c>
      <c r="G95" s="2">
        <v>60.1921666666666</v>
      </c>
      <c r="H95" s="6">
        <f>1+_xlfn.COUNTIFS(A:A,A95,O:O,"&lt;"&amp;O95)</f>
        <v>1</v>
      </c>
      <c r="I95" s="2">
        <f>_xlfn.AVERAGEIF(A:A,A95,G:G)</f>
        <v>45.381311904761894</v>
      </c>
      <c r="J95" s="2">
        <f t="shared" si="24"/>
        <v>14.810854761904707</v>
      </c>
      <c r="K95" s="2">
        <f t="shared" si="25"/>
        <v>104.81085476190471</v>
      </c>
      <c r="L95" s="2">
        <f t="shared" si="26"/>
        <v>538.4266554352337</v>
      </c>
      <c r="M95" s="2">
        <f>SUMIF(A:A,A95,L:L)</f>
        <v>3746.8320611080117</v>
      </c>
      <c r="N95" s="3">
        <f t="shared" si="27"/>
        <v>0.14370183842080458</v>
      </c>
      <c r="O95" s="7">
        <f t="shared" si="28"/>
        <v>6.958853212939995</v>
      </c>
      <c r="P95" s="3">
        <f t="shared" si="29"/>
        <v>0.14370183842080458</v>
      </c>
      <c r="Q95" s="3">
        <f>IF(ISNUMBER(P95),SUMIF(A:A,A95,P:P),"")</f>
        <v>0.8558111896551563</v>
      </c>
      <c r="R95" s="3">
        <f t="shared" si="30"/>
        <v>0.16791301651326657</v>
      </c>
      <c r="S95" s="8">
        <f t="shared" si="31"/>
        <v>5.955464446801785</v>
      </c>
    </row>
    <row r="96" spans="1:19" ht="15">
      <c r="A96" s="1">
        <v>11</v>
      </c>
      <c r="B96" s="5">
        <v>0.7395833333333334</v>
      </c>
      <c r="C96" s="1" t="s">
        <v>65</v>
      </c>
      <c r="D96" s="1">
        <v>8</v>
      </c>
      <c r="E96" s="1">
        <v>6</v>
      </c>
      <c r="F96" s="1" t="s">
        <v>113</v>
      </c>
      <c r="G96" s="2">
        <v>57.9034333333333</v>
      </c>
      <c r="H96" s="6">
        <f>1+_xlfn.COUNTIFS(A:A,A96,O:O,"&lt;"&amp;O96)</f>
        <v>2</v>
      </c>
      <c r="I96" s="2">
        <f>_xlfn.AVERAGEIF(A:A,A96,G:G)</f>
        <v>45.381311904761894</v>
      </c>
      <c r="J96" s="2">
        <f t="shared" si="24"/>
        <v>12.522121428571403</v>
      </c>
      <c r="K96" s="2">
        <f t="shared" si="25"/>
        <v>102.52212142857141</v>
      </c>
      <c r="L96" s="2">
        <f t="shared" si="26"/>
        <v>469.33992172340413</v>
      </c>
      <c r="M96" s="2">
        <f>SUMIF(A:A,A96,L:L)</f>
        <v>3746.8320611080117</v>
      </c>
      <c r="N96" s="3">
        <f t="shared" si="27"/>
        <v>0.12526313271286868</v>
      </c>
      <c r="O96" s="7">
        <f t="shared" si="28"/>
        <v>7.983194882186328</v>
      </c>
      <c r="P96" s="3">
        <f t="shared" si="29"/>
        <v>0.12526313271286868</v>
      </c>
      <c r="Q96" s="3">
        <f>IF(ISNUMBER(P96),SUMIF(A:A,A96,P:P),"")</f>
        <v>0.8558111896551563</v>
      </c>
      <c r="R96" s="3">
        <f t="shared" si="30"/>
        <v>0.14636772015488914</v>
      </c>
      <c r="S96" s="8">
        <f t="shared" si="31"/>
        <v>6.832107509372837</v>
      </c>
    </row>
    <row r="97" spans="1:19" ht="15">
      <c r="A97" s="1">
        <v>11</v>
      </c>
      <c r="B97" s="5">
        <v>0.7395833333333334</v>
      </c>
      <c r="C97" s="1" t="s">
        <v>65</v>
      </c>
      <c r="D97" s="1">
        <v>8</v>
      </c>
      <c r="E97" s="1">
        <v>10</v>
      </c>
      <c r="F97" s="1" t="s">
        <v>117</v>
      </c>
      <c r="G97" s="2">
        <v>54.799466666666596</v>
      </c>
      <c r="H97" s="6">
        <f>1+_xlfn.COUNTIFS(A:A,A97,O:O,"&lt;"&amp;O97)</f>
        <v>3</v>
      </c>
      <c r="I97" s="2">
        <f>_xlfn.AVERAGEIF(A:A,A97,G:G)</f>
        <v>45.381311904761894</v>
      </c>
      <c r="J97" s="2">
        <f t="shared" si="24"/>
        <v>9.418154761904702</v>
      </c>
      <c r="K97" s="2">
        <f t="shared" si="25"/>
        <v>99.4181547619047</v>
      </c>
      <c r="L97" s="2">
        <f t="shared" si="26"/>
        <v>389.5878111439951</v>
      </c>
      <c r="M97" s="2">
        <f>SUMIF(A:A,A97,L:L)</f>
        <v>3746.8320611080117</v>
      </c>
      <c r="N97" s="3">
        <f t="shared" si="27"/>
        <v>0.10397792182572131</v>
      </c>
      <c r="O97" s="7">
        <f t="shared" si="28"/>
        <v>9.617426300134296</v>
      </c>
      <c r="P97" s="3">
        <f t="shared" si="29"/>
        <v>0.10397792182572131</v>
      </c>
      <c r="Q97" s="3">
        <f>IF(ISNUMBER(P97),SUMIF(A:A,A97,P:P),"")</f>
        <v>0.8558111896551563</v>
      </c>
      <c r="R97" s="3">
        <f t="shared" si="30"/>
        <v>0.12149633363361205</v>
      </c>
      <c r="S97" s="8">
        <f t="shared" si="31"/>
        <v>8.23070104333872</v>
      </c>
    </row>
    <row r="98" spans="1:19" ht="15">
      <c r="A98" s="1">
        <v>11</v>
      </c>
      <c r="B98" s="5">
        <v>0.7395833333333334</v>
      </c>
      <c r="C98" s="1" t="s">
        <v>65</v>
      </c>
      <c r="D98" s="1">
        <v>8</v>
      </c>
      <c r="E98" s="1">
        <v>13</v>
      </c>
      <c r="F98" s="1" t="s">
        <v>120</v>
      </c>
      <c r="G98" s="2">
        <v>54.7634333333333</v>
      </c>
      <c r="H98" s="6">
        <f>1+_xlfn.COUNTIFS(A:A,A98,O:O,"&lt;"&amp;O98)</f>
        <v>4</v>
      </c>
      <c r="I98" s="2">
        <f>_xlfn.AVERAGEIF(A:A,A98,G:G)</f>
        <v>45.381311904761894</v>
      </c>
      <c r="J98" s="2">
        <f t="shared" si="24"/>
        <v>9.38212142857141</v>
      </c>
      <c r="K98" s="2">
        <f t="shared" si="25"/>
        <v>99.38212142857141</v>
      </c>
      <c r="L98" s="2">
        <f t="shared" si="26"/>
        <v>388.74643215472435</v>
      </c>
      <c r="M98" s="2">
        <f>SUMIF(A:A,A98,L:L)</f>
        <v>3746.8320611080117</v>
      </c>
      <c r="N98" s="3">
        <f t="shared" si="27"/>
        <v>0.10375336439278904</v>
      </c>
      <c r="O98" s="7">
        <f t="shared" si="28"/>
        <v>9.638241669101006</v>
      </c>
      <c r="P98" s="3">
        <f t="shared" si="29"/>
        <v>0.10375336439278904</v>
      </c>
      <c r="Q98" s="3">
        <f>IF(ISNUMBER(P98),SUMIF(A:A,A98,P:P),"")</f>
        <v>0.8558111896551563</v>
      </c>
      <c r="R98" s="3">
        <f t="shared" si="30"/>
        <v>0.12123394230752672</v>
      </c>
      <c r="S98" s="8">
        <f t="shared" si="31"/>
        <v>8.248515069017232</v>
      </c>
    </row>
    <row r="99" spans="1:19" ht="15">
      <c r="A99" s="1">
        <v>11</v>
      </c>
      <c r="B99" s="5">
        <v>0.7395833333333334</v>
      </c>
      <c r="C99" s="1" t="s">
        <v>65</v>
      </c>
      <c r="D99" s="1">
        <v>8</v>
      </c>
      <c r="E99" s="1">
        <v>2</v>
      </c>
      <c r="F99" s="1" t="s">
        <v>110</v>
      </c>
      <c r="G99" s="2">
        <v>52.985899999999994</v>
      </c>
      <c r="H99" s="6">
        <f>1+_xlfn.COUNTIFS(A:A,A99,O:O,"&lt;"&amp;O99)</f>
        <v>5</v>
      </c>
      <c r="I99" s="2">
        <f>_xlfn.AVERAGEIF(A:A,A99,G:G)</f>
        <v>45.381311904761894</v>
      </c>
      <c r="J99" s="2">
        <f t="shared" si="24"/>
        <v>7.6045880952381</v>
      </c>
      <c r="K99" s="2">
        <f t="shared" si="25"/>
        <v>97.6045880952381</v>
      </c>
      <c r="L99" s="2">
        <f t="shared" si="26"/>
        <v>349.42022665764176</v>
      </c>
      <c r="M99" s="2">
        <f>SUMIF(A:A,A99,L:L)</f>
        <v>3746.8320611080117</v>
      </c>
      <c r="N99" s="3">
        <f t="shared" si="27"/>
        <v>0.0932575095330831</v>
      </c>
      <c r="O99" s="7">
        <f t="shared" si="28"/>
        <v>10.722997054143399</v>
      </c>
      <c r="P99" s="3">
        <f t="shared" si="29"/>
        <v>0.0932575095330831</v>
      </c>
      <c r="Q99" s="3">
        <f>IF(ISNUMBER(P99),SUMIF(A:A,A99,P:P),"")</f>
        <v>0.8558111896551563</v>
      </c>
      <c r="R99" s="3">
        <f t="shared" si="30"/>
        <v>0.10896972446768383</v>
      </c>
      <c r="S99" s="8">
        <f t="shared" si="31"/>
        <v>9.1768608655752</v>
      </c>
    </row>
    <row r="100" spans="1:19" ht="15">
      <c r="A100" s="1">
        <v>11</v>
      </c>
      <c r="B100" s="5">
        <v>0.7395833333333334</v>
      </c>
      <c r="C100" s="1" t="s">
        <v>65</v>
      </c>
      <c r="D100" s="1">
        <v>8</v>
      </c>
      <c r="E100" s="1">
        <v>4</v>
      </c>
      <c r="F100" s="1" t="s">
        <v>111</v>
      </c>
      <c r="G100" s="2">
        <v>51.806233333333296</v>
      </c>
      <c r="H100" s="6">
        <f>1+_xlfn.COUNTIFS(A:A,A100,O:O,"&lt;"&amp;O100)</f>
        <v>6</v>
      </c>
      <c r="I100" s="2">
        <f>_xlfn.AVERAGEIF(A:A,A100,G:G)</f>
        <v>45.381311904761894</v>
      </c>
      <c r="J100" s="2">
        <f t="shared" si="24"/>
        <v>6.424921428571402</v>
      </c>
      <c r="K100" s="2">
        <f t="shared" si="25"/>
        <v>96.4249214285714</v>
      </c>
      <c r="L100" s="2">
        <f t="shared" si="26"/>
        <v>325.54323710477263</v>
      </c>
      <c r="M100" s="2">
        <f>SUMIF(A:A,A100,L:L)</f>
        <v>3746.8320611080117</v>
      </c>
      <c r="N100" s="3">
        <f t="shared" si="27"/>
        <v>0.08688492886668188</v>
      </c>
      <c r="O100" s="7">
        <f t="shared" si="28"/>
        <v>11.509475959109338</v>
      </c>
      <c r="P100" s="3">
        <f t="shared" si="29"/>
        <v>0.08688492886668188</v>
      </c>
      <c r="Q100" s="3">
        <f>IF(ISNUMBER(P100),SUMIF(A:A,A100,P:P),"")</f>
        <v>0.8558111896551563</v>
      </c>
      <c r="R100" s="3">
        <f t="shared" si="30"/>
        <v>0.10152347844586095</v>
      </c>
      <c r="S100" s="8">
        <f t="shared" si="31"/>
        <v>9.849938312872784</v>
      </c>
    </row>
    <row r="101" spans="1:19" ht="15">
      <c r="A101" s="1">
        <v>11</v>
      </c>
      <c r="B101" s="5">
        <v>0.7395833333333334</v>
      </c>
      <c r="C101" s="1" t="s">
        <v>65</v>
      </c>
      <c r="D101" s="1">
        <v>8</v>
      </c>
      <c r="E101" s="1">
        <v>8</v>
      </c>
      <c r="F101" s="1" t="s">
        <v>115</v>
      </c>
      <c r="G101" s="2">
        <v>49.5865666666667</v>
      </c>
      <c r="H101" s="6">
        <f>1+_xlfn.COUNTIFS(A:A,A101,O:O,"&lt;"&amp;O101)</f>
        <v>7</v>
      </c>
      <c r="I101" s="2">
        <f>_xlfn.AVERAGEIF(A:A,A101,G:G)</f>
        <v>45.381311904761894</v>
      </c>
      <c r="J101" s="2">
        <f t="shared" si="24"/>
        <v>4.205254761904804</v>
      </c>
      <c r="K101" s="2">
        <f t="shared" si="25"/>
        <v>94.2052547619048</v>
      </c>
      <c r="L101" s="2">
        <f t="shared" si="26"/>
        <v>284.9504443608593</v>
      </c>
      <c r="M101" s="2">
        <f>SUMIF(A:A,A101,L:L)</f>
        <v>3746.8320611080117</v>
      </c>
      <c r="N101" s="3">
        <f t="shared" si="27"/>
        <v>0.07605103183530298</v>
      </c>
      <c r="O101" s="7">
        <f t="shared" si="28"/>
        <v>13.149065513872472</v>
      </c>
      <c r="P101" s="3">
        <f t="shared" si="29"/>
        <v>0.07605103183530298</v>
      </c>
      <c r="Q101" s="3">
        <f>IF(ISNUMBER(P101),SUMIF(A:A,A101,P:P),"")</f>
        <v>0.8558111896551563</v>
      </c>
      <c r="R101" s="3">
        <f t="shared" si="30"/>
        <v>0.0888642644015291</v>
      </c>
      <c r="S101" s="8">
        <f t="shared" si="31"/>
        <v>11.253117400280791</v>
      </c>
    </row>
    <row r="102" spans="1:19" ht="15">
      <c r="A102" s="1">
        <v>11</v>
      </c>
      <c r="B102" s="5">
        <v>0.7395833333333334</v>
      </c>
      <c r="C102" s="1" t="s">
        <v>65</v>
      </c>
      <c r="D102" s="1">
        <v>8</v>
      </c>
      <c r="E102" s="1">
        <v>7</v>
      </c>
      <c r="F102" s="1" t="s">
        <v>114</v>
      </c>
      <c r="G102" s="2">
        <v>21.227233333333302</v>
      </c>
      <c r="H102" s="6">
        <f>1+_xlfn.COUNTIFS(A:A,A102,O:O,"&lt;"&amp;O102)</f>
        <v>14</v>
      </c>
      <c r="I102" s="2">
        <f>_xlfn.AVERAGEIF(A:A,A102,G:G)</f>
        <v>45.381311904761894</v>
      </c>
      <c r="J102" s="2">
        <f t="shared" si="24"/>
        <v>-24.15407857142859</v>
      </c>
      <c r="K102" s="2">
        <f t="shared" si="25"/>
        <v>65.84592142857142</v>
      </c>
      <c r="L102" s="2">
        <f t="shared" si="26"/>
        <v>51.97460769263214</v>
      </c>
      <c r="M102" s="2">
        <f>SUMIF(A:A,A102,L:L)</f>
        <v>3746.8320611080117</v>
      </c>
      <c r="N102" s="3">
        <f t="shared" si="27"/>
        <v>0.013871613898078537</v>
      </c>
      <c r="O102" s="7">
        <f t="shared" si="28"/>
        <v>72.08966507772521</v>
      </c>
      <c r="P102" s="3">
        <f t="shared" si="29"/>
      </c>
      <c r="Q102" s="3">
        <f>IF(ISNUMBER(P102),SUMIF(A:A,A102,P:P),"")</f>
      </c>
      <c r="R102" s="3">
        <f t="shared" si="30"/>
      </c>
      <c r="S102" s="8">
        <f t="shared" si="31"/>
      </c>
    </row>
    <row r="103" spans="1:19" ht="15">
      <c r="A103" s="1">
        <v>11</v>
      </c>
      <c r="B103" s="5">
        <v>0.7395833333333334</v>
      </c>
      <c r="C103" s="1" t="s">
        <v>65</v>
      </c>
      <c r="D103" s="1">
        <v>8</v>
      </c>
      <c r="E103" s="1">
        <v>9</v>
      </c>
      <c r="F103" s="1" t="s">
        <v>116</v>
      </c>
      <c r="G103" s="2">
        <v>40.5018666666666</v>
      </c>
      <c r="H103" s="6">
        <f>1+_xlfn.COUNTIFS(A:A,A103,O:O,"&lt;"&amp;O103)</f>
        <v>10</v>
      </c>
      <c r="I103" s="2">
        <f>_xlfn.AVERAGEIF(A:A,A103,G:G)</f>
        <v>45.381311904761894</v>
      </c>
      <c r="J103" s="2">
        <f t="shared" si="24"/>
        <v>-4.879445238095293</v>
      </c>
      <c r="K103" s="2">
        <f t="shared" si="25"/>
        <v>85.12055476190471</v>
      </c>
      <c r="L103" s="2">
        <f t="shared" si="26"/>
        <v>165.2126258309033</v>
      </c>
      <c r="M103" s="2">
        <f>SUMIF(A:A,A103,L:L)</f>
        <v>3746.8320611080117</v>
      </c>
      <c r="N103" s="3">
        <f t="shared" si="27"/>
        <v>0.044093950072063466</v>
      </c>
      <c r="O103" s="7">
        <f t="shared" si="28"/>
        <v>22.678848194949275</v>
      </c>
      <c r="P103" s="3">
        <f t="shared" si="29"/>
      </c>
      <c r="Q103" s="3">
        <f>IF(ISNUMBER(P103),SUMIF(A:A,A103,P:P),"")</f>
      </c>
      <c r="R103" s="3">
        <f t="shared" si="30"/>
      </c>
      <c r="S103" s="8">
        <f t="shared" si="31"/>
      </c>
    </row>
    <row r="104" spans="1:19" ht="15">
      <c r="A104" s="1">
        <v>11</v>
      </c>
      <c r="B104" s="5">
        <v>0.7395833333333334</v>
      </c>
      <c r="C104" s="1" t="s">
        <v>65</v>
      </c>
      <c r="D104" s="1">
        <v>8</v>
      </c>
      <c r="E104" s="1">
        <v>11</v>
      </c>
      <c r="F104" s="1" t="s">
        <v>118</v>
      </c>
      <c r="G104" s="2">
        <v>46.4302333333333</v>
      </c>
      <c r="H104" s="6">
        <f>1+_xlfn.COUNTIFS(A:A,A104,O:O,"&lt;"&amp;O104)</f>
        <v>8</v>
      </c>
      <c r="I104" s="2">
        <f>_xlfn.AVERAGEIF(A:A,A104,G:G)</f>
        <v>45.381311904761894</v>
      </c>
      <c r="J104" s="2">
        <f aca="true" t="shared" si="32" ref="J104:J135">G104-I104</f>
        <v>1.0489214285714041</v>
      </c>
      <c r="K104" s="2">
        <f aca="true" t="shared" si="33" ref="K104:K135">90+J104</f>
        <v>91.0489214285714</v>
      </c>
      <c r="L104" s="2">
        <f aca="true" t="shared" si="34" ref="L104:L135">EXP(0.06*K104)</f>
        <v>235.78851625632214</v>
      </c>
      <c r="M104" s="2">
        <f>SUMIF(A:A,A104,L:L)</f>
        <v>3746.8320611080117</v>
      </c>
      <c r="N104" s="3">
        <f aca="true" t="shared" si="35" ref="N104:N135">L104/M104</f>
        <v>0.06293009999134971</v>
      </c>
      <c r="O104" s="7">
        <f aca="true" t="shared" si="36" ref="O104:O135">1/N104</f>
        <v>15.890646926311234</v>
      </c>
      <c r="P104" s="3">
        <f aca="true" t="shared" si="37" ref="P104:P135">IF(O104&gt;21,"",N104)</f>
        <v>0.06293009999134971</v>
      </c>
      <c r="Q104" s="3">
        <f>IF(ISNUMBER(P104),SUMIF(A:A,A104,P:P),"")</f>
        <v>0.8558111896551563</v>
      </c>
      <c r="R104" s="3">
        <f aca="true" t="shared" si="38" ref="R104:R135">_xlfn.IFERROR(P104*(1/Q104),"")</f>
        <v>0.07353269126652456</v>
      </c>
      <c r="S104" s="8">
        <f aca="true" t="shared" si="39" ref="S104:S135">_xlfn.IFERROR(1/R104,"")</f>
        <v>13.599393450396471</v>
      </c>
    </row>
    <row r="105" spans="1:19" ht="15">
      <c r="A105" s="1">
        <v>11</v>
      </c>
      <c r="B105" s="5">
        <v>0.7395833333333334</v>
      </c>
      <c r="C105" s="1" t="s">
        <v>65</v>
      </c>
      <c r="D105" s="1">
        <v>8</v>
      </c>
      <c r="E105" s="1">
        <v>12</v>
      </c>
      <c r="F105" s="1" t="s">
        <v>119</v>
      </c>
      <c r="G105" s="2">
        <v>45.6331666666667</v>
      </c>
      <c r="H105" s="6">
        <f>1+_xlfn.COUNTIFS(A:A,A105,O:O,"&lt;"&amp;O105)</f>
        <v>9</v>
      </c>
      <c r="I105" s="2">
        <f>_xlfn.AVERAGEIF(A:A,A105,G:G)</f>
        <v>45.381311904761894</v>
      </c>
      <c r="J105" s="2">
        <f t="shared" si="32"/>
        <v>0.25185476190480927</v>
      </c>
      <c r="K105" s="2">
        <f t="shared" si="33"/>
        <v>90.25185476190481</v>
      </c>
      <c r="L105" s="2">
        <f t="shared" si="34"/>
        <v>224.7775588179764</v>
      </c>
      <c r="M105" s="2">
        <f>SUMIF(A:A,A105,L:L)</f>
        <v>3746.8320611080117</v>
      </c>
      <c r="N105" s="3">
        <f t="shared" si="35"/>
        <v>0.05999136207655522</v>
      </c>
      <c r="O105" s="7">
        <f t="shared" si="36"/>
        <v>16.669066435329405</v>
      </c>
      <c r="P105" s="3">
        <f t="shared" si="37"/>
        <v>0.05999136207655522</v>
      </c>
      <c r="Q105" s="3">
        <f>IF(ISNUMBER(P105),SUMIF(A:A,A105,P:P),"")</f>
        <v>0.8558111896551563</v>
      </c>
      <c r="R105" s="3">
        <f t="shared" si="38"/>
        <v>0.07009882880910724</v>
      </c>
      <c r="S105" s="8">
        <f t="shared" si="39"/>
        <v>14.265573576460095</v>
      </c>
    </row>
    <row r="106" spans="1:19" ht="15">
      <c r="A106" s="1">
        <v>11</v>
      </c>
      <c r="B106" s="5">
        <v>0.7395833333333334</v>
      </c>
      <c r="C106" s="1" t="s">
        <v>65</v>
      </c>
      <c r="D106" s="1">
        <v>8</v>
      </c>
      <c r="E106" s="1">
        <v>14</v>
      </c>
      <c r="F106" s="1" t="s">
        <v>121</v>
      </c>
      <c r="G106" s="2">
        <v>29.451666666666696</v>
      </c>
      <c r="H106" s="6">
        <f>1+_xlfn.COUNTIFS(A:A,A106,O:O,"&lt;"&amp;O106)</f>
        <v>13</v>
      </c>
      <c r="I106" s="2">
        <f>_xlfn.AVERAGEIF(A:A,A106,G:G)</f>
        <v>45.381311904761894</v>
      </c>
      <c r="J106" s="2">
        <f t="shared" si="32"/>
        <v>-15.929645238095198</v>
      </c>
      <c r="K106" s="2">
        <f t="shared" si="33"/>
        <v>74.07035476190481</v>
      </c>
      <c r="L106" s="2">
        <f t="shared" si="34"/>
        <v>85.13355730103567</v>
      </c>
      <c r="M106" s="2">
        <f>SUMIF(A:A,A106,L:L)</f>
        <v>3746.8320611080117</v>
      </c>
      <c r="N106" s="3">
        <f t="shared" si="35"/>
        <v>0.022721476680185128</v>
      </c>
      <c r="O106" s="7">
        <f t="shared" si="36"/>
        <v>44.011224009576665</v>
      </c>
      <c r="P106" s="3">
        <f t="shared" si="37"/>
      </c>
      <c r="Q106" s="3">
        <f>IF(ISNUMBER(P106),SUMIF(A:A,A106,P:P),"")</f>
      </c>
      <c r="R106" s="3">
        <f t="shared" si="38"/>
      </c>
      <c r="S106" s="8">
        <f t="shared" si="39"/>
      </c>
    </row>
    <row r="107" spans="1:19" ht="15">
      <c r="A107" s="1">
        <v>11</v>
      </c>
      <c r="B107" s="5">
        <v>0.7395833333333334</v>
      </c>
      <c r="C107" s="1" t="s">
        <v>65</v>
      </c>
      <c r="D107" s="1">
        <v>8</v>
      </c>
      <c r="E107" s="1">
        <v>15</v>
      </c>
      <c r="F107" s="1" t="s">
        <v>122</v>
      </c>
      <c r="G107" s="2">
        <v>35.0264333333334</v>
      </c>
      <c r="H107" s="6">
        <f>1+_xlfn.COUNTIFS(A:A,A107,O:O,"&lt;"&amp;O107)</f>
        <v>12</v>
      </c>
      <c r="I107" s="2">
        <f>_xlfn.AVERAGEIF(A:A,A107,G:G)</f>
        <v>45.381311904761894</v>
      </c>
      <c r="J107" s="2">
        <f t="shared" si="32"/>
        <v>-10.354878571428493</v>
      </c>
      <c r="K107" s="2">
        <f t="shared" si="33"/>
        <v>79.64512142857151</v>
      </c>
      <c r="L107" s="2">
        <f t="shared" si="34"/>
        <v>118.95048162540029</v>
      </c>
      <c r="M107" s="2">
        <f>SUMIF(A:A,A107,L:L)</f>
        <v>3746.8320611080117</v>
      </c>
      <c r="N107" s="3">
        <f t="shared" si="35"/>
        <v>0.03174694773755734</v>
      </c>
      <c r="O107" s="7">
        <f t="shared" si="36"/>
        <v>31.499091133632916</v>
      </c>
      <c r="P107" s="3">
        <f t="shared" si="37"/>
      </c>
      <c r="Q107" s="3">
        <f>IF(ISNUMBER(P107),SUMIF(A:A,A107,P:P),"")</f>
      </c>
      <c r="R107" s="3">
        <f t="shared" si="38"/>
      </c>
      <c r="S107" s="8">
        <f t="shared" si="39"/>
      </c>
    </row>
    <row r="108" spans="1:19" ht="15">
      <c r="A108" s="1">
        <v>11</v>
      </c>
      <c r="B108" s="5">
        <v>0.7395833333333334</v>
      </c>
      <c r="C108" s="1" t="s">
        <v>65</v>
      </c>
      <c r="D108" s="1">
        <v>8</v>
      </c>
      <c r="E108" s="1">
        <v>16</v>
      </c>
      <c r="F108" s="1" t="s">
        <v>123</v>
      </c>
      <c r="G108" s="2">
        <v>35.0305666666667</v>
      </c>
      <c r="H108" s="6">
        <f>1+_xlfn.COUNTIFS(A:A,A108,O:O,"&lt;"&amp;O108)</f>
        <v>11</v>
      </c>
      <c r="I108" s="2">
        <f>_xlfn.AVERAGEIF(A:A,A108,G:G)</f>
        <v>45.381311904761894</v>
      </c>
      <c r="J108" s="2">
        <f t="shared" si="32"/>
        <v>-10.350745238095193</v>
      </c>
      <c r="K108" s="2">
        <f t="shared" si="33"/>
        <v>79.64925476190481</v>
      </c>
      <c r="L108" s="2">
        <f t="shared" si="34"/>
        <v>118.9799850031108</v>
      </c>
      <c r="M108" s="2">
        <f>SUMIF(A:A,A108,L:L)</f>
        <v>3746.8320611080117</v>
      </c>
      <c r="N108" s="3">
        <f t="shared" si="35"/>
        <v>0.03175482195695904</v>
      </c>
      <c r="O108" s="7">
        <f t="shared" si="36"/>
        <v>31.491280327611815</v>
      </c>
      <c r="P108" s="3">
        <f t="shared" si="37"/>
      </c>
      <c r="Q108" s="3">
        <f>IF(ISNUMBER(P108),SUMIF(A:A,A108,P:P),"")</f>
      </c>
      <c r="R108" s="3">
        <f t="shared" si="38"/>
      </c>
      <c r="S108" s="8">
        <f t="shared" si="39"/>
      </c>
    </row>
    <row r="109" spans="1:19" ht="15">
      <c r="A109" s="1">
        <v>13</v>
      </c>
      <c r="B109" s="5">
        <v>0.7534722222222222</v>
      </c>
      <c r="C109" s="1" t="s">
        <v>124</v>
      </c>
      <c r="D109" s="1">
        <v>4</v>
      </c>
      <c r="E109" s="1">
        <v>4</v>
      </c>
      <c r="F109" s="1" t="s">
        <v>132</v>
      </c>
      <c r="G109" s="2">
        <v>72.9406666666667</v>
      </c>
      <c r="H109" s="6">
        <f>1+_xlfn.COUNTIFS(A:A,A109,O:O,"&lt;"&amp;O109)</f>
        <v>1</v>
      </c>
      <c r="I109" s="2">
        <f>_xlfn.AVERAGEIF(A:A,A109,G:G)</f>
        <v>48.34141388888889</v>
      </c>
      <c r="J109" s="2">
        <f t="shared" si="32"/>
        <v>24.599252777777814</v>
      </c>
      <c r="K109" s="2">
        <f t="shared" si="33"/>
        <v>114.59925277777782</v>
      </c>
      <c r="L109" s="2">
        <f t="shared" si="34"/>
        <v>968.7001939670148</v>
      </c>
      <c r="M109" s="2">
        <f>SUMIF(A:A,A109,L:L)</f>
        <v>3435.874881702882</v>
      </c>
      <c r="N109" s="3">
        <f t="shared" si="35"/>
        <v>0.28193698179338517</v>
      </c>
      <c r="O109" s="7">
        <f t="shared" si="36"/>
        <v>3.5468919105221905</v>
      </c>
      <c r="P109" s="3">
        <f t="shared" si="37"/>
        <v>0.28193698179338517</v>
      </c>
      <c r="Q109" s="3">
        <f>IF(ISNUMBER(P109),SUMIF(A:A,A109,P:P),"")</f>
        <v>0.8733040994552885</v>
      </c>
      <c r="R109" s="3">
        <f t="shared" si="38"/>
        <v>0.3228394118031044</v>
      </c>
      <c r="S109" s="8">
        <f t="shared" si="39"/>
        <v>3.09751524578383</v>
      </c>
    </row>
    <row r="110" spans="1:19" ht="15">
      <c r="A110" s="1">
        <v>13</v>
      </c>
      <c r="B110" s="5">
        <v>0.7534722222222222</v>
      </c>
      <c r="C110" s="1" t="s">
        <v>124</v>
      </c>
      <c r="D110" s="1">
        <v>4</v>
      </c>
      <c r="E110" s="1">
        <v>5</v>
      </c>
      <c r="F110" s="1" t="s">
        <v>133</v>
      </c>
      <c r="G110" s="2">
        <v>61.3507</v>
      </c>
      <c r="H110" s="6">
        <f>1+_xlfn.COUNTIFS(A:A,A110,O:O,"&lt;"&amp;O110)</f>
        <v>2</v>
      </c>
      <c r="I110" s="2">
        <f>_xlfn.AVERAGEIF(A:A,A110,G:G)</f>
        <v>48.34141388888889</v>
      </c>
      <c r="J110" s="2">
        <f t="shared" si="32"/>
        <v>13.009286111111116</v>
      </c>
      <c r="K110" s="2">
        <f t="shared" si="33"/>
        <v>103.00928611111112</v>
      </c>
      <c r="L110" s="2">
        <f t="shared" si="34"/>
        <v>483.26113835378936</v>
      </c>
      <c r="M110" s="2">
        <f>SUMIF(A:A,A110,L:L)</f>
        <v>3435.874881702882</v>
      </c>
      <c r="N110" s="3">
        <f t="shared" si="35"/>
        <v>0.14065155309563437</v>
      </c>
      <c r="O110" s="7">
        <f t="shared" si="36"/>
        <v>7.109768630283533</v>
      </c>
      <c r="P110" s="3">
        <f t="shared" si="37"/>
        <v>0.14065155309563437</v>
      </c>
      <c r="Q110" s="3">
        <f>IF(ISNUMBER(P110),SUMIF(A:A,A110,P:P),"")</f>
        <v>0.8733040994552885</v>
      </c>
      <c r="R110" s="3">
        <f t="shared" si="38"/>
        <v>0.16105678787419392</v>
      </c>
      <c r="S110" s="8">
        <f t="shared" si="39"/>
        <v>6.208990091005222</v>
      </c>
    </row>
    <row r="111" spans="1:19" ht="15">
      <c r="A111" s="1">
        <v>13</v>
      </c>
      <c r="B111" s="5">
        <v>0.7534722222222222</v>
      </c>
      <c r="C111" s="1" t="s">
        <v>124</v>
      </c>
      <c r="D111" s="1">
        <v>4</v>
      </c>
      <c r="E111" s="1">
        <v>11</v>
      </c>
      <c r="F111" s="1" t="s">
        <v>139</v>
      </c>
      <c r="G111" s="2">
        <v>56.2301333333333</v>
      </c>
      <c r="H111" s="6">
        <f>1+_xlfn.COUNTIFS(A:A,A111,O:O,"&lt;"&amp;O111)</f>
        <v>3</v>
      </c>
      <c r="I111" s="2">
        <f>_xlfn.AVERAGEIF(A:A,A111,G:G)</f>
        <v>48.34141388888889</v>
      </c>
      <c r="J111" s="2">
        <f t="shared" si="32"/>
        <v>7.888719444444412</v>
      </c>
      <c r="K111" s="2">
        <f t="shared" si="33"/>
        <v>97.8887194444444</v>
      </c>
      <c r="L111" s="2">
        <f t="shared" si="34"/>
        <v>355.42816690236054</v>
      </c>
      <c r="M111" s="2">
        <f>SUMIF(A:A,A111,L:L)</f>
        <v>3435.874881702882</v>
      </c>
      <c r="N111" s="3">
        <f t="shared" si="35"/>
        <v>0.10344619031243767</v>
      </c>
      <c r="O111" s="7">
        <f t="shared" si="36"/>
        <v>9.666861553622306</v>
      </c>
      <c r="P111" s="3">
        <f t="shared" si="37"/>
        <v>0.10344619031243767</v>
      </c>
      <c r="Q111" s="3">
        <f>IF(ISNUMBER(P111),SUMIF(A:A,A111,P:P),"")</f>
        <v>0.8733040994552885</v>
      </c>
      <c r="R111" s="3">
        <f t="shared" si="38"/>
        <v>0.11845380134704601</v>
      </c>
      <c r="S111" s="8">
        <f t="shared" si="39"/>
        <v>8.44210982364508</v>
      </c>
    </row>
    <row r="112" spans="1:19" ht="15">
      <c r="A112" s="1">
        <v>13</v>
      </c>
      <c r="B112" s="5">
        <v>0.7534722222222222</v>
      </c>
      <c r="C112" s="1" t="s">
        <v>124</v>
      </c>
      <c r="D112" s="1">
        <v>4</v>
      </c>
      <c r="E112" s="1">
        <v>7</v>
      </c>
      <c r="F112" s="1" t="s">
        <v>135</v>
      </c>
      <c r="G112" s="2">
        <v>52.5201</v>
      </c>
      <c r="H112" s="6">
        <f>1+_xlfn.COUNTIFS(A:A,A112,O:O,"&lt;"&amp;O112)</f>
        <v>4</v>
      </c>
      <c r="I112" s="2">
        <f>_xlfn.AVERAGEIF(A:A,A112,G:G)</f>
        <v>48.34141388888889</v>
      </c>
      <c r="J112" s="2">
        <f t="shared" si="32"/>
        <v>4.178686111111112</v>
      </c>
      <c r="K112" s="2">
        <f t="shared" si="33"/>
        <v>94.17868611111112</v>
      </c>
      <c r="L112" s="2">
        <f t="shared" si="34"/>
        <v>284.49656129781175</v>
      </c>
      <c r="M112" s="2">
        <f>SUMIF(A:A,A112,L:L)</f>
        <v>3435.874881702882</v>
      </c>
      <c r="N112" s="3">
        <f t="shared" si="35"/>
        <v>0.08280178152378183</v>
      </c>
      <c r="O112" s="7">
        <f t="shared" si="36"/>
        <v>12.077034836657301</v>
      </c>
      <c r="P112" s="3">
        <f t="shared" si="37"/>
        <v>0.08280178152378183</v>
      </c>
      <c r="Q112" s="3">
        <f>IF(ISNUMBER(P112),SUMIF(A:A,A112,P:P),"")</f>
        <v>0.8733040994552885</v>
      </c>
      <c r="R112" s="3">
        <f t="shared" si="38"/>
        <v>0.09481437402552936</v>
      </c>
      <c r="S112" s="8">
        <f t="shared" si="39"/>
        <v>10.546924032117152</v>
      </c>
    </row>
    <row r="113" spans="1:19" ht="15">
      <c r="A113" s="1">
        <v>13</v>
      </c>
      <c r="B113" s="5">
        <v>0.7534722222222222</v>
      </c>
      <c r="C113" s="1" t="s">
        <v>124</v>
      </c>
      <c r="D113" s="1">
        <v>4</v>
      </c>
      <c r="E113" s="1">
        <v>6</v>
      </c>
      <c r="F113" s="1" t="s">
        <v>134</v>
      </c>
      <c r="G113" s="2">
        <v>52.130900000000004</v>
      </c>
      <c r="H113" s="6">
        <f>1+_xlfn.COUNTIFS(A:A,A113,O:O,"&lt;"&amp;O113)</f>
        <v>5</v>
      </c>
      <c r="I113" s="2">
        <f>_xlfn.AVERAGEIF(A:A,A113,G:G)</f>
        <v>48.34141388888889</v>
      </c>
      <c r="J113" s="2">
        <f t="shared" si="32"/>
        <v>3.789486111111117</v>
      </c>
      <c r="K113" s="2">
        <f t="shared" si="33"/>
        <v>93.78948611111112</v>
      </c>
      <c r="L113" s="2">
        <f t="shared" si="34"/>
        <v>277.92996754994044</v>
      </c>
      <c r="M113" s="2">
        <f>SUMIF(A:A,A113,L:L)</f>
        <v>3435.874881702882</v>
      </c>
      <c r="N113" s="3">
        <f t="shared" si="35"/>
        <v>0.0808905961710088</v>
      </c>
      <c r="O113" s="7">
        <f t="shared" si="36"/>
        <v>12.362376436018902</v>
      </c>
      <c r="P113" s="3">
        <f t="shared" si="37"/>
        <v>0.0808905961710088</v>
      </c>
      <c r="Q113" s="3">
        <f>IF(ISNUMBER(P113),SUMIF(A:A,A113,P:P),"")</f>
        <v>0.8733040994552885</v>
      </c>
      <c r="R113" s="3">
        <f t="shared" si="38"/>
        <v>0.09262592059451363</v>
      </c>
      <c r="S113" s="8">
        <f t="shared" si="39"/>
        <v>10.796114020584767</v>
      </c>
    </row>
    <row r="114" spans="1:19" ht="15">
      <c r="A114" s="1">
        <v>13</v>
      </c>
      <c r="B114" s="5">
        <v>0.7534722222222222</v>
      </c>
      <c r="C114" s="1" t="s">
        <v>124</v>
      </c>
      <c r="D114" s="1">
        <v>4</v>
      </c>
      <c r="E114" s="1">
        <v>9</v>
      </c>
      <c r="F114" s="1" t="s">
        <v>137</v>
      </c>
      <c r="G114" s="2">
        <v>50.5495666666666</v>
      </c>
      <c r="H114" s="6">
        <f>1+_xlfn.COUNTIFS(A:A,A114,O:O,"&lt;"&amp;O114)</f>
        <v>6</v>
      </c>
      <c r="I114" s="2">
        <f>_xlfn.AVERAGEIF(A:A,A114,G:G)</f>
        <v>48.34141388888889</v>
      </c>
      <c r="J114" s="2">
        <f t="shared" si="32"/>
        <v>2.2081527777777126</v>
      </c>
      <c r="K114" s="2">
        <f t="shared" si="33"/>
        <v>92.20815277777771</v>
      </c>
      <c r="L114" s="2">
        <f t="shared" si="34"/>
        <v>252.77232102618382</v>
      </c>
      <c r="M114" s="2">
        <f>SUMIF(A:A,A114,L:L)</f>
        <v>3435.874881702882</v>
      </c>
      <c r="N114" s="3">
        <f t="shared" si="35"/>
        <v>0.07356854650682311</v>
      </c>
      <c r="O114" s="7">
        <f t="shared" si="36"/>
        <v>13.592765488540065</v>
      </c>
      <c r="P114" s="3">
        <f t="shared" si="37"/>
        <v>0.07356854650682311</v>
      </c>
      <c r="Q114" s="3">
        <f>IF(ISNUMBER(P114),SUMIF(A:A,A114,P:P),"")</f>
        <v>0.8733040994552885</v>
      </c>
      <c r="R114" s="3">
        <f t="shared" si="38"/>
        <v>0.08424161360597125</v>
      </c>
      <c r="S114" s="8">
        <f t="shared" si="39"/>
        <v>11.870617824076408</v>
      </c>
    </row>
    <row r="115" spans="1:19" ht="15">
      <c r="A115" s="1">
        <v>13</v>
      </c>
      <c r="B115" s="5">
        <v>0.7534722222222222</v>
      </c>
      <c r="C115" s="1" t="s">
        <v>124</v>
      </c>
      <c r="D115" s="1">
        <v>4</v>
      </c>
      <c r="E115" s="1">
        <v>8</v>
      </c>
      <c r="F115" s="1" t="s">
        <v>136</v>
      </c>
      <c r="G115" s="2">
        <v>47.2475666666666</v>
      </c>
      <c r="H115" s="6">
        <f>1+_xlfn.COUNTIFS(A:A,A115,O:O,"&lt;"&amp;O115)</f>
        <v>7</v>
      </c>
      <c r="I115" s="2">
        <f>_xlfn.AVERAGEIF(A:A,A115,G:G)</f>
        <v>48.34141388888889</v>
      </c>
      <c r="J115" s="2">
        <f t="shared" si="32"/>
        <v>-1.093847222222287</v>
      </c>
      <c r="K115" s="2">
        <f t="shared" si="33"/>
        <v>88.90615277777772</v>
      </c>
      <c r="L115" s="2">
        <f t="shared" si="34"/>
        <v>207.3419093555151</v>
      </c>
      <c r="M115" s="2">
        <f>SUMIF(A:A,A115,L:L)</f>
        <v>3435.874881702882</v>
      </c>
      <c r="N115" s="3">
        <f t="shared" si="35"/>
        <v>0.06034617571777023</v>
      </c>
      <c r="O115" s="7">
        <f t="shared" si="36"/>
        <v>16.571058366264104</v>
      </c>
      <c r="P115" s="3">
        <f t="shared" si="37"/>
        <v>0.06034617571777023</v>
      </c>
      <c r="Q115" s="3">
        <f>IF(ISNUMBER(P115),SUMIF(A:A,A115,P:P),"")</f>
        <v>0.8733040994552885</v>
      </c>
      <c r="R115" s="3">
        <f t="shared" si="38"/>
        <v>0.06910098756596966</v>
      </c>
      <c r="S115" s="8">
        <f t="shared" si="39"/>
        <v>14.471573203571298</v>
      </c>
    </row>
    <row r="116" spans="1:19" ht="15">
      <c r="A116" s="1">
        <v>13</v>
      </c>
      <c r="B116" s="5">
        <v>0.7534722222222222</v>
      </c>
      <c r="C116" s="1" t="s">
        <v>124</v>
      </c>
      <c r="D116" s="1">
        <v>4</v>
      </c>
      <c r="E116" s="1">
        <v>2</v>
      </c>
      <c r="F116" s="1" t="s">
        <v>130</v>
      </c>
      <c r="G116" s="2">
        <v>44.0000333333334</v>
      </c>
      <c r="H116" s="6">
        <f>1+_xlfn.COUNTIFS(A:A,A116,O:O,"&lt;"&amp;O116)</f>
        <v>8</v>
      </c>
      <c r="I116" s="2">
        <f>_xlfn.AVERAGEIF(A:A,A116,G:G)</f>
        <v>48.34141388888889</v>
      </c>
      <c r="J116" s="2">
        <f t="shared" si="32"/>
        <v>-4.341380555555489</v>
      </c>
      <c r="K116" s="2">
        <f t="shared" si="33"/>
        <v>85.65861944444451</v>
      </c>
      <c r="L116" s="2">
        <f t="shared" si="34"/>
        <v>170.63336095396525</v>
      </c>
      <c r="M116" s="2">
        <f>SUMIF(A:A,A116,L:L)</f>
        <v>3435.874881702882</v>
      </c>
      <c r="N116" s="3">
        <f t="shared" si="35"/>
        <v>0.04966227433444732</v>
      </c>
      <c r="O116" s="7">
        <f t="shared" si="36"/>
        <v>20.136008940419558</v>
      </c>
      <c r="P116" s="3">
        <f t="shared" si="37"/>
        <v>0.04966227433444732</v>
      </c>
      <c r="Q116" s="3">
        <f>IF(ISNUMBER(P116),SUMIF(A:A,A116,P:P),"")</f>
        <v>0.8733040994552885</v>
      </c>
      <c r="R116" s="3">
        <f t="shared" si="38"/>
        <v>0.05686710318367162</v>
      </c>
      <c r="S116" s="8">
        <f t="shared" si="39"/>
        <v>17.58485915433674</v>
      </c>
    </row>
    <row r="117" spans="1:19" ht="15">
      <c r="A117" s="1">
        <v>13</v>
      </c>
      <c r="B117" s="5">
        <v>0.7534722222222222</v>
      </c>
      <c r="C117" s="1" t="s">
        <v>124</v>
      </c>
      <c r="D117" s="1">
        <v>4</v>
      </c>
      <c r="E117" s="1">
        <v>1</v>
      </c>
      <c r="F117" s="1" t="s">
        <v>129</v>
      </c>
      <c r="G117" s="2">
        <v>33.6687666666666</v>
      </c>
      <c r="H117" s="6">
        <f>1+_xlfn.COUNTIFS(A:A,A117,O:O,"&lt;"&amp;O117)</f>
        <v>11</v>
      </c>
      <c r="I117" s="2">
        <f>_xlfn.AVERAGEIF(A:A,A117,G:G)</f>
        <v>48.34141388888889</v>
      </c>
      <c r="J117" s="2">
        <f t="shared" si="32"/>
        <v>-14.672647222222288</v>
      </c>
      <c r="K117" s="2">
        <f t="shared" si="33"/>
        <v>75.32735277777772</v>
      </c>
      <c r="L117" s="2">
        <f t="shared" si="34"/>
        <v>91.80265021614642</v>
      </c>
      <c r="M117" s="2">
        <f>SUMIF(A:A,A117,L:L)</f>
        <v>3435.874881702882</v>
      </c>
      <c r="N117" s="3">
        <f t="shared" si="35"/>
        <v>0.026718857169399417</v>
      </c>
      <c r="O117" s="7">
        <f t="shared" si="36"/>
        <v>37.4267504654084</v>
      </c>
      <c r="P117" s="3">
        <f t="shared" si="37"/>
      </c>
      <c r="Q117" s="3">
        <f>IF(ISNUMBER(P117),SUMIF(A:A,A117,P:P),"")</f>
      </c>
      <c r="R117" s="3">
        <f t="shared" si="38"/>
      </c>
      <c r="S117" s="8">
        <f t="shared" si="39"/>
      </c>
    </row>
    <row r="118" spans="1:19" ht="15">
      <c r="A118" s="1">
        <v>13</v>
      </c>
      <c r="B118" s="5">
        <v>0.7534722222222222</v>
      </c>
      <c r="C118" s="1" t="s">
        <v>124</v>
      </c>
      <c r="D118" s="1">
        <v>4</v>
      </c>
      <c r="E118" s="1">
        <v>3</v>
      </c>
      <c r="F118" s="1" t="s">
        <v>131</v>
      </c>
      <c r="G118" s="2">
        <v>41.0673333333333</v>
      </c>
      <c r="H118" s="6">
        <f>1+_xlfn.COUNTIFS(A:A,A118,O:O,"&lt;"&amp;O118)</f>
        <v>9</v>
      </c>
      <c r="I118" s="2">
        <f>_xlfn.AVERAGEIF(A:A,A118,G:G)</f>
        <v>48.34141388888889</v>
      </c>
      <c r="J118" s="2">
        <f t="shared" si="32"/>
        <v>-7.274080555555585</v>
      </c>
      <c r="K118" s="2">
        <f t="shared" si="33"/>
        <v>82.72591944444441</v>
      </c>
      <c r="L118" s="2">
        <f t="shared" si="34"/>
        <v>143.10164281234935</v>
      </c>
      <c r="M118" s="2">
        <f>SUMIF(A:A,A118,L:L)</f>
        <v>3435.874881702882</v>
      </c>
      <c r="N118" s="3">
        <f t="shared" si="35"/>
        <v>0.04164925899205782</v>
      </c>
      <c r="O118" s="7">
        <f t="shared" si="36"/>
        <v>24.010031011372664</v>
      </c>
      <c r="P118" s="3">
        <f t="shared" si="37"/>
      </c>
      <c r="Q118" s="3">
        <f>IF(ISNUMBER(P118),SUMIF(A:A,A118,P:P),"")</f>
      </c>
      <c r="R118" s="3">
        <f t="shared" si="38"/>
      </c>
      <c r="S118" s="8">
        <f t="shared" si="39"/>
      </c>
    </row>
    <row r="119" spans="1:19" ht="15">
      <c r="A119" s="1">
        <v>13</v>
      </c>
      <c r="B119" s="5">
        <v>0.7534722222222222</v>
      </c>
      <c r="C119" s="1" t="s">
        <v>124</v>
      </c>
      <c r="D119" s="1">
        <v>4</v>
      </c>
      <c r="E119" s="1">
        <v>10</v>
      </c>
      <c r="F119" s="1" t="s">
        <v>138</v>
      </c>
      <c r="G119" s="2">
        <v>39.8230666666666</v>
      </c>
      <c r="H119" s="6">
        <f>1+_xlfn.COUNTIFS(A:A,A119,O:O,"&lt;"&amp;O119)</f>
        <v>10</v>
      </c>
      <c r="I119" s="2">
        <f>_xlfn.AVERAGEIF(A:A,A119,G:G)</f>
        <v>48.34141388888889</v>
      </c>
      <c r="J119" s="2">
        <f t="shared" si="32"/>
        <v>-8.518347222222289</v>
      </c>
      <c r="K119" s="2">
        <f t="shared" si="33"/>
        <v>81.48165277777771</v>
      </c>
      <c r="L119" s="2">
        <f t="shared" si="34"/>
        <v>132.80729485446082</v>
      </c>
      <c r="M119" s="2">
        <f>SUMIF(A:A,A119,L:L)</f>
        <v>3435.874881702882</v>
      </c>
      <c r="N119" s="3">
        <f t="shared" si="35"/>
        <v>0.03865312312788268</v>
      </c>
      <c r="O119" s="7">
        <f t="shared" si="36"/>
        <v>25.87113068953136</v>
      </c>
      <c r="P119" s="3">
        <f t="shared" si="37"/>
      </c>
      <c r="Q119" s="3">
        <f>IF(ISNUMBER(P119),SUMIF(A:A,A119,P:P),"")</f>
      </c>
      <c r="R119" s="3">
        <f t="shared" si="38"/>
      </c>
      <c r="S119" s="8">
        <f t="shared" si="39"/>
      </c>
    </row>
    <row r="120" spans="1:19" ht="15">
      <c r="A120" s="1">
        <v>13</v>
      </c>
      <c r="B120" s="5">
        <v>0.7534722222222222</v>
      </c>
      <c r="C120" s="1" t="s">
        <v>124</v>
      </c>
      <c r="D120" s="1">
        <v>4</v>
      </c>
      <c r="E120" s="1">
        <v>12</v>
      </c>
      <c r="F120" s="1" t="s">
        <v>140</v>
      </c>
      <c r="G120" s="2">
        <v>28.5681333333334</v>
      </c>
      <c r="H120" s="6">
        <f>1+_xlfn.COUNTIFS(A:A,A120,O:O,"&lt;"&amp;O120)</f>
        <v>12</v>
      </c>
      <c r="I120" s="2">
        <f>_xlfn.AVERAGEIF(A:A,A120,G:G)</f>
        <v>48.34141388888889</v>
      </c>
      <c r="J120" s="2">
        <f t="shared" si="32"/>
        <v>-19.773280555555488</v>
      </c>
      <c r="K120" s="2">
        <f t="shared" si="33"/>
        <v>70.22671944444451</v>
      </c>
      <c r="L120" s="2">
        <f t="shared" si="34"/>
        <v>67.59967441334413</v>
      </c>
      <c r="M120" s="2">
        <f>SUMIF(A:A,A120,L:L)</f>
        <v>3435.874881702882</v>
      </c>
      <c r="N120" s="3">
        <f t="shared" si="35"/>
        <v>0.019674661255371588</v>
      </c>
      <c r="O120" s="7">
        <f t="shared" si="36"/>
        <v>50.826796305170404</v>
      </c>
      <c r="P120" s="3">
        <f t="shared" si="37"/>
      </c>
      <c r="Q120" s="3">
        <f>IF(ISNUMBER(P120),SUMIF(A:A,A120,P:P),"")</f>
      </c>
      <c r="R120" s="3">
        <f t="shared" si="38"/>
      </c>
      <c r="S120" s="8">
        <f t="shared" si="39"/>
      </c>
    </row>
    <row r="121" spans="1:19" ht="15">
      <c r="A121" s="1">
        <v>14</v>
      </c>
      <c r="B121" s="5">
        <v>0.7777777777777778</v>
      </c>
      <c r="C121" s="1" t="s">
        <v>124</v>
      </c>
      <c r="D121" s="1">
        <v>5</v>
      </c>
      <c r="E121" s="1">
        <v>4</v>
      </c>
      <c r="F121" s="1" t="s">
        <v>144</v>
      </c>
      <c r="G121" s="2">
        <v>72.5351</v>
      </c>
      <c r="H121" s="6">
        <f>1+_xlfn.COUNTIFS(A:A,A121,O:O,"&lt;"&amp;O121)</f>
        <v>1</v>
      </c>
      <c r="I121" s="2">
        <f>_xlfn.AVERAGEIF(A:A,A121,G:G)</f>
        <v>49.95920740740738</v>
      </c>
      <c r="J121" s="2">
        <f t="shared" si="32"/>
        <v>22.575892592592616</v>
      </c>
      <c r="K121" s="2">
        <f t="shared" si="33"/>
        <v>112.57589259259262</v>
      </c>
      <c r="L121" s="2">
        <f t="shared" si="34"/>
        <v>857.9566344019399</v>
      </c>
      <c r="M121" s="2">
        <f>SUMIF(A:A,A121,L:L)</f>
        <v>2520.59479904803</v>
      </c>
      <c r="N121" s="3">
        <f t="shared" si="35"/>
        <v>0.34037864186896294</v>
      </c>
      <c r="O121" s="7">
        <f t="shared" si="36"/>
        <v>2.9379046655488286</v>
      </c>
      <c r="P121" s="3">
        <f t="shared" si="37"/>
        <v>0.34037864186896294</v>
      </c>
      <c r="Q121" s="3">
        <f>IF(ISNUMBER(P121),SUMIF(A:A,A121,P:P),"")</f>
        <v>0.9525424963537253</v>
      </c>
      <c r="R121" s="3">
        <f t="shared" si="38"/>
        <v>0.3573369620483198</v>
      </c>
      <c r="S121" s="8">
        <f t="shared" si="39"/>
        <v>2.798479044171138</v>
      </c>
    </row>
    <row r="122" spans="1:19" ht="15">
      <c r="A122" s="1">
        <v>14</v>
      </c>
      <c r="B122" s="5">
        <v>0.7777777777777778</v>
      </c>
      <c r="C122" s="1" t="s">
        <v>124</v>
      </c>
      <c r="D122" s="1">
        <v>5</v>
      </c>
      <c r="E122" s="1">
        <v>3</v>
      </c>
      <c r="F122" s="1" t="s">
        <v>143</v>
      </c>
      <c r="G122" s="2">
        <v>62.222266666666606</v>
      </c>
      <c r="H122" s="6">
        <f>1+_xlfn.COUNTIFS(A:A,A122,O:O,"&lt;"&amp;O122)</f>
        <v>2</v>
      </c>
      <c r="I122" s="2">
        <f>_xlfn.AVERAGEIF(A:A,A122,G:G)</f>
        <v>49.95920740740738</v>
      </c>
      <c r="J122" s="2">
        <f t="shared" si="32"/>
        <v>12.263059259259222</v>
      </c>
      <c r="K122" s="2">
        <f t="shared" si="33"/>
        <v>102.26305925925922</v>
      </c>
      <c r="L122" s="2">
        <f t="shared" si="34"/>
        <v>462.1010340327766</v>
      </c>
      <c r="M122" s="2">
        <f>SUMIF(A:A,A122,L:L)</f>
        <v>2520.59479904803</v>
      </c>
      <c r="N122" s="3">
        <f t="shared" si="35"/>
        <v>0.1833301545362632</v>
      </c>
      <c r="O122" s="7">
        <f t="shared" si="36"/>
        <v>5.454640031965922</v>
      </c>
      <c r="P122" s="3">
        <f t="shared" si="37"/>
        <v>0.1833301545362632</v>
      </c>
      <c r="Q122" s="3">
        <f>IF(ISNUMBER(P122),SUMIF(A:A,A122,P:P),"")</f>
        <v>0.9525424963537253</v>
      </c>
      <c r="R122" s="3">
        <f t="shared" si="38"/>
        <v>0.19246401629117846</v>
      </c>
      <c r="S122" s="8">
        <f t="shared" si="39"/>
        <v>5.195776432759783</v>
      </c>
    </row>
    <row r="123" spans="1:19" ht="15">
      <c r="A123" s="1">
        <v>14</v>
      </c>
      <c r="B123" s="5">
        <v>0.7777777777777778</v>
      </c>
      <c r="C123" s="1" t="s">
        <v>124</v>
      </c>
      <c r="D123" s="1">
        <v>5</v>
      </c>
      <c r="E123" s="1">
        <v>7</v>
      </c>
      <c r="F123" s="1" t="s">
        <v>147</v>
      </c>
      <c r="G123" s="2">
        <v>51.542533333333296</v>
      </c>
      <c r="H123" s="6">
        <f>1+_xlfn.COUNTIFS(A:A,A123,O:O,"&lt;"&amp;O123)</f>
        <v>3</v>
      </c>
      <c r="I123" s="2">
        <f>_xlfn.AVERAGEIF(A:A,A123,G:G)</f>
        <v>49.95920740740738</v>
      </c>
      <c r="J123" s="2">
        <f t="shared" si="32"/>
        <v>1.5833259259259123</v>
      </c>
      <c r="K123" s="2">
        <f t="shared" si="33"/>
        <v>91.58332592592592</v>
      </c>
      <c r="L123" s="2">
        <f t="shared" si="34"/>
        <v>243.47141795112663</v>
      </c>
      <c r="M123" s="2">
        <f>SUMIF(A:A,A123,L:L)</f>
        <v>2520.59479904803</v>
      </c>
      <c r="N123" s="3">
        <f t="shared" si="35"/>
        <v>0.09659284310317554</v>
      </c>
      <c r="O123" s="7">
        <f t="shared" si="36"/>
        <v>10.352733886628133</v>
      </c>
      <c r="P123" s="3">
        <f t="shared" si="37"/>
        <v>0.09659284310317554</v>
      </c>
      <c r="Q123" s="3">
        <f>IF(ISNUMBER(P123),SUMIF(A:A,A123,P:P),"")</f>
        <v>0.9525424963537253</v>
      </c>
      <c r="R123" s="3">
        <f t="shared" si="38"/>
        <v>0.10140528477514342</v>
      </c>
      <c r="S123" s="8">
        <f t="shared" si="39"/>
        <v>9.861418980454568</v>
      </c>
    </row>
    <row r="124" spans="1:19" ht="15">
      <c r="A124" s="1">
        <v>14</v>
      </c>
      <c r="B124" s="5">
        <v>0.7777777777777778</v>
      </c>
      <c r="C124" s="1" t="s">
        <v>124</v>
      </c>
      <c r="D124" s="1">
        <v>5</v>
      </c>
      <c r="E124" s="1">
        <v>2</v>
      </c>
      <c r="F124" s="1" t="s">
        <v>142</v>
      </c>
      <c r="G124" s="2">
        <v>51.4693</v>
      </c>
      <c r="H124" s="6">
        <f>1+_xlfn.COUNTIFS(A:A,A124,O:O,"&lt;"&amp;O124)</f>
        <v>4</v>
      </c>
      <c r="I124" s="2">
        <f>_xlfn.AVERAGEIF(A:A,A124,G:G)</f>
        <v>49.95920740740738</v>
      </c>
      <c r="J124" s="2">
        <f t="shared" si="32"/>
        <v>1.5100925925926134</v>
      </c>
      <c r="K124" s="2">
        <f t="shared" si="33"/>
        <v>91.51009259259261</v>
      </c>
      <c r="L124" s="2">
        <f t="shared" si="34"/>
        <v>242.40395148196748</v>
      </c>
      <c r="M124" s="2">
        <f>SUMIF(A:A,A124,L:L)</f>
        <v>2520.59479904803</v>
      </c>
      <c r="N124" s="3">
        <f t="shared" si="35"/>
        <v>0.09616934525672981</v>
      </c>
      <c r="O124" s="7">
        <f t="shared" si="36"/>
        <v>10.398323887205848</v>
      </c>
      <c r="P124" s="3">
        <f t="shared" si="37"/>
        <v>0.09616934525672981</v>
      </c>
      <c r="Q124" s="3">
        <f>IF(ISNUMBER(P124),SUMIF(A:A,A124,P:P),"")</f>
        <v>0.9525424963537253</v>
      </c>
      <c r="R124" s="3">
        <f t="shared" si="38"/>
        <v>0.1009606874494946</v>
      </c>
      <c r="S124" s="8">
        <f t="shared" si="39"/>
        <v>9.90484539341363</v>
      </c>
    </row>
    <row r="125" spans="1:19" ht="15">
      <c r="A125" s="1">
        <v>14</v>
      </c>
      <c r="B125" s="5">
        <v>0.7777777777777778</v>
      </c>
      <c r="C125" s="1" t="s">
        <v>124</v>
      </c>
      <c r="D125" s="1">
        <v>5</v>
      </c>
      <c r="E125" s="1">
        <v>1</v>
      </c>
      <c r="F125" s="1" t="s">
        <v>141</v>
      </c>
      <c r="G125" s="2">
        <v>48.0414</v>
      </c>
      <c r="H125" s="6">
        <f>1+_xlfn.COUNTIFS(A:A,A125,O:O,"&lt;"&amp;O125)</f>
        <v>5</v>
      </c>
      <c r="I125" s="2">
        <f>_xlfn.AVERAGEIF(A:A,A125,G:G)</f>
        <v>49.95920740740738</v>
      </c>
      <c r="J125" s="2">
        <f t="shared" si="32"/>
        <v>-1.9178074074073805</v>
      </c>
      <c r="K125" s="2">
        <f t="shared" si="33"/>
        <v>88.08219259259262</v>
      </c>
      <c r="L125" s="2">
        <f t="shared" si="34"/>
        <v>197.340676112969</v>
      </c>
      <c r="M125" s="2">
        <f>SUMIF(A:A,A125,L:L)</f>
        <v>2520.59479904803</v>
      </c>
      <c r="N125" s="3">
        <f t="shared" si="35"/>
        <v>0.07829131290261329</v>
      </c>
      <c r="O125" s="7">
        <f t="shared" si="36"/>
        <v>12.772809177997843</v>
      </c>
      <c r="P125" s="3">
        <f t="shared" si="37"/>
        <v>0.07829131290261329</v>
      </c>
      <c r="Q125" s="3">
        <f>IF(ISNUMBER(P125),SUMIF(A:A,A125,P:P),"")</f>
        <v>0.9525424963537253</v>
      </c>
      <c r="R125" s="3">
        <f t="shared" si="38"/>
        <v>0.08219193705510008</v>
      </c>
      <c r="S125" s="8">
        <f t="shared" si="39"/>
        <v>12.16664353985984</v>
      </c>
    </row>
    <row r="126" spans="1:19" ht="15">
      <c r="A126" s="1">
        <v>14</v>
      </c>
      <c r="B126" s="5">
        <v>0.7777777777777778</v>
      </c>
      <c r="C126" s="1" t="s">
        <v>124</v>
      </c>
      <c r="D126" s="1">
        <v>5</v>
      </c>
      <c r="E126" s="1">
        <v>9</v>
      </c>
      <c r="F126" s="1" t="s">
        <v>149</v>
      </c>
      <c r="G126" s="2">
        <v>42.9091</v>
      </c>
      <c r="H126" s="6">
        <f>1+_xlfn.COUNTIFS(A:A,A126,O:O,"&lt;"&amp;O126)</f>
        <v>6</v>
      </c>
      <c r="I126" s="2">
        <f>_xlfn.AVERAGEIF(A:A,A126,G:G)</f>
        <v>49.95920740740738</v>
      </c>
      <c r="J126" s="2">
        <f t="shared" si="32"/>
        <v>-7.050107407407381</v>
      </c>
      <c r="K126" s="2">
        <f t="shared" si="33"/>
        <v>82.94989259259262</v>
      </c>
      <c r="L126" s="2">
        <f t="shared" si="34"/>
        <v>145.03767779895412</v>
      </c>
      <c r="M126" s="2">
        <f>SUMIF(A:A,A126,L:L)</f>
        <v>2520.59479904803</v>
      </c>
      <c r="N126" s="3">
        <f t="shared" si="35"/>
        <v>0.057541052553838276</v>
      </c>
      <c r="O126" s="7">
        <f t="shared" si="36"/>
        <v>17.378896555017832</v>
      </c>
      <c r="P126" s="3">
        <f t="shared" si="37"/>
        <v>0.057541052553838276</v>
      </c>
      <c r="Q126" s="3">
        <f>IF(ISNUMBER(P126),SUMIF(A:A,A126,P:P),"")</f>
        <v>0.9525424963537253</v>
      </c>
      <c r="R126" s="3">
        <f t="shared" si="38"/>
        <v>0.06040785872976998</v>
      </c>
      <c r="S126" s="8">
        <f t="shared" si="39"/>
        <v>16.554137508389843</v>
      </c>
    </row>
    <row r="127" spans="1:19" ht="15">
      <c r="A127" s="1">
        <v>14</v>
      </c>
      <c r="B127" s="5">
        <v>0.7777777777777778</v>
      </c>
      <c r="C127" s="1" t="s">
        <v>124</v>
      </c>
      <c r="D127" s="1">
        <v>5</v>
      </c>
      <c r="E127" s="1">
        <v>8</v>
      </c>
      <c r="F127" s="1" t="s">
        <v>148</v>
      </c>
      <c r="G127" s="2">
        <v>40.6600666666666</v>
      </c>
      <c r="H127" s="6">
        <f>1+_xlfn.COUNTIFS(A:A,A127,O:O,"&lt;"&amp;O127)</f>
        <v>7</v>
      </c>
      <c r="I127" s="2">
        <f>_xlfn.AVERAGEIF(A:A,A127,G:G)</f>
        <v>49.95920740740738</v>
      </c>
      <c r="J127" s="2">
        <f t="shared" si="32"/>
        <v>-9.299140740740782</v>
      </c>
      <c r="K127" s="2">
        <f t="shared" si="33"/>
        <v>80.70085925925922</v>
      </c>
      <c r="L127" s="2">
        <f t="shared" si="34"/>
        <v>126.72907696053758</v>
      </c>
      <c r="M127" s="2">
        <f>SUMIF(A:A,A127,L:L)</f>
        <v>2520.59479904803</v>
      </c>
      <c r="N127" s="3">
        <f t="shared" si="35"/>
        <v>0.05027744919905421</v>
      </c>
      <c r="O127" s="7">
        <f t="shared" si="36"/>
        <v>19.889632746500023</v>
      </c>
      <c r="P127" s="3">
        <f t="shared" si="37"/>
        <v>0.05027744919905421</v>
      </c>
      <c r="Q127" s="3">
        <f>IF(ISNUMBER(P127),SUMIF(A:A,A127,P:P),"")</f>
        <v>0.9525424963537253</v>
      </c>
      <c r="R127" s="3">
        <f t="shared" si="38"/>
        <v>0.05278236865180633</v>
      </c>
      <c r="S127" s="8">
        <f t="shared" si="39"/>
        <v>18.945720427909933</v>
      </c>
    </row>
    <row r="128" spans="1:19" ht="15">
      <c r="A128" s="1">
        <v>14</v>
      </c>
      <c r="B128" s="5">
        <v>0.7777777777777778</v>
      </c>
      <c r="C128" s="1" t="s">
        <v>124</v>
      </c>
      <c r="D128" s="1">
        <v>5</v>
      </c>
      <c r="E128" s="1">
        <v>6</v>
      </c>
      <c r="F128" s="1" t="s">
        <v>146</v>
      </c>
      <c r="G128" s="2">
        <v>40.5550666666667</v>
      </c>
      <c r="H128" s="6">
        <f>1+_xlfn.COUNTIFS(A:A,A128,O:O,"&lt;"&amp;O128)</f>
        <v>8</v>
      </c>
      <c r="I128" s="2">
        <f>_xlfn.AVERAGEIF(A:A,A128,G:G)</f>
        <v>49.95920740740738</v>
      </c>
      <c r="J128" s="2">
        <f t="shared" si="32"/>
        <v>-9.404140740740687</v>
      </c>
      <c r="K128" s="2">
        <f t="shared" si="33"/>
        <v>80.59585925925931</v>
      </c>
      <c r="L128" s="2">
        <f t="shared" si="34"/>
        <v>125.93319344115598</v>
      </c>
      <c r="M128" s="2">
        <f>SUMIF(A:A,A128,L:L)</f>
        <v>2520.59479904803</v>
      </c>
      <c r="N128" s="3">
        <f t="shared" si="35"/>
        <v>0.04996169693308818</v>
      </c>
      <c r="O128" s="7">
        <f t="shared" si="36"/>
        <v>20.01533297276236</v>
      </c>
      <c r="P128" s="3">
        <f t="shared" si="37"/>
        <v>0.04996169693308818</v>
      </c>
      <c r="Q128" s="3">
        <f>IF(ISNUMBER(P128),SUMIF(A:A,A128,P:P),"")</f>
        <v>0.9525424963537253</v>
      </c>
      <c r="R128" s="3">
        <f t="shared" si="38"/>
        <v>0.05245088499918746</v>
      </c>
      <c r="S128" s="8">
        <f t="shared" si="39"/>
        <v>19.06545523522609</v>
      </c>
    </row>
    <row r="129" spans="1:19" ht="15">
      <c r="A129" s="1">
        <v>14</v>
      </c>
      <c r="B129" s="5">
        <v>0.7777777777777778</v>
      </c>
      <c r="C129" s="1" t="s">
        <v>124</v>
      </c>
      <c r="D129" s="1">
        <v>5</v>
      </c>
      <c r="E129" s="1">
        <v>5</v>
      </c>
      <c r="F129" s="1" t="s">
        <v>145</v>
      </c>
      <c r="G129" s="2">
        <v>39.6980333333333</v>
      </c>
      <c r="H129" s="6">
        <f>1+_xlfn.COUNTIFS(A:A,A129,O:O,"&lt;"&amp;O129)</f>
        <v>9</v>
      </c>
      <c r="I129" s="2">
        <f>_xlfn.AVERAGEIF(A:A,A129,G:G)</f>
        <v>49.95920740740738</v>
      </c>
      <c r="J129" s="2">
        <f t="shared" si="32"/>
        <v>-10.261174074074084</v>
      </c>
      <c r="K129" s="2">
        <f t="shared" si="33"/>
        <v>79.73882592592591</v>
      </c>
      <c r="L129" s="2">
        <f t="shared" si="34"/>
        <v>119.62113686660264</v>
      </c>
      <c r="M129" s="2">
        <f>SUMIF(A:A,A129,L:L)</f>
        <v>2520.59479904803</v>
      </c>
      <c r="N129" s="3">
        <f t="shared" si="35"/>
        <v>0.04745750364627459</v>
      </c>
      <c r="O129" s="7">
        <f t="shared" si="36"/>
        <v>21.071483393933217</v>
      </c>
      <c r="P129" s="3">
        <f t="shared" si="37"/>
      </c>
      <c r="Q129" s="3">
        <f>IF(ISNUMBER(P129),SUMIF(A:A,A129,P:P),"")</f>
      </c>
      <c r="R129" s="3">
        <f t="shared" si="38"/>
      </c>
      <c r="S129" s="8">
        <f t="shared" si="39"/>
      </c>
    </row>
    <row r="130" spans="1:19" ht="15">
      <c r="A130" s="1">
        <v>15</v>
      </c>
      <c r="B130" s="5">
        <v>0.8020833333333334</v>
      </c>
      <c r="C130" s="1" t="s">
        <v>124</v>
      </c>
      <c r="D130" s="1">
        <v>6</v>
      </c>
      <c r="E130" s="1">
        <v>2</v>
      </c>
      <c r="F130" s="1" t="s">
        <v>151</v>
      </c>
      <c r="G130" s="2">
        <v>69.9745666666667</v>
      </c>
      <c r="H130" s="6">
        <f>1+_xlfn.COUNTIFS(A:A,A130,O:O,"&lt;"&amp;O130)</f>
        <v>1</v>
      </c>
      <c r="I130" s="2">
        <f>_xlfn.AVERAGEIF(A:A,A130,G:G)</f>
        <v>50.76781250000002</v>
      </c>
      <c r="J130" s="2">
        <f t="shared" si="32"/>
        <v>19.206754166666684</v>
      </c>
      <c r="K130" s="2">
        <f t="shared" si="33"/>
        <v>109.20675416666668</v>
      </c>
      <c r="L130" s="2">
        <f t="shared" si="34"/>
        <v>700.9280551309199</v>
      </c>
      <c r="M130" s="2">
        <f>SUMIF(A:A,A130,L:L)</f>
        <v>2488.845959065601</v>
      </c>
      <c r="N130" s="3">
        <f t="shared" si="35"/>
        <v>0.2816277369749603</v>
      </c>
      <c r="O130" s="7">
        <f t="shared" si="36"/>
        <v>3.550786619035719</v>
      </c>
      <c r="P130" s="3">
        <f t="shared" si="37"/>
        <v>0.2816277369749603</v>
      </c>
      <c r="Q130" s="3">
        <f>IF(ISNUMBER(P130),SUMIF(A:A,A130,P:P),"")</f>
        <v>0.9875227109322002</v>
      </c>
      <c r="R130" s="3">
        <f t="shared" si="38"/>
        <v>0.285186086210726</v>
      </c>
      <c r="S130" s="8">
        <f t="shared" si="39"/>
        <v>3.506482427971935</v>
      </c>
    </row>
    <row r="131" spans="1:19" ht="15">
      <c r="A131" s="1">
        <v>15</v>
      </c>
      <c r="B131" s="5">
        <v>0.8020833333333334</v>
      </c>
      <c r="C131" s="1" t="s">
        <v>124</v>
      </c>
      <c r="D131" s="1">
        <v>6</v>
      </c>
      <c r="E131" s="1">
        <v>1</v>
      </c>
      <c r="F131" s="1" t="s">
        <v>150</v>
      </c>
      <c r="G131" s="2">
        <v>65.2120666666667</v>
      </c>
      <c r="H131" s="6">
        <f>1+_xlfn.COUNTIFS(A:A,A131,O:O,"&lt;"&amp;O131)</f>
        <v>2</v>
      </c>
      <c r="I131" s="2">
        <f>_xlfn.AVERAGEIF(A:A,A131,G:G)</f>
        <v>50.76781250000002</v>
      </c>
      <c r="J131" s="2">
        <f t="shared" si="32"/>
        <v>14.444254166666681</v>
      </c>
      <c r="K131" s="2">
        <f t="shared" si="33"/>
        <v>104.44425416666668</v>
      </c>
      <c r="L131" s="2">
        <f t="shared" si="34"/>
        <v>526.712706006319</v>
      </c>
      <c r="M131" s="2">
        <f>SUMIF(A:A,A131,L:L)</f>
        <v>2488.845959065601</v>
      </c>
      <c r="N131" s="3">
        <f t="shared" si="35"/>
        <v>0.21162929111292414</v>
      </c>
      <c r="O131" s="7">
        <f t="shared" si="36"/>
        <v>4.7252438201780205</v>
      </c>
      <c r="P131" s="3">
        <f t="shared" si="37"/>
        <v>0.21162929111292414</v>
      </c>
      <c r="Q131" s="3">
        <f>IF(ISNUMBER(P131),SUMIF(A:A,A131,P:P),"")</f>
        <v>0.9875227109322002</v>
      </c>
      <c r="R131" s="3">
        <f t="shared" si="38"/>
        <v>0.2143032142654731</v>
      </c>
      <c r="S131" s="8">
        <f t="shared" si="39"/>
        <v>4.666285587117824</v>
      </c>
    </row>
    <row r="132" spans="1:19" ht="15">
      <c r="A132" s="1">
        <v>15</v>
      </c>
      <c r="B132" s="5">
        <v>0.8020833333333334</v>
      </c>
      <c r="C132" s="1" t="s">
        <v>124</v>
      </c>
      <c r="D132" s="1">
        <v>6</v>
      </c>
      <c r="E132" s="1">
        <v>3</v>
      </c>
      <c r="F132" s="1" t="s">
        <v>152</v>
      </c>
      <c r="G132" s="2">
        <v>63.983000000000004</v>
      </c>
      <c r="H132" s="6">
        <f>1+_xlfn.COUNTIFS(A:A,A132,O:O,"&lt;"&amp;O132)</f>
        <v>3</v>
      </c>
      <c r="I132" s="2">
        <f>_xlfn.AVERAGEIF(A:A,A132,G:G)</f>
        <v>50.76781250000002</v>
      </c>
      <c r="J132" s="2">
        <f t="shared" si="32"/>
        <v>13.215187499999985</v>
      </c>
      <c r="K132" s="2">
        <f t="shared" si="33"/>
        <v>103.21518749999998</v>
      </c>
      <c r="L132" s="2">
        <f t="shared" si="34"/>
        <v>489.2684175385259</v>
      </c>
      <c r="M132" s="2">
        <f>SUMIF(A:A,A132,L:L)</f>
        <v>2488.845959065601</v>
      </c>
      <c r="N132" s="3">
        <f t="shared" si="35"/>
        <v>0.19658445142270445</v>
      </c>
      <c r="O132" s="7">
        <f t="shared" si="36"/>
        <v>5.0868722971877185</v>
      </c>
      <c r="P132" s="3">
        <f t="shared" si="37"/>
        <v>0.19658445142270445</v>
      </c>
      <c r="Q132" s="3">
        <f>IF(ISNUMBER(P132),SUMIF(A:A,A132,P:P),"")</f>
        <v>0.9875227109322002</v>
      </c>
      <c r="R132" s="3">
        <f t="shared" si="38"/>
        <v>0.19906828394572615</v>
      </c>
      <c r="S132" s="8">
        <f t="shared" si="39"/>
        <v>5.023401921084724</v>
      </c>
    </row>
    <row r="133" spans="1:19" ht="15">
      <c r="A133" s="1">
        <v>15</v>
      </c>
      <c r="B133" s="5">
        <v>0.8020833333333334</v>
      </c>
      <c r="C133" s="1" t="s">
        <v>124</v>
      </c>
      <c r="D133" s="1">
        <v>6</v>
      </c>
      <c r="E133" s="1">
        <v>4</v>
      </c>
      <c r="F133" s="1" t="s">
        <v>153</v>
      </c>
      <c r="G133" s="2">
        <v>52.4035666666667</v>
      </c>
      <c r="H133" s="6">
        <f>1+_xlfn.COUNTIFS(A:A,A133,O:O,"&lt;"&amp;O133)</f>
        <v>4</v>
      </c>
      <c r="I133" s="2">
        <f>_xlfn.AVERAGEIF(A:A,A133,G:G)</f>
        <v>50.76781250000002</v>
      </c>
      <c r="J133" s="2">
        <f t="shared" si="32"/>
        <v>1.635754166666679</v>
      </c>
      <c r="K133" s="2">
        <f t="shared" si="33"/>
        <v>91.63575416666669</v>
      </c>
      <c r="L133" s="2">
        <f t="shared" si="34"/>
        <v>244.23851052482377</v>
      </c>
      <c r="M133" s="2">
        <f>SUMIF(A:A,A133,L:L)</f>
        <v>2488.845959065601</v>
      </c>
      <c r="N133" s="3">
        <f t="shared" si="35"/>
        <v>0.09813323706723873</v>
      </c>
      <c r="O133" s="7">
        <f t="shared" si="36"/>
        <v>10.190227387636485</v>
      </c>
      <c r="P133" s="3">
        <f t="shared" si="37"/>
        <v>0.09813323706723873</v>
      </c>
      <c r="Q133" s="3">
        <f>IF(ISNUMBER(P133),SUMIF(A:A,A133,P:P),"")</f>
        <v>0.9875227109322002</v>
      </c>
      <c r="R133" s="3">
        <f t="shared" si="38"/>
        <v>0.099373144516953</v>
      </c>
      <c r="S133" s="8">
        <f t="shared" si="39"/>
        <v>10.063080974854334</v>
      </c>
    </row>
    <row r="134" spans="1:19" ht="15">
      <c r="A134" s="1">
        <v>15</v>
      </c>
      <c r="B134" s="5">
        <v>0.8020833333333334</v>
      </c>
      <c r="C134" s="1" t="s">
        <v>124</v>
      </c>
      <c r="D134" s="1">
        <v>6</v>
      </c>
      <c r="E134" s="1">
        <v>5</v>
      </c>
      <c r="F134" s="1" t="s">
        <v>154</v>
      </c>
      <c r="G134" s="2">
        <v>50.617566666666704</v>
      </c>
      <c r="H134" s="6">
        <f>1+_xlfn.COUNTIFS(A:A,A134,O:O,"&lt;"&amp;O134)</f>
        <v>5</v>
      </c>
      <c r="I134" s="2">
        <f>_xlfn.AVERAGEIF(A:A,A134,G:G)</f>
        <v>50.76781250000002</v>
      </c>
      <c r="J134" s="2">
        <f t="shared" si="32"/>
        <v>-0.1502458333333152</v>
      </c>
      <c r="K134" s="2">
        <f t="shared" si="33"/>
        <v>89.84975416666668</v>
      </c>
      <c r="L134" s="2">
        <f t="shared" si="34"/>
        <v>219.41946211680943</v>
      </c>
      <c r="M134" s="2">
        <f>SUMIF(A:A,A134,L:L)</f>
        <v>2488.845959065601</v>
      </c>
      <c r="N134" s="3">
        <f t="shared" si="35"/>
        <v>0.08816112596988006</v>
      </c>
      <c r="O134" s="7">
        <f t="shared" si="36"/>
        <v>11.342867834306546</v>
      </c>
      <c r="P134" s="3">
        <f t="shared" si="37"/>
        <v>0.08816112596988006</v>
      </c>
      <c r="Q134" s="3">
        <f>IF(ISNUMBER(P134),SUMIF(A:A,A134,P:P),"")</f>
        <v>0.9875227109322002</v>
      </c>
      <c r="R134" s="3">
        <f t="shared" si="38"/>
        <v>0.08927503640565174</v>
      </c>
      <c r="S134" s="8">
        <f t="shared" si="39"/>
        <v>11.201339593480053</v>
      </c>
    </row>
    <row r="135" spans="1:19" ht="15">
      <c r="A135" s="1">
        <v>15</v>
      </c>
      <c r="B135" s="5">
        <v>0.8020833333333334</v>
      </c>
      <c r="C135" s="1" t="s">
        <v>124</v>
      </c>
      <c r="D135" s="1">
        <v>6</v>
      </c>
      <c r="E135" s="1">
        <v>8</v>
      </c>
      <c r="F135" s="1" t="s">
        <v>157</v>
      </c>
      <c r="G135" s="2">
        <v>43.1932</v>
      </c>
      <c r="H135" s="6">
        <f>1+_xlfn.COUNTIFS(A:A,A135,O:O,"&lt;"&amp;O135)</f>
        <v>6</v>
      </c>
      <c r="I135" s="2">
        <f>_xlfn.AVERAGEIF(A:A,A135,G:G)</f>
        <v>50.76781250000002</v>
      </c>
      <c r="J135" s="2">
        <f t="shared" si="32"/>
        <v>-7.574612500000022</v>
      </c>
      <c r="K135" s="2">
        <f t="shared" si="33"/>
        <v>82.42538749999997</v>
      </c>
      <c r="L135" s="2">
        <f t="shared" si="34"/>
        <v>140.54437145730498</v>
      </c>
      <c r="M135" s="2">
        <f>SUMIF(A:A,A135,L:L)</f>
        <v>2488.845959065601</v>
      </c>
      <c r="N135" s="3">
        <f t="shared" si="35"/>
        <v>0.056469694697405134</v>
      </c>
      <c r="O135" s="7">
        <f t="shared" si="36"/>
        <v>17.708613537907997</v>
      </c>
      <c r="P135" s="3">
        <f t="shared" si="37"/>
        <v>0.056469694697405134</v>
      </c>
      <c r="Q135" s="3">
        <f>IF(ISNUMBER(P135),SUMIF(A:A,A135,P:P),"")</f>
        <v>0.9875227109322002</v>
      </c>
      <c r="R135" s="3">
        <f t="shared" si="38"/>
        <v>0.057183185836909976</v>
      </c>
      <c r="S135" s="8">
        <f t="shared" si="39"/>
        <v>17.487658047805567</v>
      </c>
    </row>
    <row r="136" spans="1:19" ht="15">
      <c r="A136" s="1">
        <v>15</v>
      </c>
      <c r="B136" s="5">
        <v>0.8020833333333334</v>
      </c>
      <c r="C136" s="1" t="s">
        <v>124</v>
      </c>
      <c r="D136" s="1">
        <v>6</v>
      </c>
      <c r="E136" s="1">
        <v>6</v>
      </c>
      <c r="F136" s="1" t="s">
        <v>155</v>
      </c>
      <c r="G136" s="2">
        <v>42.7285666666666</v>
      </c>
      <c r="H136" s="6">
        <f>1+_xlfn.COUNTIFS(A:A,A136,O:O,"&lt;"&amp;O136)</f>
        <v>7</v>
      </c>
      <c r="I136" s="2">
        <f>_xlfn.AVERAGEIF(A:A,A136,G:G)</f>
        <v>50.76781250000002</v>
      </c>
      <c r="J136" s="2">
        <f aca="true" t="shared" si="40" ref="J136:J161">G136-I136</f>
        <v>-8.039245833333418</v>
      </c>
      <c r="K136" s="2">
        <f aca="true" t="shared" si="41" ref="K136:K161">90+J136</f>
        <v>81.96075416666659</v>
      </c>
      <c r="L136" s="2">
        <f aca="true" t="shared" si="42" ref="L136:L161">EXP(0.06*K136)</f>
        <v>136.68038581441147</v>
      </c>
      <c r="M136" s="2">
        <f>SUMIF(A:A,A136,L:L)</f>
        <v>2488.845959065601</v>
      </c>
      <c r="N136" s="3">
        <f aca="true" t="shared" si="43" ref="N136:N161">L136/M136</f>
        <v>0.05491717368708749</v>
      </c>
      <c r="O136" s="7">
        <f aca="true" t="shared" si="44" ref="O136:O161">1/N136</f>
        <v>18.20924007666343</v>
      </c>
      <c r="P136" s="3">
        <f aca="true" t="shared" si="45" ref="P136:P161">IF(O136&gt;21,"",N136)</f>
        <v>0.05491717368708749</v>
      </c>
      <c r="Q136" s="3">
        <f>IF(ISNUMBER(P136),SUMIF(A:A,A136,P:P),"")</f>
        <v>0.9875227109322002</v>
      </c>
      <c r="R136" s="3">
        <f aca="true" t="shared" si="46" ref="R136:R161">_xlfn.IFERROR(P136*(1/Q136),"")</f>
        <v>0.055611048818560195</v>
      </c>
      <c r="S136" s="8">
        <f aca="true" t="shared" si="47" ref="S136:S161">_xlfn.IFERROR(1/R136,"")</f>
        <v>17.982038124521935</v>
      </c>
    </row>
    <row r="137" spans="1:19" ht="15">
      <c r="A137" s="1">
        <v>15</v>
      </c>
      <c r="B137" s="5">
        <v>0.8020833333333334</v>
      </c>
      <c r="C137" s="1" t="s">
        <v>124</v>
      </c>
      <c r="D137" s="1">
        <v>6</v>
      </c>
      <c r="E137" s="1">
        <v>7</v>
      </c>
      <c r="F137" s="1" t="s">
        <v>156</v>
      </c>
      <c r="G137" s="2">
        <v>18.0299666666667</v>
      </c>
      <c r="H137" s="6">
        <f>1+_xlfn.COUNTIFS(A:A,A137,O:O,"&lt;"&amp;O137)</f>
        <v>8</v>
      </c>
      <c r="I137" s="2">
        <f>_xlfn.AVERAGEIF(A:A,A137,G:G)</f>
        <v>50.76781250000002</v>
      </c>
      <c r="J137" s="2">
        <f t="shared" si="40"/>
        <v>-32.737845833333324</v>
      </c>
      <c r="K137" s="2">
        <f t="shared" si="41"/>
        <v>57.262154166666676</v>
      </c>
      <c r="L137" s="2">
        <f t="shared" si="42"/>
        <v>31.054050476486537</v>
      </c>
      <c r="M137" s="2">
        <f>SUMIF(A:A,A137,L:L)</f>
        <v>2488.845959065601</v>
      </c>
      <c r="N137" s="3">
        <f t="shared" si="43"/>
        <v>0.01247728906779964</v>
      </c>
      <c r="O137" s="7">
        <f t="shared" si="44"/>
        <v>80.14561452941871</v>
      </c>
      <c r="P137" s="3">
        <f t="shared" si="45"/>
      </c>
      <c r="Q137" s="3">
        <f>IF(ISNUMBER(P137),SUMIF(A:A,A137,P:P),"")</f>
      </c>
      <c r="R137" s="3">
        <f t="shared" si="46"/>
      </c>
      <c r="S137" s="8">
        <f t="shared" si="47"/>
      </c>
    </row>
    <row r="138" spans="1:19" ht="15">
      <c r="A138" s="1">
        <v>16</v>
      </c>
      <c r="B138" s="5">
        <v>0.8263888888888888</v>
      </c>
      <c r="C138" s="1" t="s">
        <v>124</v>
      </c>
      <c r="D138" s="1">
        <v>7</v>
      </c>
      <c r="E138" s="1">
        <v>2</v>
      </c>
      <c r="F138" s="1" t="s">
        <v>159</v>
      </c>
      <c r="G138" s="2">
        <v>77.3621666666667</v>
      </c>
      <c r="H138" s="6">
        <f>1+_xlfn.COUNTIFS(A:A,A138,O:O,"&lt;"&amp;O138)</f>
        <v>1</v>
      </c>
      <c r="I138" s="2">
        <f>_xlfn.AVERAGEIF(A:A,A138,G:G)</f>
        <v>47.31983636363636</v>
      </c>
      <c r="J138" s="2">
        <f t="shared" si="40"/>
        <v>30.042330303030333</v>
      </c>
      <c r="K138" s="2">
        <f t="shared" si="41"/>
        <v>120.04233030303033</v>
      </c>
      <c r="L138" s="2">
        <f t="shared" si="42"/>
        <v>1342.8369987800838</v>
      </c>
      <c r="M138" s="2">
        <f>SUMIF(A:A,A138,L:L)</f>
        <v>3855.6014402484666</v>
      </c>
      <c r="N138" s="3">
        <f t="shared" si="43"/>
        <v>0.34828210840525764</v>
      </c>
      <c r="O138" s="7">
        <f t="shared" si="44"/>
        <v>2.87123563303002</v>
      </c>
      <c r="P138" s="3">
        <f t="shared" si="45"/>
        <v>0.34828210840525764</v>
      </c>
      <c r="Q138" s="3">
        <f>IF(ISNUMBER(P138),SUMIF(A:A,A138,P:P),"")</f>
        <v>0.9126817643490652</v>
      </c>
      <c r="R138" s="3">
        <f t="shared" si="46"/>
        <v>0.3816030099534818</v>
      </c>
      <c r="S138" s="8">
        <f t="shared" si="47"/>
        <v>2.620524403415744</v>
      </c>
    </row>
    <row r="139" spans="1:19" ht="15">
      <c r="A139" s="1">
        <v>16</v>
      </c>
      <c r="B139" s="5">
        <v>0.8263888888888888</v>
      </c>
      <c r="C139" s="1" t="s">
        <v>124</v>
      </c>
      <c r="D139" s="1">
        <v>7</v>
      </c>
      <c r="E139" s="1">
        <v>5</v>
      </c>
      <c r="F139" s="1" t="s">
        <v>162</v>
      </c>
      <c r="G139" s="2">
        <v>65.4879</v>
      </c>
      <c r="H139" s="6">
        <f>1+_xlfn.COUNTIFS(A:A,A139,O:O,"&lt;"&amp;O139)</f>
        <v>2</v>
      </c>
      <c r="I139" s="2">
        <f>_xlfn.AVERAGEIF(A:A,A139,G:G)</f>
        <v>47.31983636363636</v>
      </c>
      <c r="J139" s="2">
        <f t="shared" si="40"/>
        <v>18.168063636363634</v>
      </c>
      <c r="K139" s="2">
        <f t="shared" si="41"/>
        <v>108.16806363636363</v>
      </c>
      <c r="L139" s="2">
        <f t="shared" si="42"/>
        <v>658.5785617594983</v>
      </c>
      <c r="M139" s="2">
        <f>SUMIF(A:A,A139,L:L)</f>
        <v>3855.6014402484666</v>
      </c>
      <c r="N139" s="3">
        <f t="shared" si="43"/>
        <v>0.1708108506456667</v>
      </c>
      <c r="O139" s="7">
        <f t="shared" si="44"/>
        <v>5.854429014433159</v>
      </c>
      <c r="P139" s="3">
        <f t="shared" si="45"/>
        <v>0.1708108506456667</v>
      </c>
      <c r="Q139" s="3">
        <f>IF(ISNUMBER(P139),SUMIF(A:A,A139,P:P),"")</f>
        <v>0.9126817643490652</v>
      </c>
      <c r="R139" s="3">
        <f t="shared" si="46"/>
        <v>0.18715269365274423</v>
      </c>
      <c r="S139" s="8">
        <f t="shared" si="47"/>
        <v>5.343230602149214</v>
      </c>
    </row>
    <row r="140" spans="1:19" ht="15">
      <c r="A140" s="1">
        <v>16</v>
      </c>
      <c r="B140" s="5">
        <v>0.8263888888888888</v>
      </c>
      <c r="C140" s="1" t="s">
        <v>124</v>
      </c>
      <c r="D140" s="1">
        <v>7</v>
      </c>
      <c r="E140" s="1">
        <v>6</v>
      </c>
      <c r="F140" s="1" t="s">
        <v>163</v>
      </c>
      <c r="G140" s="2">
        <v>55.6231666666666</v>
      </c>
      <c r="H140" s="6">
        <f>1+_xlfn.COUNTIFS(A:A,A140,O:O,"&lt;"&amp;O140)</f>
        <v>3</v>
      </c>
      <c r="I140" s="2">
        <f>_xlfn.AVERAGEIF(A:A,A140,G:G)</f>
        <v>47.31983636363636</v>
      </c>
      <c r="J140" s="2">
        <f t="shared" si="40"/>
        <v>8.303330303030236</v>
      </c>
      <c r="K140" s="2">
        <f t="shared" si="41"/>
        <v>98.30333030303024</v>
      </c>
      <c r="L140" s="2">
        <f t="shared" si="42"/>
        <v>364.3809251781274</v>
      </c>
      <c r="M140" s="2">
        <f>SUMIF(A:A,A140,L:L)</f>
        <v>3855.6014402484666</v>
      </c>
      <c r="N140" s="3">
        <f t="shared" si="43"/>
        <v>0.09450689621971031</v>
      </c>
      <c r="O140" s="7">
        <f t="shared" si="44"/>
        <v>10.581238406932684</v>
      </c>
      <c r="P140" s="3">
        <f t="shared" si="45"/>
        <v>0.09450689621971031</v>
      </c>
      <c r="Q140" s="3">
        <f>IF(ISNUMBER(P140),SUMIF(A:A,A140,P:P),"")</f>
        <v>0.9126817643490652</v>
      </c>
      <c r="R140" s="3">
        <f t="shared" si="46"/>
        <v>0.10354857510176473</v>
      </c>
      <c r="S140" s="8">
        <f t="shared" si="47"/>
        <v>9.657303338237414</v>
      </c>
    </row>
    <row r="141" spans="1:19" ht="15">
      <c r="A141" s="1">
        <v>16</v>
      </c>
      <c r="B141" s="5">
        <v>0.8263888888888888</v>
      </c>
      <c r="C141" s="1" t="s">
        <v>124</v>
      </c>
      <c r="D141" s="1">
        <v>7</v>
      </c>
      <c r="E141" s="1">
        <v>7</v>
      </c>
      <c r="F141" s="1" t="s">
        <v>164</v>
      </c>
      <c r="G141" s="2">
        <v>55.2176</v>
      </c>
      <c r="H141" s="6">
        <f>1+_xlfn.COUNTIFS(A:A,A141,O:O,"&lt;"&amp;O141)</f>
        <v>4</v>
      </c>
      <c r="I141" s="2">
        <f>_xlfn.AVERAGEIF(A:A,A141,G:G)</f>
        <v>47.31983636363636</v>
      </c>
      <c r="J141" s="2">
        <f t="shared" si="40"/>
        <v>7.897763636363635</v>
      </c>
      <c r="K141" s="2">
        <f t="shared" si="41"/>
        <v>97.89776363636363</v>
      </c>
      <c r="L141" s="2">
        <f t="shared" si="42"/>
        <v>355.62109287671046</v>
      </c>
      <c r="M141" s="2">
        <f>SUMIF(A:A,A141,L:L)</f>
        <v>3855.6014402484666</v>
      </c>
      <c r="N141" s="3">
        <f t="shared" si="43"/>
        <v>0.09223492064412996</v>
      </c>
      <c r="O141" s="7">
        <f t="shared" si="44"/>
        <v>10.841880634974475</v>
      </c>
      <c r="P141" s="3">
        <f t="shared" si="45"/>
        <v>0.09223492064412996</v>
      </c>
      <c r="Q141" s="3">
        <f>IF(ISNUMBER(P141),SUMIF(A:A,A141,P:P),"")</f>
        <v>0.9126817643490652</v>
      </c>
      <c r="R141" s="3">
        <f t="shared" si="46"/>
        <v>0.10105923471574227</v>
      </c>
      <c r="S141" s="8">
        <f t="shared" si="47"/>
        <v>9.895186746790467</v>
      </c>
    </row>
    <row r="142" spans="1:19" ht="15">
      <c r="A142" s="1">
        <v>16</v>
      </c>
      <c r="B142" s="5">
        <v>0.8263888888888888</v>
      </c>
      <c r="C142" s="1" t="s">
        <v>124</v>
      </c>
      <c r="D142" s="1">
        <v>7</v>
      </c>
      <c r="E142" s="1">
        <v>3</v>
      </c>
      <c r="F142" s="1" t="s">
        <v>160</v>
      </c>
      <c r="G142" s="2">
        <v>54.665466666666696</v>
      </c>
      <c r="H142" s="6">
        <f>1+_xlfn.COUNTIFS(A:A,A142,O:O,"&lt;"&amp;O142)</f>
        <v>5</v>
      </c>
      <c r="I142" s="2">
        <f>_xlfn.AVERAGEIF(A:A,A142,G:G)</f>
        <v>47.31983636363636</v>
      </c>
      <c r="J142" s="2">
        <f t="shared" si="40"/>
        <v>7.345630303030333</v>
      </c>
      <c r="K142" s="2">
        <f t="shared" si="41"/>
        <v>97.34563030303033</v>
      </c>
      <c r="L142" s="2">
        <f t="shared" si="42"/>
        <v>344.033080908615</v>
      </c>
      <c r="M142" s="2">
        <f>SUMIF(A:A,A142,L:L)</f>
        <v>3855.6014402484666</v>
      </c>
      <c r="N142" s="3">
        <f t="shared" si="43"/>
        <v>0.08922942016705036</v>
      </c>
      <c r="O142" s="7">
        <f t="shared" si="44"/>
        <v>11.207065989309978</v>
      </c>
      <c r="P142" s="3">
        <f t="shared" si="45"/>
        <v>0.08922942016705036</v>
      </c>
      <c r="Q142" s="3">
        <f>IF(ISNUMBER(P142),SUMIF(A:A,A142,P:P),"")</f>
        <v>0.9126817643490652</v>
      </c>
      <c r="R142" s="3">
        <f t="shared" si="46"/>
        <v>0.09776619151659044</v>
      </c>
      <c r="S142" s="8">
        <f t="shared" si="47"/>
        <v>10.228484760299832</v>
      </c>
    </row>
    <row r="143" spans="1:19" ht="15">
      <c r="A143" s="1">
        <v>16</v>
      </c>
      <c r="B143" s="5">
        <v>0.8263888888888888</v>
      </c>
      <c r="C143" s="1" t="s">
        <v>124</v>
      </c>
      <c r="D143" s="1">
        <v>7</v>
      </c>
      <c r="E143" s="1">
        <v>1</v>
      </c>
      <c r="F143" s="1" t="s">
        <v>158</v>
      </c>
      <c r="G143" s="2">
        <v>50.3733</v>
      </c>
      <c r="H143" s="6">
        <f>1+_xlfn.COUNTIFS(A:A,A143,O:O,"&lt;"&amp;O143)</f>
        <v>6</v>
      </c>
      <c r="I143" s="2">
        <f>_xlfn.AVERAGEIF(A:A,A143,G:G)</f>
        <v>47.31983636363636</v>
      </c>
      <c r="J143" s="2">
        <f t="shared" si="40"/>
        <v>3.053463636363638</v>
      </c>
      <c r="K143" s="2">
        <f t="shared" si="41"/>
        <v>93.05346363636363</v>
      </c>
      <c r="L143" s="2">
        <f t="shared" si="42"/>
        <v>265.9232725685349</v>
      </c>
      <c r="M143" s="2">
        <f>SUMIF(A:A,A143,L:L)</f>
        <v>3855.6014402484666</v>
      </c>
      <c r="N143" s="3">
        <f t="shared" si="43"/>
        <v>0.06897063316570345</v>
      </c>
      <c r="O143" s="7">
        <f t="shared" si="44"/>
        <v>14.498924456695622</v>
      </c>
      <c r="P143" s="3">
        <f t="shared" si="45"/>
        <v>0.06897063316570345</v>
      </c>
      <c r="Q143" s="3">
        <f>IF(ISNUMBER(P143),SUMIF(A:A,A143,P:P),"")</f>
        <v>0.9126817643490652</v>
      </c>
      <c r="R143" s="3">
        <f t="shared" si="46"/>
        <v>0.07556920260688464</v>
      </c>
      <c r="S143" s="8">
        <f t="shared" si="47"/>
        <v>13.232903954300772</v>
      </c>
    </row>
    <row r="144" spans="1:19" ht="15">
      <c r="A144" s="1">
        <v>16</v>
      </c>
      <c r="B144" s="5">
        <v>0.8263888888888888</v>
      </c>
      <c r="C144" s="1" t="s">
        <v>124</v>
      </c>
      <c r="D144" s="1">
        <v>7</v>
      </c>
      <c r="E144" s="1">
        <v>11</v>
      </c>
      <c r="F144" s="1" t="s">
        <v>168</v>
      </c>
      <c r="G144" s="2">
        <v>44.555099999999996</v>
      </c>
      <c r="H144" s="6">
        <f>1+_xlfn.COUNTIFS(A:A,A144,O:O,"&lt;"&amp;O144)</f>
        <v>7</v>
      </c>
      <c r="I144" s="2">
        <f>_xlfn.AVERAGEIF(A:A,A144,G:G)</f>
        <v>47.31983636363636</v>
      </c>
      <c r="J144" s="2">
        <f t="shared" si="40"/>
        <v>-2.7647363636363664</v>
      </c>
      <c r="K144" s="2">
        <f t="shared" si="41"/>
        <v>87.23526363636364</v>
      </c>
      <c r="L144" s="2">
        <f t="shared" si="42"/>
        <v>187.5631930411978</v>
      </c>
      <c r="M144" s="2">
        <f>SUMIF(A:A,A144,L:L)</f>
        <v>3855.6014402484666</v>
      </c>
      <c r="N144" s="3">
        <f t="shared" si="43"/>
        <v>0.04864693510154687</v>
      </c>
      <c r="O144" s="7">
        <f t="shared" si="44"/>
        <v>20.556279607596537</v>
      </c>
      <c r="P144" s="3">
        <f t="shared" si="45"/>
        <v>0.04864693510154687</v>
      </c>
      <c r="Q144" s="3">
        <f>IF(ISNUMBER(P144),SUMIF(A:A,A144,P:P),"")</f>
        <v>0.9126817643490652</v>
      </c>
      <c r="R144" s="3">
        <f t="shared" si="46"/>
        <v>0.05330109245279203</v>
      </c>
      <c r="S144" s="8">
        <f t="shared" si="47"/>
        <v>18.761341540713914</v>
      </c>
    </row>
    <row r="145" spans="1:19" ht="15">
      <c r="A145" s="1">
        <v>16</v>
      </c>
      <c r="B145" s="5">
        <v>0.8263888888888888</v>
      </c>
      <c r="C145" s="1" t="s">
        <v>124</v>
      </c>
      <c r="D145" s="1">
        <v>7</v>
      </c>
      <c r="E145" s="1">
        <v>4</v>
      </c>
      <c r="F145" s="1" t="s">
        <v>161</v>
      </c>
      <c r="G145" s="2">
        <v>27.2862</v>
      </c>
      <c r="H145" s="6">
        <f>1+_xlfn.COUNTIFS(A:A,A145,O:O,"&lt;"&amp;O145)</f>
        <v>10</v>
      </c>
      <c r="I145" s="2">
        <f>_xlfn.AVERAGEIF(A:A,A145,G:G)</f>
        <v>47.31983636363636</v>
      </c>
      <c r="J145" s="2">
        <f t="shared" si="40"/>
        <v>-20.03363636363636</v>
      </c>
      <c r="K145" s="2">
        <f t="shared" si="41"/>
        <v>69.96636363636364</v>
      </c>
      <c r="L145" s="2">
        <f t="shared" si="42"/>
        <v>66.55188161742308</v>
      </c>
      <c r="M145" s="2">
        <f>SUMIF(A:A,A145,L:L)</f>
        <v>3855.6014402484666</v>
      </c>
      <c r="N145" s="3">
        <f t="shared" si="43"/>
        <v>0.01726108952099942</v>
      </c>
      <c r="O145" s="7">
        <f t="shared" si="44"/>
        <v>57.9337705643334</v>
      </c>
      <c r="P145" s="3">
        <f t="shared" si="45"/>
      </c>
      <c r="Q145" s="3">
        <f>IF(ISNUMBER(P145),SUMIF(A:A,A145,P:P),"")</f>
      </c>
      <c r="R145" s="3">
        <f t="shared" si="46"/>
      </c>
      <c r="S145" s="8">
        <f t="shared" si="47"/>
      </c>
    </row>
    <row r="146" spans="1:19" ht="15">
      <c r="A146" s="1">
        <v>16</v>
      </c>
      <c r="B146" s="5">
        <v>0.8263888888888888</v>
      </c>
      <c r="C146" s="1" t="s">
        <v>124</v>
      </c>
      <c r="D146" s="1">
        <v>7</v>
      </c>
      <c r="E146" s="1">
        <v>8</v>
      </c>
      <c r="F146" s="1" t="s">
        <v>165</v>
      </c>
      <c r="G146" s="2">
        <v>40.0836666666667</v>
      </c>
      <c r="H146" s="6">
        <f>1+_xlfn.COUNTIFS(A:A,A146,O:O,"&lt;"&amp;O146)</f>
        <v>8</v>
      </c>
      <c r="I146" s="2">
        <f>_xlfn.AVERAGEIF(A:A,A146,G:G)</f>
        <v>47.31983636363636</v>
      </c>
      <c r="J146" s="2">
        <f t="shared" si="40"/>
        <v>-7.236169696969661</v>
      </c>
      <c r="K146" s="2">
        <f t="shared" si="41"/>
        <v>82.76383030303035</v>
      </c>
      <c r="L146" s="2">
        <f t="shared" si="42"/>
        <v>143.42751966862787</v>
      </c>
      <c r="M146" s="2">
        <f>SUMIF(A:A,A146,L:L)</f>
        <v>3855.6014402484666</v>
      </c>
      <c r="N146" s="3">
        <f t="shared" si="43"/>
        <v>0.03719977852777878</v>
      </c>
      <c r="O146" s="7">
        <f t="shared" si="44"/>
        <v>26.881880472843516</v>
      </c>
      <c r="P146" s="3">
        <f t="shared" si="45"/>
      </c>
      <c r="Q146" s="3">
        <f>IF(ISNUMBER(P146),SUMIF(A:A,A146,P:P),"")</f>
      </c>
      <c r="R146" s="3">
        <f t="shared" si="46"/>
      </c>
      <c r="S146" s="8">
        <f t="shared" si="47"/>
      </c>
    </row>
    <row r="147" spans="1:19" ht="15">
      <c r="A147" s="1">
        <v>16</v>
      </c>
      <c r="B147" s="5">
        <v>0.8263888888888888</v>
      </c>
      <c r="C147" s="1" t="s">
        <v>124</v>
      </c>
      <c r="D147" s="1">
        <v>7</v>
      </c>
      <c r="E147" s="1">
        <v>9</v>
      </c>
      <c r="F147" s="1" t="s">
        <v>166</v>
      </c>
      <c r="G147" s="2">
        <v>32.1845</v>
      </c>
      <c r="H147" s="6">
        <f>1+_xlfn.COUNTIFS(A:A,A147,O:O,"&lt;"&amp;O147)</f>
        <v>9</v>
      </c>
      <c r="I147" s="2">
        <f>_xlfn.AVERAGEIF(A:A,A147,G:G)</f>
        <v>47.31983636363636</v>
      </c>
      <c r="J147" s="2">
        <f t="shared" si="40"/>
        <v>-15.135336363636362</v>
      </c>
      <c r="K147" s="2">
        <f t="shared" si="41"/>
        <v>74.86466363636364</v>
      </c>
      <c r="L147" s="2">
        <f t="shared" si="42"/>
        <v>89.28913555668348</v>
      </c>
      <c r="M147" s="2">
        <f>SUMIF(A:A,A147,L:L)</f>
        <v>3855.6014402484666</v>
      </c>
      <c r="N147" s="3">
        <f t="shared" si="43"/>
        <v>0.02315828981299722</v>
      </c>
      <c r="O147" s="7">
        <f t="shared" si="44"/>
        <v>43.181081507960315</v>
      </c>
      <c r="P147" s="3">
        <f t="shared" si="45"/>
      </c>
      <c r="Q147" s="3">
        <f>IF(ISNUMBER(P147),SUMIF(A:A,A147,P:P),"")</f>
      </c>
      <c r="R147" s="3">
        <f t="shared" si="46"/>
      </c>
      <c r="S147" s="8">
        <f t="shared" si="47"/>
      </c>
    </row>
    <row r="148" spans="1:19" ht="15">
      <c r="A148" s="1">
        <v>16</v>
      </c>
      <c r="B148" s="5">
        <v>0.8263888888888888</v>
      </c>
      <c r="C148" s="1" t="s">
        <v>124</v>
      </c>
      <c r="D148" s="1">
        <v>7</v>
      </c>
      <c r="E148" s="1">
        <v>10</v>
      </c>
      <c r="F148" s="1" t="s">
        <v>167</v>
      </c>
      <c r="G148" s="2">
        <v>17.6791333333333</v>
      </c>
      <c r="H148" s="6">
        <f>1+_xlfn.COUNTIFS(A:A,A148,O:O,"&lt;"&amp;O148)</f>
        <v>11</v>
      </c>
      <c r="I148" s="2">
        <f>_xlfn.AVERAGEIF(A:A,A148,G:G)</f>
        <v>47.31983636363636</v>
      </c>
      <c r="J148" s="2">
        <f t="shared" si="40"/>
        <v>-29.64070303030306</v>
      </c>
      <c r="K148" s="2">
        <f t="shared" si="41"/>
        <v>60.35929696969694</v>
      </c>
      <c r="L148" s="2">
        <f t="shared" si="42"/>
        <v>37.395778292964536</v>
      </c>
      <c r="M148" s="2">
        <f>SUMIF(A:A,A148,L:L)</f>
        <v>3855.6014402484666</v>
      </c>
      <c r="N148" s="3">
        <f t="shared" si="43"/>
        <v>0.009699077789159306</v>
      </c>
      <c r="O148" s="7">
        <f t="shared" si="44"/>
        <v>103.10258580642622</v>
      </c>
      <c r="P148" s="3">
        <f t="shared" si="45"/>
      </c>
      <c r="Q148" s="3">
        <f>IF(ISNUMBER(P148),SUMIF(A:A,A148,P:P),"")</f>
      </c>
      <c r="R148" s="3">
        <f t="shared" si="46"/>
      </c>
      <c r="S148" s="8">
        <f t="shared" si="47"/>
      </c>
    </row>
    <row r="149" spans="1:19" ht="15">
      <c r="A149" s="1">
        <v>17</v>
      </c>
      <c r="B149" s="5">
        <v>0.8541666666666666</v>
      </c>
      <c r="C149" s="1" t="s">
        <v>124</v>
      </c>
      <c r="D149" s="1">
        <v>8</v>
      </c>
      <c r="E149" s="1">
        <v>2</v>
      </c>
      <c r="F149" s="1" t="s">
        <v>170</v>
      </c>
      <c r="G149" s="2">
        <v>73.2290666666667</v>
      </c>
      <c r="H149" s="6">
        <f>1+_xlfn.COUNTIFS(A:A,A149,O:O,"&lt;"&amp;O149)</f>
        <v>1</v>
      </c>
      <c r="I149" s="2">
        <f>_xlfn.AVERAGEIF(A:A,A149,G:G)</f>
        <v>48.15644102564102</v>
      </c>
      <c r="J149" s="2">
        <f t="shared" si="40"/>
        <v>25.072625641025674</v>
      </c>
      <c r="K149" s="2">
        <f t="shared" si="41"/>
        <v>115.07262564102567</v>
      </c>
      <c r="L149" s="2">
        <f t="shared" si="42"/>
        <v>996.608025267659</v>
      </c>
      <c r="M149" s="2">
        <f>SUMIF(A:A,A149,L:L)</f>
        <v>3790.3037834202983</v>
      </c>
      <c r="N149" s="3">
        <f t="shared" si="43"/>
        <v>0.2629361872330821</v>
      </c>
      <c r="O149" s="7">
        <f t="shared" si="44"/>
        <v>3.80320415581877</v>
      </c>
      <c r="P149" s="3">
        <f t="shared" si="45"/>
        <v>0.2629361872330821</v>
      </c>
      <c r="Q149" s="3">
        <f>IF(ISNUMBER(P149),SUMIF(A:A,A149,P:P),"")</f>
        <v>0.8360921434688392</v>
      </c>
      <c r="R149" s="3">
        <f t="shared" si="46"/>
        <v>0.31448230830419427</v>
      </c>
      <c r="S149" s="8">
        <f t="shared" si="47"/>
        <v>3.179829114688112</v>
      </c>
    </row>
    <row r="150" spans="1:19" ht="15">
      <c r="A150" s="1">
        <v>17</v>
      </c>
      <c r="B150" s="5">
        <v>0.8541666666666666</v>
      </c>
      <c r="C150" s="1" t="s">
        <v>124</v>
      </c>
      <c r="D150" s="1">
        <v>8</v>
      </c>
      <c r="E150" s="1">
        <v>1</v>
      </c>
      <c r="F150" s="1" t="s">
        <v>169</v>
      </c>
      <c r="G150" s="2">
        <v>69.2429333333333</v>
      </c>
      <c r="H150" s="6">
        <f>1+_xlfn.COUNTIFS(A:A,A150,O:O,"&lt;"&amp;O150)</f>
        <v>2</v>
      </c>
      <c r="I150" s="2">
        <f>_xlfn.AVERAGEIF(A:A,A150,G:G)</f>
        <v>48.15644102564102</v>
      </c>
      <c r="J150" s="2">
        <f t="shared" si="40"/>
        <v>21.086492307692275</v>
      </c>
      <c r="K150" s="2">
        <f t="shared" si="41"/>
        <v>111.08649230769228</v>
      </c>
      <c r="L150" s="2">
        <f t="shared" si="42"/>
        <v>784.6121650710093</v>
      </c>
      <c r="M150" s="2">
        <f>SUMIF(A:A,A150,L:L)</f>
        <v>3790.3037834202983</v>
      </c>
      <c r="N150" s="3">
        <f t="shared" si="43"/>
        <v>0.20700508716559657</v>
      </c>
      <c r="O150" s="7">
        <f t="shared" si="44"/>
        <v>4.830799154225791</v>
      </c>
      <c r="P150" s="3">
        <f t="shared" si="45"/>
        <v>0.20700508716559657</v>
      </c>
      <c r="Q150" s="3">
        <f>IF(ISNUMBER(P150),SUMIF(A:A,A150,P:P),"")</f>
        <v>0.8360921434688392</v>
      </c>
      <c r="R150" s="3">
        <f t="shared" si="46"/>
        <v>0.24758645178360245</v>
      </c>
      <c r="S150" s="8">
        <f t="shared" si="47"/>
        <v>4.038993219524097</v>
      </c>
    </row>
    <row r="151" spans="1:19" ht="15">
      <c r="A151" s="1">
        <v>17</v>
      </c>
      <c r="B151" s="5">
        <v>0.8541666666666666</v>
      </c>
      <c r="C151" s="1" t="s">
        <v>124</v>
      </c>
      <c r="D151" s="1">
        <v>8</v>
      </c>
      <c r="E151" s="1">
        <v>6</v>
      </c>
      <c r="F151" s="1" t="s">
        <v>174</v>
      </c>
      <c r="G151" s="2">
        <v>53.076366666666694</v>
      </c>
      <c r="H151" s="6">
        <f>1+_xlfn.COUNTIFS(A:A,A151,O:O,"&lt;"&amp;O151)</f>
        <v>3</v>
      </c>
      <c r="I151" s="2">
        <f>_xlfn.AVERAGEIF(A:A,A151,G:G)</f>
        <v>48.15644102564102</v>
      </c>
      <c r="J151" s="2">
        <f t="shared" si="40"/>
        <v>4.919925641025671</v>
      </c>
      <c r="K151" s="2">
        <f t="shared" si="41"/>
        <v>94.91992564102567</v>
      </c>
      <c r="L151" s="2">
        <f t="shared" si="42"/>
        <v>297.43494787233817</v>
      </c>
      <c r="M151" s="2">
        <f>SUMIF(A:A,A151,L:L)</f>
        <v>3790.3037834202983</v>
      </c>
      <c r="N151" s="3">
        <f t="shared" si="43"/>
        <v>0.0784725881797101</v>
      </c>
      <c r="O151" s="7">
        <f t="shared" si="44"/>
        <v>12.743303403092805</v>
      </c>
      <c r="P151" s="3">
        <f t="shared" si="45"/>
        <v>0.0784725881797101</v>
      </c>
      <c r="Q151" s="3">
        <f>IF(ISNUMBER(P151),SUMIF(A:A,A151,P:P),"")</f>
        <v>0.8360921434688392</v>
      </c>
      <c r="R151" s="3">
        <f t="shared" si="46"/>
        <v>0.09385638747200445</v>
      </c>
      <c r="S151" s="8">
        <f t="shared" si="47"/>
        <v>10.654575857165616</v>
      </c>
    </row>
    <row r="152" spans="1:19" ht="15">
      <c r="A152" s="1">
        <v>17</v>
      </c>
      <c r="B152" s="5">
        <v>0.8541666666666666</v>
      </c>
      <c r="C152" s="1" t="s">
        <v>124</v>
      </c>
      <c r="D152" s="1">
        <v>8</v>
      </c>
      <c r="E152" s="1">
        <v>11</v>
      </c>
      <c r="F152" s="1" t="s">
        <v>179</v>
      </c>
      <c r="G152" s="2">
        <v>50.4547333333333</v>
      </c>
      <c r="H152" s="6">
        <f>1+_xlfn.COUNTIFS(A:A,A152,O:O,"&lt;"&amp;O152)</f>
        <v>4</v>
      </c>
      <c r="I152" s="2">
        <f>_xlfn.AVERAGEIF(A:A,A152,G:G)</f>
        <v>48.15644102564102</v>
      </c>
      <c r="J152" s="2">
        <f t="shared" si="40"/>
        <v>2.2982923076922788</v>
      </c>
      <c r="K152" s="2">
        <f t="shared" si="41"/>
        <v>92.29829230769228</v>
      </c>
      <c r="L152" s="2">
        <f t="shared" si="42"/>
        <v>254.14311124797783</v>
      </c>
      <c r="M152" s="2">
        <f>SUMIF(A:A,A152,L:L)</f>
        <v>3790.3037834202983</v>
      </c>
      <c r="N152" s="3">
        <f t="shared" si="43"/>
        <v>0.06705085549070262</v>
      </c>
      <c r="O152" s="7">
        <f t="shared" si="44"/>
        <v>14.914052813817738</v>
      </c>
      <c r="P152" s="3">
        <f t="shared" si="45"/>
        <v>0.06705085549070262</v>
      </c>
      <c r="Q152" s="3">
        <f>IF(ISNUMBER(P152),SUMIF(A:A,A152,P:P),"")</f>
        <v>0.8360921434688392</v>
      </c>
      <c r="R152" s="3">
        <f t="shared" si="46"/>
        <v>0.080195533488112</v>
      </c>
      <c r="S152" s="8">
        <f t="shared" si="47"/>
        <v>12.469522384912343</v>
      </c>
    </row>
    <row r="153" spans="1:19" ht="15">
      <c r="A153" s="1">
        <v>17</v>
      </c>
      <c r="B153" s="5">
        <v>0.8541666666666666</v>
      </c>
      <c r="C153" s="1" t="s">
        <v>124</v>
      </c>
      <c r="D153" s="1">
        <v>8</v>
      </c>
      <c r="E153" s="1">
        <v>9</v>
      </c>
      <c r="F153" s="1" t="s">
        <v>177</v>
      </c>
      <c r="G153" s="2">
        <v>50.077099999999994</v>
      </c>
      <c r="H153" s="6">
        <f>1+_xlfn.COUNTIFS(A:A,A153,O:O,"&lt;"&amp;O153)</f>
        <v>5</v>
      </c>
      <c r="I153" s="2">
        <f>_xlfn.AVERAGEIF(A:A,A153,G:G)</f>
        <v>48.15644102564102</v>
      </c>
      <c r="J153" s="2">
        <f t="shared" si="40"/>
        <v>1.9206589743589717</v>
      </c>
      <c r="K153" s="2">
        <f t="shared" si="41"/>
        <v>91.92065897435897</v>
      </c>
      <c r="L153" s="2">
        <f t="shared" si="42"/>
        <v>248.4494833271988</v>
      </c>
      <c r="M153" s="2">
        <f>SUMIF(A:A,A153,L:L)</f>
        <v>3790.3037834202983</v>
      </c>
      <c r="N153" s="3">
        <f t="shared" si="43"/>
        <v>0.0655486993981793</v>
      </c>
      <c r="O153" s="7">
        <f t="shared" si="44"/>
        <v>15.255832826299775</v>
      </c>
      <c r="P153" s="3">
        <f t="shared" si="45"/>
        <v>0.0655486993981793</v>
      </c>
      <c r="Q153" s="3">
        <f>IF(ISNUMBER(P153),SUMIF(A:A,A153,P:P),"")</f>
        <v>0.8360921434688392</v>
      </c>
      <c r="R153" s="3">
        <f t="shared" si="46"/>
        <v>0.07839889408148981</v>
      </c>
      <c r="S153" s="8">
        <f t="shared" si="47"/>
        <v>12.755281968143256</v>
      </c>
    </row>
    <row r="154" spans="1:19" ht="15">
      <c r="A154" s="1">
        <v>17</v>
      </c>
      <c r="B154" s="5">
        <v>0.8541666666666666</v>
      </c>
      <c r="C154" s="1" t="s">
        <v>124</v>
      </c>
      <c r="D154" s="1">
        <v>8</v>
      </c>
      <c r="E154" s="1">
        <v>3</v>
      </c>
      <c r="F154" s="1" t="s">
        <v>171</v>
      </c>
      <c r="G154" s="2">
        <v>46.866266666666604</v>
      </c>
      <c r="H154" s="6">
        <f>1+_xlfn.COUNTIFS(A:A,A154,O:O,"&lt;"&amp;O154)</f>
        <v>6</v>
      </c>
      <c r="I154" s="2">
        <f>_xlfn.AVERAGEIF(A:A,A154,G:G)</f>
        <v>48.15644102564102</v>
      </c>
      <c r="J154" s="2">
        <f t="shared" si="40"/>
        <v>-1.2901743589744186</v>
      </c>
      <c r="K154" s="2">
        <f t="shared" si="41"/>
        <v>88.70982564102559</v>
      </c>
      <c r="L154" s="2">
        <f t="shared" si="42"/>
        <v>204.91382777766407</v>
      </c>
      <c r="M154" s="2">
        <f>SUMIF(A:A,A154,L:L)</f>
        <v>3790.3037834202983</v>
      </c>
      <c r="N154" s="3">
        <f t="shared" si="43"/>
        <v>0.05406263969500453</v>
      </c>
      <c r="O154" s="7">
        <f t="shared" si="44"/>
        <v>18.497062031035114</v>
      </c>
      <c r="P154" s="3">
        <f t="shared" si="45"/>
        <v>0.05406263969500453</v>
      </c>
      <c r="Q154" s="3">
        <f>IF(ISNUMBER(P154),SUMIF(A:A,A154,P:P),"")</f>
        <v>0.8360921434688392</v>
      </c>
      <c r="R154" s="3">
        <f t="shared" si="46"/>
        <v>0.06466110238843481</v>
      </c>
      <c r="S154" s="8">
        <f t="shared" si="47"/>
        <v>15.465248241404225</v>
      </c>
    </row>
    <row r="155" spans="1:19" ht="15">
      <c r="A155" s="1">
        <v>17</v>
      </c>
      <c r="B155" s="5">
        <v>0.8541666666666666</v>
      </c>
      <c r="C155" s="1" t="s">
        <v>124</v>
      </c>
      <c r="D155" s="1">
        <v>8</v>
      </c>
      <c r="E155" s="1">
        <v>4</v>
      </c>
      <c r="F155" s="1" t="s">
        <v>172</v>
      </c>
      <c r="G155" s="2">
        <v>45.7811333333334</v>
      </c>
      <c r="H155" s="6">
        <f>1+_xlfn.COUNTIFS(A:A,A155,O:O,"&lt;"&amp;O155)</f>
        <v>7</v>
      </c>
      <c r="I155" s="2">
        <f>_xlfn.AVERAGEIF(A:A,A155,G:G)</f>
        <v>48.15644102564102</v>
      </c>
      <c r="J155" s="2">
        <f t="shared" si="40"/>
        <v>-2.375307692307622</v>
      </c>
      <c r="K155" s="2">
        <f t="shared" si="41"/>
        <v>87.62469230769238</v>
      </c>
      <c r="L155" s="2">
        <f t="shared" si="42"/>
        <v>191.99734397365344</v>
      </c>
      <c r="M155" s="2">
        <f>SUMIF(A:A,A155,L:L)</f>
        <v>3790.3037834202983</v>
      </c>
      <c r="N155" s="3">
        <f t="shared" si="43"/>
        <v>0.05065486962113593</v>
      </c>
      <c r="O155" s="7">
        <f t="shared" si="44"/>
        <v>19.741438631257402</v>
      </c>
      <c r="P155" s="3">
        <f t="shared" si="45"/>
        <v>0.05065486962113593</v>
      </c>
      <c r="Q155" s="3">
        <f>IF(ISNUMBER(P155),SUMIF(A:A,A155,P:P),"")</f>
        <v>0.8360921434688392</v>
      </c>
      <c r="R155" s="3">
        <f t="shared" si="46"/>
        <v>0.06058527163163545</v>
      </c>
      <c r="S155" s="8">
        <f t="shared" si="47"/>
        <v>16.50566174036655</v>
      </c>
    </row>
    <row r="156" spans="1:19" ht="15">
      <c r="A156" s="1">
        <v>17</v>
      </c>
      <c r="B156" s="5">
        <v>0.8541666666666666</v>
      </c>
      <c r="C156" s="1" t="s">
        <v>124</v>
      </c>
      <c r="D156" s="1">
        <v>8</v>
      </c>
      <c r="E156" s="1">
        <v>8</v>
      </c>
      <c r="F156" s="1" t="s">
        <v>176</v>
      </c>
      <c r="G156" s="2">
        <v>45.6842333333333</v>
      </c>
      <c r="H156" s="6">
        <f>1+_xlfn.COUNTIFS(A:A,A156,O:O,"&lt;"&amp;O156)</f>
        <v>8</v>
      </c>
      <c r="I156" s="2">
        <f>_xlfn.AVERAGEIF(A:A,A156,G:G)</f>
        <v>48.15644102564102</v>
      </c>
      <c r="J156" s="2">
        <f t="shared" si="40"/>
        <v>-2.4722076923077196</v>
      </c>
      <c r="K156" s="2">
        <f t="shared" si="41"/>
        <v>87.52779230769228</v>
      </c>
      <c r="L156" s="2">
        <f t="shared" si="42"/>
        <v>190.88431014042695</v>
      </c>
      <c r="M156" s="2">
        <f>SUMIF(A:A,A156,L:L)</f>
        <v>3790.3037834202983</v>
      </c>
      <c r="N156" s="3">
        <f t="shared" si="43"/>
        <v>0.05036121668542793</v>
      </c>
      <c r="O156" s="7">
        <f t="shared" si="44"/>
        <v>19.856549658963086</v>
      </c>
      <c r="P156" s="3">
        <f t="shared" si="45"/>
        <v>0.05036121668542793</v>
      </c>
      <c r="Q156" s="3">
        <f>IF(ISNUMBER(P156),SUMIF(A:A,A156,P:P),"")</f>
        <v>0.8360921434688392</v>
      </c>
      <c r="R156" s="3">
        <f t="shared" si="46"/>
        <v>0.06023405085052671</v>
      </c>
      <c r="S156" s="8">
        <f t="shared" si="47"/>
        <v>16.601905166257893</v>
      </c>
    </row>
    <row r="157" spans="1:19" ht="15">
      <c r="A157" s="1">
        <v>17</v>
      </c>
      <c r="B157" s="5">
        <v>0.8541666666666666</v>
      </c>
      <c r="C157" s="1" t="s">
        <v>124</v>
      </c>
      <c r="D157" s="1">
        <v>8</v>
      </c>
      <c r="E157" s="1">
        <v>5</v>
      </c>
      <c r="F157" s="1" t="s">
        <v>173</v>
      </c>
      <c r="G157" s="2">
        <v>40.7651666666667</v>
      </c>
      <c r="H157" s="6">
        <f>1+_xlfn.COUNTIFS(A:A,A157,O:O,"&lt;"&amp;O157)</f>
        <v>9</v>
      </c>
      <c r="I157" s="2">
        <f>_xlfn.AVERAGEIF(A:A,A157,G:G)</f>
        <v>48.15644102564102</v>
      </c>
      <c r="J157" s="2">
        <f t="shared" si="40"/>
        <v>-7.3912743589743215</v>
      </c>
      <c r="K157" s="2">
        <f t="shared" si="41"/>
        <v>82.60872564102567</v>
      </c>
      <c r="L157" s="2">
        <f t="shared" si="42"/>
        <v>142.0989347312337</v>
      </c>
      <c r="M157" s="2">
        <f>SUMIF(A:A,A157,L:L)</f>
        <v>3790.3037834202983</v>
      </c>
      <c r="N157" s="3">
        <f t="shared" si="43"/>
        <v>0.03749011763986007</v>
      </c>
      <c r="O157" s="7">
        <f t="shared" si="44"/>
        <v>26.673695975197063</v>
      </c>
      <c r="P157" s="3">
        <f t="shared" si="45"/>
      </c>
      <c r="Q157" s="3">
        <f>IF(ISNUMBER(P157),SUMIF(A:A,A157,P:P),"")</f>
      </c>
      <c r="R157" s="3">
        <f t="shared" si="46"/>
      </c>
      <c r="S157" s="8">
        <f t="shared" si="47"/>
      </c>
    </row>
    <row r="158" spans="1:19" ht="15">
      <c r="A158" s="1">
        <v>17</v>
      </c>
      <c r="B158" s="5">
        <v>0.8541666666666666</v>
      </c>
      <c r="C158" s="1" t="s">
        <v>124</v>
      </c>
      <c r="D158" s="1">
        <v>8</v>
      </c>
      <c r="E158" s="1">
        <v>7</v>
      </c>
      <c r="F158" s="1" t="s">
        <v>175</v>
      </c>
      <c r="G158" s="2">
        <v>37.9643333333334</v>
      </c>
      <c r="H158" s="6">
        <f>1+_xlfn.COUNTIFS(A:A,A158,O:O,"&lt;"&amp;O158)</f>
        <v>12</v>
      </c>
      <c r="I158" s="2">
        <f>_xlfn.AVERAGEIF(A:A,A158,G:G)</f>
        <v>48.15644102564102</v>
      </c>
      <c r="J158" s="2">
        <f t="shared" si="40"/>
        <v>-10.192107692307623</v>
      </c>
      <c r="K158" s="2">
        <f t="shared" si="41"/>
        <v>79.80789230769238</v>
      </c>
      <c r="L158" s="2">
        <f t="shared" si="42"/>
        <v>120.11787333583713</v>
      </c>
      <c r="M158" s="2">
        <f>SUMIF(A:A,A158,L:L)</f>
        <v>3790.3037834202983</v>
      </c>
      <c r="N158" s="3">
        <f t="shared" si="43"/>
        <v>0.03169083012851414</v>
      </c>
      <c r="O158" s="7">
        <f t="shared" si="44"/>
        <v>31.55486921436747</v>
      </c>
      <c r="P158" s="3">
        <f t="shared" si="45"/>
      </c>
      <c r="Q158" s="3">
        <f>IF(ISNUMBER(P158),SUMIF(A:A,A158,P:P),"")</f>
      </c>
      <c r="R158" s="3">
        <f t="shared" si="46"/>
      </c>
      <c r="S158" s="8">
        <f t="shared" si="47"/>
      </c>
    </row>
    <row r="159" spans="1:19" ht="15">
      <c r="A159" s="1">
        <v>17</v>
      </c>
      <c r="B159" s="5">
        <v>0.8541666666666666</v>
      </c>
      <c r="C159" s="1" t="s">
        <v>124</v>
      </c>
      <c r="D159" s="1">
        <v>8</v>
      </c>
      <c r="E159" s="1">
        <v>10</v>
      </c>
      <c r="F159" s="1" t="s">
        <v>178</v>
      </c>
      <c r="G159" s="2">
        <v>40.177</v>
      </c>
      <c r="H159" s="6">
        <f>1+_xlfn.COUNTIFS(A:A,A159,O:O,"&lt;"&amp;O159)</f>
        <v>10</v>
      </c>
      <c r="I159" s="2">
        <f>_xlfn.AVERAGEIF(A:A,A159,G:G)</f>
        <v>48.15644102564102</v>
      </c>
      <c r="J159" s="2">
        <f t="shared" si="40"/>
        <v>-7.979441025641023</v>
      </c>
      <c r="K159" s="2">
        <f t="shared" si="41"/>
        <v>82.02055897435898</v>
      </c>
      <c r="L159" s="2">
        <f t="shared" si="42"/>
        <v>137.1717154547993</v>
      </c>
      <c r="M159" s="2">
        <f>SUMIF(A:A,A159,L:L)</f>
        <v>3790.3037834202983</v>
      </c>
      <c r="N159" s="3">
        <f t="shared" si="43"/>
        <v>0.03619016397968454</v>
      </c>
      <c r="O159" s="7">
        <f t="shared" si="44"/>
        <v>27.631817323661565</v>
      </c>
      <c r="P159" s="3">
        <f t="shared" si="45"/>
      </c>
      <c r="Q159" s="3">
        <f>IF(ISNUMBER(P159),SUMIF(A:A,A159,P:P),"")</f>
      </c>
      <c r="R159" s="3">
        <f t="shared" si="46"/>
      </c>
      <c r="S159" s="8">
        <f t="shared" si="47"/>
      </c>
    </row>
    <row r="160" spans="1:19" ht="15">
      <c r="A160" s="1">
        <v>17</v>
      </c>
      <c r="B160" s="5">
        <v>0.8541666666666666</v>
      </c>
      <c r="C160" s="1" t="s">
        <v>124</v>
      </c>
      <c r="D160" s="1">
        <v>8</v>
      </c>
      <c r="E160" s="1">
        <v>12</v>
      </c>
      <c r="F160" s="1" t="s">
        <v>180</v>
      </c>
      <c r="G160" s="2">
        <v>33.2869333333333</v>
      </c>
      <c r="H160" s="6">
        <f>1+_xlfn.COUNTIFS(A:A,A160,O:O,"&lt;"&amp;O160)</f>
        <v>13</v>
      </c>
      <c r="I160" s="2">
        <f>_xlfn.AVERAGEIF(A:A,A160,G:G)</f>
        <v>48.15644102564102</v>
      </c>
      <c r="J160" s="2">
        <f t="shared" si="40"/>
        <v>-14.869507692307721</v>
      </c>
      <c r="K160" s="2">
        <f t="shared" si="41"/>
        <v>75.13049230769228</v>
      </c>
      <c r="L160" s="2">
        <f t="shared" si="42"/>
        <v>90.7246902075329</v>
      </c>
      <c r="M160" s="2">
        <f>SUMIF(A:A,A160,L:L)</f>
        <v>3790.3037834202983</v>
      </c>
      <c r="N160" s="3">
        <f t="shared" si="43"/>
        <v>0.02393599441933508</v>
      </c>
      <c r="O160" s="7">
        <f t="shared" si="44"/>
        <v>41.77808460684706</v>
      </c>
      <c r="P160" s="3">
        <f t="shared" si="45"/>
      </c>
      <c r="Q160" s="3">
        <f>IF(ISNUMBER(P160),SUMIF(A:A,A160,P:P),"")</f>
      </c>
      <c r="R160" s="3">
        <f t="shared" si="46"/>
      </c>
      <c r="S160" s="8">
        <f t="shared" si="47"/>
      </c>
    </row>
    <row r="161" spans="1:19" ht="15">
      <c r="A161" s="1">
        <v>17</v>
      </c>
      <c r="B161" s="5">
        <v>0.8541666666666666</v>
      </c>
      <c r="C161" s="1" t="s">
        <v>124</v>
      </c>
      <c r="D161" s="1">
        <v>8</v>
      </c>
      <c r="E161" s="1">
        <v>13</v>
      </c>
      <c r="F161" s="1" t="s">
        <v>181</v>
      </c>
      <c r="G161" s="2">
        <v>39.4284666666666</v>
      </c>
      <c r="H161" s="6">
        <f>1+_xlfn.COUNTIFS(A:A,A161,O:O,"&lt;"&amp;O161)</f>
        <v>11</v>
      </c>
      <c r="I161" s="2">
        <f>_xlfn.AVERAGEIF(A:A,A161,G:G)</f>
        <v>48.15644102564102</v>
      </c>
      <c r="J161" s="2">
        <f t="shared" si="40"/>
        <v>-8.727974358974421</v>
      </c>
      <c r="K161" s="2">
        <f t="shared" si="41"/>
        <v>81.27202564102558</v>
      </c>
      <c r="L161" s="2">
        <f t="shared" si="42"/>
        <v>131.14735501296767</v>
      </c>
      <c r="M161" s="2">
        <f>SUMIF(A:A,A161,L:L)</f>
        <v>3790.3037834202983</v>
      </c>
      <c r="N161" s="3">
        <f t="shared" si="43"/>
        <v>0.03460075036376709</v>
      </c>
      <c r="O161" s="7">
        <f t="shared" si="44"/>
        <v>28.90110733110491</v>
      </c>
      <c r="P161" s="3">
        <f t="shared" si="45"/>
      </c>
      <c r="Q161" s="3">
        <f>IF(ISNUMBER(P161),SUMIF(A:A,A161,P:P),"")</f>
      </c>
      <c r="R161" s="3">
        <f t="shared" si="46"/>
      </c>
      <c r="S161" s="8">
        <f t="shared" si="47"/>
      </c>
    </row>
  </sheetData>
  <sheetProtection/>
  <autoFilter ref="A1:S79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2017-03-05T22:22:45Z</dcterms:modified>
  <cp:category/>
  <cp:version/>
  <cp:contentType/>
  <cp:contentStatus/>
</cp:coreProperties>
</file>