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'PRICES'!$A$1:$S$89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<sst xmlns="http://schemas.openxmlformats.org/spreadsheetml/2006/main" count="601" uniqueCount="314">
  <si>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</si>
  <si>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</si>
  <si>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</si>
  <si>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</si>
  <si>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</si>
  <si>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</si>
  <si>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</si>
  <si>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</si>
  <si>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</si>
  <si>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</si>
  <si>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</si>
  <si>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</si>
  <si>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</si>
  <si>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</si>
  <si>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</si>
  <si>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</si>
  <si>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</si>
  <si>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</si>
  <si>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</si>
  <si>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Zoffman             </t>
  </si>
  <si>
    <t xml:space="preserve">Chavuma             </t>
  </si>
  <si>
    <t>Albany</t>
  </si>
  <si>
    <t xml:space="preserve">Long Knife          </t>
  </si>
  <si>
    <t xml:space="preserve">Bindaree Lady       </t>
  </si>
  <si>
    <t xml:space="preserve">My Greek Boy        </t>
  </si>
  <si>
    <t xml:space="preserve">Garcia              </t>
  </si>
  <si>
    <t xml:space="preserve">Ellens Choice       </t>
  </si>
  <si>
    <t xml:space="preserve">Jetson Express      </t>
  </si>
  <si>
    <t xml:space="preserve">Wonorg              </t>
  </si>
  <si>
    <t xml:space="preserve">Canna Lily          </t>
  </si>
  <si>
    <t xml:space="preserve">Cestrinus           </t>
  </si>
  <si>
    <t xml:space="preserve">Daintree Road       </t>
  </si>
  <si>
    <t xml:space="preserve">Gee Pee Ess         </t>
  </si>
  <si>
    <t xml:space="preserve">Insurgency          </t>
  </si>
  <si>
    <t xml:space="preserve">So Edgy             </t>
  </si>
  <si>
    <t xml:space="preserve">Deadly Express      </t>
  </si>
  <si>
    <t xml:space="preserve">Imperial Black      </t>
  </si>
  <si>
    <t xml:space="preserve">Vital Boom          </t>
  </si>
  <si>
    <t xml:space="preserve">Just Jude           </t>
  </si>
  <si>
    <t xml:space="preserve">One For You N Me    </t>
  </si>
  <si>
    <t xml:space="preserve">Boxonlucy           </t>
  </si>
  <si>
    <t xml:space="preserve">Marlaina Girl       </t>
  </si>
  <si>
    <t xml:space="preserve">Larvotto            </t>
  </si>
  <si>
    <t xml:space="preserve">Perhaps Love        </t>
  </si>
  <si>
    <t xml:space="preserve">War Jeune           </t>
  </si>
  <si>
    <t xml:space="preserve">Friarfighter        </t>
  </si>
  <si>
    <t xml:space="preserve">Qingdao             </t>
  </si>
  <si>
    <t xml:space="preserve">Twisted Mountain    </t>
  </si>
  <si>
    <t xml:space="preserve">Hashtag             </t>
  </si>
  <si>
    <t xml:space="preserve">Kronstadt           </t>
  </si>
  <si>
    <t xml:space="preserve">Tekapo Tango        </t>
  </si>
  <si>
    <t xml:space="preserve">Vigorhesta          </t>
  </si>
  <si>
    <t xml:space="preserve">Zedfire Express     </t>
  </si>
  <si>
    <t xml:space="preserve">Dawns Flyer         </t>
  </si>
  <si>
    <t xml:space="preserve">Our Royal Demon     </t>
  </si>
  <si>
    <t xml:space="preserve">Rorys Racer         </t>
  </si>
  <si>
    <t xml:space="preserve">Desired View        </t>
  </si>
  <si>
    <t xml:space="preserve">Youre A Rumin       </t>
  </si>
  <si>
    <t xml:space="preserve">Prince Friar        </t>
  </si>
  <si>
    <t xml:space="preserve">Jester Rock         </t>
  </si>
  <si>
    <t xml:space="preserve">Rosewood Hill       </t>
  </si>
  <si>
    <t xml:space="preserve">Storm Ending        </t>
  </si>
  <si>
    <t xml:space="preserve">Fulzip              </t>
  </si>
  <si>
    <t xml:space="preserve">Cruisey Bek         </t>
  </si>
  <si>
    <t xml:space="preserve">Herecomesthestorm   </t>
  </si>
  <si>
    <t xml:space="preserve">Kinjara             </t>
  </si>
  <si>
    <t xml:space="preserve">Lion Cruiser        </t>
  </si>
  <si>
    <t xml:space="preserve">Mlady Hallowell     </t>
  </si>
  <si>
    <t xml:space="preserve">Starry Universe     </t>
  </si>
  <si>
    <t xml:space="preserve">Kostyazilch         </t>
  </si>
  <si>
    <t xml:space="preserve">Regulated           </t>
  </si>
  <si>
    <t xml:space="preserve">King Cole           </t>
  </si>
  <si>
    <t xml:space="preserve">Jolly Chap          </t>
  </si>
  <si>
    <t xml:space="preserve">Juan Shot           </t>
  </si>
  <si>
    <t xml:space="preserve">Zipline             </t>
  </si>
  <si>
    <t xml:space="preserve">Our Buddy Boy       </t>
  </si>
  <si>
    <t xml:space="preserve">My Names Bruce      </t>
  </si>
  <si>
    <t xml:space="preserve">Vino Beneteau       </t>
  </si>
  <si>
    <t xml:space="preserve">Shes Savant         </t>
  </si>
  <si>
    <t xml:space="preserve">Super Saxon         </t>
  </si>
  <si>
    <t xml:space="preserve">Key To The World    </t>
  </si>
  <si>
    <t>Cowra</t>
  </si>
  <si>
    <t xml:space="preserve">Fiscal Policy       </t>
  </si>
  <si>
    <t xml:space="preserve">Sorry Im Awesome    </t>
  </si>
  <si>
    <t xml:space="preserve">Midnight Mission    </t>
  </si>
  <si>
    <t xml:space="preserve">Another Weapon      </t>
  </si>
  <si>
    <t xml:space="preserve">Matt Maneuver       </t>
  </si>
  <si>
    <t xml:space="preserve">Princess Keeping    </t>
  </si>
  <si>
    <t xml:space="preserve">Raise A Drop        </t>
  </si>
  <si>
    <t xml:space="preserve">Fine Diamond        </t>
  </si>
  <si>
    <t xml:space="preserve">Ginger Fever        </t>
  </si>
  <si>
    <t xml:space="preserve">Great Body          </t>
  </si>
  <si>
    <t xml:space="preserve">Nurture             </t>
  </si>
  <si>
    <t xml:space="preserve">Spinnas Choice      </t>
  </si>
  <si>
    <t xml:space="preserve">Faithncourage       </t>
  </si>
  <si>
    <t xml:space="preserve">The Renovation Man  </t>
  </si>
  <si>
    <t xml:space="preserve">Aint She A Dane     </t>
  </si>
  <si>
    <t xml:space="preserve">Hosier Lane         </t>
  </si>
  <si>
    <t xml:space="preserve">Elriz               </t>
  </si>
  <si>
    <t xml:space="preserve">Alabasta Bay        </t>
  </si>
  <si>
    <t xml:space="preserve">Good Luck Charlie   </t>
  </si>
  <si>
    <t xml:space="preserve">Watch Strongy Go    </t>
  </si>
  <si>
    <t xml:space="preserve">Incubate            </t>
  </si>
  <si>
    <t xml:space="preserve">Now You See         </t>
  </si>
  <si>
    <t xml:space="preserve">Shadow Wings        </t>
  </si>
  <si>
    <t xml:space="preserve">Lepa Brena          </t>
  </si>
  <si>
    <t xml:space="preserve">In Her Wake         </t>
  </si>
  <si>
    <t xml:space="preserve">Black Dragon        </t>
  </si>
  <si>
    <t xml:space="preserve">Moqwao              </t>
  </si>
  <si>
    <t xml:space="preserve">Archfulofsurprises  </t>
  </si>
  <si>
    <t xml:space="preserve">Salesman            </t>
  </si>
  <si>
    <t xml:space="preserve">Spirited Character  </t>
  </si>
  <si>
    <t xml:space="preserve">Silky Mover         </t>
  </si>
  <si>
    <t xml:space="preserve">Subway Surfer       </t>
  </si>
  <si>
    <t xml:space="preserve">Dynamic Dora        </t>
  </si>
  <si>
    <t xml:space="preserve">Not On Time         </t>
  </si>
  <si>
    <t xml:space="preserve">Silver Sovereign    </t>
  </si>
  <si>
    <t xml:space="preserve">Irish Bay           </t>
  </si>
  <si>
    <t xml:space="preserve">Bonosa              </t>
  </si>
  <si>
    <t xml:space="preserve">Art N Ollie         </t>
  </si>
  <si>
    <t xml:space="preserve">Fermanagh Lad       </t>
  </si>
  <si>
    <t xml:space="preserve">Campfire            </t>
  </si>
  <si>
    <t xml:space="preserve">Coming In Hot       </t>
  </si>
  <si>
    <t xml:space="preserve">Yet Tobe Convinced  </t>
  </si>
  <si>
    <t xml:space="preserve">Beau Hoffa          </t>
  </si>
  <si>
    <t xml:space="preserve">Shadow Affair       </t>
  </si>
  <si>
    <t xml:space="preserve">Strathaird          </t>
  </si>
  <si>
    <t xml:space="preserve">Spur With Ease      </t>
  </si>
  <si>
    <t xml:space="preserve">Its A Virtue        </t>
  </si>
  <si>
    <t xml:space="preserve">Welcome Art         </t>
  </si>
  <si>
    <t xml:space="preserve">Smart Attire        </t>
  </si>
  <si>
    <t xml:space="preserve">Malverna            </t>
  </si>
  <si>
    <t xml:space="preserve">Billy Bent Ear      </t>
  </si>
  <si>
    <t xml:space="preserve">Prattler            </t>
  </si>
  <si>
    <t xml:space="preserve">Rocksham            </t>
  </si>
  <si>
    <t xml:space="preserve">The Flash One       </t>
  </si>
  <si>
    <t xml:space="preserve">Darbalara           </t>
  </si>
  <si>
    <t xml:space="preserve">Kijitsu             </t>
  </si>
  <si>
    <t xml:space="preserve">Masked Model        </t>
  </si>
  <si>
    <t xml:space="preserve">Annie Time          </t>
  </si>
  <si>
    <t xml:space="preserve">Gillie Mooch        </t>
  </si>
  <si>
    <t xml:space="preserve">Good Bye Girl       </t>
  </si>
  <si>
    <t>Hawkesbury</t>
  </si>
  <si>
    <t xml:space="preserve">Imperator Augustus  </t>
  </si>
  <si>
    <t xml:space="preserve">Every Chance        </t>
  </si>
  <si>
    <t xml:space="preserve">Niccobelle          </t>
  </si>
  <si>
    <t xml:space="preserve">Gitan               </t>
  </si>
  <si>
    <t xml:space="preserve">Regal Rojo          </t>
  </si>
  <si>
    <t xml:space="preserve">Fleeteor            </t>
  </si>
  <si>
    <t xml:space="preserve">Archangel           </t>
  </si>
  <si>
    <t xml:space="preserve">Betrayed            </t>
  </si>
  <si>
    <t xml:space="preserve">Perfect Rhyme       </t>
  </si>
  <si>
    <t xml:space="preserve">Lets Celebrate      </t>
  </si>
  <si>
    <t xml:space="preserve">Sashay              </t>
  </si>
  <si>
    <t xml:space="preserve">Matron Wilson       </t>
  </si>
  <si>
    <t xml:space="preserve">Dragons Mist        </t>
  </si>
  <si>
    <t xml:space="preserve">Itasca              </t>
  </si>
  <si>
    <t xml:space="preserve">Noble Truth         </t>
  </si>
  <si>
    <t xml:space="preserve">Royalty Rising      </t>
  </si>
  <si>
    <t xml:space="preserve">Songs Of Earth      </t>
  </si>
  <si>
    <t xml:space="preserve">High Impulse        </t>
  </si>
  <si>
    <t xml:space="preserve">Joy Forever         </t>
  </si>
  <si>
    <t xml:space="preserve">Pristine Girl       </t>
  </si>
  <si>
    <t xml:space="preserve">Queens Pact         </t>
  </si>
  <si>
    <t xml:space="preserve">Shes Demanding      </t>
  </si>
  <si>
    <t xml:space="preserve">Typhoon Tess        </t>
  </si>
  <si>
    <t xml:space="preserve">Timeless Melody     </t>
  </si>
  <si>
    <t xml:space="preserve">Make It Easy        </t>
  </si>
  <si>
    <t xml:space="preserve">Direct Strategy     </t>
  </si>
  <si>
    <t xml:space="preserve">Budderoo Knight     </t>
  </si>
  <si>
    <t xml:space="preserve">Generalissimo       </t>
  </si>
  <si>
    <t xml:space="preserve">Lomazzo             </t>
  </si>
  <si>
    <t xml:space="preserve">Brother In Arms     </t>
  </si>
  <si>
    <t xml:space="preserve">Belridge            </t>
  </si>
  <si>
    <t xml:space="preserve">Prince Memnon       </t>
  </si>
  <si>
    <t xml:space="preserve">Knit N Purl         </t>
  </si>
  <si>
    <t xml:space="preserve">Token Of Love       </t>
  </si>
  <si>
    <t xml:space="preserve">Star Reflection     </t>
  </si>
  <si>
    <t xml:space="preserve">Pinchme             </t>
  </si>
  <si>
    <t xml:space="preserve">Reiby Rampart       </t>
  </si>
  <si>
    <t xml:space="preserve">Shazee Lee          </t>
  </si>
  <si>
    <t xml:space="preserve">Colour Of Money     </t>
  </si>
  <si>
    <t xml:space="preserve">Damedge             </t>
  </si>
  <si>
    <t xml:space="preserve">Macarthur           </t>
  </si>
  <si>
    <t xml:space="preserve">Melberra Star       </t>
  </si>
  <si>
    <t xml:space="preserve">Stylish Lad         </t>
  </si>
  <si>
    <t xml:space="preserve">Lamma Hilton        </t>
  </si>
  <si>
    <t xml:space="preserve">Crown Moss          </t>
  </si>
  <si>
    <t>Pakenham</t>
  </si>
  <si>
    <t xml:space="preserve">Renew               </t>
  </si>
  <si>
    <t xml:space="preserve">Sammy The Snake     </t>
  </si>
  <si>
    <t xml:space="preserve">Thunder Connection  </t>
  </si>
  <si>
    <t xml:space="preserve">Bayanova            </t>
  </si>
  <si>
    <t xml:space="preserve">Gilago              </t>
  </si>
  <si>
    <t xml:space="preserve">See Line Woman      </t>
  </si>
  <si>
    <t xml:space="preserve">Undergroundfighter  </t>
  </si>
  <si>
    <t xml:space="preserve">Under The Hat       </t>
  </si>
  <si>
    <t xml:space="preserve">Gee Whizzer         </t>
  </si>
  <si>
    <t xml:space="preserve">Northern Lion       </t>
  </si>
  <si>
    <t xml:space="preserve">Thumbtacks          </t>
  </si>
  <si>
    <t xml:space="preserve">Charlie Cheval      </t>
  </si>
  <si>
    <t xml:space="preserve">Dangerous Breeding  </t>
  </si>
  <si>
    <t xml:space="preserve">I Am The Rock       </t>
  </si>
  <si>
    <t xml:space="preserve">Sunny Blu Sky       </t>
  </si>
  <si>
    <t xml:space="preserve">What A Stryker      </t>
  </si>
  <si>
    <t xml:space="preserve">Stanborough         </t>
  </si>
  <si>
    <t xml:space="preserve">Curvano             </t>
  </si>
  <si>
    <t xml:space="preserve">Stratum Magic       </t>
  </si>
  <si>
    <t xml:space="preserve">Famelist            </t>
  </si>
  <si>
    <t xml:space="preserve">Armedanddangerous   </t>
  </si>
  <si>
    <t xml:space="preserve">Star Impulse        </t>
  </si>
  <si>
    <t xml:space="preserve">Effortless Power    </t>
  </si>
  <si>
    <t xml:space="preserve">Easy Flyer          </t>
  </si>
  <si>
    <t xml:space="preserve">Neutron Dame        </t>
  </si>
  <si>
    <t xml:space="preserve">Bandit Ruby         </t>
  </si>
  <si>
    <t xml:space="preserve">Guilty As Sin       </t>
  </si>
  <si>
    <t xml:space="preserve">Haafra Head         </t>
  </si>
  <si>
    <t xml:space="preserve">Lady Skills         </t>
  </si>
  <si>
    <t xml:space="preserve">My Aim Is True      </t>
  </si>
  <si>
    <t xml:space="preserve">Piccadillies        </t>
  </si>
  <si>
    <t xml:space="preserve">Alaskan Sun         </t>
  </si>
  <si>
    <t xml:space="preserve">Ruthven             </t>
  </si>
  <si>
    <t xml:space="preserve">Lotion              </t>
  </si>
  <si>
    <t xml:space="preserve">Unique Assassin     </t>
  </si>
  <si>
    <t xml:space="preserve">Queen Ouija         </t>
  </si>
  <si>
    <t xml:space="preserve">Lake Jackson        </t>
  </si>
  <si>
    <t xml:space="preserve">Look At Me Now      </t>
  </si>
  <si>
    <t xml:space="preserve">The Terricks        </t>
  </si>
  <si>
    <t xml:space="preserve">Primeiro            </t>
  </si>
  <si>
    <t xml:space="preserve">I Boogi             </t>
  </si>
  <si>
    <t>Rockhampton</t>
  </si>
  <si>
    <t xml:space="preserve">Ossenhagen          </t>
  </si>
  <si>
    <t xml:space="preserve">Bams Princess       </t>
  </si>
  <si>
    <t xml:space="preserve">Final Hope          </t>
  </si>
  <si>
    <t xml:space="preserve">Shigzag             </t>
  </si>
  <si>
    <t xml:space="preserve">Sussex Street       </t>
  </si>
  <si>
    <t xml:space="preserve">Motorised           </t>
  </si>
  <si>
    <t xml:space="preserve">Legal Procedure     </t>
  </si>
  <si>
    <t xml:space="preserve">Okay Swift          </t>
  </si>
  <si>
    <t xml:space="preserve">Gypsy Secret        </t>
  </si>
  <si>
    <t xml:space="preserve">Just Call Me Louie  </t>
  </si>
  <si>
    <t xml:space="preserve">Claim The Throne    </t>
  </si>
  <si>
    <t xml:space="preserve">Dennis Denuto       </t>
  </si>
  <si>
    <t xml:space="preserve">Nelamos             </t>
  </si>
  <si>
    <t xml:space="preserve">Hoywedge            </t>
  </si>
  <si>
    <t xml:space="preserve">Dudoomp             </t>
  </si>
  <si>
    <t xml:space="preserve">Me And You          </t>
  </si>
  <si>
    <t xml:space="preserve">The Catholic Girl   </t>
  </si>
  <si>
    <t xml:space="preserve">Bold Shot           </t>
  </si>
  <si>
    <t xml:space="preserve">King Torio          </t>
  </si>
  <si>
    <t xml:space="preserve">Party Pardee        </t>
  </si>
  <si>
    <t xml:space="preserve">Mista Busy          </t>
  </si>
  <si>
    <t xml:space="preserve">Isis Amber          </t>
  </si>
  <si>
    <t xml:space="preserve">Arnhem Beauty       </t>
  </si>
  <si>
    <t xml:space="preserve">Sebrings Drama      </t>
  </si>
  <si>
    <t xml:space="preserve">Sir Trustice        </t>
  </si>
  <si>
    <t xml:space="preserve">Virgin Territory    </t>
  </si>
  <si>
    <t xml:space="preserve">Cape Halifax        </t>
  </si>
  <si>
    <t xml:space="preserve">Our Investment      </t>
  </si>
  <si>
    <t xml:space="preserve">Relnino             </t>
  </si>
  <si>
    <t xml:space="preserve">Frisky Terror       </t>
  </si>
  <si>
    <t xml:space="preserve">Shrouded            </t>
  </si>
  <si>
    <t xml:space="preserve">Munster             </t>
  </si>
  <si>
    <t xml:space="preserve">Saintly Pro         </t>
  </si>
  <si>
    <t xml:space="preserve">Abandoned Love      </t>
  </si>
  <si>
    <t xml:space="preserve">Strategic Glory     </t>
  </si>
  <si>
    <t xml:space="preserve">Decali              </t>
  </si>
  <si>
    <t xml:space="preserve">Angel Of Liberty    </t>
  </si>
  <si>
    <t xml:space="preserve">Cozumel             </t>
  </si>
  <si>
    <t xml:space="preserve">Hip Shake Bang      </t>
  </si>
  <si>
    <t xml:space="preserve">Hot Love Highway    </t>
  </si>
  <si>
    <t>Terang</t>
  </si>
  <si>
    <t xml:space="preserve">Guru Jim            </t>
  </si>
  <si>
    <t xml:space="preserve">Rufinson            </t>
  </si>
  <si>
    <t xml:space="preserve">Boness Own          </t>
  </si>
  <si>
    <t xml:space="preserve">Miss Saks           </t>
  </si>
  <si>
    <t xml:space="preserve">Primal Dreams       </t>
  </si>
  <si>
    <t xml:space="preserve">Kamili              </t>
  </si>
  <si>
    <t xml:space="preserve">Lovely Lady         </t>
  </si>
  <si>
    <t xml:space="preserve">Supreme Renegade    </t>
  </si>
  <si>
    <t xml:space="preserve">Volcan De Fuego     </t>
  </si>
  <si>
    <t xml:space="preserve">Beware Of Thestorm  </t>
  </si>
  <si>
    <t xml:space="preserve">Professor Tee       </t>
  </si>
  <si>
    <t xml:space="preserve">Jester Halo         </t>
  </si>
  <si>
    <t xml:space="preserve">Stella Effort       </t>
  </si>
  <si>
    <t xml:space="preserve">Bryanna             </t>
  </si>
  <si>
    <t xml:space="preserve">Steal The Light     </t>
  </si>
  <si>
    <t xml:space="preserve">Shintaro            </t>
  </si>
  <si>
    <t xml:space="preserve">Chat To Maggie      </t>
  </si>
  <si>
    <t xml:space="preserve">Found My Way        </t>
  </si>
  <si>
    <t xml:space="preserve">Roycey              </t>
  </si>
  <si>
    <t xml:space="preserve">Rain Fast           </t>
  </si>
  <si>
    <t xml:space="preserve">Free Drop           </t>
  </si>
  <si>
    <t xml:space="preserve">Unique Storm        </t>
  </si>
  <si>
    <t xml:space="preserve">Secret Lake         </t>
  </si>
  <si>
    <t xml:space="preserve">Time Ford           </t>
  </si>
  <si>
    <t xml:space="preserve">Zagaya              </t>
  </si>
  <si>
    <t xml:space="preserve">Jessej              </t>
  </si>
  <si>
    <t xml:space="preserve">Missed              </t>
  </si>
  <si>
    <t xml:space="preserve">Be True             </t>
  </si>
  <si>
    <t xml:space="preserve">Mr In Between       </t>
  </si>
  <si>
    <t xml:space="preserve">Favonski            </t>
  </si>
  <si>
    <t xml:space="preserve">Ruby Eyes           </t>
  </si>
  <si>
    <t xml:space="preserve">Dorsay Girl         </t>
  </si>
  <si>
    <t xml:space="preserve">Durnford            </t>
  </si>
  <si>
    <t xml:space="preserve">Red Inca            </t>
  </si>
  <si>
    <t xml:space="preserve">Felix Bay           </t>
  </si>
  <si>
    <t xml:space="preserve">Galantiam           </t>
  </si>
  <si>
    <t xml:space="preserve">I Am Ruben          </t>
  </si>
  <si>
    <t xml:space="preserve">Unrealistic         </t>
  </si>
  <si>
    <t xml:space="preserve">Kuakata             </t>
  </si>
  <si>
    <t xml:space="preserve">Flash Missile       </t>
  </si>
  <si>
    <t xml:space="preserve">Pria Eclipse        </t>
  </si>
  <si>
    <t xml:space="preserve">Sylvan Crest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</si>
</sst>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2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X288" sqref="X288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4.28125" style="10" bestFit="1" customWidth="1"/>
    <col min="4" max="4" width="5.8515625" style="10" bestFit="1" customWidth="1"/>
    <col min="5" max="5" width="5.7109375" style="10" bestFit="1" customWidth="1"/>
    <col min="6" max="6" width="21.7109375" style="10" bestFit="1" customWidth="1"/>
    <col min="7" max="7" width="8.8515625" style="11" bestFit="1" customWidth="1"/>
    <col min="8" max="8" width="8.140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281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12</v>
      </c>
      <c r="B2" s="5">
        <v>0.579861111111111</v>
      </c>
      <c r="C2" s="1" t="s">
        <v>142</v>
      </c>
      <c r="D2" s="1">
        <v>2</v>
      </c>
      <c r="E2" s="1">
        <v>3</v>
      </c>
      <c r="F2" s="1" t="s">
        <v>144</v>
      </c>
      <c r="G2" s="2">
        <v>65.6673</v>
      </c>
      <c r="H2" s="6">
        <f>1+_xlfn.COUNTIFS(A:A,A2,O:O,"&lt;"&amp;O2)</f>
        <v>1</v>
      </c>
      <c r="I2" s="2">
        <f>_xlfn.AVERAGEIF(A:A,A2,G:G)</f>
        <v>47.44554666666668</v>
      </c>
      <c r="J2" s="2">
        <f aca="true" t="shared" si="0" ref="J2:J25">G2-I2</f>
        <v>18.221753333333318</v>
      </c>
      <c r="K2" s="2">
        <f aca="true" t="shared" si="1" ref="K2:K25">90+J2</f>
        <v>108.22175333333331</v>
      </c>
      <c r="L2" s="2">
        <f aca="true" t="shared" si="2" ref="L2:L25">EXP(0.06*K2)</f>
        <v>660.7035155703725</v>
      </c>
      <c r="M2" s="2">
        <f>SUMIF(A:A,A2,L:L)</f>
        <v>1446.978618814371</v>
      </c>
      <c r="N2" s="3">
        <f aca="true" t="shared" si="3" ref="N2:N25">L2/M2</f>
        <v>0.4566090382950796</v>
      </c>
      <c r="O2" s="7">
        <f aca="true" t="shared" si="4" ref="O2:O25">1/N2</f>
        <v>2.1900573929370157</v>
      </c>
      <c r="P2" s="3">
        <f aca="true" t="shared" si="5" ref="P2:P25">IF(O2&gt;21,"",N2)</f>
        <v>0.4566090382950796</v>
      </c>
      <c r="Q2" s="3">
        <f>IF(ISNUMBER(P2),SUMIF(A:A,A2,P:P),"")</f>
        <v>1</v>
      </c>
      <c r="R2" s="3">
        <f aca="true" t="shared" si="6" ref="R2:R25">_xlfn.IFERROR(P2*(1/Q2),"")</f>
        <v>0.4566090382950796</v>
      </c>
      <c r="S2" s="8">
        <f aca="true" t="shared" si="7" ref="S2:S25">_xlfn.IFERROR(1/R2,"")</f>
        <v>2.1900573929370157</v>
      </c>
    </row>
    <row r="3" spans="1:19" ht="15">
      <c r="A3" s="1">
        <v>12</v>
      </c>
      <c r="B3" s="5">
        <v>0.579861111111111</v>
      </c>
      <c r="C3" s="1" t="s">
        <v>142</v>
      </c>
      <c r="D3" s="1">
        <v>2</v>
      </c>
      <c r="E3" s="1">
        <v>4</v>
      </c>
      <c r="F3" s="1" t="s">
        <v>145</v>
      </c>
      <c r="G3" s="2">
        <v>54.199933333333405</v>
      </c>
      <c r="H3" s="6">
        <f>1+_xlfn.COUNTIFS(A:A,A3,O:O,"&lt;"&amp;O3)</f>
        <v>2</v>
      </c>
      <c r="I3" s="2">
        <f>_xlfn.AVERAGEIF(A:A,A3,G:G)</f>
        <v>47.44554666666668</v>
      </c>
      <c r="J3" s="2">
        <f t="shared" si="0"/>
        <v>6.754386666666726</v>
      </c>
      <c r="K3" s="2">
        <f t="shared" si="1"/>
        <v>96.75438666666673</v>
      </c>
      <c r="L3" s="2">
        <f t="shared" si="2"/>
        <v>332.04257544941686</v>
      </c>
      <c r="M3" s="2">
        <f>SUMIF(A:A,A3,L:L)</f>
        <v>1446.978618814371</v>
      </c>
      <c r="N3" s="3">
        <f t="shared" si="3"/>
        <v>0.22947303514511275</v>
      </c>
      <c r="O3" s="7">
        <f t="shared" si="4"/>
        <v>4.357810491187456</v>
      </c>
      <c r="P3" s="3">
        <f t="shared" si="5"/>
        <v>0.22947303514511275</v>
      </c>
      <c r="Q3" s="3">
        <f>IF(ISNUMBER(P3),SUMIF(A:A,A3,P:P),"")</f>
        <v>1</v>
      </c>
      <c r="R3" s="3">
        <f t="shared" si="6"/>
        <v>0.22947303514511275</v>
      </c>
      <c r="S3" s="8">
        <f t="shared" si="7"/>
        <v>4.357810491187456</v>
      </c>
    </row>
    <row r="4" spans="1:19" ht="15">
      <c r="A4" s="1">
        <v>12</v>
      </c>
      <c r="B4" s="5">
        <v>0.579861111111111</v>
      </c>
      <c r="C4" s="1" t="s">
        <v>142</v>
      </c>
      <c r="D4" s="1">
        <v>2</v>
      </c>
      <c r="E4" s="1">
        <v>2</v>
      </c>
      <c r="F4" s="1" t="s">
        <v>143</v>
      </c>
      <c r="G4" s="2">
        <v>50.1905333333333</v>
      </c>
      <c r="H4" s="6">
        <f>1+_xlfn.COUNTIFS(A:A,A4,O:O,"&lt;"&amp;O4)</f>
        <v>3</v>
      </c>
      <c r="I4" s="2">
        <f>_xlfn.AVERAGEIF(A:A,A4,G:G)</f>
        <v>47.44554666666668</v>
      </c>
      <c r="J4" s="2">
        <f t="shared" si="0"/>
        <v>2.7449866666666196</v>
      </c>
      <c r="K4" s="2">
        <f t="shared" si="1"/>
        <v>92.74498666666662</v>
      </c>
      <c r="L4" s="2">
        <f t="shared" si="2"/>
        <v>261.0466690606951</v>
      </c>
      <c r="M4" s="2">
        <f>SUMIF(A:A,A4,L:L)</f>
        <v>1446.978618814371</v>
      </c>
      <c r="N4" s="3">
        <f t="shared" si="3"/>
        <v>0.18040810393908388</v>
      </c>
      <c r="O4" s="7">
        <f t="shared" si="4"/>
        <v>5.542988248120258</v>
      </c>
      <c r="P4" s="3">
        <f t="shared" si="5"/>
        <v>0.18040810393908388</v>
      </c>
      <c r="Q4" s="3">
        <f>IF(ISNUMBER(P4),SUMIF(A:A,A4,P:P),"")</f>
        <v>1</v>
      </c>
      <c r="R4" s="3">
        <f t="shared" si="6"/>
        <v>0.18040810393908388</v>
      </c>
      <c r="S4" s="8">
        <f t="shared" si="7"/>
        <v>5.542988248120258</v>
      </c>
    </row>
    <row r="5" spans="1:19" ht="15">
      <c r="A5" s="1">
        <v>12</v>
      </c>
      <c r="B5" s="5">
        <v>0.579861111111111</v>
      </c>
      <c r="C5" s="1" t="s">
        <v>142</v>
      </c>
      <c r="D5" s="1">
        <v>2</v>
      </c>
      <c r="E5" s="1">
        <v>6</v>
      </c>
      <c r="F5" s="1" t="s">
        <v>146</v>
      </c>
      <c r="G5" s="2">
        <v>34.675566666666704</v>
      </c>
      <c r="H5" s="6">
        <f>1+_xlfn.COUNTIFS(A:A,A5,O:O,"&lt;"&amp;O5)</f>
        <v>4</v>
      </c>
      <c r="I5" s="2">
        <f>_xlfn.AVERAGEIF(A:A,A5,G:G)</f>
        <v>47.44554666666668</v>
      </c>
      <c r="J5" s="2">
        <f t="shared" si="0"/>
        <v>-12.769979999999975</v>
      </c>
      <c r="K5" s="2">
        <f t="shared" si="1"/>
        <v>77.23002000000002</v>
      </c>
      <c r="L5" s="2">
        <f t="shared" si="2"/>
        <v>102.90448212937746</v>
      </c>
      <c r="M5" s="2">
        <f>SUMIF(A:A,A5,L:L)</f>
        <v>1446.978618814371</v>
      </c>
      <c r="N5" s="3">
        <f t="shared" si="3"/>
        <v>0.07111679522513994</v>
      </c>
      <c r="O5" s="7">
        <f t="shared" si="4"/>
        <v>14.06137603408903</v>
      </c>
      <c r="P5" s="3">
        <f t="shared" si="5"/>
        <v>0.07111679522513994</v>
      </c>
      <c r="Q5" s="3">
        <f>IF(ISNUMBER(P5),SUMIF(A:A,A5,P:P),"")</f>
        <v>1</v>
      </c>
      <c r="R5" s="3">
        <f t="shared" si="6"/>
        <v>0.07111679522513994</v>
      </c>
      <c r="S5" s="8">
        <f t="shared" si="7"/>
        <v>14.06137603408903</v>
      </c>
    </row>
    <row r="6" spans="1:19" ht="15">
      <c r="A6" s="1">
        <v>12</v>
      </c>
      <c r="B6" s="5">
        <v>0.579861111111111</v>
      </c>
      <c r="C6" s="1" t="s">
        <v>142</v>
      </c>
      <c r="D6" s="1">
        <v>2</v>
      </c>
      <c r="E6" s="1">
        <v>7</v>
      </c>
      <c r="F6" s="1" t="s">
        <v>147</v>
      </c>
      <c r="G6" s="2">
        <v>32.4944</v>
      </c>
      <c r="H6" s="6">
        <f>1+_xlfn.COUNTIFS(A:A,A6,O:O,"&lt;"&amp;O6)</f>
        <v>5</v>
      </c>
      <c r="I6" s="2">
        <f>_xlfn.AVERAGEIF(A:A,A6,G:G)</f>
        <v>47.44554666666668</v>
      </c>
      <c r="J6" s="2">
        <f t="shared" si="0"/>
        <v>-14.95114666666668</v>
      </c>
      <c r="K6" s="2">
        <f t="shared" si="1"/>
        <v>75.04885333333331</v>
      </c>
      <c r="L6" s="2">
        <f t="shared" si="2"/>
        <v>90.28137660450912</v>
      </c>
      <c r="M6" s="2">
        <f>SUMIF(A:A,A6,L:L)</f>
        <v>1446.978618814371</v>
      </c>
      <c r="N6" s="3">
        <f t="shared" si="3"/>
        <v>0.06239302739558384</v>
      </c>
      <c r="O6" s="7">
        <f t="shared" si="4"/>
        <v>16.027431938184485</v>
      </c>
      <c r="P6" s="3">
        <f t="shared" si="5"/>
        <v>0.06239302739558384</v>
      </c>
      <c r="Q6" s="3">
        <f>IF(ISNUMBER(P6),SUMIF(A:A,A6,P:P),"")</f>
        <v>1</v>
      </c>
      <c r="R6" s="3">
        <f t="shared" si="6"/>
        <v>0.06239302739558384</v>
      </c>
      <c r="S6" s="8">
        <f t="shared" si="7"/>
        <v>16.027431938184485</v>
      </c>
    </row>
    <row r="7" spans="1:19" ht="15">
      <c r="A7" s="1">
        <v>27</v>
      </c>
      <c r="B7" s="5">
        <v>0.5833333333333334</v>
      </c>
      <c r="C7" s="1" t="s">
        <v>271</v>
      </c>
      <c r="D7" s="1">
        <v>2</v>
      </c>
      <c r="E7" s="1">
        <v>7</v>
      </c>
      <c r="F7" s="1" t="s">
        <v>277</v>
      </c>
      <c r="G7" s="2">
        <v>72.2999333333335</v>
      </c>
      <c r="H7" s="6">
        <f>1+_xlfn.COUNTIFS(A:A,A7,O:O,"&lt;"&amp;O7)</f>
        <v>1</v>
      </c>
      <c r="I7" s="2">
        <f>_xlfn.AVERAGEIF(A:A,A7,G:G)</f>
        <v>53.06594285714287</v>
      </c>
      <c r="J7" s="2">
        <f t="shared" si="0"/>
        <v>19.233990476190627</v>
      </c>
      <c r="K7" s="2">
        <f t="shared" si="1"/>
        <v>109.23399047619063</v>
      </c>
      <c r="L7" s="2">
        <f t="shared" si="2"/>
        <v>702.0744331768318</v>
      </c>
      <c r="M7" s="2">
        <f>SUMIF(A:A,A7,L:L)</f>
        <v>2043.6671263830103</v>
      </c>
      <c r="N7" s="3">
        <f t="shared" si="3"/>
        <v>0.3435365887689352</v>
      </c>
      <c r="O7" s="7">
        <f t="shared" si="4"/>
        <v>2.910898089730425</v>
      </c>
      <c r="P7" s="3">
        <f t="shared" si="5"/>
        <v>0.3435365887689352</v>
      </c>
      <c r="Q7" s="3">
        <f>IF(ISNUMBER(P7),SUMIF(A:A,A7,P:P),"")</f>
        <v>0.9794422165995618</v>
      </c>
      <c r="R7" s="3">
        <f t="shared" si="6"/>
        <v>0.35074717318355886</v>
      </c>
      <c r="S7" s="8">
        <f t="shared" si="7"/>
        <v>2.8510564773009968</v>
      </c>
    </row>
    <row r="8" spans="1:19" ht="15">
      <c r="A8" s="1">
        <v>27</v>
      </c>
      <c r="B8" s="5">
        <v>0.5833333333333334</v>
      </c>
      <c r="C8" s="1" t="s">
        <v>271</v>
      </c>
      <c r="D8" s="1">
        <v>2</v>
      </c>
      <c r="E8" s="1">
        <v>2</v>
      </c>
      <c r="F8" s="1" t="s">
        <v>273</v>
      </c>
      <c r="G8" s="2">
        <v>64.7273666666667</v>
      </c>
      <c r="H8" s="6">
        <f>1+_xlfn.COUNTIFS(A:A,A8,O:O,"&lt;"&amp;O8)</f>
        <v>2</v>
      </c>
      <c r="I8" s="2">
        <f>_xlfn.AVERAGEIF(A:A,A8,G:G)</f>
        <v>53.06594285714287</v>
      </c>
      <c r="J8" s="2">
        <f t="shared" si="0"/>
        <v>11.661423809523825</v>
      </c>
      <c r="K8" s="2">
        <f t="shared" si="1"/>
        <v>101.66142380952382</v>
      </c>
      <c r="L8" s="2">
        <f t="shared" si="2"/>
        <v>445.7175380244984</v>
      </c>
      <c r="M8" s="2">
        <f>SUMIF(A:A,A8,L:L)</f>
        <v>2043.6671263830103</v>
      </c>
      <c r="N8" s="3">
        <f t="shared" si="3"/>
        <v>0.21809693578295836</v>
      </c>
      <c r="O8" s="7">
        <f t="shared" si="4"/>
        <v>4.585117147153142</v>
      </c>
      <c r="P8" s="3">
        <f t="shared" si="5"/>
        <v>0.21809693578295836</v>
      </c>
      <c r="Q8" s="3">
        <f>IF(ISNUMBER(P8),SUMIF(A:A,A8,P:P),"")</f>
        <v>0.9794422165995618</v>
      </c>
      <c r="R8" s="3">
        <f t="shared" si="6"/>
        <v>0.22267463264974396</v>
      </c>
      <c r="S8" s="8">
        <f t="shared" si="7"/>
        <v>4.490857301976332</v>
      </c>
    </row>
    <row r="9" spans="1:19" ht="15">
      <c r="A9" s="1">
        <v>27</v>
      </c>
      <c r="B9" s="5">
        <v>0.5833333333333334</v>
      </c>
      <c r="C9" s="1" t="s">
        <v>271</v>
      </c>
      <c r="D9" s="1">
        <v>2</v>
      </c>
      <c r="E9" s="1">
        <v>6</v>
      </c>
      <c r="F9" s="1" t="s">
        <v>276</v>
      </c>
      <c r="G9" s="2">
        <v>55.799699999999994</v>
      </c>
      <c r="H9" s="6">
        <f>1+_xlfn.COUNTIFS(A:A,A9,O:O,"&lt;"&amp;O9)</f>
        <v>3</v>
      </c>
      <c r="I9" s="2">
        <f>_xlfn.AVERAGEIF(A:A,A9,G:G)</f>
        <v>53.06594285714287</v>
      </c>
      <c r="J9" s="2">
        <f t="shared" si="0"/>
        <v>2.7337571428571223</v>
      </c>
      <c r="K9" s="2">
        <f t="shared" si="1"/>
        <v>92.73375714285712</v>
      </c>
      <c r="L9" s="2">
        <f t="shared" si="2"/>
        <v>260.87084251366196</v>
      </c>
      <c r="M9" s="2">
        <f>SUMIF(A:A,A9,L:L)</f>
        <v>2043.6671263830103</v>
      </c>
      <c r="N9" s="3">
        <f t="shared" si="3"/>
        <v>0.12764840180962586</v>
      </c>
      <c r="O9" s="7">
        <f t="shared" si="4"/>
        <v>7.834018960075933</v>
      </c>
      <c r="P9" s="3">
        <f t="shared" si="5"/>
        <v>0.12764840180962586</v>
      </c>
      <c r="Q9" s="3">
        <f>IF(ISNUMBER(P9),SUMIF(A:A,A9,P:P),"")</f>
        <v>0.9794422165995618</v>
      </c>
      <c r="R9" s="3">
        <f t="shared" si="6"/>
        <v>0.13032764939701802</v>
      </c>
      <c r="S9" s="8">
        <f t="shared" si="7"/>
        <v>7.672968895139765</v>
      </c>
    </row>
    <row r="10" spans="1:19" ht="15">
      <c r="A10" s="1">
        <v>27</v>
      </c>
      <c r="B10" s="5">
        <v>0.5833333333333334</v>
      </c>
      <c r="C10" s="1" t="s">
        <v>271</v>
      </c>
      <c r="D10" s="1">
        <v>2</v>
      </c>
      <c r="E10" s="1">
        <v>1</v>
      </c>
      <c r="F10" s="1" t="s">
        <v>272</v>
      </c>
      <c r="G10" s="2">
        <v>53.2971</v>
      </c>
      <c r="H10" s="6">
        <f>1+_xlfn.COUNTIFS(A:A,A10,O:O,"&lt;"&amp;O10)</f>
        <v>4</v>
      </c>
      <c r="I10" s="2">
        <f>_xlfn.AVERAGEIF(A:A,A10,G:G)</f>
        <v>53.06594285714287</v>
      </c>
      <c r="J10" s="2">
        <f t="shared" si="0"/>
        <v>0.2311571428571284</v>
      </c>
      <c r="K10" s="2">
        <f t="shared" si="1"/>
        <v>90.23115714285713</v>
      </c>
      <c r="L10" s="2">
        <f t="shared" si="2"/>
        <v>224.49859045628205</v>
      </c>
      <c r="M10" s="2">
        <f>SUMIF(A:A,A10,L:L)</f>
        <v>2043.6671263830103</v>
      </c>
      <c r="N10" s="3">
        <f t="shared" si="3"/>
        <v>0.10985085954463214</v>
      </c>
      <c r="O10" s="7">
        <f t="shared" si="4"/>
        <v>9.103251482467485</v>
      </c>
      <c r="P10" s="3">
        <f t="shared" si="5"/>
        <v>0.10985085954463214</v>
      </c>
      <c r="Q10" s="3">
        <f>IF(ISNUMBER(P10),SUMIF(A:A,A10,P:P),"")</f>
        <v>0.9794422165995618</v>
      </c>
      <c r="R10" s="3">
        <f t="shared" si="6"/>
        <v>0.11215654959821271</v>
      </c>
      <c r="S10" s="8">
        <f t="shared" si="7"/>
        <v>8.916108810251199</v>
      </c>
    </row>
    <row r="11" spans="1:19" ht="15">
      <c r="A11" s="1">
        <v>27</v>
      </c>
      <c r="B11" s="5">
        <v>0.5833333333333334</v>
      </c>
      <c r="C11" s="1" t="s">
        <v>271</v>
      </c>
      <c r="D11" s="1">
        <v>2</v>
      </c>
      <c r="E11" s="1">
        <v>5</v>
      </c>
      <c r="F11" s="1" t="s">
        <v>275</v>
      </c>
      <c r="G11" s="2">
        <v>50.7590666666666</v>
      </c>
      <c r="H11" s="6">
        <f>1+_xlfn.COUNTIFS(A:A,A11,O:O,"&lt;"&amp;O11)</f>
        <v>5</v>
      </c>
      <c r="I11" s="2">
        <f>_xlfn.AVERAGEIF(A:A,A11,G:G)</f>
        <v>53.06594285714287</v>
      </c>
      <c r="J11" s="2">
        <f t="shared" si="0"/>
        <v>-2.306876190476274</v>
      </c>
      <c r="K11" s="2">
        <f t="shared" si="1"/>
        <v>87.69312380952373</v>
      </c>
      <c r="L11" s="2">
        <f t="shared" si="2"/>
        <v>192.78728456427078</v>
      </c>
      <c r="M11" s="2">
        <f>SUMIF(A:A,A11,L:L)</f>
        <v>2043.6671263830103</v>
      </c>
      <c r="N11" s="3">
        <f t="shared" si="3"/>
        <v>0.09433399504031552</v>
      </c>
      <c r="O11" s="7">
        <f t="shared" si="4"/>
        <v>10.60063235499175</v>
      </c>
      <c r="P11" s="3">
        <f t="shared" si="5"/>
        <v>0.09433399504031552</v>
      </c>
      <c r="Q11" s="3">
        <f>IF(ISNUMBER(P11),SUMIF(A:A,A11,P:P),"")</f>
        <v>0.9794422165995618</v>
      </c>
      <c r="R11" s="3">
        <f t="shared" si="6"/>
        <v>0.09631399733597897</v>
      </c>
      <c r="S11" s="8">
        <f t="shared" si="7"/>
        <v>10.382706851130152</v>
      </c>
    </row>
    <row r="12" spans="1:19" ht="15">
      <c r="A12" s="1">
        <v>27</v>
      </c>
      <c r="B12" s="5">
        <v>0.5833333333333334</v>
      </c>
      <c r="C12" s="1" t="s">
        <v>271</v>
      </c>
      <c r="D12" s="1">
        <v>2</v>
      </c>
      <c r="E12" s="1">
        <v>8</v>
      </c>
      <c r="F12" s="1" t="s">
        <v>278</v>
      </c>
      <c r="G12" s="2">
        <v>49.2127333333333</v>
      </c>
      <c r="H12" s="6">
        <f>1+_xlfn.COUNTIFS(A:A,A12,O:O,"&lt;"&amp;O12)</f>
        <v>6</v>
      </c>
      <c r="I12" s="2">
        <f>_xlfn.AVERAGEIF(A:A,A12,G:G)</f>
        <v>53.06594285714287</v>
      </c>
      <c r="J12" s="2">
        <f t="shared" si="0"/>
        <v>-3.853209523809575</v>
      </c>
      <c r="K12" s="2">
        <f t="shared" si="1"/>
        <v>86.14679047619043</v>
      </c>
      <c r="L12" s="2">
        <f t="shared" si="2"/>
        <v>175.70517152068763</v>
      </c>
      <c r="M12" s="2">
        <f>SUMIF(A:A,A12,L:L)</f>
        <v>2043.6671263830103</v>
      </c>
      <c r="N12" s="3">
        <f t="shared" si="3"/>
        <v>0.08597543565309479</v>
      </c>
      <c r="O12" s="7">
        <f t="shared" si="4"/>
        <v>11.631229227321791</v>
      </c>
      <c r="P12" s="3">
        <f t="shared" si="5"/>
        <v>0.08597543565309479</v>
      </c>
      <c r="Q12" s="3">
        <f>IF(ISNUMBER(P12),SUMIF(A:A,A12,P:P),"")</f>
        <v>0.9794422165995618</v>
      </c>
      <c r="R12" s="3">
        <f t="shared" si="6"/>
        <v>0.08777999783548769</v>
      </c>
      <c r="S12" s="8">
        <f t="shared" si="7"/>
        <v>11.39211693618566</v>
      </c>
    </row>
    <row r="13" spans="1:19" ht="15">
      <c r="A13" s="1">
        <v>27</v>
      </c>
      <c r="B13" s="5">
        <v>0.5833333333333334</v>
      </c>
      <c r="C13" s="1" t="s">
        <v>271</v>
      </c>
      <c r="D13" s="1">
        <v>2</v>
      </c>
      <c r="E13" s="1">
        <v>4</v>
      </c>
      <c r="F13" s="1" t="s">
        <v>274</v>
      </c>
      <c r="G13" s="2">
        <v>25.365700000000004</v>
      </c>
      <c r="H13" s="6">
        <f>1+_xlfn.COUNTIFS(A:A,A13,O:O,"&lt;"&amp;O13)</f>
        <v>7</v>
      </c>
      <c r="I13" s="2">
        <f>_xlfn.AVERAGEIF(A:A,A13,G:G)</f>
        <v>53.06594285714287</v>
      </c>
      <c r="J13" s="2">
        <f t="shared" si="0"/>
        <v>-27.700242857142868</v>
      </c>
      <c r="K13" s="2">
        <f t="shared" si="1"/>
        <v>62.29975714285713</v>
      </c>
      <c r="L13" s="2">
        <f t="shared" si="2"/>
        <v>42.0132661267779</v>
      </c>
      <c r="M13" s="2">
        <f>SUMIF(A:A,A13,L:L)</f>
        <v>2043.6671263830103</v>
      </c>
      <c r="N13" s="3">
        <f t="shared" si="3"/>
        <v>0.020557783400438207</v>
      </c>
      <c r="O13" s="7">
        <f t="shared" si="4"/>
        <v>48.64337659957465</v>
      </c>
      <c r="P13" s="3">
        <f t="shared" si="5"/>
      </c>
      <c r="Q13" s="3">
        <f>IF(ISNUMBER(P13),SUMIF(A:A,A13,P:P),"")</f>
      </c>
      <c r="R13" s="3">
        <f t="shared" si="6"/>
      </c>
      <c r="S13" s="8">
        <f t="shared" si="7"/>
      </c>
    </row>
    <row r="14" spans="1:19" ht="15">
      <c r="A14" s="1">
        <v>7</v>
      </c>
      <c r="B14" s="5">
        <v>0.59375</v>
      </c>
      <c r="C14" s="1" t="s">
        <v>81</v>
      </c>
      <c r="D14" s="1">
        <v>2</v>
      </c>
      <c r="E14" s="1">
        <v>6</v>
      </c>
      <c r="F14" s="1" t="s">
        <v>87</v>
      </c>
      <c r="G14" s="2">
        <v>70.06559999999999</v>
      </c>
      <c r="H14" s="6">
        <f>1+_xlfn.COUNTIFS(A:A,A14,O:O,"&lt;"&amp;O14)</f>
        <v>1</v>
      </c>
      <c r="I14" s="2">
        <f>_xlfn.AVERAGEIF(A:A,A14,G:G)</f>
        <v>47.9219527777778</v>
      </c>
      <c r="J14" s="2">
        <f t="shared" si="0"/>
        <v>22.143647222222192</v>
      </c>
      <c r="K14" s="2">
        <f t="shared" si="1"/>
        <v>112.1436472222222</v>
      </c>
      <c r="L14" s="2">
        <f t="shared" si="2"/>
        <v>835.9918241678339</v>
      </c>
      <c r="M14" s="2">
        <f>SUMIF(A:A,A14,L:L)</f>
        <v>3572.931238380476</v>
      </c>
      <c r="N14" s="3">
        <f t="shared" si="3"/>
        <v>0.2339792647525926</v>
      </c>
      <c r="O14" s="7">
        <f t="shared" si="4"/>
        <v>4.273882991543675</v>
      </c>
      <c r="P14" s="3">
        <f t="shared" si="5"/>
        <v>0.2339792647525926</v>
      </c>
      <c r="Q14" s="3">
        <f>IF(ISNUMBER(P14),SUMIF(A:A,A14,P:P),"")</f>
        <v>0.9437760513293608</v>
      </c>
      <c r="R14" s="3">
        <f t="shared" si="6"/>
        <v>0.24791820519605243</v>
      </c>
      <c r="S14" s="8">
        <f t="shared" si="7"/>
        <v>4.033588413602806</v>
      </c>
    </row>
    <row r="15" spans="1:19" ht="15">
      <c r="A15" s="1">
        <v>7</v>
      </c>
      <c r="B15" s="5">
        <v>0.59375</v>
      </c>
      <c r="C15" s="1" t="s">
        <v>81</v>
      </c>
      <c r="D15" s="1">
        <v>2</v>
      </c>
      <c r="E15" s="1">
        <v>9</v>
      </c>
      <c r="F15" s="1" t="s">
        <v>90</v>
      </c>
      <c r="G15" s="2">
        <v>64.1398333333333</v>
      </c>
      <c r="H15" s="6">
        <f>1+_xlfn.COUNTIFS(A:A,A15,O:O,"&lt;"&amp;O15)</f>
        <v>2</v>
      </c>
      <c r="I15" s="2">
        <f>_xlfn.AVERAGEIF(A:A,A15,G:G)</f>
        <v>47.9219527777778</v>
      </c>
      <c r="J15" s="2">
        <f t="shared" si="0"/>
        <v>16.217880555555503</v>
      </c>
      <c r="K15" s="2">
        <f t="shared" si="1"/>
        <v>106.2178805555555</v>
      </c>
      <c r="L15" s="2">
        <f t="shared" si="2"/>
        <v>585.8553015090347</v>
      </c>
      <c r="M15" s="2">
        <f>SUMIF(A:A,A15,L:L)</f>
        <v>3572.931238380476</v>
      </c>
      <c r="N15" s="3">
        <f t="shared" si="3"/>
        <v>0.16397049437049588</v>
      </c>
      <c r="O15" s="7">
        <f t="shared" si="4"/>
        <v>6.098658199690929</v>
      </c>
      <c r="P15" s="3">
        <f t="shared" si="5"/>
        <v>0.16397049437049588</v>
      </c>
      <c r="Q15" s="3">
        <f>IF(ISNUMBER(P15),SUMIF(A:A,A15,P:P),"")</f>
        <v>0.9437760513293608</v>
      </c>
      <c r="R15" s="3">
        <f t="shared" si="6"/>
        <v>0.17373877429876966</v>
      </c>
      <c r="S15" s="8">
        <f t="shared" si="7"/>
        <v>5.755767554111734</v>
      </c>
    </row>
    <row r="16" spans="1:19" ht="15">
      <c r="A16" s="1">
        <v>7</v>
      </c>
      <c r="B16" s="5">
        <v>0.59375</v>
      </c>
      <c r="C16" s="1" t="s">
        <v>81</v>
      </c>
      <c r="D16" s="1">
        <v>2</v>
      </c>
      <c r="E16" s="1">
        <v>10</v>
      </c>
      <c r="F16" s="1" t="s">
        <v>91</v>
      </c>
      <c r="G16" s="2">
        <v>57.2745333333333</v>
      </c>
      <c r="H16" s="6">
        <f>1+_xlfn.COUNTIFS(A:A,A16,O:O,"&lt;"&amp;O16)</f>
        <v>3</v>
      </c>
      <c r="I16" s="2">
        <f>_xlfn.AVERAGEIF(A:A,A16,G:G)</f>
        <v>47.9219527777778</v>
      </c>
      <c r="J16" s="2">
        <f t="shared" si="0"/>
        <v>9.352580555555505</v>
      </c>
      <c r="K16" s="2">
        <f t="shared" si="1"/>
        <v>99.3525805555555</v>
      </c>
      <c r="L16" s="2">
        <f t="shared" si="2"/>
        <v>388.0580078953016</v>
      </c>
      <c r="M16" s="2">
        <f>SUMIF(A:A,A16,L:L)</f>
        <v>3572.931238380476</v>
      </c>
      <c r="N16" s="3">
        <f t="shared" si="3"/>
        <v>0.10861054467737224</v>
      </c>
      <c r="O16" s="7">
        <f t="shared" si="4"/>
        <v>9.207209143186798</v>
      </c>
      <c r="P16" s="3">
        <f t="shared" si="5"/>
        <v>0.10861054467737224</v>
      </c>
      <c r="Q16" s="3">
        <f>IF(ISNUMBER(P16),SUMIF(A:A,A16,P:P),"")</f>
        <v>0.9437760513293608</v>
      </c>
      <c r="R16" s="3">
        <f t="shared" si="6"/>
        <v>0.11508084415194503</v>
      </c>
      <c r="S16" s="8">
        <f t="shared" si="7"/>
        <v>8.689543488920425</v>
      </c>
    </row>
    <row r="17" spans="1:19" ht="15">
      <c r="A17" s="1">
        <v>7</v>
      </c>
      <c r="B17" s="5">
        <v>0.59375</v>
      </c>
      <c r="C17" s="1" t="s">
        <v>81</v>
      </c>
      <c r="D17" s="1">
        <v>2</v>
      </c>
      <c r="E17" s="1">
        <v>11</v>
      </c>
      <c r="F17" s="1" t="s">
        <v>92</v>
      </c>
      <c r="G17" s="2">
        <v>54.6492</v>
      </c>
      <c r="H17" s="6">
        <f>1+_xlfn.COUNTIFS(A:A,A17,O:O,"&lt;"&amp;O17)</f>
        <v>4</v>
      </c>
      <c r="I17" s="2">
        <f>_xlfn.AVERAGEIF(A:A,A17,G:G)</f>
        <v>47.9219527777778</v>
      </c>
      <c r="J17" s="2">
        <f t="shared" si="0"/>
        <v>6.7272472222222035</v>
      </c>
      <c r="K17" s="2">
        <f t="shared" si="1"/>
        <v>96.7272472222222</v>
      </c>
      <c r="L17" s="2">
        <f t="shared" si="2"/>
        <v>331.5023283671848</v>
      </c>
      <c r="M17" s="2">
        <f>SUMIF(A:A,A17,L:L)</f>
        <v>3572.931238380476</v>
      </c>
      <c r="N17" s="3">
        <f t="shared" si="3"/>
        <v>0.09278161438042308</v>
      </c>
      <c r="O17" s="7">
        <f t="shared" si="4"/>
        <v>10.77799741552029</v>
      </c>
      <c r="P17" s="3">
        <f t="shared" si="5"/>
        <v>0.09278161438042308</v>
      </c>
      <c r="Q17" s="3">
        <f>IF(ISNUMBER(P17),SUMIF(A:A,A17,P:P),"")</f>
        <v>0.9437760513293608</v>
      </c>
      <c r="R17" s="3">
        <f t="shared" si="6"/>
        <v>0.09830893065122286</v>
      </c>
      <c r="S17" s="8">
        <f t="shared" si="7"/>
        <v>10.172015842057794</v>
      </c>
    </row>
    <row r="18" spans="1:19" ht="15">
      <c r="A18" s="1">
        <v>7</v>
      </c>
      <c r="B18" s="5">
        <v>0.59375</v>
      </c>
      <c r="C18" s="1" t="s">
        <v>81</v>
      </c>
      <c r="D18" s="1">
        <v>2</v>
      </c>
      <c r="E18" s="1">
        <v>3</v>
      </c>
      <c r="F18" s="1" t="s">
        <v>84</v>
      </c>
      <c r="G18" s="2">
        <v>54.5832333333334</v>
      </c>
      <c r="H18" s="6">
        <f>1+_xlfn.COUNTIFS(A:A,A18,O:O,"&lt;"&amp;O18)</f>
        <v>5</v>
      </c>
      <c r="I18" s="2">
        <f>_xlfn.AVERAGEIF(A:A,A18,G:G)</f>
        <v>47.9219527777778</v>
      </c>
      <c r="J18" s="2">
        <f t="shared" si="0"/>
        <v>6.6612805555556065</v>
      </c>
      <c r="K18" s="2">
        <f t="shared" si="1"/>
        <v>96.6612805555556</v>
      </c>
      <c r="L18" s="2">
        <f t="shared" si="2"/>
        <v>330.1928353477115</v>
      </c>
      <c r="M18" s="2">
        <f>SUMIF(A:A,A18,L:L)</f>
        <v>3572.931238380476</v>
      </c>
      <c r="N18" s="3">
        <f t="shared" si="3"/>
        <v>0.09241511054026888</v>
      </c>
      <c r="O18" s="7">
        <f t="shared" si="4"/>
        <v>10.82074126356491</v>
      </c>
      <c r="P18" s="3">
        <f t="shared" si="5"/>
        <v>0.09241511054026888</v>
      </c>
      <c r="Q18" s="3">
        <f>IF(ISNUMBER(P18),SUMIF(A:A,A18,P:P),"")</f>
        <v>0.9437760513293608</v>
      </c>
      <c r="R18" s="3">
        <f t="shared" si="6"/>
        <v>0.09792059293102116</v>
      </c>
      <c r="S18" s="8">
        <f t="shared" si="7"/>
        <v>10.21235646218397</v>
      </c>
    </row>
    <row r="19" spans="1:19" ht="15">
      <c r="A19" s="1">
        <v>7</v>
      </c>
      <c r="B19" s="5">
        <v>0.59375</v>
      </c>
      <c r="C19" s="1" t="s">
        <v>81</v>
      </c>
      <c r="D19" s="1">
        <v>2</v>
      </c>
      <c r="E19" s="1">
        <v>1</v>
      </c>
      <c r="F19" s="1" t="s">
        <v>82</v>
      </c>
      <c r="G19" s="2">
        <v>53.1713666666667</v>
      </c>
      <c r="H19" s="6">
        <f>1+_xlfn.COUNTIFS(A:A,A19,O:O,"&lt;"&amp;O19)</f>
        <v>6</v>
      </c>
      <c r="I19" s="2">
        <f>_xlfn.AVERAGEIF(A:A,A19,G:G)</f>
        <v>47.9219527777778</v>
      </c>
      <c r="J19" s="2">
        <f t="shared" si="0"/>
        <v>5.249413888888903</v>
      </c>
      <c r="K19" s="2">
        <f t="shared" si="1"/>
        <v>95.24941388888891</v>
      </c>
      <c r="L19" s="2">
        <f t="shared" si="2"/>
        <v>303.3735344858525</v>
      </c>
      <c r="M19" s="2">
        <f>SUMIF(A:A,A19,L:L)</f>
        <v>3572.931238380476</v>
      </c>
      <c r="N19" s="3">
        <f t="shared" si="3"/>
        <v>0.0849088645275369</v>
      </c>
      <c r="O19" s="7">
        <f t="shared" si="4"/>
        <v>11.777333327495962</v>
      </c>
      <c r="P19" s="3">
        <f t="shared" si="5"/>
        <v>0.0849088645275369</v>
      </c>
      <c r="Q19" s="3">
        <f>IF(ISNUMBER(P19),SUMIF(A:A,A19,P:P),"")</f>
        <v>0.9437760513293608</v>
      </c>
      <c r="R19" s="3">
        <f t="shared" si="6"/>
        <v>0.08996717431846046</v>
      </c>
      <c r="S19" s="8">
        <f t="shared" si="7"/>
        <v>11.115165143013822</v>
      </c>
    </row>
    <row r="20" spans="1:19" ht="15">
      <c r="A20" s="1">
        <v>7</v>
      </c>
      <c r="B20" s="5">
        <v>0.59375</v>
      </c>
      <c r="C20" s="1" t="s">
        <v>81</v>
      </c>
      <c r="D20" s="1">
        <v>2</v>
      </c>
      <c r="E20" s="1">
        <v>4</v>
      </c>
      <c r="F20" s="1" t="s">
        <v>85</v>
      </c>
      <c r="G20" s="2">
        <v>47.114366666666704</v>
      </c>
      <c r="H20" s="6">
        <f>1+_xlfn.COUNTIFS(A:A,A20,O:O,"&lt;"&amp;O20)</f>
        <v>7</v>
      </c>
      <c r="I20" s="2">
        <f>_xlfn.AVERAGEIF(A:A,A20,G:G)</f>
        <v>47.9219527777778</v>
      </c>
      <c r="J20" s="2">
        <f t="shared" si="0"/>
        <v>-0.8075861111110925</v>
      </c>
      <c r="K20" s="2">
        <f t="shared" si="1"/>
        <v>89.19241388888891</v>
      </c>
      <c r="L20" s="2">
        <f t="shared" si="2"/>
        <v>210.93390402436347</v>
      </c>
      <c r="M20" s="2">
        <f>SUMIF(A:A,A20,L:L)</f>
        <v>3572.931238380476</v>
      </c>
      <c r="N20" s="3">
        <f t="shared" si="3"/>
        <v>0.05903665364687364</v>
      </c>
      <c r="O20" s="7">
        <f t="shared" si="4"/>
        <v>16.938629448435147</v>
      </c>
      <c r="P20" s="3">
        <f t="shared" si="5"/>
        <v>0.05903665364687364</v>
      </c>
      <c r="Q20" s="3">
        <f>IF(ISNUMBER(P20),SUMIF(A:A,A20,P:P),"")</f>
        <v>0.9437760513293608</v>
      </c>
      <c r="R20" s="3">
        <f t="shared" si="6"/>
        <v>0.0625536678576631</v>
      </c>
      <c r="S20" s="8">
        <f t="shared" si="7"/>
        <v>15.98627281577535</v>
      </c>
    </row>
    <row r="21" spans="1:19" ht="15">
      <c r="A21" s="1">
        <v>7</v>
      </c>
      <c r="B21" s="5">
        <v>0.59375</v>
      </c>
      <c r="C21" s="1" t="s">
        <v>81</v>
      </c>
      <c r="D21" s="1">
        <v>2</v>
      </c>
      <c r="E21" s="1">
        <v>12</v>
      </c>
      <c r="F21" s="1" t="s">
        <v>93</v>
      </c>
      <c r="G21" s="2">
        <v>46.0914</v>
      </c>
      <c r="H21" s="6">
        <f>1+_xlfn.COUNTIFS(A:A,A21,O:O,"&lt;"&amp;O21)</f>
        <v>8</v>
      </c>
      <c r="I21" s="2">
        <f>_xlfn.AVERAGEIF(A:A,A21,G:G)</f>
        <v>47.9219527777778</v>
      </c>
      <c r="J21" s="2">
        <f t="shared" si="0"/>
        <v>-1.8305527777777968</v>
      </c>
      <c r="K21" s="2">
        <f t="shared" si="1"/>
        <v>88.1694472222222</v>
      </c>
      <c r="L21" s="2">
        <f t="shared" si="2"/>
        <v>198.37651846462236</v>
      </c>
      <c r="M21" s="2">
        <f>SUMIF(A:A,A21,L:L)</f>
        <v>3572.931238380476</v>
      </c>
      <c r="N21" s="3">
        <f t="shared" si="3"/>
        <v>0.055522064442119434</v>
      </c>
      <c r="O21" s="7">
        <f t="shared" si="4"/>
        <v>18.010857666189242</v>
      </c>
      <c r="P21" s="3">
        <f t="shared" si="5"/>
        <v>0.055522064442119434</v>
      </c>
      <c r="Q21" s="3">
        <f>IF(ISNUMBER(P21),SUMIF(A:A,A21,P:P),"")</f>
        <v>0.9437760513293608</v>
      </c>
      <c r="R21" s="3">
        <f t="shared" si="6"/>
        <v>0.05882970262268632</v>
      </c>
      <c r="S21" s="8">
        <f t="shared" si="7"/>
        <v>16.99821612925123</v>
      </c>
    </row>
    <row r="22" spans="1:19" ht="15">
      <c r="A22" s="1">
        <v>7</v>
      </c>
      <c r="B22" s="5">
        <v>0.59375</v>
      </c>
      <c r="C22" s="1" t="s">
        <v>81</v>
      </c>
      <c r="D22" s="1">
        <v>2</v>
      </c>
      <c r="E22" s="1">
        <v>2</v>
      </c>
      <c r="F22" s="1" t="s">
        <v>83</v>
      </c>
      <c r="G22" s="2">
        <v>27.6203666666667</v>
      </c>
      <c r="H22" s="6">
        <f>1+_xlfn.COUNTIFS(A:A,A22,O:O,"&lt;"&amp;O22)</f>
        <v>11</v>
      </c>
      <c r="I22" s="2">
        <f>_xlfn.AVERAGEIF(A:A,A22,G:G)</f>
        <v>47.9219527777778</v>
      </c>
      <c r="J22" s="2">
        <f t="shared" si="0"/>
        <v>-20.301586111111096</v>
      </c>
      <c r="K22" s="2">
        <f t="shared" si="1"/>
        <v>69.69841388888891</v>
      </c>
      <c r="L22" s="2">
        <f t="shared" si="2"/>
        <v>65.49048293181042</v>
      </c>
      <c r="M22" s="2">
        <f>SUMIF(A:A,A22,L:L)</f>
        <v>3572.931238380476</v>
      </c>
      <c r="N22" s="3">
        <f t="shared" si="3"/>
        <v>0.018329623091625936</v>
      </c>
      <c r="O22" s="7">
        <f t="shared" si="4"/>
        <v>54.556495515549344</v>
      </c>
      <c r="P22" s="3">
        <f t="shared" si="5"/>
      </c>
      <c r="Q22" s="3">
        <f>IF(ISNUMBER(P22),SUMIF(A:A,A22,P:P),"")</f>
      </c>
      <c r="R22" s="3">
        <f t="shared" si="6"/>
      </c>
      <c r="S22" s="8">
        <f t="shared" si="7"/>
      </c>
    </row>
    <row r="23" spans="1:19" ht="15">
      <c r="A23" s="1">
        <v>7</v>
      </c>
      <c r="B23" s="5">
        <v>0.59375</v>
      </c>
      <c r="C23" s="1" t="s">
        <v>81</v>
      </c>
      <c r="D23" s="1">
        <v>2</v>
      </c>
      <c r="E23" s="1">
        <v>5</v>
      </c>
      <c r="F23" s="1" t="s">
        <v>86</v>
      </c>
      <c r="G23" s="2">
        <v>45.1749333333333</v>
      </c>
      <c r="H23" s="6">
        <f>1+_xlfn.COUNTIFS(A:A,A23,O:O,"&lt;"&amp;O23)</f>
        <v>9</v>
      </c>
      <c r="I23" s="2">
        <f>_xlfn.AVERAGEIF(A:A,A23,G:G)</f>
        <v>47.9219527777778</v>
      </c>
      <c r="J23" s="2">
        <f t="shared" si="0"/>
        <v>-2.747019444444497</v>
      </c>
      <c r="K23" s="2">
        <f t="shared" si="1"/>
        <v>87.2529805555555</v>
      </c>
      <c r="L23" s="2">
        <f t="shared" si="2"/>
        <v>187.76268156814461</v>
      </c>
      <c r="M23" s="2">
        <f>SUMIF(A:A,A23,L:L)</f>
        <v>3572.931238380476</v>
      </c>
      <c r="N23" s="3">
        <f t="shared" si="3"/>
        <v>0.052551439991678356</v>
      </c>
      <c r="O23" s="7">
        <f t="shared" si="4"/>
        <v>19.028974280407013</v>
      </c>
      <c r="P23" s="3">
        <f t="shared" si="5"/>
        <v>0.052551439991678356</v>
      </c>
      <c r="Q23" s="3">
        <f>IF(ISNUMBER(P23),SUMIF(A:A,A23,P:P),"")</f>
        <v>0.9437760513293608</v>
      </c>
      <c r="R23" s="3">
        <f t="shared" si="6"/>
        <v>0.055682107972179144</v>
      </c>
      <c r="S23" s="8">
        <f t="shared" si="7"/>
        <v>17.959090207210497</v>
      </c>
    </row>
    <row r="24" spans="1:19" ht="15">
      <c r="A24" s="1">
        <v>7</v>
      </c>
      <c r="B24" s="5">
        <v>0.59375</v>
      </c>
      <c r="C24" s="1" t="s">
        <v>81</v>
      </c>
      <c r="D24" s="1">
        <v>2</v>
      </c>
      <c r="E24" s="1">
        <v>7</v>
      </c>
      <c r="F24" s="1" t="s">
        <v>88</v>
      </c>
      <c r="G24" s="2">
        <v>23.1539666666667</v>
      </c>
      <c r="H24" s="6">
        <f>1+_xlfn.COUNTIFS(A:A,A24,O:O,"&lt;"&amp;O24)</f>
        <v>12</v>
      </c>
      <c r="I24" s="2">
        <f>_xlfn.AVERAGEIF(A:A,A24,G:G)</f>
        <v>47.9219527777778</v>
      </c>
      <c r="J24" s="2">
        <f t="shared" si="0"/>
        <v>-24.767986111111096</v>
      </c>
      <c r="K24" s="2">
        <f t="shared" si="1"/>
        <v>65.2320138888889</v>
      </c>
      <c r="L24" s="2">
        <f t="shared" si="2"/>
        <v>50.0949814960179</v>
      </c>
      <c r="M24" s="2">
        <f>SUMIF(A:A,A24,L:L)</f>
        <v>3572.931238380476</v>
      </c>
      <c r="N24" s="3">
        <f t="shared" si="3"/>
        <v>0.01402069565680328</v>
      </c>
      <c r="O24" s="7">
        <f t="shared" si="4"/>
        <v>71.32313720216648</v>
      </c>
      <c r="P24" s="3">
        <f t="shared" si="5"/>
      </c>
      <c r="Q24" s="3">
        <f>IF(ISNUMBER(P24),SUMIF(A:A,A24,P:P),"")</f>
      </c>
      <c r="R24" s="3">
        <f t="shared" si="6"/>
      </c>
      <c r="S24" s="8">
        <f t="shared" si="7"/>
      </c>
    </row>
    <row r="25" spans="1:19" ht="15">
      <c r="A25" s="1">
        <v>7</v>
      </c>
      <c r="B25" s="5">
        <v>0.59375</v>
      </c>
      <c r="C25" s="1" t="s">
        <v>81</v>
      </c>
      <c r="D25" s="1">
        <v>2</v>
      </c>
      <c r="E25" s="1">
        <v>8</v>
      </c>
      <c r="F25" s="1" t="s">
        <v>89</v>
      </c>
      <c r="G25" s="2">
        <v>32.024633333333405</v>
      </c>
      <c r="H25" s="6">
        <f>1+_xlfn.COUNTIFS(A:A,A25,O:O,"&lt;"&amp;O25)</f>
        <v>10</v>
      </c>
      <c r="I25" s="2">
        <f>_xlfn.AVERAGEIF(A:A,A25,G:G)</f>
        <v>47.9219527777778</v>
      </c>
      <c r="J25" s="2">
        <f t="shared" si="0"/>
        <v>-15.897319444444392</v>
      </c>
      <c r="K25" s="2">
        <f t="shared" si="1"/>
        <v>74.10268055555561</v>
      </c>
      <c r="L25" s="2">
        <f t="shared" si="2"/>
        <v>85.29883812259855</v>
      </c>
      <c r="M25" s="2">
        <f>SUMIF(A:A,A25,L:L)</f>
        <v>3572.931238380476</v>
      </c>
      <c r="N25" s="3">
        <f t="shared" si="3"/>
        <v>0.023873629922209885</v>
      </c>
      <c r="O25" s="7">
        <f t="shared" si="4"/>
        <v>41.887220471223344</v>
      </c>
      <c r="P25" s="3">
        <f t="shared" si="5"/>
      </c>
      <c r="Q25" s="3">
        <f>IF(ISNUMBER(P25),SUMIF(A:A,A25,P:P),"")</f>
      </c>
      <c r="R25" s="3">
        <f t="shared" si="6"/>
      </c>
      <c r="S25" s="8">
        <f t="shared" si="7"/>
      </c>
    </row>
    <row r="26" spans="1:19" ht="15">
      <c r="A26" s="1">
        <v>13</v>
      </c>
      <c r="B26" s="5">
        <v>0.607638888888889</v>
      </c>
      <c r="C26" s="1" t="s">
        <v>142</v>
      </c>
      <c r="D26" s="1">
        <v>3</v>
      </c>
      <c r="E26" s="1">
        <v>2</v>
      </c>
      <c r="F26" s="1" t="s">
        <v>149</v>
      </c>
      <c r="G26" s="2">
        <v>74.3361666666666</v>
      </c>
      <c r="H26" s="6">
        <f>1+_xlfn.COUNTIFS(A:A,A26,O:O,"&lt;"&amp;O26)</f>
        <v>1</v>
      </c>
      <c r="I26" s="2">
        <f>_xlfn.AVERAGEIF(A:A,A26,G:G)</f>
        <v>47.21481249999999</v>
      </c>
      <c r="J26" s="2">
        <f aca="true" t="shared" si="8" ref="J26:J53">G26-I26</f>
        <v>27.121354166666613</v>
      </c>
      <c r="K26" s="2">
        <f aca="true" t="shared" si="9" ref="K26:K53">90+J26</f>
        <v>117.1213541666666</v>
      </c>
      <c r="L26" s="2">
        <f aca="true" t="shared" si="10" ref="L26:L53">EXP(0.06*K26)</f>
        <v>1126.9625120506716</v>
      </c>
      <c r="M26" s="2">
        <f>SUMIF(A:A,A26,L:L)</f>
        <v>2862.181983260268</v>
      </c>
      <c r="N26" s="3">
        <f aca="true" t="shared" si="11" ref="N26:N53">L26/M26</f>
        <v>0.3937424379867578</v>
      </c>
      <c r="O26" s="7">
        <f aca="true" t="shared" si="12" ref="O26:O53">1/N26</f>
        <v>2.539731315509434</v>
      </c>
      <c r="P26" s="3">
        <f aca="true" t="shared" si="13" ref="P26:P53">IF(O26&gt;21,"",N26)</f>
        <v>0.3937424379867578</v>
      </c>
      <c r="Q26" s="3">
        <f>IF(ISNUMBER(P26),SUMIF(A:A,A26,P:P),"")</f>
        <v>0.9691169624672534</v>
      </c>
      <c r="R26" s="3">
        <f aca="true" t="shared" si="14" ref="R26:R53">_xlfn.IFERROR(P26*(1/Q26),"")</f>
        <v>0.40628990435203777</v>
      </c>
      <c r="S26" s="8">
        <f aca="true" t="shared" si="15" ref="S26:S53">_xlfn.IFERROR(1/R26,"")</f>
        <v>2.4612966979694644</v>
      </c>
    </row>
    <row r="27" spans="1:19" ht="15">
      <c r="A27" s="1">
        <v>13</v>
      </c>
      <c r="B27" s="5">
        <v>0.607638888888889</v>
      </c>
      <c r="C27" s="1" t="s">
        <v>142</v>
      </c>
      <c r="D27" s="1">
        <v>3</v>
      </c>
      <c r="E27" s="1">
        <v>5</v>
      </c>
      <c r="F27" s="1" t="s">
        <v>152</v>
      </c>
      <c r="G27" s="2">
        <v>59.525499999999894</v>
      </c>
      <c r="H27" s="6">
        <f>1+_xlfn.COUNTIFS(A:A,A27,O:O,"&lt;"&amp;O27)</f>
        <v>2</v>
      </c>
      <c r="I27" s="2">
        <f>_xlfn.AVERAGEIF(A:A,A27,G:G)</f>
        <v>47.21481249999999</v>
      </c>
      <c r="J27" s="2">
        <f t="shared" si="8"/>
        <v>12.310687499999908</v>
      </c>
      <c r="K27" s="2">
        <f t="shared" si="9"/>
        <v>102.31068749999991</v>
      </c>
      <c r="L27" s="2">
        <f t="shared" si="10"/>
        <v>463.42346624413335</v>
      </c>
      <c r="M27" s="2">
        <f>SUMIF(A:A,A27,L:L)</f>
        <v>2862.181983260268</v>
      </c>
      <c r="N27" s="3">
        <f t="shared" si="11"/>
        <v>0.16191264879539724</v>
      </c>
      <c r="O27" s="7">
        <f t="shared" si="12"/>
        <v>6.176169727565024</v>
      </c>
      <c r="P27" s="3">
        <f t="shared" si="13"/>
        <v>0.16191264879539724</v>
      </c>
      <c r="Q27" s="3">
        <f>IF(ISNUMBER(P27),SUMIF(A:A,A27,P:P),"")</f>
        <v>0.9691169624672534</v>
      </c>
      <c r="R27" s="3">
        <f t="shared" si="14"/>
        <v>0.1670723504655077</v>
      </c>
      <c r="S27" s="8">
        <f t="shared" si="15"/>
        <v>5.98543084606002</v>
      </c>
    </row>
    <row r="28" spans="1:19" ht="15">
      <c r="A28" s="1">
        <v>13</v>
      </c>
      <c r="B28" s="5">
        <v>0.607638888888889</v>
      </c>
      <c r="C28" s="1" t="s">
        <v>142</v>
      </c>
      <c r="D28" s="1">
        <v>3</v>
      </c>
      <c r="E28" s="1">
        <v>1</v>
      </c>
      <c r="F28" s="1" t="s">
        <v>148</v>
      </c>
      <c r="G28" s="2">
        <v>58.552833333333396</v>
      </c>
      <c r="H28" s="6">
        <f>1+_xlfn.COUNTIFS(A:A,A28,O:O,"&lt;"&amp;O28)</f>
        <v>3</v>
      </c>
      <c r="I28" s="2">
        <f>_xlfn.AVERAGEIF(A:A,A28,G:G)</f>
        <v>47.21481249999999</v>
      </c>
      <c r="J28" s="2">
        <f t="shared" si="8"/>
        <v>11.33802083333341</v>
      </c>
      <c r="K28" s="2">
        <f t="shared" si="9"/>
        <v>101.33802083333342</v>
      </c>
      <c r="L28" s="2">
        <f t="shared" si="10"/>
        <v>437.1521264658748</v>
      </c>
      <c r="M28" s="2">
        <f>SUMIF(A:A,A28,L:L)</f>
        <v>2862.181983260268</v>
      </c>
      <c r="N28" s="3">
        <f t="shared" si="11"/>
        <v>0.15273386843415226</v>
      </c>
      <c r="O28" s="7">
        <f t="shared" si="12"/>
        <v>6.547336293201578</v>
      </c>
      <c r="P28" s="3">
        <f t="shared" si="13"/>
        <v>0.15273386843415226</v>
      </c>
      <c r="Q28" s="3">
        <f>IF(ISNUMBER(P28),SUMIF(A:A,A28,P:P),"")</f>
        <v>0.9691169624672534</v>
      </c>
      <c r="R28" s="3">
        <f t="shared" si="14"/>
        <v>0.1576010681366163</v>
      </c>
      <c r="S28" s="8">
        <f t="shared" si="15"/>
        <v>6.345134660719121</v>
      </c>
    </row>
    <row r="29" spans="1:19" ht="15">
      <c r="A29" s="1">
        <v>13</v>
      </c>
      <c r="B29" s="5">
        <v>0.607638888888889</v>
      </c>
      <c r="C29" s="1" t="s">
        <v>142</v>
      </c>
      <c r="D29" s="1">
        <v>3</v>
      </c>
      <c r="E29" s="1">
        <v>4</v>
      </c>
      <c r="F29" s="1" t="s">
        <v>151</v>
      </c>
      <c r="G29" s="2">
        <v>51.245966666666696</v>
      </c>
      <c r="H29" s="6">
        <f>1+_xlfn.COUNTIFS(A:A,A29,O:O,"&lt;"&amp;O29)</f>
        <v>4</v>
      </c>
      <c r="I29" s="2">
        <f>_xlfn.AVERAGEIF(A:A,A29,G:G)</f>
        <v>47.21481249999999</v>
      </c>
      <c r="J29" s="2">
        <f t="shared" si="8"/>
        <v>4.03115416666671</v>
      </c>
      <c r="K29" s="2">
        <f t="shared" si="9"/>
        <v>94.03115416666671</v>
      </c>
      <c r="L29" s="2">
        <f t="shared" si="10"/>
        <v>281.9893346971399</v>
      </c>
      <c r="M29" s="2">
        <f>SUMIF(A:A,A29,L:L)</f>
        <v>2862.181983260268</v>
      </c>
      <c r="N29" s="3">
        <f t="shared" si="11"/>
        <v>0.09852250358166607</v>
      </c>
      <c r="O29" s="7">
        <f t="shared" si="12"/>
        <v>10.149965374875926</v>
      </c>
      <c r="P29" s="3">
        <f t="shared" si="13"/>
        <v>0.09852250358166607</v>
      </c>
      <c r="Q29" s="3">
        <f>IF(ISNUMBER(P29),SUMIF(A:A,A29,P:P),"")</f>
        <v>0.9691169624672534</v>
      </c>
      <c r="R29" s="3">
        <f t="shared" si="14"/>
        <v>0.10166213924358501</v>
      </c>
      <c r="S29" s="8">
        <f t="shared" si="15"/>
        <v>9.836503613247555</v>
      </c>
    </row>
    <row r="30" spans="1:19" ht="15">
      <c r="A30" s="1">
        <v>13</v>
      </c>
      <c r="B30" s="5">
        <v>0.607638888888889</v>
      </c>
      <c r="C30" s="1" t="s">
        <v>142</v>
      </c>
      <c r="D30" s="1">
        <v>3</v>
      </c>
      <c r="E30" s="1">
        <v>3</v>
      </c>
      <c r="F30" s="1" t="s">
        <v>150</v>
      </c>
      <c r="G30" s="2">
        <v>48.1315666666666</v>
      </c>
      <c r="H30" s="6">
        <f>1+_xlfn.COUNTIFS(A:A,A30,O:O,"&lt;"&amp;O30)</f>
        <v>5</v>
      </c>
      <c r="I30" s="2">
        <f>_xlfn.AVERAGEIF(A:A,A30,G:G)</f>
        <v>47.21481249999999</v>
      </c>
      <c r="J30" s="2">
        <f t="shared" si="8"/>
        <v>0.9167541666666139</v>
      </c>
      <c r="K30" s="2">
        <f t="shared" si="9"/>
        <v>90.9167541666666</v>
      </c>
      <c r="L30" s="2">
        <f t="shared" si="10"/>
        <v>233.92609917826624</v>
      </c>
      <c r="M30" s="2">
        <f>SUMIF(A:A,A30,L:L)</f>
        <v>2862.181983260268</v>
      </c>
      <c r="N30" s="3">
        <f t="shared" si="11"/>
        <v>0.08172998801138583</v>
      </c>
      <c r="O30" s="7">
        <f t="shared" si="12"/>
        <v>12.235411069198857</v>
      </c>
      <c r="P30" s="3">
        <f t="shared" si="13"/>
        <v>0.08172998801138583</v>
      </c>
      <c r="Q30" s="3">
        <f>IF(ISNUMBER(P30),SUMIF(A:A,A30,P:P),"")</f>
        <v>0.9691169624672534</v>
      </c>
      <c r="R30" s="3">
        <f t="shared" si="14"/>
        <v>0.08433449333433526</v>
      </c>
      <c r="S30" s="8">
        <f t="shared" si="15"/>
        <v>11.857544409920207</v>
      </c>
    </row>
    <row r="31" spans="1:19" ht="15">
      <c r="A31" s="1">
        <v>13</v>
      </c>
      <c r="B31" s="5">
        <v>0.607638888888889</v>
      </c>
      <c r="C31" s="1" t="s">
        <v>142</v>
      </c>
      <c r="D31" s="1">
        <v>3</v>
      </c>
      <c r="E31" s="1">
        <v>8</v>
      </c>
      <c r="F31" s="1" t="s">
        <v>154</v>
      </c>
      <c r="G31" s="2">
        <v>47.873766666666704</v>
      </c>
      <c r="H31" s="6">
        <f>1+_xlfn.COUNTIFS(A:A,A31,O:O,"&lt;"&amp;O31)</f>
        <v>6</v>
      </c>
      <c r="I31" s="2">
        <f>_xlfn.AVERAGEIF(A:A,A31,G:G)</f>
        <v>47.21481249999999</v>
      </c>
      <c r="J31" s="2">
        <f t="shared" si="8"/>
        <v>0.6589541666667174</v>
      </c>
      <c r="K31" s="2">
        <f t="shared" si="9"/>
        <v>90.65895416666672</v>
      </c>
      <c r="L31" s="2">
        <f t="shared" si="10"/>
        <v>230.3355710096046</v>
      </c>
      <c r="M31" s="2">
        <f>SUMIF(A:A,A31,L:L)</f>
        <v>2862.181983260268</v>
      </c>
      <c r="N31" s="3">
        <f t="shared" si="11"/>
        <v>0.08047551565789426</v>
      </c>
      <c r="O31" s="7">
        <f t="shared" si="12"/>
        <v>12.426139700067951</v>
      </c>
      <c r="P31" s="3">
        <f t="shared" si="13"/>
        <v>0.08047551565789426</v>
      </c>
      <c r="Q31" s="3">
        <f>IF(ISNUMBER(P31),SUMIF(A:A,A31,P:P),"")</f>
        <v>0.9691169624672534</v>
      </c>
      <c r="R31" s="3">
        <f t="shared" si="14"/>
        <v>0.0830400444679179</v>
      </c>
      <c r="S31" s="8">
        <f t="shared" si="15"/>
        <v>12.042382761323603</v>
      </c>
    </row>
    <row r="32" spans="1:19" ht="15">
      <c r="A32" s="1">
        <v>13</v>
      </c>
      <c r="B32" s="5">
        <v>0.607638888888889</v>
      </c>
      <c r="C32" s="1" t="s">
        <v>142</v>
      </c>
      <c r="D32" s="1">
        <v>3</v>
      </c>
      <c r="E32" s="1">
        <v>6</v>
      </c>
      <c r="F32" s="1" t="s">
        <v>153</v>
      </c>
      <c r="G32" s="2">
        <v>25.780166666666698</v>
      </c>
      <c r="H32" s="6">
        <f>1+_xlfn.COUNTIFS(A:A,A32,O:O,"&lt;"&amp;O32)</f>
        <v>7</v>
      </c>
      <c r="I32" s="2">
        <f>_xlfn.AVERAGEIF(A:A,A32,G:G)</f>
        <v>47.21481249999999</v>
      </c>
      <c r="J32" s="2">
        <f t="shared" si="8"/>
        <v>-21.43464583333329</v>
      </c>
      <c r="K32" s="2">
        <f t="shared" si="9"/>
        <v>68.56535416666671</v>
      </c>
      <c r="L32" s="2">
        <f t="shared" si="10"/>
        <v>61.186174063452924</v>
      </c>
      <c r="M32" s="2">
        <f>SUMIF(A:A,A32,L:L)</f>
        <v>2862.181983260268</v>
      </c>
      <c r="N32" s="3">
        <f t="shared" si="11"/>
        <v>0.021377457625443047</v>
      </c>
      <c r="O32" s="7">
        <f t="shared" si="12"/>
        <v>46.7782473258101</v>
      </c>
      <c r="P32" s="3">
        <f t="shared" si="13"/>
      </c>
      <c r="Q32" s="3">
        <f>IF(ISNUMBER(P32),SUMIF(A:A,A32,P:P),"")</f>
      </c>
      <c r="R32" s="3">
        <f t="shared" si="14"/>
      </c>
      <c r="S32" s="8">
        <f t="shared" si="15"/>
      </c>
    </row>
    <row r="33" spans="1:19" ht="15">
      <c r="A33" s="1">
        <v>13</v>
      </c>
      <c r="B33" s="5">
        <v>0.607638888888889</v>
      </c>
      <c r="C33" s="1" t="s">
        <v>142</v>
      </c>
      <c r="D33" s="1">
        <v>3</v>
      </c>
      <c r="E33" s="1">
        <v>9</v>
      </c>
      <c r="F33" s="1" t="s">
        <v>155</v>
      </c>
      <c r="G33" s="2">
        <v>12.2725333333333</v>
      </c>
      <c r="H33" s="6">
        <f>1+_xlfn.COUNTIFS(A:A,A33,O:O,"&lt;"&amp;O33)</f>
        <v>8</v>
      </c>
      <c r="I33" s="2">
        <f>_xlfn.AVERAGEIF(A:A,A33,G:G)</f>
        <v>47.21481249999999</v>
      </c>
      <c r="J33" s="2">
        <f t="shared" si="8"/>
        <v>-34.94227916666669</v>
      </c>
      <c r="K33" s="2">
        <f t="shared" si="9"/>
        <v>55.05772083333331</v>
      </c>
      <c r="L33" s="2">
        <f t="shared" si="10"/>
        <v>27.206699551124686</v>
      </c>
      <c r="M33" s="2">
        <f>SUMIF(A:A,A33,L:L)</f>
        <v>2862.181983260268</v>
      </c>
      <c r="N33" s="3">
        <f t="shared" si="11"/>
        <v>0.009505579907303429</v>
      </c>
      <c r="O33" s="7">
        <f t="shared" si="12"/>
        <v>105.2013669604386</v>
      </c>
      <c r="P33" s="3">
        <f t="shared" si="13"/>
      </c>
      <c r="Q33" s="3">
        <f>IF(ISNUMBER(P33),SUMIF(A:A,A33,P:P),"")</f>
      </c>
      <c r="R33" s="3">
        <f t="shared" si="14"/>
      </c>
      <c r="S33" s="8">
        <f t="shared" si="15"/>
      </c>
    </row>
    <row r="34" spans="1:19" ht="15">
      <c r="A34" s="1">
        <v>22</v>
      </c>
      <c r="B34" s="5">
        <v>0.6124999999999999</v>
      </c>
      <c r="C34" s="1" t="s">
        <v>230</v>
      </c>
      <c r="D34" s="1">
        <v>2</v>
      </c>
      <c r="E34" s="1">
        <v>5</v>
      </c>
      <c r="F34" s="1" t="s">
        <v>234</v>
      </c>
      <c r="G34" s="2">
        <v>65.4871</v>
      </c>
      <c r="H34" s="6">
        <f>1+_xlfn.COUNTIFS(A:A,A34,O:O,"&lt;"&amp;O34)</f>
        <v>1</v>
      </c>
      <c r="I34" s="2">
        <f>_xlfn.AVERAGEIF(A:A,A34,G:G)</f>
        <v>52.653906666666636</v>
      </c>
      <c r="J34" s="2">
        <f t="shared" si="8"/>
        <v>12.833193333333362</v>
      </c>
      <c r="K34" s="2">
        <f t="shared" si="9"/>
        <v>102.83319333333336</v>
      </c>
      <c r="L34" s="2">
        <f t="shared" si="10"/>
        <v>478.18208934284064</v>
      </c>
      <c r="M34" s="2">
        <f>SUMIF(A:A,A34,L:L)</f>
        <v>1281.5702924883567</v>
      </c>
      <c r="N34" s="3">
        <f t="shared" si="11"/>
        <v>0.3731220145672852</v>
      </c>
      <c r="O34" s="7">
        <f t="shared" si="12"/>
        <v>2.680088445490717</v>
      </c>
      <c r="P34" s="3">
        <f t="shared" si="13"/>
        <v>0.3731220145672852</v>
      </c>
      <c r="Q34" s="3">
        <f>IF(ISNUMBER(P34),SUMIF(A:A,A34,P:P),"")</f>
        <v>1</v>
      </c>
      <c r="R34" s="3">
        <f t="shared" si="14"/>
        <v>0.3731220145672852</v>
      </c>
      <c r="S34" s="8">
        <f t="shared" si="15"/>
        <v>2.680088445490717</v>
      </c>
    </row>
    <row r="35" spans="1:19" ht="15">
      <c r="A35" s="1">
        <v>22</v>
      </c>
      <c r="B35" s="5">
        <v>0.6124999999999999</v>
      </c>
      <c r="C35" s="1" t="s">
        <v>230</v>
      </c>
      <c r="D35" s="1">
        <v>2</v>
      </c>
      <c r="E35" s="1">
        <v>4</v>
      </c>
      <c r="F35" s="1" t="s">
        <v>233</v>
      </c>
      <c r="G35" s="2">
        <v>57.338499999999904</v>
      </c>
      <c r="H35" s="6">
        <f>1+_xlfn.COUNTIFS(A:A,A35,O:O,"&lt;"&amp;O35)</f>
        <v>2</v>
      </c>
      <c r="I35" s="2">
        <f>_xlfn.AVERAGEIF(A:A,A35,G:G)</f>
        <v>52.653906666666636</v>
      </c>
      <c r="J35" s="2">
        <f t="shared" si="8"/>
        <v>4.684593333333268</v>
      </c>
      <c r="K35" s="2">
        <f t="shared" si="9"/>
        <v>94.68459333333327</v>
      </c>
      <c r="L35" s="2">
        <f t="shared" si="10"/>
        <v>293.2646958489947</v>
      </c>
      <c r="M35" s="2">
        <f>SUMIF(A:A,A35,L:L)</f>
        <v>1281.5702924883567</v>
      </c>
      <c r="N35" s="3">
        <f t="shared" si="11"/>
        <v>0.22883231420695485</v>
      </c>
      <c r="O35" s="7">
        <f t="shared" si="12"/>
        <v>4.370012178855145</v>
      </c>
      <c r="P35" s="3">
        <f t="shared" si="13"/>
        <v>0.22883231420695485</v>
      </c>
      <c r="Q35" s="3">
        <f>IF(ISNUMBER(P35),SUMIF(A:A,A35,P:P),"")</f>
        <v>1</v>
      </c>
      <c r="R35" s="3">
        <f t="shared" si="14"/>
        <v>0.22883231420695485</v>
      </c>
      <c r="S35" s="8">
        <f t="shared" si="15"/>
        <v>4.370012178855145</v>
      </c>
    </row>
    <row r="36" spans="1:19" ht="15">
      <c r="A36" s="1">
        <v>22</v>
      </c>
      <c r="B36" s="5">
        <v>0.6124999999999999</v>
      </c>
      <c r="C36" s="1" t="s">
        <v>230</v>
      </c>
      <c r="D36" s="1">
        <v>2</v>
      </c>
      <c r="E36" s="1">
        <v>2</v>
      </c>
      <c r="F36" s="1" t="s">
        <v>232</v>
      </c>
      <c r="G36" s="2">
        <v>54.0234</v>
      </c>
      <c r="H36" s="6">
        <f>1+_xlfn.COUNTIFS(A:A,A36,O:O,"&lt;"&amp;O36)</f>
        <v>3</v>
      </c>
      <c r="I36" s="2">
        <f>_xlfn.AVERAGEIF(A:A,A36,G:G)</f>
        <v>52.653906666666636</v>
      </c>
      <c r="J36" s="2">
        <f t="shared" si="8"/>
        <v>1.3694933333333665</v>
      </c>
      <c r="K36" s="2">
        <f t="shared" si="9"/>
        <v>91.36949333333337</v>
      </c>
      <c r="L36" s="2">
        <f t="shared" si="10"/>
        <v>240.36764369795438</v>
      </c>
      <c r="M36" s="2">
        <f>SUMIF(A:A,A36,L:L)</f>
        <v>1281.5702924883567</v>
      </c>
      <c r="N36" s="3">
        <f t="shared" si="11"/>
        <v>0.18755712824089057</v>
      </c>
      <c r="O36" s="7">
        <f t="shared" si="12"/>
        <v>5.331708847213962</v>
      </c>
      <c r="P36" s="3">
        <f t="shared" si="13"/>
        <v>0.18755712824089057</v>
      </c>
      <c r="Q36" s="3">
        <f>IF(ISNUMBER(P36),SUMIF(A:A,A36,P:P),"")</f>
        <v>1</v>
      </c>
      <c r="R36" s="3">
        <f t="shared" si="14"/>
        <v>0.18755712824089057</v>
      </c>
      <c r="S36" s="8">
        <f t="shared" si="15"/>
        <v>5.331708847213962</v>
      </c>
    </row>
    <row r="37" spans="1:19" ht="15">
      <c r="A37" s="1">
        <v>22</v>
      </c>
      <c r="B37" s="5">
        <v>0.6124999999999999</v>
      </c>
      <c r="C37" s="1" t="s">
        <v>230</v>
      </c>
      <c r="D37" s="1">
        <v>2</v>
      </c>
      <c r="E37" s="1">
        <v>1</v>
      </c>
      <c r="F37" s="1" t="s">
        <v>231</v>
      </c>
      <c r="G37" s="2">
        <v>49.5648</v>
      </c>
      <c r="H37" s="6">
        <f>1+_xlfn.COUNTIFS(A:A,A37,O:O,"&lt;"&amp;O37)</f>
        <v>4</v>
      </c>
      <c r="I37" s="2">
        <f>_xlfn.AVERAGEIF(A:A,A37,G:G)</f>
        <v>52.653906666666636</v>
      </c>
      <c r="J37" s="2">
        <f t="shared" si="8"/>
        <v>-3.0891066666666376</v>
      </c>
      <c r="K37" s="2">
        <f t="shared" si="9"/>
        <v>86.91089333333336</v>
      </c>
      <c r="L37" s="2">
        <f t="shared" si="10"/>
        <v>183.94809032364645</v>
      </c>
      <c r="M37" s="2">
        <f>SUMIF(A:A,A37,L:L)</f>
        <v>1281.5702924883567</v>
      </c>
      <c r="N37" s="3">
        <f t="shared" si="11"/>
        <v>0.14353336013000445</v>
      </c>
      <c r="O37" s="7">
        <f t="shared" si="12"/>
        <v>6.967021458246753</v>
      </c>
      <c r="P37" s="3">
        <f t="shared" si="13"/>
        <v>0.14353336013000445</v>
      </c>
      <c r="Q37" s="3">
        <f>IF(ISNUMBER(P37),SUMIF(A:A,A37,P:P),"")</f>
        <v>1</v>
      </c>
      <c r="R37" s="3">
        <f t="shared" si="14"/>
        <v>0.14353336013000445</v>
      </c>
      <c r="S37" s="8">
        <f t="shared" si="15"/>
        <v>6.967021458246753</v>
      </c>
    </row>
    <row r="38" spans="1:19" ht="15">
      <c r="A38" s="1">
        <v>22</v>
      </c>
      <c r="B38" s="5">
        <v>0.6124999999999999</v>
      </c>
      <c r="C38" s="1" t="s">
        <v>230</v>
      </c>
      <c r="D38" s="1">
        <v>2</v>
      </c>
      <c r="E38" s="1">
        <v>6</v>
      </c>
      <c r="F38" s="1" t="s">
        <v>235</v>
      </c>
      <c r="G38" s="2">
        <v>36.855733333333305</v>
      </c>
      <c r="H38" s="6">
        <f>1+_xlfn.COUNTIFS(A:A,A38,O:O,"&lt;"&amp;O38)</f>
        <v>5</v>
      </c>
      <c r="I38" s="2">
        <f>_xlfn.AVERAGEIF(A:A,A38,G:G)</f>
        <v>52.653906666666636</v>
      </c>
      <c r="J38" s="2">
        <f t="shared" si="8"/>
        <v>-15.798173333333331</v>
      </c>
      <c r="K38" s="2">
        <f t="shared" si="9"/>
        <v>74.20182666666668</v>
      </c>
      <c r="L38" s="2">
        <f t="shared" si="10"/>
        <v>85.80777327492075</v>
      </c>
      <c r="M38" s="2">
        <f>SUMIF(A:A,A38,L:L)</f>
        <v>1281.5702924883567</v>
      </c>
      <c r="N38" s="3">
        <f t="shared" si="11"/>
        <v>0.066955182854865</v>
      </c>
      <c r="O38" s="7">
        <f t="shared" si="12"/>
        <v>14.935363587425995</v>
      </c>
      <c r="P38" s="3">
        <f t="shared" si="13"/>
        <v>0.066955182854865</v>
      </c>
      <c r="Q38" s="3">
        <f>IF(ISNUMBER(P38),SUMIF(A:A,A38,P:P),"")</f>
        <v>1</v>
      </c>
      <c r="R38" s="3">
        <f t="shared" si="14"/>
        <v>0.066955182854865</v>
      </c>
      <c r="S38" s="8">
        <f t="shared" si="15"/>
        <v>14.935363587425995</v>
      </c>
    </row>
    <row r="39" spans="1:19" ht="15">
      <c r="A39" s="1">
        <v>23</v>
      </c>
      <c r="B39" s="5">
        <v>0.6368055555555555</v>
      </c>
      <c r="C39" s="1" t="s">
        <v>230</v>
      </c>
      <c r="D39" s="1">
        <v>3</v>
      </c>
      <c r="E39" s="1">
        <v>2</v>
      </c>
      <c r="F39" s="1" t="s">
        <v>237</v>
      </c>
      <c r="G39" s="2">
        <v>69.84593333333339</v>
      </c>
      <c r="H39" s="6">
        <f>1+_xlfn.COUNTIFS(A:A,A39,O:O,"&lt;"&amp;O39)</f>
        <v>1</v>
      </c>
      <c r="I39" s="2">
        <f>_xlfn.AVERAGEIF(A:A,A39,G:G)</f>
        <v>52.11097333333332</v>
      </c>
      <c r="J39" s="2">
        <f t="shared" si="8"/>
        <v>17.734960000000072</v>
      </c>
      <c r="K39" s="2">
        <f t="shared" si="9"/>
        <v>107.73496000000007</v>
      </c>
      <c r="L39" s="2">
        <f t="shared" si="10"/>
        <v>641.685045512032</v>
      </c>
      <c r="M39" s="2">
        <f>SUMIF(A:A,A39,L:L)</f>
        <v>1542.5038067818546</v>
      </c>
      <c r="N39" s="3">
        <f t="shared" si="11"/>
        <v>0.41600224433208227</v>
      </c>
      <c r="O39" s="7">
        <f t="shared" si="12"/>
        <v>2.4038331850963037</v>
      </c>
      <c r="P39" s="3">
        <f t="shared" si="13"/>
        <v>0.41600224433208227</v>
      </c>
      <c r="Q39" s="3">
        <f>IF(ISNUMBER(P39),SUMIF(A:A,A39,P:P),"")</f>
        <v>1</v>
      </c>
      <c r="R39" s="3">
        <f t="shared" si="14"/>
        <v>0.41600224433208227</v>
      </c>
      <c r="S39" s="8">
        <f t="shared" si="15"/>
        <v>2.4038331850963037</v>
      </c>
    </row>
    <row r="40" spans="1:19" ht="15">
      <c r="A40" s="1">
        <v>23</v>
      </c>
      <c r="B40" s="5">
        <v>0.6368055555555555</v>
      </c>
      <c r="C40" s="1" t="s">
        <v>230</v>
      </c>
      <c r="D40" s="1">
        <v>3</v>
      </c>
      <c r="E40" s="1">
        <v>1</v>
      </c>
      <c r="F40" s="1" t="s">
        <v>236</v>
      </c>
      <c r="G40" s="2">
        <v>65.1367333333333</v>
      </c>
      <c r="H40" s="6">
        <f>1+_xlfn.COUNTIFS(A:A,A40,O:O,"&lt;"&amp;O40)</f>
        <v>2</v>
      </c>
      <c r="I40" s="2">
        <f>_xlfn.AVERAGEIF(A:A,A40,G:G)</f>
        <v>52.11097333333332</v>
      </c>
      <c r="J40" s="2">
        <f t="shared" si="8"/>
        <v>13.025759999999977</v>
      </c>
      <c r="K40" s="2">
        <f t="shared" si="9"/>
        <v>103.02575999999998</v>
      </c>
      <c r="L40" s="2">
        <f t="shared" si="10"/>
        <v>483.7390459226175</v>
      </c>
      <c r="M40" s="2">
        <f>SUMIF(A:A,A40,L:L)</f>
        <v>1542.5038067818546</v>
      </c>
      <c r="N40" s="3">
        <f t="shared" si="11"/>
        <v>0.3136063870933638</v>
      </c>
      <c r="O40" s="7">
        <f t="shared" si="12"/>
        <v>3.188710565713988</v>
      </c>
      <c r="P40" s="3">
        <f t="shared" si="13"/>
        <v>0.3136063870933638</v>
      </c>
      <c r="Q40" s="3">
        <f>IF(ISNUMBER(P40),SUMIF(A:A,A40,P:P),"")</f>
        <v>1</v>
      </c>
      <c r="R40" s="3">
        <f t="shared" si="14"/>
        <v>0.3136063870933638</v>
      </c>
      <c r="S40" s="8">
        <f t="shared" si="15"/>
        <v>3.188710565713988</v>
      </c>
    </row>
    <row r="41" spans="1:19" ht="15">
      <c r="A41" s="1">
        <v>23</v>
      </c>
      <c r="B41" s="5">
        <v>0.6368055555555555</v>
      </c>
      <c r="C41" s="1" t="s">
        <v>230</v>
      </c>
      <c r="D41" s="1">
        <v>3</v>
      </c>
      <c r="E41" s="1">
        <v>4</v>
      </c>
      <c r="F41" s="1" t="s">
        <v>239</v>
      </c>
      <c r="G41" s="2">
        <v>54.2224333333333</v>
      </c>
      <c r="H41" s="6">
        <f>1+_xlfn.COUNTIFS(A:A,A41,O:O,"&lt;"&amp;O41)</f>
        <v>3</v>
      </c>
      <c r="I41" s="2">
        <f>_xlfn.AVERAGEIF(A:A,A41,G:G)</f>
        <v>52.11097333333332</v>
      </c>
      <c r="J41" s="2">
        <f t="shared" si="8"/>
        <v>2.1114599999999797</v>
      </c>
      <c r="K41" s="2">
        <f t="shared" si="9"/>
        <v>92.11145999999998</v>
      </c>
      <c r="L41" s="2">
        <f t="shared" si="10"/>
        <v>251.31009126730703</v>
      </c>
      <c r="M41" s="2">
        <f>SUMIF(A:A,A41,L:L)</f>
        <v>1542.5038067818546</v>
      </c>
      <c r="N41" s="3">
        <f t="shared" si="11"/>
        <v>0.16292348204418275</v>
      </c>
      <c r="O41" s="7">
        <f t="shared" si="12"/>
        <v>6.137850648986332</v>
      </c>
      <c r="P41" s="3">
        <f t="shared" si="13"/>
        <v>0.16292348204418275</v>
      </c>
      <c r="Q41" s="3">
        <f>IF(ISNUMBER(P41),SUMIF(A:A,A41,P:P),"")</f>
        <v>1</v>
      </c>
      <c r="R41" s="3">
        <f t="shared" si="14"/>
        <v>0.16292348204418275</v>
      </c>
      <c r="S41" s="8">
        <f t="shared" si="15"/>
        <v>6.137850648986332</v>
      </c>
    </row>
    <row r="42" spans="1:19" ht="15">
      <c r="A42" s="1">
        <v>23</v>
      </c>
      <c r="B42" s="5">
        <v>0.6368055555555555</v>
      </c>
      <c r="C42" s="1" t="s">
        <v>230</v>
      </c>
      <c r="D42" s="1">
        <v>3</v>
      </c>
      <c r="E42" s="1">
        <v>3</v>
      </c>
      <c r="F42" s="1" t="s">
        <v>238</v>
      </c>
      <c r="G42" s="2">
        <v>37.0933333333333</v>
      </c>
      <c r="H42" s="6">
        <f>1+_xlfn.COUNTIFS(A:A,A42,O:O,"&lt;"&amp;O42)</f>
        <v>4</v>
      </c>
      <c r="I42" s="2">
        <f>_xlfn.AVERAGEIF(A:A,A42,G:G)</f>
        <v>52.11097333333332</v>
      </c>
      <c r="J42" s="2">
        <f t="shared" si="8"/>
        <v>-15.017640000000021</v>
      </c>
      <c r="K42" s="2">
        <f t="shared" si="9"/>
        <v>74.98235999999997</v>
      </c>
      <c r="L42" s="2">
        <f t="shared" si="10"/>
        <v>89.92190757004059</v>
      </c>
      <c r="M42" s="2">
        <f>SUMIF(A:A,A42,L:L)</f>
        <v>1542.5038067818546</v>
      </c>
      <c r="N42" s="3">
        <f t="shared" si="11"/>
        <v>0.058296068492463445</v>
      </c>
      <c r="O42" s="7">
        <f t="shared" si="12"/>
        <v>17.153815443476788</v>
      </c>
      <c r="P42" s="3">
        <f t="shared" si="13"/>
        <v>0.058296068492463445</v>
      </c>
      <c r="Q42" s="3">
        <f>IF(ISNUMBER(P42),SUMIF(A:A,A42,P:P),"")</f>
        <v>1</v>
      </c>
      <c r="R42" s="3">
        <f t="shared" si="14"/>
        <v>0.058296068492463445</v>
      </c>
      <c r="S42" s="8">
        <f t="shared" si="15"/>
        <v>17.153815443476788</v>
      </c>
    </row>
    <row r="43" spans="1:19" ht="15">
      <c r="A43" s="1">
        <v>23</v>
      </c>
      <c r="B43" s="5">
        <v>0.6368055555555555</v>
      </c>
      <c r="C43" s="1" t="s">
        <v>230</v>
      </c>
      <c r="D43" s="1">
        <v>3</v>
      </c>
      <c r="E43" s="1">
        <v>5</v>
      </c>
      <c r="F43" s="1" t="s">
        <v>240</v>
      </c>
      <c r="G43" s="2">
        <v>34.256433333333305</v>
      </c>
      <c r="H43" s="6">
        <f>1+_xlfn.COUNTIFS(A:A,A43,O:O,"&lt;"&amp;O43)</f>
        <v>5</v>
      </c>
      <c r="I43" s="2">
        <f>_xlfn.AVERAGEIF(A:A,A43,G:G)</f>
        <v>52.11097333333332</v>
      </c>
      <c r="J43" s="2">
        <f t="shared" si="8"/>
        <v>-17.854540000000014</v>
      </c>
      <c r="K43" s="2">
        <f t="shared" si="9"/>
        <v>72.14545999999999</v>
      </c>
      <c r="L43" s="2">
        <f t="shared" si="10"/>
        <v>75.84771650985726</v>
      </c>
      <c r="M43" s="2">
        <f>SUMIF(A:A,A43,L:L)</f>
        <v>1542.5038067818546</v>
      </c>
      <c r="N43" s="3">
        <f t="shared" si="11"/>
        <v>0.04917181803790768</v>
      </c>
      <c r="O43" s="7">
        <f t="shared" si="12"/>
        <v>20.336852284556105</v>
      </c>
      <c r="P43" s="3">
        <f t="shared" si="13"/>
        <v>0.04917181803790768</v>
      </c>
      <c r="Q43" s="3">
        <f>IF(ISNUMBER(P43),SUMIF(A:A,A43,P:P),"")</f>
        <v>1</v>
      </c>
      <c r="R43" s="3">
        <f t="shared" si="14"/>
        <v>0.04917181803790768</v>
      </c>
      <c r="S43" s="8">
        <f t="shared" si="15"/>
        <v>20.336852284556105</v>
      </c>
    </row>
    <row r="44" spans="1:19" ht="15">
      <c r="A44" s="1">
        <v>8</v>
      </c>
      <c r="B44" s="5">
        <v>0.642361111111111</v>
      </c>
      <c r="C44" s="1" t="s">
        <v>81</v>
      </c>
      <c r="D44" s="1">
        <v>4</v>
      </c>
      <c r="E44" s="1">
        <v>1</v>
      </c>
      <c r="F44" s="1" t="s">
        <v>94</v>
      </c>
      <c r="G44" s="2">
        <v>70.5340333333334</v>
      </c>
      <c r="H44" s="6">
        <f>1+_xlfn.COUNTIFS(A:A,A44,O:O,"&lt;"&amp;O44)</f>
        <v>1</v>
      </c>
      <c r="I44" s="2">
        <f>_xlfn.AVERAGEIF(A:A,A44,G:G)</f>
        <v>44.748738461538444</v>
      </c>
      <c r="J44" s="2">
        <f t="shared" si="8"/>
        <v>25.785294871794953</v>
      </c>
      <c r="K44" s="2">
        <f t="shared" si="9"/>
        <v>115.78529487179495</v>
      </c>
      <c r="L44" s="2">
        <f t="shared" si="10"/>
        <v>1040.1473786207112</v>
      </c>
      <c r="M44" s="2">
        <f>SUMIF(A:A,A44,L:L)</f>
        <v>3844.737598089638</v>
      </c>
      <c r="N44" s="3">
        <f t="shared" si="11"/>
        <v>0.2705379371371239</v>
      </c>
      <c r="O44" s="7">
        <f t="shared" si="12"/>
        <v>3.696339266064351</v>
      </c>
      <c r="P44" s="3">
        <f t="shared" si="13"/>
        <v>0.2705379371371239</v>
      </c>
      <c r="Q44" s="3">
        <f>IF(ISNUMBER(P44),SUMIF(A:A,A44,P:P),"")</f>
        <v>0.8512163297513446</v>
      </c>
      <c r="R44" s="3">
        <f t="shared" si="14"/>
        <v>0.31782512585978323</v>
      </c>
      <c r="S44" s="8">
        <f t="shared" si="15"/>
        <v>3.1463843435750762</v>
      </c>
    </row>
    <row r="45" spans="1:19" ht="15">
      <c r="A45" s="1">
        <v>8</v>
      </c>
      <c r="B45" s="5">
        <v>0.642361111111111</v>
      </c>
      <c r="C45" s="1" t="s">
        <v>81</v>
      </c>
      <c r="D45" s="1">
        <v>4</v>
      </c>
      <c r="E45" s="1">
        <v>9</v>
      </c>
      <c r="F45" s="1" t="s">
        <v>100</v>
      </c>
      <c r="G45" s="2">
        <v>54.294966666666596</v>
      </c>
      <c r="H45" s="6">
        <f>1+_xlfn.COUNTIFS(A:A,A45,O:O,"&lt;"&amp;O45)</f>
        <v>2</v>
      </c>
      <c r="I45" s="2">
        <f>_xlfn.AVERAGEIF(A:A,A45,G:G)</f>
        <v>44.748738461538444</v>
      </c>
      <c r="J45" s="2">
        <f t="shared" si="8"/>
        <v>9.546228205128152</v>
      </c>
      <c r="K45" s="2">
        <f t="shared" si="9"/>
        <v>99.54622820512816</v>
      </c>
      <c r="L45" s="2">
        <f t="shared" si="10"/>
        <v>392.5930944094213</v>
      </c>
      <c r="M45" s="2">
        <f>SUMIF(A:A,A45,L:L)</f>
        <v>3844.737598089638</v>
      </c>
      <c r="N45" s="3">
        <f t="shared" si="11"/>
        <v>0.10211180461431017</v>
      </c>
      <c r="O45" s="7">
        <f t="shared" si="12"/>
        <v>9.793187024527994</v>
      </c>
      <c r="P45" s="3">
        <f t="shared" si="13"/>
        <v>0.10211180461431017</v>
      </c>
      <c r="Q45" s="3">
        <f>IF(ISNUMBER(P45),SUMIF(A:A,A45,P:P),"")</f>
        <v>0.8512163297513446</v>
      </c>
      <c r="R45" s="3">
        <f t="shared" si="14"/>
        <v>0.11995987511675069</v>
      </c>
      <c r="S45" s="8">
        <f t="shared" si="15"/>
        <v>8.33612071558721</v>
      </c>
    </row>
    <row r="46" spans="1:19" ht="15">
      <c r="A46" s="1">
        <v>8</v>
      </c>
      <c r="B46" s="5">
        <v>0.642361111111111</v>
      </c>
      <c r="C46" s="1" t="s">
        <v>81</v>
      </c>
      <c r="D46" s="1">
        <v>4</v>
      </c>
      <c r="E46" s="1">
        <v>6</v>
      </c>
      <c r="F46" s="1" t="s">
        <v>98</v>
      </c>
      <c r="G46" s="2">
        <v>53.22789999999989</v>
      </c>
      <c r="H46" s="6">
        <f>1+_xlfn.COUNTIFS(A:A,A46,O:O,"&lt;"&amp;O46)</f>
        <v>3</v>
      </c>
      <c r="I46" s="2">
        <f>_xlfn.AVERAGEIF(A:A,A46,G:G)</f>
        <v>44.748738461538444</v>
      </c>
      <c r="J46" s="2">
        <f t="shared" si="8"/>
        <v>8.479161538461447</v>
      </c>
      <c r="K46" s="2">
        <f t="shared" si="9"/>
        <v>98.47916153846145</v>
      </c>
      <c r="L46" s="2">
        <f t="shared" si="10"/>
        <v>368.24544734048425</v>
      </c>
      <c r="M46" s="2">
        <f>SUMIF(A:A,A46,L:L)</f>
        <v>3844.737598089638</v>
      </c>
      <c r="N46" s="3">
        <f t="shared" si="11"/>
        <v>0.0957790845137148</v>
      </c>
      <c r="O46" s="7">
        <f t="shared" si="12"/>
        <v>10.440692820119908</v>
      </c>
      <c r="P46" s="3">
        <f t="shared" si="13"/>
        <v>0.0957790845137148</v>
      </c>
      <c r="Q46" s="3">
        <f>IF(ISNUMBER(P46),SUMIF(A:A,A46,P:P),"")</f>
        <v>0.8512163297513446</v>
      </c>
      <c r="R46" s="3">
        <f t="shared" si="14"/>
        <v>0.1125202620838977</v>
      </c>
      <c r="S46" s="8">
        <f t="shared" si="15"/>
        <v>8.887288222403685</v>
      </c>
    </row>
    <row r="47" spans="1:19" ht="15">
      <c r="A47" s="1">
        <v>8</v>
      </c>
      <c r="B47" s="5">
        <v>0.642361111111111</v>
      </c>
      <c r="C47" s="1" t="s">
        <v>81</v>
      </c>
      <c r="D47" s="1">
        <v>4</v>
      </c>
      <c r="E47" s="1">
        <v>3</v>
      </c>
      <c r="F47" s="1" t="s">
        <v>96</v>
      </c>
      <c r="G47" s="2">
        <v>53.1389</v>
      </c>
      <c r="H47" s="6">
        <f>1+_xlfn.COUNTIFS(A:A,A47,O:O,"&lt;"&amp;O47)</f>
        <v>4</v>
      </c>
      <c r="I47" s="2">
        <f>_xlfn.AVERAGEIF(A:A,A47,G:G)</f>
        <v>44.748738461538444</v>
      </c>
      <c r="J47" s="2">
        <f t="shared" si="8"/>
        <v>8.390161538461555</v>
      </c>
      <c r="K47" s="2">
        <f t="shared" si="9"/>
        <v>98.39016153846156</v>
      </c>
      <c r="L47" s="2">
        <f t="shared" si="10"/>
        <v>366.284257688432</v>
      </c>
      <c r="M47" s="2">
        <f>SUMIF(A:A,A47,L:L)</f>
        <v>3844.737598089638</v>
      </c>
      <c r="N47" s="3">
        <f t="shared" si="11"/>
        <v>0.09526898737391863</v>
      </c>
      <c r="O47" s="7">
        <f t="shared" si="12"/>
        <v>10.496595246416627</v>
      </c>
      <c r="P47" s="3">
        <f t="shared" si="13"/>
        <v>0.09526898737391863</v>
      </c>
      <c r="Q47" s="3">
        <f>IF(ISNUMBER(P47),SUMIF(A:A,A47,P:P),"")</f>
        <v>0.8512163297513446</v>
      </c>
      <c r="R47" s="3">
        <f t="shared" si="14"/>
        <v>0.11192100532393262</v>
      </c>
      <c r="S47" s="8">
        <f t="shared" si="15"/>
        <v>8.934873280540172</v>
      </c>
    </row>
    <row r="48" spans="1:19" ht="15">
      <c r="A48" s="1">
        <v>8</v>
      </c>
      <c r="B48" s="5">
        <v>0.642361111111111</v>
      </c>
      <c r="C48" s="1" t="s">
        <v>81</v>
      </c>
      <c r="D48" s="1">
        <v>4</v>
      </c>
      <c r="E48" s="1">
        <v>12</v>
      </c>
      <c r="F48" s="1" t="s">
        <v>103</v>
      </c>
      <c r="G48" s="2">
        <v>49.461</v>
      </c>
      <c r="H48" s="6">
        <f>1+_xlfn.COUNTIFS(A:A,A48,O:O,"&lt;"&amp;O48)</f>
        <v>5</v>
      </c>
      <c r="I48" s="2">
        <f>_xlfn.AVERAGEIF(A:A,A48,G:G)</f>
        <v>44.748738461538444</v>
      </c>
      <c r="J48" s="2">
        <f t="shared" si="8"/>
        <v>4.712261538461554</v>
      </c>
      <c r="K48" s="2">
        <f t="shared" si="9"/>
        <v>94.71226153846155</v>
      </c>
      <c r="L48" s="2">
        <f t="shared" si="10"/>
        <v>293.75194664343906</v>
      </c>
      <c r="M48" s="2">
        <f>SUMIF(A:A,A48,L:L)</f>
        <v>3844.737598089638</v>
      </c>
      <c r="N48" s="3">
        <f t="shared" si="11"/>
        <v>0.07640363981911215</v>
      </c>
      <c r="O48" s="7">
        <f t="shared" si="12"/>
        <v>13.088381684007846</v>
      </c>
      <c r="P48" s="3">
        <f t="shared" si="13"/>
        <v>0.07640363981911215</v>
      </c>
      <c r="Q48" s="3">
        <f>IF(ISNUMBER(P48),SUMIF(A:A,A48,P:P),"")</f>
        <v>0.8512163297513446</v>
      </c>
      <c r="R48" s="3">
        <f t="shared" si="14"/>
        <v>0.08975819324498979</v>
      </c>
      <c r="S48" s="8">
        <f t="shared" si="15"/>
        <v>11.141044219445883</v>
      </c>
    </row>
    <row r="49" spans="1:19" ht="15">
      <c r="A49" s="1">
        <v>8</v>
      </c>
      <c r="B49" s="5">
        <v>0.642361111111111</v>
      </c>
      <c r="C49" s="1" t="s">
        <v>81</v>
      </c>
      <c r="D49" s="1">
        <v>4</v>
      </c>
      <c r="E49" s="1">
        <v>2</v>
      </c>
      <c r="F49" s="1" t="s">
        <v>95</v>
      </c>
      <c r="G49" s="2">
        <v>49.4353333333333</v>
      </c>
      <c r="H49" s="6">
        <f>1+_xlfn.COUNTIFS(A:A,A49,O:O,"&lt;"&amp;O49)</f>
        <v>6</v>
      </c>
      <c r="I49" s="2">
        <f>_xlfn.AVERAGEIF(A:A,A49,G:G)</f>
        <v>44.748738461538444</v>
      </c>
      <c r="J49" s="2">
        <f t="shared" si="8"/>
        <v>4.686594871794853</v>
      </c>
      <c r="K49" s="2">
        <f t="shared" si="9"/>
        <v>94.68659487179485</v>
      </c>
      <c r="L49" s="2">
        <f t="shared" si="10"/>
        <v>293.29991679792477</v>
      </c>
      <c r="M49" s="2">
        <f>SUMIF(A:A,A49,L:L)</f>
        <v>3844.737598089638</v>
      </c>
      <c r="N49" s="3">
        <f t="shared" si="11"/>
        <v>0.07628606876673684</v>
      </c>
      <c r="O49" s="7">
        <f t="shared" si="12"/>
        <v>13.108553319974353</v>
      </c>
      <c r="P49" s="3">
        <f t="shared" si="13"/>
        <v>0.07628606876673684</v>
      </c>
      <c r="Q49" s="3">
        <f>IF(ISNUMBER(P49),SUMIF(A:A,A49,P:P),"")</f>
        <v>0.8512163297513446</v>
      </c>
      <c r="R49" s="3">
        <f t="shared" si="14"/>
        <v>0.08962007200804213</v>
      </c>
      <c r="S49" s="8">
        <f t="shared" si="15"/>
        <v>11.158214645378372</v>
      </c>
    </row>
    <row r="50" spans="1:19" ht="15">
      <c r="A50" s="1">
        <v>8</v>
      </c>
      <c r="B50" s="5">
        <v>0.642361111111111</v>
      </c>
      <c r="C50" s="1" t="s">
        <v>81</v>
      </c>
      <c r="D50" s="1">
        <v>4</v>
      </c>
      <c r="E50" s="1">
        <v>5</v>
      </c>
      <c r="F50" s="1" t="s">
        <v>97</v>
      </c>
      <c r="G50" s="2">
        <v>47.8058666666666</v>
      </c>
      <c r="H50" s="6">
        <f>1+_xlfn.COUNTIFS(A:A,A50,O:O,"&lt;"&amp;O50)</f>
        <v>7</v>
      </c>
      <c r="I50" s="2">
        <f>_xlfn.AVERAGEIF(A:A,A50,G:G)</f>
        <v>44.748738461538444</v>
      </c>
      <c r="J50" s="2">
        <f t="shared" si="8"/>
        <v>3.0571282051281585</v>
      </c>
      <c r="K50" s="2">
        <f t="shared" si="9"/>
        <v>93.05712820512815</v>
      </c>
      <c r="L50" s="2">
        <f t="shared" si="10"/>
        <v>265.9817486440923</v>
      </c>
      <c r="M50" s="2">
        <f>SUMIF(A:A,A50,L:L)</f>
        <v>3844.737598089638</v>
      </c>
      <c r="N50" s="3">
        <f t="shared" si="11"/>
        <v>0.0691807286864655</v>
      </c>
      <c r="O50" s="7">
        <f t="shared" si="12"/>
        <v>14.454892554429534</v>
      </c>
      <c r="P50" s="3">
        <f t="shared" si="13"/>
        <v>0.0691807286864655</v>
      </c>
      <c r="Q50" s="3">
        <f>IF(ISNUMBER(P50),SUMIF(A:A,A50,P:P),"")</f>
        <v>0.8512163297513446</v>
      </c>
      <c r="R50" s="3">
        <f t="shared" si="14"/>
        <v>0.08127279314140322</v>
      </c>
      <c r="S50" s="8">
        <f t="shared" si="15"/>
        <v>12.304240587131549</v>
      </c>
    </row>
    <row r="51" spans="1:19" ht="15">
      <c r="A51" s="1">
        <v>8</v>
      </c>
      <c r="B51" s="5">
        <v>0.642361111111111</v>
      </c>
      <c r="C51" s="1" t="s">
        <v>81</v>
      </c>
      <c r="D51" s="1">
        <v>4</v>
      </c>
      <c r="E51" s="1">
        <v>7</v>
      </c>
      <c r="F51" s="1" t="s">
        <v>99</v>
      </c>
      <c r="G51" s="2">
        <v>46.9323</v>
      </c>
      <c r="H51" s="6">
        <f>1+_xlfn.COUNTIFS(A:A,A51,O:O,"&lt;"&amp;O51)</f>
        <v>8</v>
      </c>
      <c r="I51" s="2">
        <f>_xlfn.AVERAGEIF(A:A,A51,G:G)</f>
        <v>44.748738461538444</v>
      </c>
      <c r="J51" s="2">
        <f t="shared" si="8"/>
        <v>2.1835615384615537</v>
      </c>
      <c r="K51" s="2">
        <f t="shared" si="9"/>
        <v>92.18356153846156</v>
      </c>
      <c r="L51" s="2">
        <f t="shared" si="10"/>
        <v>252.3996369583575</v>
      </c>
      <c r="M51" s="2">
        <f>SUMIF(A:A,A51,L:L)</f>
        <v>3844.737598089638</v>
      </c>
      <c r="N51" s="3">
        <f t="shared" si="11"/>
        <v>0.06564807883996272</v>
      </c>
      <c r="O51" s="7">
        <f t="shared" si="12"/>
        <v>15.232738225863486</v>
      </c>
      <c r="P51" s="3">
        <f t="shared" si="13"/>
        <v>0.06564807883996272</v>
      </c>
      <c r="Q51" s="3">
        <f>IF(ISNUMBER(P51),SUMIF(A:A,A51,P:P),"")</f>
        <v>0.8512163297513446</v>
      </c>
      <c r="R51" s="3">
        <f t="shared" si="14"/>
        <v>0.07712267322120064</v>
      </c>
      <c r="S51" s="8">
        <f t="shared" si="15"/>
        <v>12.966355524682525</v>
      </c>
    </row>
    <row r="52" spans="1:19" ht="15">
      <c r="A52" s="1">
        <v>8</v>
      </c>
      <c r="B52" s="5">
        <v>0.642361111111111</v>
      </c>
      <c r="C52" s="1" t="s">
        <v>81</v>
      </c>
      <c r="D52" s="1">
        <v>4</v>
      </c>
      <c r="E52" s="1">
        <v>10</v>
      </c>
      <c r="F52" s="1" t="s">
        <v>101</v>
      </c>
      <c r="G52" s="2">
        <v>37.2396666666667</v>
      </c>
      <c r="H52" s="6">
        <f>1+_xlfn.COUNTIFS(A:A,A52,O:O,"&lt;"&amp;O52)</f>
        <v>11</v>
      </c>
      <c r="I52" s="2">
        <f>_xlfn.AVERAGEIF(A:A,A52,G:G)</f>
        <v>44.748738461538444</v>
      </c>
      <c r="J52" s="2">
        <f t="shared" si="8"/>
        <v>-7.509071794871744</v>
      </c>
      <c r="K52" s="2">
        <f t="shared" si="9"/>
        <v>82.49092820512826</v>
      </c>
      <c r="L52" s="2">
        <f t="shared" si="10"/>
        <v>141.09814221187392</v>
      </c>
      <c r="M52" s="2">
        <f>SUMIF(A:A,A52,L:L)</f>
        <v>3844.737598089638</v>
      </c>
      <c r="N52" s="3">
        <f t="shared" si="11"/>
        <v>0.03669903045710645</v>
      </c>
      <c r="O52" s="7">
        <f t="shared" si="12"/>
        <v>27.248676260502098</v>
      </c>
      <c r="P52" s="3">
        <f t="shared" si="13"/>
      </c>
      <c r="Q52" s="3">
        <f>IF(ISNUMBER(P52),SUMIF(A:A,A52,P:P),"")</f>
      </c>
      <c r="R52" s="3">
        <f t="shared" si="14"/>
      </c>
      <c r="S52" s="8">
        <f t="shared" si="15"/>
      </c>
    </row>
    <row r="53" spans="1:19" ht="15">
      <c r="A53" s="1">
        <v>8</v>
      </c>
      <c r="B53" s="5">
        <v>0.642361111111111</v>
      </c>
      <c r="C53" s="1" t="s">
        <v>81</v>
      </c>
      <c r="D53" s="1">
        <v>4</v>
      </c>
      <c r="E53" s="1">
        <v>11</v>
      </c>
      <c r="F53" s="1" t="s">
        <v>102</v>
      </c>
      <c r="G53" s="2">
        <v>23.9091666666667</v>
      </c>
      <c r="H53" s="6">
        <f>1+_xlfn.COUNTIFS(A:A,A53,O:O,"&lt;"&amp;O53)</f>
        <v>12</v>
      </c>
      <c r="I53" s="2">
        <f>_xlfn.AVERAGEIF(A:A,A53,G:G)</f>
        <v>44.748738461538444</v>
      </c>
      <c r="J53" s="2">
        <f t="shared" si="8"/>
        <v>-20.839571794871745</v>
      </c>
      <c r="K53" s="2">
        <f t="shared" si="9"/>
        <v>69.16042820512826</v>
      </c>
      <c r="L53" s="2">
        <f t="shared" si="10"/>
        <v>63.410260907053576</v>
      </c>
      <c r="M53" s="2">
        <f>SUMIF(A:A,A53,L:L)</f>
        <v>3844.737598089638</v>
      </c>
      <c r="N53" s="3">
        <f t="shared" si="11"/>
        <v>0.0164927408670388</v>
      </c>
      <c r="O53" s="7">
        <f t="shared" si="12"/>
        <v>60.632735823705794</v>
      </c>
      <c r="P53" s="3">
        <f t="shared" si="13"/>
      </c>
      <c r="Q53" s="3">
        <f>IF(ISNUMBER(P53),SUMIF(A:A,A53,P:P),"")</f>
      </c>
      <c r="R53" s="3">
        <f t="shared" si="14"/>
      </c>
      <c r="S53" s="8">
        <f t="shared" si="15"/>
      </c>
    </row>
    <row r="54" spans="1:19" ht="15">
      <c r="A54" s="1">
        <v>8</v>
      </c>
      <c r="B54" s="5">
        <v>0.642361111111111</v>
      </c>
      <c r="C54" s="1" t="s">
        <v>81</v>
      </c>
      <c r="D54" s="1">
        <v>4</v>
      </c>
      <c r="E54" s="1">
        <v>13</v>
      </c>
      <c r="F54" s="1" t="s">
        <v>104</v>
      </c>
      <c r="G54" s="2">
        <v>40.6968666666667</v>
      </c>
      <c r="H54" s="6">
        <f>1+_xlfn.COUNTIFS(A:A,A54,O:O,"&lt;"&amp;O54)</f>
        <v>9</v>
      </c>
      <c r="I54" s="2">
        <f>_xlfn.AVERAGEIF(A:A,A54,G:G)</f>
        <v>44.748738461538444</v>
      </c>
      <c r="J54" s="2">
        <f aca="true" t="shared" si="16" ref="J54:J85">G54-I54</f>
        <v>-4.051871794871744</v>
      </c>
      <c r="K54" s="2">
        <f aca="true" t="shared" si="17" ref="K54:K85">90+J54</f>
        <v>85.94812820512826</v>
      </c>
      <c r="L54" s="2">
        <f aca="true" t="shared" si="18" ref="L54:L85">EXP(0.06*K54)</f>
        <v>173.6232448742332</v>
      </c>
      <c r="M54" s="2">
        <f>SUMIF(A:A,A54,L:L)</f>
        <v>3844.737598089638</v>
      </c>
      <c r="N54" s="3">
        <f aca="true" t="shared" si="19" ref="N54:N85">L54/M54</f>
        <v>0.04515867219664161</v>
      </c>
      <c r="O54" s="7">
        <f aca="true" t="shared" si="20" ref="O54:O85">1/N54</f>
        <v>22.1441409004574</v>
      </c>
      <c r="P54" s="3">
        <f aca="true" t="shared" si="21" ref="P54:P85">IF(O54&gt;21,"",N54)</f>
      </c>
      <c r="Q54" s="3">
        <f>IF(ISNUMBER(P54),SUMIF(A:A,A54,P:P),"")</f>
      </c>
      <c r="R54" s="3">
        <f aca="true" t="shared" si="22" ref="R54:R85">_xlfn.IFERROR(P54*(1/Q54),"")</f>
      </c>
      <c r="S54" s="8">
        <f aca="true" t="shared" si="23" ref="S54:S85">_xlfn.IFERROR(1/R54,"")</f>
      </c>
    </row>
    <row r="55" spans="1:19" ht="15">
      <c r="A55" s="1">
        <v>8</v>
      </c>
      <c r="B55" s="5">
        <v>0.642361111111111</v>
      </c>
      <c r="C55" s="1" t="s">
        <v>81</v>
      </c>
      <c r="D55" s="1">
        <v>4</v>
      </c>
      <c r="E55" s="1">
        <v>14</v>
      </c>
      <c r="F55" s="1" t="s">
        <v>105</v>
      </c>
      <c r="G55" s="2">
        <v>38.6377</v>
      </c>
      <c r="H55" s="6">
        <f>1+_xlfn.COUNTIFS(A:A,A55,O:O,"&lt;"&amp;O55)</f>
        <v>10</v>
      </c>
      <c r="I55" s="2">
        <f>_xlfn.AVERAGEIF(A:A,A55,G:G)</f>
        <v>44.748738461538444</v>
      </c>
      <c r="J55" s="2">
        <f t="shared" si="16"/>
        <v>-6.111038461538442</v>
      </c>
      <c r="K55" s="2">
        <f t="shared" si="17"/>
        <v>83.88896153846156</v>
      </c>
      <c r="L55" s="2">
        <f t="shared" si="18"/>
        <v>153.4443088356167</v>
      </c>
      <c r="M55" s="2">
        <f>SUMIF(A:A,A55,L:L)</f>
        <v>3844.737598089638</v>
      </c>
      <c r="N55" s="3">
        <f t="shared" si="19"/>
        <v>0.03991021621653963</v>
      </c>
      <c r="O55" s="7">
        <f t="shared" si="20"/>
        <v>25.056241103138372</v>
      </c>
      <c r="P55" s="3">
        <f t="shared" si="21"/>
      </c>
      <c r="Q55" s="3">
        <f>IF(ISNUMBER(P55),SUMIF(A:A,A55,P:P),"")</f>
      </c>
      <c r="R55" s="3">
        <f t="shared" si="22"/>
      </c>
      <c r="S55" s="8">
        <f t="shared" si="23"/>
      </c>
    </row>
    <row r="56" spans="1:19" ht="15">
      <c r="A56" s="1">
        <v>8</v>
      </c>
      <c r="B56" s="5">
        <v>0.642361111111111</v>
      </c>
      <c r="C56" s="1" t="s">
        <v>81</v>
      </c>
      <c r="D56" s="1">
        <v>4</v>
      </c>
      <c r="E56" s="1">
        <v>15</v>
      </c>
      <c r="F56" s="1" t="s">
        <v>106</v>
      </c>
      <c r="G56" s="2">
        <v>16.419900000000002</v>
      </c>
      <c r="H56" s="6">
        <f>1+_xlfn.COUNTIFS(A:A,A56,O:O,"&lt;"&amp;O56)</f>
        <v>13</v>
      </c>
      <c r="I56" s="2">
        <f>_xlfn.AVERAGEIF(A:A,A56,G:G)</f>
        <v>44.748738461538444</v>
      </c>
      <c r="J56" s="2">
        <f t="shared" si="16"/>
        <v>-28.328838461538442</v>
      </c>
      <c r="K56" s="2">
        <f t="shared" si="17"/>
        <v>61.67116153846156</v>
      </c>
      <c r="L56" s="2">
        <f t="shared" si="18"/>
        <v>40.4582141579984</v>
      </c>
      <c r="M56" s="2">
        <f>SUMIF(A:A,A56,L:L)</f>
        <v>3844.737598089638</v>
      </c>
      <c r="N56" s="3">
        <f t="shared" si="19"/>
        <v>0.010523010511328824</v>
      </c>
      <c r="O56" s="7">
        <f t="shared" si="20"/>
        <v>95.02983950490439</v>
      </c>
      <c r="P56" s="3">
        <f t="shared" si="21"/>
      </c>
      <c r="Q56" s="3">
        <f>IF(ISNUMBER(P56),SUMIF(A:A,A56,P:P),"")</f>
      </c>
      <c r="R56" s="3">
        <f t="shared" si="22"/>
      </c>
      <c r="S56" s="8">
        <f t="shared" si="23"/>
      </c>
    </row>
    <row r="57" spans="1:19" ht="15">
      <c r="A57" s="1">
        <v>28</v>
      </c>
      <c r="B57" s="5">
        <v>0.6458333333333334</v>
      </c>
      <c r="C57" s="1" t="s">
        <v>271</v>
      </c>
      <c r="D57" s="1">
        <v>5</v>
      </c>
      <c r="E57" s="1">
        <v>6</v>
      </c>
      <c r="F57" s="1" t="s">
        <v>284</v>
      </c>
      <c r="G57" s="2">
        <v>71.4309</v>
      </c>
      <c r="H57" s="6">
        <f>1+_xlfn.COUNTIFS(A:A,A57,O:O,"&lt;"&amp;O57)</f>
        <v>1</v>
      </c>
      <c r="I57" s="2">
        <f>_xlfn.AVERAGEIF(A:A,A57,G:G)</f>
        <v>48.23839583333333</v>
      </c>
      <c r="J57" s="2">
        <f t="shared" si="16"/>
        <v>23.192504166666666</v>
      </c>
      <c r="K57" s="2">
        <f t="shared" si="17"/>
        <v>113.19250416666667</v>
      </c>
      <c r="L57" s="2">
        <f t="shared" si="18"/>
        <v>890.2926687839437</v>
      </c>
      <c r="M57" s="2">
        <f>SUMIF(A:A,A57,L:L)</f>
        <v>2407.5550992987687</v>
      </c>
      <c r="N57" s="3">
        <f t="shared" si="19"/>
        <v>0.3697911915051302</v>
      </c>
      <c r="O57" s="7">
        <f t="shared" si="20"/>
        <v>2.7042288268949393</v>
      </c>
      <c r="P57" s="3">
        <f t="shared" si="21"/>
        <v>0.3697911915051302</v>
      </c>
      <c r="Q57" s="3">
        <f>IF(ISNUMBER(P57),SUMIF(A:A,A57,P:P),"")</f>
        <v>0.9277050310214344</v>
      </c>
      <c r="R57" s="3">
        <f t="shared" si="22"/>
        <v>0.3986085869319666</v>
      </c>
      <c r="S57" s="8">
        <f t="shared" si="23"/>
        <v>2.5087266877436267</v>
      </c>
    </row>
    <row r="58" spans="1:19" ht="15">
      <c r="A58" s="1">
        <v>28</v>
      </c>
      <c r="B58" s="5">
        <v>0.6458333333333334</v>
      </c>
      <c r="C58" s="1" t="s">
        <v>271</v>
      </c>
      <c r="D58" s="1">
        <v>5</v>
      </c>
      <c r="E58" s="1">
        <v>1</v>
      </c>
      <c r="F58" s="1" t="s">
        <v>279</v>
      </c>
      <c r="G58" s="2">
        <v>61.6154</v>
      </c>
      <c r="H58" s="6">
        <f>1+_xlfn.COUNTIFS(A:A,A58,O:O,"&lt;"&amp;O58)</f>
        <v>2</v>
      </c>
      <c r="I58" s="2">
        <f>_xlfn.AVERAGEIF(A:A,A58,G:G)</f>
        <v>48.23839583333333</v>
      </c>
      <c r="J58" s="2">
        <f t="shared" si="16"/>
        <v>13.377004166666673</v>
      </c>
      <c r="K58" s="2">
        <f t="shared" si="17"/>
        <v>103.37700416666667</v>
      </c>
      <c r="L58" s="2">
        <f t="shared" si="18"/>
        <v>494.0418597825897</v>
      </c>
      <c r="M58" s="2">
        <f>SUMIF(A:A,A58,L:L)</f>
        <v>2407.5550992987687</v>
      </c>
      <c r="N58" s="3">
        <f t="shared" si="19"/>
        <v>0.205204798812906</v>
      </c>
      <c r="O58" s="7">
        <f t="shared" si="20"/>
        <v>4.873180382646621</v>
      </c>
      <c r="P58" s="3">
        <f t="shared" si="21"/>
        <v>0.205204798812906</v>
      </c>
      <c r="Q58" s="3">
        <f>IF(ISNUMBER(P58),SUMIF(A:A,A58,P:P),"")</f>
        <v>0.9277050310214344</v>
      </c>
      <c r="R58" s="3">
        <f t="shared" si="22"/>
        <v>0.22119616898807654</v>
      </c>
      <c r="S58" s="8">
        <f t="shared" si="23"/>
        <v>4.520873958056229</v>
      </c>
    </row>
    <row r="59" spans="1:19" ht="15">
      <c r="A59" s="1">
        <v>28</v>
      </c>
      <c r="B59" s="5">
        <v>0.6458333333333334</v>
      </c>
      <c r="C59" s="1" t="s">
        <v>271</v>
      </c>
      <c r="D59" s="1">
        <v>5</v>
      </c>
      <c r="E59" s="1">
        <v>2</v>
      </c>
      <c r="F59" s="1" t="s">
        <v>280</v>
      </c>
      <c r="G59" s="2">
        <v>50.354866666666695</v>
      </c>
      <c r="H59" s="6">
        <f>1+_xlfn.COUNTIFS(A:A,A59,O:O,"&lt;"&amp;O59)</f>
        <v>3</v>
      </c>
      <c r="I59" s="2">
        <f>_xlfn.AVERAGEIF(A:A,A59,G:G)</f>
        <v>48.23839583333333</v>
      </c>
      <c r="J59" s="2">
        <f t="shared" si="16"/>
        <v>2.1164708333333664</v>
      </c>
      <c r="K59" s="2">
        <f t="shared" si="17"/>
        <v>92.11647083333337</v>
      </c>
      <c r="L59" s="2">
        <f t="shared" si="18"/>
        <v>251.38565900539817</v>
      </c>
      <c r="M59" s="2">
        <f>SUMIF(A:A,A59,L:L)</f>
        <v>2407.5550992987687</v>
      </c>
      <c r="N59" s="3">
        <f t="shared" si="19"/>
        <v>0.10441532950943365</v>
      </c>
      <c r="O59" s="7">
        <f t="shared" si="20"/>
        <v>9.577137808195612</v>
      </c>
      <c r="P59" s="3">
        <f t="shared" si="21"/>
        <v>0.10441532950943365</v>
      </c>
      <c r="Q59" s="3">
        <f>IF(ISNUMBER(P59),SUMIF(A:A,A59,P:P),"")</f>
        <v>0.9277050310214344</v>
      </c>
      <c r="R59" s="3">
        <f t="shared" si="22"/>
        <v>0.11255229412140717</v>
      </c>
      <c r="S59" s="8">
        <f t="shared" si="23"/>
        <v>8.884758927448663</v>
      </c>
    </row>
    <row r="60" spans="1:19" ht="15">
      <c r="A60" s="1">
        <v>28</v>
      </c>
      <c r="B60" s="5">
        <v>0.6458333333333334</v>
      </c>
      <c r="C60" s="1" t="s">
        <v>271</v>
      </c>
      <c r="D60" s="1">
        <v>5</v>
      </c>
      <c r="E60" s="1">
        <v>4</v>
      </c>
      <c r="F60" s="1" t="s">
        <v>282</v>
      </c>
      <c r="G60" s="2">
        <v>48.7732</v>
      </c>
      <c r="H60" s="6">
        <f>1+_xlfn.COUNTIFS(A:A,A60,O:O,"&lt;"&amp;O60)</f>
        <v>4</v>
      </c>
      <c r="I60" s="2">
        <f>_xlfn.AVERAGEIF(A:A,A60,G:G)</f>
        <v>48.23839583333333</v>
      </c>
      <c r="J60" s="2">
        <f t="shared" si="16"/>
        <v>0.5348041666666745</v>
      </c>
      <c r="K60" s="2">
        <f t="shared" si="17"/>
        <v>90.53480416666667</v>
      </c>
      <c r="L60" s="2">
        <f t="shared" si="18"/>
        <v>228.6261758874649</v>
      </c>
      <c r="M60" s="2">
        <f>SUMIF(A:A,A60,L:L)</f>
        <v>2407.5550992987687</v>
      </c>
      <c r="N60" s="3">
        <f t="shared" si="19"/>
        <v>0.09496197032169906</v>
      </c>
      <c r="O60" s="7">
        <f t="shared" si="20"/>
        <v>10.530531291761722</v>
      </c>
      <c r="P60" s="3">
        <f t="shared" si="21"/>
        <v>0.09496197032169906</v>
      </c>
      <c r="Q60" s="3">
        <f>IF(ISNUMBER(P60),SUMIF(A:A,A60,P:P),"")</f>
        <v>0.9277050310214344</v>
      </c>
      <c r="R60" s="3">
        <f t="shared" si="22"/>
        <v>0.10236224569909118</v>
      </c>
      <c r="S60" s="8">
        <f t="shared" si="23"/>
        <v>9.769226858695994</v>
      </c>
    </row>
    <row r="61" spans="1:19" ht="15">
      <c r="A61" s="1">
        <v>28</v>
      </c>
      <c r="B61" s="5">
        <v>0.6458333333333334</v>
      </c>
      <c r="C61" s="1" t="s">
        <v>271</v>
      </c>
      <c r="D61" s="1">
        <v>5</v>
      </c>
      <c r="E61" s="1">
        <v>8</v>
      </c>
      <c r="F61" s="1" t="s">
        <v>286</v>
      </c>
      <c r="G61" s="2">
        <v>47.8335</v>
      </c>
      <c r="H61" s="6">
        <f>1+_xlfn.COUNTIFS(A:A,A61,O:O,"&lt;"&amp;O61)</f>
        <v>5</v>
      </c>
      <c r="I61" s="2">
        <f>_xlfn.AVERAGEIF(A:A,A61,G:G)</f>
        <v>48.23839583333333</v>
      </c>
      <c r="J61" s="2">
        <f t="shared" si="16"/>
        <v>-0.40489583333332746</v>
      </c>
      <c r="K61" s="2">
        <f t="shared" si="17"/>
        <v>89.59510416666667</v>
      </c>
      <c r="L61" s="2">
        <f t="shared" si="18"/>
        <v>216.09243371233723</v>
      </c>
      <c r="M61" s="2">
        <f>SUMIF(A:A,A61,L:L)</f>
        <v>2407.5550992987687</v>
      </c>
      <c r="N61" s="3">
        <f t="shared" si="19"/>
        <v>0.08975596603179588</v>
      </c>
      <c r="O61" s="7">
        <f t="shared" si="20"/>
        <v>11.141320674391181</v>
      </c>
      <c r="P61" s="3">
        <f t="shared" si="21"/>
        <v>0.08975596603179588</v>
      </c>
      <c r="Q61" s="3">
        <f>IF(ISNUMBER(P61),SUMIF(A:A,A61,P:P),"")</f>
        <v>0.9277050310214344</v>
      </c>
      <c r="R61" s="3">
        <f t="shared" si="22"/>
        <v>0.09675054357846001</v>
      </c>
      <c r="S61" s="8">
        <f t="shared" si="23"/>
        <v>10.335859241855818</v>
      </c>
    </row>
    <row r="62" spans="1:19" ht="15">
      <c r="A62" s="1">
        <v>28</v>
      </c>
      <c r="B62" s="5">
        <v>0.6458333333333334</v>
      </c>
      <c r="C62" s="1" t="s">
        <v>271</v>
      </c>
      <c r="D62" s="1">
        <v>5</v>
      </c>
      <c r="E62" s="1">
        <v>5</v>
      </c>
      <c r="F62" s="1" t="s">
        <v>283</v>
      </c>
      <c r="G62" s="2">
        <v>42.0858</v>
      </c>
      <c r="H62" s="6">
        <f>1+_xlfn.COUNTIFS(A:A,A62,O:O,"&lt;"&amp;O62)</f>
        <v>6</v>
      </c>
      <c r="I62" s="2">
        <f>_xlfn.AVERAGEIF(A:A,A62,G:G)</f>
        <v>48.23839583333333</v>
      </c>
      <c r="J62" s="2">
        <f t="shared" si="16"/>
        <v>-6.152595833333329</v>
      </c>
      <c r="K62" s="2">
        <f t="shared" si="17"/>
        <v>83.84740416666668</v>
      </c>
      <c r="L62" s="2">
        <f t="shared" si="18"/>
        <v>153.062180909043</v>
      </c>
      <c r="M62" s="2">
        <f>SUMIF(A:A,A62,L:L)</f>
        <v>2407.5550992987687</v>
      </c>
      <c r="N62" s="3">
        <f t="shared" si="19"/>
        <v>0.06357577484046963</v>
      </c>
      <c r="O62" s="7">
        <f t="shared" si="20"/>
        <v>15.729261696130248</v>
      </c>
      <c r="P62" s="3">
        <f t="shared" si="21"/>
        <v>0.06357577484046963</v>
      </c>
      <c r="Q62" s="3">
        <f>IF(ISNUMBER(P62),SUMIF(A:A,A62,P:P),"")</f>
        <v>0.9277050310214344</v>
      </c>
      <c r="R62" s="3">
        <f t="shared" si="22"/>
        <v>0.06853016068099853</v>
      </c>
      <c r="S62" s="8">
        <f t="shared" si="23"/>
        <v>14.592115209752771</v>
      </c>
    </row>
    <row r="63" spans="1:19" ht="15">
      <c r="A63" s="1">
        <v>28</v>
      </c>
      <c r="B63" s="5">
        <v>0.6458333333333334</v>
      </c>
      <c r="C63" s="1" t="s">
        <v>271</v>
      </c>
      <c r="D63" s="1">
        <v>5</v>
      </c>
      <c r="E63" s="1">
        <v>3</v>
      </c>
      <c r="F63" s="1" t="s">
        <v>281</v>
      </c>
      <c r="G63" s="2">
        <v>26.8060333333333</v>
      </c>
      <c r="H63" s="6">
        <f>1+_xlfn.COUNTIFS(A:A,A63,O:O,"&lt;"&amp;O63)</f>
        <v>8</v>
      </c>
      <c r="I63" s="2">
        <f>_xlfn.AVERAGEIF(A:A,A63,G:G)</f>
        <v>48.23839583333333</v>
      </c>
      <c r="J63" s="2">
        <f t="shared" si="16"/>
        <v>-21.43236250000003</v>
      </c>
      <c r="K63" s="2">
        <f t="shared" si="17"/>
        <v>68.56763749999998</v>
      </c>
      <c r="L63" s="2">
        <f t="shared" si="18"/>
        <v>61.19455714352725</v>
      </c>
      <c r="M63" s="2">
        <f>SUMIF(A:A,A63,L:L)</f>
        <v>2407.5550992987687</v>
      </c>
      <c r="N63" s="3">
        <f t="shared" si="19"/>
        <v>0.025417718232638144</v>
      </c>
      <c r="O63" s="7">
        <f t="shared" si="20"/>
        <v>39.342634568823314</v>
      </c>
      <c r="P63" s="3">
        <f t="shared" si="21"/>
      </c>
      <c r="Q63" s="3">
        <f>IF(ISNUMBER(P63),SUMIF(A:A,A63,P:P),"")</f>
      </c>
      <c r="R63" s="3">
        <f t="shared" si="22"/>
      </c>
      <c r="S63" s="8">
        <f t="shared" si="23"/>
      </c>
    </row>
    <row r="64" spans="1:19" ht="15">
      <c r="A64" s="1">
        <v>28</v>
      </c>
      <c r="B64" s="5">
        <v>0.6458333333333334</v>
      </c>
      <c r="C64" s="1" t="s">
        <v>271</v>
      </c>
      <c r="D64" s="1">
        <v>5</v>
      </c>
      <c r="E64" s="1">
        <v>7</v>
      </c>
      <c r="F64" s="1" t="s">
        <v>285</v>
      </c>
      <c r="G64" s="2">
        <v>37.0074666666666</v>
      </c>
      <c r="H64" s="6">
        <f>1+_xlfn.COUNTIFS(A:A,A64,O:O,"&lt;"&amp;O64)</f>
        <v>7</v>
      </c>
      <c r="I64" s="2">
        <f>_xlfn.AVERAGEIF(A:A,A64,G:G)</f>
        <v>48.23839583333333</v>
      </c>
      <c r="J64" s="2">
        <f t="shared" si="16"/>
        <v>-11.230929166666726</v>
      </c>
      <c r="K64" s="2">
        <f t="shared" si="17"/>
        <v>78.76907083333327</v>
      </c>
      <c r="L64" s="2">
        <f t="shared" si="18"/>
        <v>112.8595640744649</v>
      </c>
      <c r="M64" s="2">
        <f>SUMIF(A:A,A64,L:L)</f>
        <v>2407.5550992987687</v>
      </c>
      <c r="N64" s="3">
        <f t="shared" si="19"/>
        <v>0.04687725074592756</v>
      </c>
      <c r="O64" s="7">
        <f t="shared" si="20"/>
        <v>21.332309043035647</v>
      </c>
      <c r="P64" s="3">
        <f t="shared" si="21"/>
      </c>
      <c r="Q64" s="3">
        <f>IF(ISNUMBER(P64),SUMIF(A:A,A64,P:P),"")</f>
      </c>
      <c r="R64" s="3">
        <f t="shared" si="22"/>
      </c>
      <c r="S64" s="8">
        <f t="shared" si="23"/>
      </c>
    </row>
    <row r="65" spans="1:19" ht="15">
      <c r="A65" s="1">
        <v>24</v>
      </c>
      <c r="B65" s="5">
        <v>0.6611111111111111</v>
      </c>
      <c r="C65" s="1" t="s">
        <v>230</v>
      </c>
      <c r="D65" s="1">
        <v>4</v>
      </c>
      <c r="E65" s="1">
        <v>1</v>
      </c>
      <c r="F65" s="1" t="s">
        <v>241</v>
      </c>
      <c r="G65" s="2">
        <v>67.0052666666667</v>
      </c>
      <c r="H65" s="6">
        <f>1+_xlfn.COUNTIFS(A:A,A65,O:O,"&lt;"&amp;O65)</f>
        <v>1</v>
      </c>
      <c r="I65" s="2">
        <f>_xlfn.AVERAGEIF(A:A,A65,G:G)</f>
        <v>50.311328571428575</v>
      </c>
      <c r="J65" s="2">
        <f t="shared" si="16"/>
        <v>16.693938095238124</v>
      </c>
      <c r="K65" s="2">
        <f t="shared" si="17"/>
        <v>106.69393809523812</v>
      </c>
      <c r="L65" s="2">
        <f t="shared" si="18"/>
        <v>602.8306344486601</v>
      </c>
      <c r="M65" s="2">
        <f>SUMIF(A:A,A65,L:L)</f>
        <v>1998.7104316411837</v>
      </c>
      <c r="N65" s="3">
        <f t="shared" si="19"/>
        <v>0.30160979044556396</v>
      </c>
      <c r="O65" s="7">
        <f t="shared" si="20"/>
        <v>3.3155422392711915</v>
      </c>
      <c r="P65" s="3">
        <f t="shared" si="21"/>
        <v>0.30160979044556396</v>
      </c>
      <c r="Q65" s="3">
        <f>IF(ISNUMBER(P65),SUMIF(A:A,A65,P:P),"")</f>
        <v>0.956845957528707</v>
      </c>
      <c r="R65" s="3">
        <f t="shared" si="22"/>
        <v>0.3152124833390595</v>
      </c>
      <c r="S65" s="8">
        <f t="shared" si="23"/>
        <v>3.1724631886623165</v>
      </c>
    </row>
    <row r="66" spans="1:19" ht="15">
      <c r="A66" s="1">
        <v>24</v>
      </c>
      <c r="B66" s="5">
        <v>0.6611111111111111</v>
      </c>
      <c r="C66" s="1" t="s">
        <v>230</v>
      </c>
      <c r="D66" s="1">
        <v>4</v>
      </c>
      <c r="E66" s="1">
        <v>2</v>
      </c>
      <c r="F66" s="1" t="s">
        <v>242</v>
      </c>
      <c r="G66" s="2">
        <v>65.46599999999991</v>
      </c>
      <c r="H66" s="6">
        <f>1+_xlfn.COUNTIFS(A:A,A66,O:O,"&lt;"&amp;O66)</f>
        <v>2</v>
      </c>
      <c r="I66" s="2">
        <f>_xlfn.AVERAGEIF(A:A,A66,G:G)</f>
        <v>50.311328571428575</v>
      </c>
      <c r="J66" s="2">
        <f t="shared" si="16"/>
        <v>15.154671428571334</v>
      </c>
      <c r="K66" s="2">
        <f t="shared" si="17"/>
        <v>105.15467142857133</v>
      </c>
      <c r="L66" s="2">
        <f t="shared" si="18"/>
        <v>549.6492160289417</v>
      </c>
      <c r="M66" s="2">
        <f>SUMIF(A:A,A66,L:L)</f>
        <v>1998.7104316411837</v>
      </c>
      <c r="N66" s="3">
        <f t="shared" si="19"/>
        <v>0.27500192490495634</v>
      </c>
      <c r="O66" s="7">
        <f t="shared" si="20"/>
        <v>3.6363381832531205</v>
      </c>
      <c r="P66" s="3">
        <f t="shared" si="21"/>
        <v>0.27500192490495634</v>
      </c>
      <c r="Q66" s="3">
        <f>IF(ISNUMBER(P66),SUMIF(A:A,A66,P:P),"")</f>
        <v>0.956845957528707</v>
      </c>
      <c r="R66" s="3">
        <f t="shared" si="22"/>
        <v>0.2874045950042129</v>
      </c>
      <c r="S66" s="8">
        <f t="shared" si="23"/>
        <v>3.479415490853031</v>
      </c>
    </row>
    <row r="67" spans="1:19" ht="15">
      <c r="A67" s="1">
        <v>24</v>
      </c>
      <c r="B67" s="5">
        <v>0.6611111111111111</v>
      </c>
      <c r="C67" s="1" t="s">
        <v>230</v>
      </c>
      <c r="D67" s="1">
        <v>4</v>
      </c>
      <c r="E67" s="1">
        <v>4</v>
      </c>
      <c r="F67" s="1" t="s">
        <v>244</v>
      </c>
      <c r="G67" s="2">
        <v>53.91176666666671</v>
      </c>
      <c r="H67" s="6">
        <f>1+_xlfn.COUNTIFS(A:A,A67,O:O,"&lt;"&amp;O67)</f>
        <v>3</v>
      </c>
      <c r="I67" s="2">
        <f>_xlfn.AVERAGEIF(A:A,A67,G:G)</f>
        <v>50.311328571428575</v>
      </c>
      <c r="J67" s="2">
        <f t="shared" si="16"/>
        <v>3.6004380952381325</v>
      </c>
      <c r="K67" s="2">
        <f t="shared" si="17"/>
        <v>93.60043809523813</v>
      </c>
      <c r="L67" s="2">
        <f t="shared" si="18"/>
        <v>274.79525297160416</v>
      </c>
      <c r="M67" s="2">
        <f>SUMIF(A:A,A67,L:L)</f>
        <v>1998.7104316411837</v>
      </c>
      <c r="N67" s="3">
        <f t="shared" si="19"/>
        <v>0.13748627546110515</v>
      </c>
      <c r="O67" s="7">
        <f t="shared" si="20"/>
        <v>7.273453271216878</v>
      </c>
      <c r="P67" s="3">
        <f t="shared" si="21"/>
        <v>0.13748627546110515</v>
      </c>
      <c r="Q67" s="3">
        <f>IF(ISNUMBER(P67),SUMIF(A:A,A67,P:P),"")</f>
        <v>0.956845957528707</v>
      </c>
      <c r="R67" s="3">
        <f t="shared" si="22"/>
        <v>0.14368694812297447</v>
      </c>
      <c r="S67" s="8">
        <f t="shared" si="23"/>
        <v>6.959574359837819</v>
      </c>
    </row>
    <row r="68" spans="1:19" ht="15">
      <c r="A68" s="1">
        <v>24</v>
      </c>
      <c r="B68" s="5">
        <v>0.6611111111111111</v>
      </c>
      <c r="C68" s="1" t="s">
        <v>230</v>
      </c>
      <c r="D68" s="1">
        <v>4</v>
      </c>
      <c r="E68" s="1">
        <v>5</v>
      </c>
      <c r="F68" s="1" t="s">
        <v>245</v>
      </c>
      <c r="G68" s="2">
        <v>52.679500000000004</v>
      </c>
      <c r="H68" s="6">
        <f>1+_xlfn.COUNTIFS(A:A,A68,O:O,"&lt;"&amp;O68)</f>
        <v>4</v>
      </c>
      <c r="I68" s="2">
        <f>_xlfn.AVERAGEIF(A:A,A68,G:G)</f>
        <v>50.311328571428575</v>
      </c>
      <c r="J68" s="2">
        <f t="shared" si="16"/>
        <v>2.3681714285714293</v>
      </c>
      <c r="K68" s="2">
        <f t="shared" si="17"/>
        <v>92.36817142857143</v>
      </c>
      <c r="L68" s="2">
        <f t="shared" si="18"/>
        <v>255.2109060120082</v>
      </c>
      <c r="M68" s="2">
        <f>SUMIF(A:A,A68,L:L)</f>
        <v>1998.7104316411837</v>
      </c>
      <c r="N68" s="3">
        <f t="shared" si="19"/>
        <v>0.12768778406907552</v>
      </c>
      <c r="O68" s="7">
        <f t="shared" si="20"/>
        <v>7.831602743290055</v>
      </c>
      <c r="P68" s="3">
        <f t="shared" si="21"/>
        <v>0.12768778406907552</v>
      </c>
      <c r="Q68" s="3">
        <f>IF(ISNUMBER(P68),SUMIF(A:A,A68,P:P),"")</f>
        <v>0.956845957528707</v>
      </c>
      <c r="R68" s="3">
        <f t="shared" si="22"/>
        <v>0.13344654180163026</v>
      </c>
      <c r="S68" s="8">
        <f t="shared" si="23"/>
        <v>7.49363742588782</v>
      </c>
    </row>
    <row r="69" spans="1:19" ht="15">
      <c r="A69" s="1">
        <v>24</v>
      </c>
      <c r="B69" s="5">
        <v>0.6611111111111111</v>
      </c>
      <c r="C69" s="1" t="s">
        <v>230</v>
      </c>
      <c r="D69" s="1">
        <v>4</v>
      </c>
      <c r="E69" s="1">
        <v>7</v>
      </c>
      <c r="F69" s="1" t="s">
        <v>247</v>
      </c>
      <c r="G69" s="2">
        <v>41.3652333333333</v>
      </c>
      <c r="H69" s="6">
        <f>1+_xlfn.COUNTIFS(A:A,A69,O:O,"&lt;"&amp;O69)</f>
        <v>5</v>
      </c>
      <c r="I69" s="2">
        <f>_xlfn.AVERAGEIF(A:A,A69,G:G)</f>
        <v>50.311328571428575</v>
      </c>
      <c r="J69" s="2">
        <f t="shared" si="16"/>
        <v>-8.946095238095275</v>
      </c>
      <c r="K69" s="2">
        <f t="shared" si="17"/>
        <v>81.05390476190473</v>
      </c>
      <c r="L69" s="2">
        <f t="shared" si="18"/>
        <v>129.4421788047242</v>
      </c>
      <c r="M69" s="2">
        <f>SUMIF(A:A,A69,L:L)</f>
        <v>1998.7104316411837</v>
      </c>
      <c r="N69" s="3">
        <f t="shared" si="19"/>
        <v>0.0647628474618189</v>
      </c>
      <c r="O69" s="7">
        <f t="shared" si="20"/>
        <v>15.440951705984709</v>
      </c>
      <c r="P69" s="3">
        <f t="shared" si="21"/>
        <v>0.0647628474618189</v>
      </c>
      <c r="Q69" s="3">
        <f>IF(ISNUMBER(P69),SUMIF(A:A,A69,P:P),"")</f>
        <v>0.956845957528707</v>
      </c>
      <c r="R69" s="3">
        <f t="shared" si="22"/>
        <v>0.06768367149617802</v>
      </c>
      <c r="S69" s="8">
        <f t="shared" si="23"/>
        <v>14.774612220267459</v>
      </c>
    </row>
    <row r="70" spans="1:19" ht="15">
      <c r="A70" s="1">
        <v>24</v>
      </c>
      <c r="B70" s="5">
        <v>0.6611111111111111</v>
      </c>
      <c r="C70" s="1" t="s">
        <v>230</v>
      </c>
      <c r="D70" s="1">
        <v>4</v>
      </c>
      <c r="E70" s="1">
        <v>6</v>
      </c>
      <c r="F70" s="1" t="s">
        <v>246</v>
      </c>
      <c r="G70" s="2">
        <v>37.1522333333333</v>
      </c>
      <c r="H70" s="6">
        <f>1+_xlfn.COUNTIFS(A:A,A70,O:O,"&lt;"&amp;O70)</f>
        <v>6</v>
      </c>
      <c r="I70" s="2">
        <f>_xlfn.AVERAGEIF(A:A,A70,G:G)</f>
        <v>50.311328571428575</v>
      </c>
      <c r="J70" s="2">
        <f t="shared" si="16"/>
        <v>-13.159095238095276</v>
      </c>
      <c r="K70" s="2">
        <f t="shared" si="17"/>
        <v>76.84090476190472</v>
      </c>
      <c r="L70" s="2">
        <f t="shared" si="18"/>
        <v>100.52980852038519</v>
      </c>
      <c r="M70" s="2">
        <f>SUMIF(A:A,A70,L:L)</f>
        <v>1998.7104316411837</v>
      </c>
      <c r="N70" s="3">
        <f t="shared" si="19"/>
        <v>0.05029733518618704</v>
      </c>
      <c r="O70" s="7">
        <f t="shared" si="20"/>
        <v>19.881769010192535</v>
      </c>
      <c r="P70" s="3">
        <f t="shared" si="21"/>
        <v>0.05029733518618704</v>
      </c>
      <c r="Q70" s="3">
        <f>IF(ISNUMBER(P70),SUMIF(A:A,A70,P:P),"")</f>
        <v>0.956845957528707</v>
      </c>
      <c r="R70" s="3">
        <f t="shared" si="22"/>
        <v>0.05256576023594481</v>
      </c>
      <c r="S70" s="8">
        <f t="shared" si="23"/>
        <v>19.023790305922248</v>
      </c>
    </row>
    <row r="71" spans="1:19" ht="15">
      <c r="A71" s="1">
        <v>24</v>
      </c>
      <c r="B71" s="5">
        <v>0.6611111111111111</v>
      </c>
      <c r="C71" s="1" t="s">
        <v>230</v>
      </c>
      <c r="D71" s="1">
        <v>4</v>
      </c>
      <c r="E71" s="1">
        <v>3</v>
      </c>
      <c r="F71" s="1" t="s">
        <v>243</v>
      </c>
      <c r="G71" s="2">
        <v>34.5993</v>
      </c>
      <c r="H71" s="6">
        <f>1+_xlfn.COUNTIFS(A:A,A71,O:O,"&lt;"&amp;O71)</f>
        <v>7</v>
      </c>
      <c r="I71" s="2">
        <f>_xlfn.AVERAGEIF(A:A,A71,G:G)</f>
        <v>50.311328571428575</v>
      </c>
      <c r="J71" s="2">
        <f t="shared" si="16"/>
        <v>-15.712028571428576</v>
      </c>
      <c r="K71" s="2">
        <f t="shared" si="17"/>
        <v>74.28797142857142</v>
      </c>
      <c r="L71" s="2">
        <f t="shared" si="18"/>
        <v>86.2524348548605</v>
      </c>
      <c r="M71" s="2">
        <f>SUMIF(A:A,A71,L:L)</f>
        <v>1998.7104316411837</v>
      </c>
      <c r="N71" s="3">
        <f t="shared" si="19"/>
        <v>0.043154042471293244</v>
      </c>
      <c r="O71" s="7">
        <f t="shared" si="20"/>
        <v>23.172800107086513</v>
      </c>
      <c r="P71" s="3">
        <f t="shared" si="21"/>
      </c>
      <c r="Q71" s="3">
        <f>IF(ISNUMBER(P71),SUMIF(A:A,A71,P:P),"")</f>
      </c>
      <c r="R71" s="3">
        <f t="shared" si="22"/>
      </c>
      <c r="S71" s="8">
        <f t="shared" si="23"/>
      </c>
    </row>
    <row r="72" spans="1:19" ht="15">
      <c r="A72" s="1">
        <v>29</v>
      </c>
      <c r="B72" s="5">
        <v>0.6666666666666666</v>
      </c>
      <c r="C72" s="1" t="s">
        <v>271</v>
      </c>
      <c r="D72" s="1">
        <v>6</v>
      </c>
      <c r="E72" s="1">
        <v>2</v>
      </c>
      <c r="F72" s="1" t="s">
        <v>288</v>
      </c>
      <c r="G72" s="2">
        <v>66.1123666666666</v>
      </c>
      <c r="H72" s="6">
        <f>1+_xlfn.COUNTIFS(A:A,A72,O:O,"&lt;"&amp;O72)</f>
        <v>1</v>
      </c>
      <c r="I72" s="2">
        <f>_xlfn.AVERAGEIF(A:A,A72,G:G)</f>
        <v>49.94616666666665</v>
      </c>
      <c r="J72" s="2">
        <f t="shared" si="16"/>
        <v>16.166199999999954</v>
      </c>
      <c r="K72" s="2">
        <f t="shared" si="17"/>
        <v>106.16619999999995</v>
      </c>
      <c r="L72" s="2">
        <f t="shared" si="18"/>
        <v>584.0414755010321</v>
      </c>
      <c r="M72" s="2">
        <f>SUMIF(A:A,A72,L:L)</f>
        <v>2326.0775800993374</v>
      </c>
      <c r="N72" s="3">
        <f t="shared" si="19"/>
        <v>0.25108426326695865</v>
      </c>
      <c r="O72" s="7">
        <f t="shared" si="20"/>
        <v>3.9827267029346904</v>
      </c>
      <c r="P72" s="3">
        <f t="shared" si="21"/>
        <v>0.25108426326695865</v>
      </c>
      <c r="Q72" s="3">
        <f>IF(ISNUMBER(P72),SUMIF(A:A,A72,P:P),"")</f>
        <v>0.9702710121105756</v>
      </c>
      <c r="R72" s="3">
        <f t="shared" si="22"/>
        <v>0.25877745509555033</v>
      </c>
      <c r="S72" s="8">
        <f t="shared" si="23"/>
        <v>3.8643242690162576</v>
      </c>
    </row>
    <row r="73" spans="1:19" ht="15">
      <c r="A73" s="1">
        <v>29</v>
      </c>
      <c r="B73" s="5">
        <v>0.6666666666666666</v>
      </c>
      <c r="C73" s="1" t="s">
        <v>271</v>
      </c>
      <c r="D73" s="1">
        <v>6</v>
      </c>
      <c r="E73" s="1">
        <v>3</v>
      </c>
      <c r="F73" s="1" t="s">
        <v>289</v>
      </c>
      <c r="G73" s="2">
        <v>64.2505</v>
      </c>
      <c r="H73" s="6">
        <f>1+_xlfn.COUNTIFS(A:A,A73,O:O,"&lt;"&amp;O73)</f>
        <v>2</v>
      </c>
      <c r="I73" s="2">
        <f>_xlfn.AVERAGEIF(A:A,A73,G:G)</f>
        <v>49.94616666666665</v>
      </c>
      <c r="J73" s="2">
        <f t="shared" si="16"/>
        <v>14.304333333333354</v>
      </c>
      <c r="K73" s="2">
        <f t="shared" si="17"/>
        <v>104.30433333333335</v>
      </c>
      <c r="L73" s="2">
        <f t="shared" si="18"/>
        <v>522.3093307418562</v>
      </c>
      <c r="M73" s="2">
        <f>SUMIF(A:A,A73,L:L)</f>
        <v>2326.0775800993374</v>
      </c>
      <c r="N73" s="3">
        <f t="shared" si="19"/>
        <v>0.22454510340087216</v>
      </c>
      <c r="O73" s="7">
        <f t="shared" si="20"/>
        <v>4.453448259856892</v>
      </c>
      <c r="P73" s="3">
        <f t="shared" si="21"/>
        <v>0.22454510340087216</v>
      </c>
      <c r="Q73" s="3">
        <f>IF(ISNUMBER(P73),SUMIF(A:A,A73,P:P),"")</f>
        <v>0.9702710121105756</v>
      </c>
      <c r="R73" s="3">
        <f t="shared" si="22"/>
        <v>0.23142513854189245</v>
      </c>
      <c r="S73" s="8">
        <f t="shared" si="23"/>
        <v>4.321051750473428</v>
      </c>
    </row>
    <row r="74" spans="1:19" ht="15">
      <c r="A74" s="1">
        <v>29</v>
      </c>
      <c r="B74" s="5">
        <v>0.6666666666666666</v>
      </c>
      <c r="C74" s="1" t="s">
        <v>271</v>
      </c>
      <c r="D74" s="1">
        <v>6</v>
      </c>
      <c r="E74" s="1">
        <v>7</v>
      </c>
      <c r="F74" s="1" t="s">
        <v>293</v>
      </c>
      <c r="G74" s="2">
        <v>56.1046666666666</v>
      </c>
      <c r="H74" s="6">
        <f>1+_xlfn.COUNTIFS(A:A,A74,O:O,"&lt;"&amp;O74)</f>
        <v>3</v>
      </c>
      <c r="I74" s="2">
        <f>_xlfn.AVERAGEIF(A:A,A74,G:G)</f>
        <v>49.94616666666665</v>
      </c>
      <c r="J74" s="2">
        <f t="shared" si="16"/>
        <v>6.158499999999954</v>
      </c>
      <c r="K74" s="2">
        <f t="shared" si="17"/>
        <v>96.15849999999995</v>
      </c>
      <c r="L74" s="2">
        <f t="shared" si="18"/>
        <v>320.3807076326286</v>
      </c>
      <c r="M74" s="2">
        <f>SUMIF(A:A,A74,L:L)</f>
        <v>2326.0775800993374</v>
      </c>
      <c r="N74" s="3">
        <f t="shared" si="19"/>
        <v>0.1377343173648346</v>
      </c>
      <c r="O74" s="7">
        <f t="shared" si="20"/>
        <v>7.260354711390999</v>
      </c>
      <c r="P74" s="3">
        <f t="shared" si="21"/>
        <v>0.1377343173648346</v>
      </c>
      <c r="Q74" s="3">
        <f>IF(ISNUMBER(P74),SUMIF(A:A,A74,P:P),"")</f>
        <v>0.9702710121105756</v>
      </c>
      <c r="R74" s="3">
        <f t="shared" si="22"/>
        <v>0.14195448039329644</v>
      </c>
      <c r="S74" s="8">
        <f t="shared" si="23"/>
        <v>7.04451171410313</v>
      </c>
    </row>
    <row r="75" spans="1:19" ht="15">
      <c r="A75" s="1">
        <v>29</v>
      </c>
      <c r="B75" s="5">
        <v>0.6666666666666666</v>
      </c>
      <c r="C75" s="1" t="s">
        <v>271</v>
      </c>
      <c r="D75" s="1">
        <v>6</v>
      </c>
      <c r="E75" s="1">
        <v>4</v>
      </c>
      <c r="F75" s="1" t="s">
        <v>290</v>
      </c>
      <c r="G75" s="2">
        <v>54.365166666666696</v>
      </c>
      <c r="H75" s="6">
        <f>1+_xlfn.COUNTIFS(A:A,A75,O:O,"&lt;"&amp;O75)</f>
        <v>4</v>
      </c>
      <c r="I75" s="2">
        <f>_xlfn.AVERAGEIF(A:A,A75,G:G)</f>
        <v>49.94616666666665</v>
      </c>
      <c r="J75" s="2">
        <f t="shared" si="16"/>
        <v>4.419000000000047</v>
      </c>
      <c r="K75" s="2">
        <f t="shared" si="17"/>
        <v>94.41900000000004</v>
      </c>
      <c r="L75" s="2">
        <f t="shared" si="18"/>
        <v>288.6283862622663</v>
      </c>
      <c r="M75" s="2">
        <f>SUMIF(A:A,A75,L:L)</f>
        <v>2326.0775800993374</v>
      </c>
      <c r="N75" s="3">
        <f t="shared" si="19"/>
        <v>0.12408373165693817</v>
      </c>
      <c r="O75" s="7">
        <f t="shared" si="20"/>
        <v>8.059074196485005</v>
      </c>
      <c r="P75" s="3">
        <f t="shared" si="21"/>
        <v>0.12408373165693817</v>
      </c>
      <c r="Q75" s="3">
        <f>IF(ISNUMBER(P75),SUMIF(A:A,A75,P:P),"")</f>
        <v>0.9702710121105756</v>
      </c>
      <c r="R75" s="3">
        <f t="shared" si="22"/>
        <v>0.1278856423701929</v>
      </c>
      <c r="S75" s="8">
        <f t="shared" si="23"/>
        <v>7.8194860772977295</v>
      </c>
    </row>
    <row r="76" spans="1:19" ht="15">
      <c r="A76" s="1">
        <v>29</v>
      </c>
      <c r="B76" s="5">
        <v>0.6666666666666666</v>
      </c>
      <c r="C76" s="1" t="s">
        <v>271</v>
      </c>
      <c r="D76" s="1">
        <v>6</v>
      </c>
      <c r="E76" s="1">
        <v>5</v>
      </c>
      <c r="F76" s="1" t="s">
        <v>291</v>
      </c>
      <c r="G76" s="2">
        <v>53.4348666666666</v>
      </c>
      <c r="H76" s="6">
        <f>1+_xlfn.COUNTIFS(A:A,A76,O:O,"&lt;"&amp;O76)</f>
        <v>5</v>
      </c>
      <c r="I76" s="2">
        <f>_xlfn.AVERAGEIF(A:A,A76,G:G)</f>
        <v>49.94616666666665</v>
      </c>
      <c r="J76" s="2">
        <f t="shared" si="16"/>
        <v>3.4886999999999517</v>
      </c>
      <c r="K76" s="2">
        <f t="shared" si="17"/>
        <v>93.48869999999995</v>
      </c>
      <c r="L76" s="2">
        <f t="shared" si="18"/>
        <v>272.9591089772208</v>
      </c>
      <c r="M76" s="2">
        <f>SUMIF(A:A,A76,L:L)</f>
        <v>2326.0775800993374</v>
      </c>
      <c r="N76" s="3">
        <f t="shared" si="19"/>
        <v>0.1173473796886705</v>
      </c>
      <c r="O76" s="7">
        <f t="shared" si="20"/>
        <v>8.52170711142472</v>
      </c>
      <c r="P76" s="3">
        <f t="shared" si="21"/>
        <v>0.1173473796886705</v>
      </c>
      <c r="Q76" s="3">
        <f>IF(ISNUMBER(P76),SUMIF(A:A,A76,P:P),"")</f>
        <v>0.9702710121105756</v>
      </c>
      <c r="R76" s="3">
        <f t="shared" si="22"/>
        <v>0.12094288938243285</v>
      </c>
      <c r="S76" s="8">
        <f t="shared" si="23"/>
        <v>8.26836538391195</v>
      </c>
    </row>
    <row r="77" spans="1:19" ht="15">
      <c r="A77" s="1">
        <v>29</v>
      </c>
      <c r="B77" s="5">
        <v>0.6666666666666666</v>
      </c>
      <c r="C77" s="1" t="s">
        <v>271</v>
      </c>
      <c r="D77" s="1">
        <v>6</v>
      </c>
      <c r="E77" s="1">
        <v>1</v>
      </c>
      <c r="F77" s="1" t="s">
        <v>287</v>
      </c>
      <c r="G77" s="2">
        <v>53.1669666666666</v>
      </c>
      <c r="H77" s="6">
        <f>1+_xlfn.COUNTIFS(A:A,A77,O:O,"&lt;"&amp;O77)</f>
        <v>6</v>
      </c>
      <c r="I77" s="2">
        <f>_xlfn.AVERAGEIF(A:A,A77,G:G)</f>
        <v>49.94616666666665</v>
      </c>
      <c r="J77" s="2">
        <f t="shared" si="16"/>
        <v>3.2207999999999544</v>
      </c>
      <c r="K77" s="2">
        <f t="shared" si="17"/>
        <v>93.22079999999995</v>
      </c>
      <c r="L77" s="2">
        <f t="shared" si="18"/>
        <v>268.6066387756984</v>
      </c>
      <c r="M77" s="2">
        <f>SUMIF(A:A,A77,L:L)</f>
        <v>2326.0775800993374</v>
      </c>
      <c r="N77" s="3">
        <f t="shared" si="19"/>
        <v>0.11547621673230146</v>
      </c>
      <c r="O77" s="7">
        <f t="shared" si="20"/>
        <v>8.659791845434404</v>
      </c>
      <c r="P77" s="3">
        <f t="shared" si="21"/>
        <v>0.11547621673230146</v>
      </c>
      <c r="Q77" s="3">
        <f>IF(ISNUMBER(P77),SUMIF(A:A,A77,P:P),"")</f>
        <v>0.9702710121105756</v>
      </c>
      <c r="R77" s="3">
        <f t="shared" si="22"/>
        <v>0.119014394216635</v>
      </c>
      <c r="S77" s="8">
        <f t="shared" si="23"/>
        <v>8.402344998536547</v>
      </c>
    </row>
    <row r="78" spans="1:19" ht="15">
      <c r="A78" s="1">
        <v>29</v>
      </c>
      <c r="B78" s="5">
        <v>0.6666666666666666</v>
      </c>
      <c r="C78" s="1" t="s">
        <v>271</v>
      </c>
      <c r="D78" s="1">
        <v>6</v>
      </c>
      <c r="E78" s="1">
        <v>6</v>
      </c>
      <c r="F78" s="1" t="s">
        <v>292</v>
      </c>
      <c r="G78" s="2">
        <v>30.5512666666667</v>
      </c>
      <c r="H78" s="6">
        <f>1+_xlfn.COUNTIFS(A:A,A78,O:O,"&lt;"&amp;O78)</f>
        <v>7</v>
      </c>
      <c r="I78" s="2">
        <f>_xlfn.AVERAGEIF(A:A,A78,G:G)</f>
        <v>49.94616666666665</v>
      </c>
      <c r="J78" s="2">
        <f t="shared" si="16"/>
        <v>-19.39489999999995</v>
      </c>
      <c r="K78" s="2">
        <f t="shared" si="17"/>
        <v>70.60510000000005</v>
      </c>
      <c r="L78" s="2">
        <f t="shared" si="18"/>
        <v>69.15193220863527</v>
      </c>
      <c r="M78" s="2">
        <f>SUMIF(A:A,A78,L:L)</f>
        <v>2326.0775800993374</v>
      </c>
      <c r="N78" s="3">
        <f t="shared" si="19"/>
        <v>0.029728987889424595</v>
      </c>
      <c r="O78" s="7">
        <f t="shared" si="20"/>
        <v>33.63720297910737</v>
      </c>
      <c r="P78" s="3">
        <f t="shared" si="21"/>
      </c>
      <c r="Q78" s="3">
        <f>IF(ISNUMBER(P78),SUMIF(A:A,A78,P:P),"")</f>
      </c>
      <c r="R78" s="3">
        <f t="shared" si="22"/>
      </c>
      <c r="S78" s="8">
        <f t="shared" si="23"/>
      </c>
    </row>
    <row r="79" spans="1:19" ht="15">
      <c r="A79" s="1">
        <v>29</v>
      </c>
      <c r="B79" s="5">
        <v>0.6666666666666666</v>
      </c>
      <c r="C79" s="1" t="s">
        <v>271</v>
      </c>
      <c r="D79" s="1">
        <v>6</v>
      </c>
      <c r="E79" s="1">
        <v>8</v>
      </c>
      <c r="F79" s="1" t="s">
        <v>294</v>
      </c>
      <c r="G79" s="2">
        <v>21.5835333333333</v>
      </c>
      <c r="H79" s="2"/>
      <c r="I79" s="2"/>
      <c r="J79" s="2"/>
      <c r="K79" s="2"/>
      <c r="L79" s="2"/>
      <c r="M79" s="2"/>
      <c r="N79" s="3"/>
      <c r="O79" s="2"/>
      <c r="P79" s="2"/>
      <c r="Q79" s="2"/>
      <c r="R79" s="2"/>
      <c r="S79" s="1"/>
    </row>
    <row r="80" spans="1:19" ht="15">
      <c r="A80" s="1">
        <v>9</v>
      </c>
      <c r="B80" s="5">
        <v>0.6701388888888888</v>
      </c>
      <c r="C80" s="1" t="s">
        <v>81</v>
      </c>
      <c r="D80" s="1">
        <v>5</v>
      </c>
      <c r="E80" s="1">
        <v>2</v>
      </c>
      <c r="F80" s="1" t="s">
        <v>108</v>
      </c>
      <c r="G80" s="2">
        <v>79.9311</v>
      </c>
      <c r="H80" s="6">
        <f>1+_xlfn.COUNTIFS(A:A,A80,O:O,"&lt;"&amp;O80)</f>
        <v>1</v>
      </c>
      <c r="I80" s="2">
        <f>_xlfn.AVERAGEIF(A:A,A80,G:G)</f>
        <v>49.058255555555554</v>
      </c>
      <c r="J80" s="2">
        <f aca="true" t="shared" si="24" ref="J80:J103">G80-I80</f>
        <v>30.872844444444446</v>
      </c>
      <c r="K80" s="2">
        <f aca="true" t="shared" si="25" ref="K80:K103">90+J80</f>
        <v>120.87284444444444</v>
      </c>
      <c r="L80" s="2">
        <f aca="true" t="shared" si="26" ref="L80:L103">EXP(0.06*K80)</f>
        <v>1411.4469553773033</v>
      </c>
      <c r="M80" s="2">
        <f>SUMIF(A:A,A80,L:L)</f>
        <v>3922.569618322698</v>
      </c>
      <c r="N80" s="3">
        <f aca="true" t="shared" si="27" ref="N80:N103">L80/M80</f>
        <v>0.35982712678553863</v>
      </c>
      <c r="O80" s="7">
        <f aca="true" t="shared" si="28" ref="O80:O103">1/N80</f>
        <v>2.779112316887693</v>
      </c>
      <c r="P80" s="3">
        <f aca="true" t="shared" si="29" ref="P80:P103">IF(O80&gt;21,"",N80)</f>
        <v>0.35982712678553863</v>
      </c>
      <c r="Q80" s="3">
        <f>IF(ISNUMBER(P80),SUMIF(A:A,A80,P:P),"")</f>
        <v>0.9438992169742606</v>
      </c>
      <c r="R80" s="3">
        <f aca="true" t="shared" si="30" ref="R80:R103">_xlfn.IFERROR(P80*(1/Q80),"")</f>
        <v>0.3812135027921639</v>
      </c>
      <c r="S80" s="8">
        <f aca="true" t="shared" si="31" ref="S80:S103">_xlfn.IFERROR(1/R80,"")</f>
        <v>2.623201939793817</v>
      </c>
    </row>
    <row r="81" spans="1:19" ht="15">
      <c r="A81" s="1">
        <v>9</v>
      </c>
      <c r="B81" s="5">
        <v>0.6701388888888888</v>
      </c>
      <c r="C81" s="1" t="s">
        <v>81</v>
      </c>
      <c r="D81" s="1">
        <v>5</v>
      </c>
      <c r="E81" s="1">
        <v>6</v>
      </c>
      <c r="F81" s="1" t="s">
        <v>112</v>
      </c>
      <c r="G81" s="2">
        <v>60.661500000000004</v>
      </c>
      <c r="H81" s="6">
        <f>1+_xlfn.COUNTIFS(A:A,A81,O:O,"&lt;"&amp;O81)</f>
        <v>2</v>
      </c>
      <c r="I81" s="2">
        <f>_xlfn.AVERAGEIF(A:A,A81,G:G)</f>
        <v>49.058255555555554</v>
      </c>
      <c r="J81" s="2">
        <f t="shared" si="24"/>
        <v>11.60324444444445</v>
      </c>
      <c r="K81" s="2">
        <f t="shared" si="25"/>
        <v>101.60324444444444</v>
      </c>
      <c r="L81" s="2">
        <f t="shared" si="26"/>
        <v>444.16435669277</v>
      </c>
      <c r="M81" s="2">
        <f>SUMIF(A:A,A81,L:L)</f>
        <v>3922.569618322698</v>
      </c>
      <c r="N81" s="3">
        <f t="shared" si="27"/>
        <v>0.11323300792879133</v>
      </c>
      <c r="O81" s="7">
        <f t="shared" si="28"/>
        <v>8.831347133592605</v>
      </c>
      <c r="P81" s="3">
        <f t="shared" si="29"/>
        <v>0.11323300792879133</v>
      </c>
      <c r="Q81" s="3">
        <f>IF(ISNUMBER(P81),SUMIF(A:A,A81,P:P),"")</f>
        <v>0.9438992169742606</v>
      </c>
      <c r="R81" s="3">
        <f t="shared" si="30"/>
        <v>0.11996302771790424</v>
      </c>
      <c r="S81" s="8">
        <f t="shared" si="31"/>
        <v>8.33590164422594</v>
      </c>
    </row>
    <row r="82" spans="1:19" ht="15">
      <c r="A82" s="1">
        <v>9</v>
      </c>
      <c r="B82" s="5">
        <v>0.6701388888888888</v>
      </c>
      <c r="C82" s="1" t="s">
        <v>81</v>
      </c>
      <c r="D82" s="1">
        <v>5</v>
      </c>
      <c r="E82" s="1">
        <v>4</v>
      </c>
      <c r="F82" s="1" t="s">
        <v>110</v>
      </c>
      <c r="G82" s="2">
        <v>58.532799999999995</v>
      </c>
      <c r="H82" s="6">
        <f>1+_xlfn.COUNTIFS(A:A,A82,O:O,"&lt;"&amp;O82)</f>
        <v>3</v>
      </c>
      <c r="I82" s="2">
        <f>_xlfn.AVERAGEIF(A:A,A82,G:G)</f>
        <v>49.058255555555554</v>
      </c>
      <c r="J82" s="2">
        <f t="shared" si="24"/>
        <v>9.47454444444444</v>
      </c>
      <c r="K82" s="2">
        <f t="shared" si="25"/>
        <v>99.47454444444443</v>
      </c>
      <c r="L82" s="2">
        <f t="shared" si="26"/>
        <v>390.9081674982312</v>
      </c>
      <c r="M82" s="2">
        <f>SUMIF(A:A,A82,L:L)</f>
        <v>3922.569618322698</v>
      </c>
      <c r="N82" s="3">
        <f t="shared" si="27"/>
        <v>0.09965614521467299</v>
      </c>
      <c r="O82" s="7">
        <f t="shared" si="28"/>
        <v>10.034504122609428</v>
      </c>
      <c r="P82" s="3">
        <f t="shared" si="29"/>
        <v>0.09965614521467299</v>
      </c>
      <c r="Q82" s="3">
        <f>IF(ISNUMBER(P82),SUMIF(A:A,A82,P:P),"")</f>
        <v>0.9438992169742606</v>
      </c>
      <c r="R82" s="3">
        <f t="shared" si="30"/>
        <v>0.10557922225439301</v>
      </c>
      <c r="S82" s="8">
        <f t="shared" si="31"/>
        <v>9.47156058405603</v>
      </c>
    </row>
    <row r="83" spans="1:19" ht="15">
      <c r="A83" s="1">
        <v>9</v>
      </c>
      <c r="B83" s="5">
        <v>0.6701388888888888</v>
      </c>
      <c r="C83" s="1" t="s">
        <v>81</v>
      </c>
      <c r="D83" s="1">
        <v>5</v>
      </c>
      <c r="E83" s="1">
        <v>7</v>
      </c>
      <c r="F83" s="1" t="s">
        <v>113</v>
      </c>
      <c r="G83" s="2">
        <v>57.653366666666706</v>
      </c>
      <c r="H83" s="6">
        <f>1+_xlfn.COUNTIFS(A:A,A83,O:O,"&lt;"&amp;O83)</f>
        <v>4</v>
      </c>
      <c r="I83" s="2">
        <f>_xlfn.AVERAGEIF(A:A,A83,G:G)</f>
        <v>49.058255555555554</v>
      </c>
      <c r="J83" s="2">
        <f t="shared" si="24"/>
        <v>8.595111111111152</v>
      </c>
      <c r="K83" s="2">
        <f t="shared" si="25"/>
        <v>98.59511111111115</v>
      </c>
      <c r="L83" s="2">
        <f t="shared" si="26"/>
        <v>370.81625362333807</v>
      </c>
      <c r="M83" s="2">
        <f>SUMIF(A:A,A83,L:L)</f>
        <v>3922.569618322698</v>
      </c>
      <c r="N83" s="3">
        <f t="shared" si="27"/>
        <v>0.09453401461409885</v>
      </c>
      <c r="O83" s="7">
        <f t="shared" si="28"/>
        <v>10.578203031809668</v>
      </c>
      <c r="P83" s="3">
        <f t="shared" si="29"/>
        <v>0.09453401461409885</v>
      </c>
      <c r="Q83" s="3">
        <f>IF(ISNUMBER(P83),SUMIF(A:A,A83,P:P),"")</f>
        <v>0.9438992169742606</v>
      </c>
      <c r="R83" s="3">
        <f t="shared" si="30"/>
        <v>0.10015265709948855</v>
      </c>
      <c r="S83" s="8">
        <f t="shared" si="31"/>
        <v>9.984757558719895</v>
      </c>
    </row>
    <row r="84" spans="1:19" ht="15">
      <c r="A84" s="1">
        <v>9</v>
      </c>
      <c r="B84" s="5">
        <v>0.6701388888888888</v>
      </c>
      <c r="C84" s="1" t="s">
        <v>81</v>
      </c>
      <c r="D84" s="1">
        <v>5</v>
      </c>
      <c r="E84" s="1">
        <v>3</v>
      </c>
      <c r="F84" s="1" t="s">
        <v>109</v>
      </c>
      <c r="G84" s="2">
        <v>51.5439666666667</v>
      </c>
      <c r="H84" s="6">
        <f>1+_xlfn.COUNTIFS(A:A,A84,O:O,"&lt;"&amp;O84)</f>
        <v>5</v>
      </c>
      <c r="I84" s="2">
        <f>_xlfn.AVERAGEIF(A:A,A84,G:G)</f>
        <v>49.058255555555554</v>
      </c>
      <c r="J84" s="2">
        <f t="shared" si="24"/>
        <v>2.4857111111111436</v>
      </c>
      <c r="K84" s="2">
        <f t="shared" si="25"/>
        <v>92.48571111111114</v>
      </c>
      <c r="L84" s="2">
        <f t="shared" si="26"/>
        <v>257.0171120849324</v>
      </c>
      <c r="M84" s="2">
        <f>SUMIF(A:A,A84,L:L)</f>
        <v>3922.569618322698</v>
      </c>
      <c r="N84" s="3">
        <f t="shared" si="27"/>
        <v>0.0655226387530207</v>
      </c>
      <c r="O84" s="7">
        <f t="shared" si="28"/>
        <v>15.261900604604365</v>
      </c>
      <c r="P84" s="3">
        <f t="shared" si="29"/>
        <v>0.0655226387530207</v>
      </c>
      <c r="Q84" s="3">
        <f>IF(ISNUMBER(P84),SUMIF(A:A,A84,P:P),"")</f>
        <v>0.9438992169742606</v>
      </c>
      <c r="R84" s="3">
        <f t="shared" si="30"/>
        <v>0.06941698602426899</v>
      </c>
      <c r="S84" s="8">
        <f t="shared" si="31"/>
        <v>14.405696030225057</v>
      </c>
    </row>
    <row r="85" spans="1:19" ht="15">
      <c r="A85" s="1">
        <v>9</v>
      </c>
      <c r="B85" s="5">
        <v>0.6701388888888888</v>
      </c>
      <c r="C85" s="1" t="s">
        <v>81</v>
      </c>
      <c r="D85" s="1">
        <v>5</v>
      </c>
      <c r="E85" s="1">
        <v>5</v>
      </c>
      <c r="F85" s="1" t="s">
        <v>111</v>
      </c>
      <c r="G85" s="2">
        <v>48.5846333333333</v>
      </c>
      <c r="H85" s="6">
        <f>1+_xlfn.COUNTIFS(A:A,A85,O:O,"&lt;"&amp;O85)</f>
        <v>6</v>
      </c>
      <c r="I85" s="2">
        <f>_xlfn.AVERAGEIF(A:A,A85,G:G)</f>
        <v>49.058255555555554</v>
      </c>
      <c r="J85" s="2">
        <f t="shared" si="24"/>
        <v>-0.4736222222222537</v>
      </c>
      <c r="K85" s="2">
        <f t="shared" si="25"/>
        <v>89.52637777777775</v>
      </c>
      <c r="L85" s="2">
        <f t="shared" si="26"/>
        <v>215.2031932428597</v>
      </c>
      <c r="M85" s="2">
        <f>SUMIF(A:A,A85,L:L)</f>
        <v>3922.569618322698</v>
      </c>
      <c r="N85" s="3">
        <f t="shared" si="27"/>
        <v>0.054862810397965915</v>
      </c>
      <c r="O85" s="7">
        <f t="shared" si="28"/>
        <v>18.227283523140038</v>
      </c>
      <c r="P85" s="3">
        <f t="shared" si="29"/>
        <v>0.054862810397965915</v>
      </c>
      <c r="Q85" s="3">
        <f>IF(ISNUMBER(P85),SUMIF(A:A,A85,P:P),"")</f>
        <v>0.9438992169742606</v>
      </c>
      <c r="R85" s="3">
        <f t="shared" si="30"/>
        <v>0.058123589268177116</v>
      </c>
      <c r="S85" s="8">
        <f t="shared" si="31"/>
        <v>17.20471864505972</v>
      </c>
    </row>
    <row r="86" spans="1:19" ht="15">
      <c r="A86" s="1">
        <v>9</v>
      </c>
      <c r="B86" s="5">
        <v>0.6701388888888888</v>
      </c>
      <c r="C86" s="1" t="s">
        <v>81</v>
      </c>
      <c r="D86" s="1">
        <v>5</v>
      </c>
      <c r="E86" s="1">
        <v>9</v>
      </c>
      <c r="F86" s="1" t="s">
        <v>115</v>
      </c>
      <c r="G86" s="2">
        <v>48.5719</v>
      </c>
      <c r="H86" s="6">
        <f>1+_xlfn.COUNTIFS(A:A,A86,O:O,"&lt;"&amp;O86)</f>
        <v>7</v>
      </c>
      <c r="I86" s="2">
        <f>_xlfn.AVERAGEIF(A:A,A86,G:G)</f>
        <v>49.058255555555554</v>
      </c>
      <c r="J86" s="2">
        <f t="shared" si="24"/>
        <v>-0.486355555555555</v>
      </c>
      <c r="K86" s="2">
        <f t="shared" si="25"/>
        <v>89.51364444444445</v>
      </c>
      <c r="L86" s="2">
        <f t="shared" si="26"/>
        <v>215.03884079385233</v>
      </c>
      <c r="M86" s="2">
        <f>SUMIF(A:A,A86,L:L)</f>
        <v>3922.569618322698</v>
      </c>
      <c r="N86" s="3">
        <f t="shared" si="27"/>
        <v>0.054820911218346605</v>
      </c>
      <c r="O86" s="7">
        <f t="shared" si="28"/>
        <v>18.24121448870291</v>
      </c>
      <c r="P86" s="3">
        <f t="shared" si="29"/>
        <v>0.054820911218346605</v>
      </c>
      <c r="Q86" s="3">
        <f>IF(ISNUMBER(P86),SUMIF(A:A,A86,P:P),"")</f>
        <v>0.9438992169742606</v>
      </c>
      <c r="R86" s="3">
        <f t="shared" si="30"/>
        <v>0.058079199804910456</v>
      </c>
      <c r="S86" s="8">
        <f t="shared" si="31"/>
        <v>17.217868072546214</v>
      </c>
    </row>
    <row r="87" spans="1:19" ht="15">
      <c r="A87" s="1">
        <v>9</v>
      </c>
      <c r="B87" s="5">
        <v>0.6701388888888888</v>
      </c>
      <c r="C87" s="1" t="s">
        <v>81</v>
      </c>
      <c r="D87" s="1">
        <v>5</v>
      </c>
      <c r="E87" s="1">
        <v>1</v>
      </c>
      <c r="F87" s="1" t="s">
        <v>107</v>
      </c>
      <c r="G87" s="2">
        <v>47.7700000000001</v>
      </c>
      <c r="H87" s="6">
        <f>1+_xlfn.COUNTIFS(A:A,A87,O:O,"&lt;"&amp;O87)</f>
        <v>8</v>
      </c>
      <c r="I87" s="2">
        <f>_xlfn.AVERAGEIF(A:A,A87,G:G)</f>
        <v>49.058255555555554</v>
      </c>
      <c r="J87" s="2">
        <f t="shared" si="24"/>
        <v>-1.2882555555554518</v>
      </c>
      <c r="K87" s="2">
        <f t="shared" si="25"/>
        <v>88.71174444444455</v>
      </c>
      <c r="L87" s="2">
        <f t="shared" si="26"/>
        <v>204.93742049693176</v>
      </c>
      <c r="M87" s="2">
        <f>SUMIF(A:A,A87,L:L)</f>
        <v>3922.569618322698</v>
      </c>
      <c r="N87" s="3">
        <f t="shared" si="27"/>
        <v>0.05224570637055095</v>
      </c>
      <c r="O87" s="7">
        <f t="shared" si="28"/>
        <v>19.140328832144274</v>
      </c>
      <c r="P87" s="3">
        <f t="shared" si="29"/>
        <v>0.05224570637055095</v>
      </c>
      <c r="Q87" s="3">
        <f>IF(ISNUMBER(P87),SUMIF(A:A,A87,P:P),"")</f>
        <v>0.9438992169742606</v>
      </c>
      <c r="R87" s="3">
        <f t="shared" si="30"/>
        <v>0.05535093729395015</v>
      </c>
      <c r="S87" s="8">
        <f t="shared" si="31"/>
        <v>18.066541397290845</v>
      </c>
    </row>
    <row r="88" spans="1:19" ht="15">
      <c r="A88" s="1">
        <v>9</v>
      </c>
      <c r="B88" s="5">
        <v>0.6701388888888888</v>
      </c>
      <c r="C88" s="1" t="s">
        <v>81</v>
      </c>
      <c r="D88" s="1">
        <v>5</v>
      </c>
      <c r="E88" s="1">
        <v>8</v>
      </c>
      <c r="F88" s="1" t="s">
        <v>114</v>
      </c>
      <c r="G88" s="2">
        <v>46.7678666666666</v>
      </c>
      <c r="H88" s="6">
        <f>1+_xlfn.COUNTIFS(A:A,A88,O:O,"&lt;"&amp;O88)</f>
        <v>9</v>
      </c>
      <c r="I88" s="2">
        <f>_xlfn.AVERAGEIF(A:A,A88,G:G)</f>
        <v>49.058255555555554</v>
      </c>
      <c r="J88" s="2">
        <f t="shared" si="24"/>
        <v>-2.2903888888889554</v>
      </c>
      <c r="K88" s="2">
        <f t="shared" si="25"/>
        <v>87.70961111111104</v>
      </c>
      <c r="L88" s="2">
        <f t="shared" si="26"/>
        <v>192.9780914516002</v>
      </c>
      <c r="M88" s="2">
        <f>SUMIF(A:A,A88,L:L)</f>
        <v>3922.569618322698</v>
      </c>
      <c r="N88" s="3">
        <f t="shared" si="27"/>
        <v>0.04919685569127469</v>
      </c>
      <c r="O88" s="7">
        <f t="shared" si="28"/>
        <v>20.32650229265272</v>
      </c>
      <c r="P88" s="3">
        <f t="shared" si="29"/>
        <v>0.04919685569127469</v>
      </c>
      <c r="Q88" s="3">
        <f>IF(ISNUMBER(P88),SUMIF(A:A,A88,P:P),"")</f>
        <v>0.9438992169742606</v>
      </c>
      <c r="R88" s="3">
        <f t="shared" si="30"/>
        <v>0.052120877744743645</v>
      </c>
      <c r="S88" s="8">
        <f t="shared" si="31"/>
        <v>19.186169597860413</v>
      </c>
    </row>
    <row r="89" spans="1:19" ht="15">
      <c r="A89" s="1">
        <v>9</v>
      </c>
      <c r="B89" s="5">
        <v>0.6701388888888888</v>
      </c>
      <c r="C89" s="1" t="s">
        <v>81</v>
      </c>
      <c r="D89" s="1">
        <v>5</v>
      </c>
      <c r="E89" s="1">
        <v>10</v>
      </c>
      <c r="F89" s="1" t="s">
        <v>116</v>
      </c>
      <c r="G89" s="2">
        <v>28.528</v>
      </c>
      <c r="H89" s="6">
        <f>1+_xlfn.COUNTIFS(A:A,A89,O:O,"&lt;"&amp;O89)</f>
        <v>11</v>
      </c>
      <c r="I89" s="2">
        <f>_xlfn.AVERAGEIF(A:A,A89,G:G)</f>
        <v>49.058255555555554</v>
      </c>
      <c r="J89" s="2">
        <f t="shared" si="24"/>
        <v>-20.530255555555556</v>
      </c>
      <c r="K89" s="2">
        <f t="shared" si="25"/>
        <v>69.46974444444444</v>
      </c>
      <c r="L89" s="2">
        <f t="shared" si="26"/>
        <v>64.59807855830189</v>
      </c>
      <c r="M89" s="2">
        <f>SUMIF(A:A,A89,L:L)</f>
        <v>3922.569618322698</v>
      </c>
      <c r="N89" s="3">
        <f t="shared" si="27"/>
        <v>0.016468306453136763</v>
      </c>
      <c r="O89" s="7">
        <f t="shared" si="28"/>
        <v>60.72269804097113</v>
      </c>
      <c r="P89" s="3">
        <f t="shared" si="29"/>
      </c>
      <c r="Q89" s="3">
        <f>IF(ISNUMBER(P89),SUMIF(A:A,A89,P:P),"")</f>
      </c>
      <c r="R89" s="3">
        <f t="shared" si="30"/>
      </c>
      <c r="S89" s="8">
        <f t="shared" si="31"/>
      </c>
    </row>
    <row r="90" spans="1:19" ht="15">
      <c r="A90" s="1">
        <v>9</v>
      </c>
      <c r="B90" s="5">
        <v>0.6701388888888888</v>
      </c>
      <c r="C90" s="1" t="s">
        <v>81</v>
      </c>
      <c r="D90" s="1">
        <v>5</v>
      </c>
      <c r="E90" s="1">
        <v>11</v>
      </c>
      <c r="F90" s="1" t="s">
        <v>117</v>
      </c>
      <c r="G90" s="2">
        <v>37.3414</v>
      </c>
      <c r="H90" s="6">
        <f>1+_xlfn.COUNTIFS(A:A,A90,O:O,"&lt;"&amp;O90)</f>
        <v>10</v>
      </c>
      <c r="I90" s="2">
        <f>_xlfn.AVERAGEIF(A:A,A90,G:G)</f>
        <v>49.058255555555554</v>
      </c>
      <c r="J90" s="2">
        <f t="shared" si="24"/>
        <v>-11.716855555555554</v>
      </c>
      <c r="K90" s="2">
        <f t="shared" si="25"/>
        <v>78.28314444444445</v>
      </c>
      <c r="L90" s="2">
        <f t="shared" si="26"/>
        <v>109.61658287433934</v>
      </c>
      <c r="M90" s="2">
        <f>SUMIF(A:A,A90,L:L)</f>
        <v>3922.569618322698</v>
      </c>
      <c r="N90" s="3">
        <f t="shared" si="27"/>
        <v>0.027945095572634276</v>
      </c>
      <c r="O90" s="7">
        <f t="shared" si="28"/>
        <v>35.78445446360425</v>
      </c>
      <c r="P90" s="3">
        <f t="shared" si="29"/>
      </c>
      <c r="Q90" s="3">
        <f>IF(ISNUMBER(P90),SUMIF(A:A,A90,P:P),"")</f>
      </c>
      <c r="R90" s="3">
        <f t="shared" si="30"/>
      </c>
      <c r="S90" s="8">
        <f t="shared" si="31"/>
      </c>
    </row>
    <row r="91" spans="1:19" ht="15">
      <c r="A91" s="1">
        <v>9</v>
      </c>
      <c r="B91" s="5">
        <v>0.6701388888888888</v>
      </c>
      <c r="C91" s="1" t="s">
        <v>81</v>
      </c>
      <c r="D91" s="1">
        <v>5</v>
      </c>
      <c r="E91" s="1">
        <v>12</v>
      </c>
      <c r="F91" s="1" t="s">
        <v>118</v>
      </c>
      <c r="G91" s="2">
        <v>22.812533333333302</v>
      </c>
      <c r="H91" s="6">
        <f>1+_xlfn.COUNTIFS(A:A,A91,O:O,"&lt;"&amp;O91)</f>
        <v>12</v>
      </c>
      <c r="I91" s="2">
        <f>_xlfn.AVERAGEIF(A:A,A91,G:G)</f>
        <v>49.058255555555554</v>
      </c>
      <c r="J91" s="2">
        <f t="shared" si="24"/>
        <v>-26.245722222222252</v>
      </c>
      <c r="K91" s="2">
        <f t="shared" si="25"/>
        <v>63.754277777777745</v>
      </c>
      <c r="L91" s="2">
        <f t="shared" si="26"/>
        <v>45.84456562823808</v>
      </c>
      <c r="M91" s="2">
        <f>SUMIF(A:A,A91,L:L)</f>
        <v>3922.569618322698</v>
      </c>
      <c r="N91" s="3">
        <f t="shared" si="27"/>
        <v>0.011687380999968421</v>
      </c>
      <c r="O91" s="7">
        <f t="shared" si="28"/>
        <v>85.56236850691373</v>
      </c>
      <c r="P91" s="3">
        <f t="shared" si="29"/>
      </c>
      <c r="Q91" s="3">
        <f>IF(ISNUMBER(P91),SUMIF(A:A,A91,P:P),"")</f>
      </c>
      <c r="R91" s="3">
        <f t="shared" si="30"/>
      </c>
      <c r="S91" s="8">
        <f t="shared" si="31"/>
      </c>
    </row>
    <row r="92" spans="1:19" ht="15">
      <c r="A92" s="1">
        <v>14</v>
      </c>
      <c r="B92" s="5">
        <v>0.6805555555555555</v>
      </c>
      <c r="C92" s="1" t="s">
        <v>142</v>
      </c>
      <c r="D92" s="1">
        <v>6</v>
      </c>
      <c r="E92" s="1">
        <v>7</v>
      </c>
      <c r="F92" s="1" t="s">
        <v>161</v>
      </c>
      <c r="G92" s="2">
        <v>63.80233333333331</v>
      </c>
      <c r="H92" s="6">
        <f>1+_xlfn.COUNTIFS(A:A,A92,O:O,"&lt;"&amp;O92)</f>
        <v>1</v>
      </c>
      <c r="I92" s="2">
        <f>_xlfn.AVERAGEIF(A:A,A92,G:G)</f>
        <v>47.43828333333334</v>
      </c>
      <c r="J92" s="2">
        <f t="shared" si="24"/>
        <v>16.36404999999997</v>
      </c>
      <c r="K92" s="2">
        <f t="shared" si="25"/>
        <v>106.36404999999996</v>
      </c>
      <c r="L92" s="2">
        <f t="shared" si="26"/>
        <v>591.0159469281381</v>
      </c>
      <c r="M92" s="2">
        <f>SUMIF(A:A,A92,L:L)</f>
        <v>3154.1117396052796</v>
      </c>
      <c r="N92" s="3">
        <f t="shared" si="27"/>
        <v>0.1873795209937935</v>
      </c>
      <c r="O92" s="7">
        <f t="shared" si="28"/>
        <v>5.336762495156141</v>
      </c>
      <c r="P92" s="3">
        <f t="shared" si="29"/>
        <v>0.1873795209937935</v>
      </c>
      <c r="Q92" s="3">
        <f>IF(ISNUMBER(P92),SUMIF(A:A,A92,P:P),"")</f>
        <v>0.8499136051047411</v>
      </c>
      <c r="R92" s="3">
        <f t="shared" si="30"/>
        <v>0.2204689039784242</v>
      </c>
      <c r="S92" s="8">
        <f t="shared" si="31"/>
        <v>4.535787051845929</v>
      </c>
    </row>
    <row r="93" spans="1:19" ht="15">
      <c r="A93" s="1">
        <v>14</v>
      </c>
      <c r="B93" s="5">
        <v>0.6805555555555555</v>
      </c>
      <c r="C93" s="1" t="s">
        <v>142</v>
      </c>
      <c r="D93" s="1">
        <v>6</v>
      </c>
      <c r="E93" s="1">
        <v>2</v>
      </c>
      <c r="F93" s="1" t="s">
        <v>157</v>
      </c>
      <c r="G93" s="2">
        <v>60.3518</v>
      </c>
      <c r="H93" s="6">
        <f>1+_xlfn.COUNTIFS(A:A,A93,O:O,"&lt;"&amp;O93)</f>
        <v>2</v>
      </c>
      <c r="I93" s="2">
        <f>_xlfn.AVERAGEIF(A:A,A93,G:G)</f>
        <v>47.43828333333334</v>
      </c>
      <c r="J93" s="2">
        <f t="shared" si="24"/>
        <v>12.91351666666666</v>
      </c>
      <c r="K93" s="2">
        <f t="shared" si="25"/>
        <v>102.91351666666665</v>
      </c>
      <c r="L93" s="2">
        <f t="shared" si="26"/>
        <v>480.4922023121</v>
      </c>
      <c r="M93" s="2">
        <f>SUMIF(A:A,A93,L:L)</f>
        <v>3154.1117396052796</v>
      </c>
      <c r="N93" s="3">
        <f t="shared" si="27"/>
        <v>0.1523383576677696</v>
      </c>
      <c r="O93" s="7">
        <f t="shared" si="28"/>
        <v>6.564334914131552</v>
      </c>
      <c r="P93" s="3">
        <f t="shared" si="29"/>
        <v>0.1523383576677696</v>
      </c>
      <c r="Q93" s="3">
        <f>IF(ISNUMBER(P93),SUMIF(A:A,A93,P:P),"")</f>
        <v>0.8499136051047411</v>
      </c>
      <c r="R93" s="3">
        <f t="shared" si="30"/>
        <v>0.1792398153798183</v>
      </c>
      <c r="S93" s="8">
        <f t="shared" si="31"/>
        <v>5.579117551984468</v>
      </c>
    </row>
    <row r="94" spans="1:19" ht="15">
      <c r="A94" s="1">
        <v>14</v>
      </c>
      <c r="B94" s="5">
        <v>0.6805555555555555</v>
      </c>
      <c r="C94" s="1" t="s">
        <v>142</v>
      </c>
      <c r="D94" s="1">
        <v>6</v>
      </c>
      <c r="E94" s="1">
        <v>3</v>
      </c>
      <c r="F94" s="1" t="s">
        <v>158</v>
      </c>
      <c r="G94" s="2">
        <v>56.361799999999995</v>
      </c>
      <c r="H94" s="6">
        <f>1+_xlfn.COUNTIFS(A:A,A94,O:O,"&lt;"&amp;O94)</f>
        <v>3</v>
      </c>
      <c r="I94" s="2">
        <f>_xlfn.AVERAGEIF(A:A,A94,G:G)</f>
        <v>47.43828333333334</v>
      </c>
      <c r="J94" s="2">
        <f t="shared" si="24"/>
        <v>8.923516666666657</v>
      </c>
      <c r="K94" s="2">
        <f t="shared" si="25"/>
        <v>98.92351666666666</v>
      </c>
      <c r="L94" s="2">
        <f t="shared" si="26"/>
        <v>378.1954025438918</v>
      </c>
      <c r="M94" s="2">
        <f>SUMIF(A:A,A94,L:L)</f>
        <v>3154.1117396052796</v>
      </c>
      <c r="N94" s="3">
        <f t="shared" si="27"/>
        <v>0.11990551818282157</v>
      </c>
      <c r="O94" s="7">
        <f t="shared" si="28"/>
        <v>8.339899740688217</v>
      </c>
      <c r="P94" s="3">
        <f t="shared" si="29"/>
        <v>0.11990551818282157</v>
      </c>
      <c r="Q94" s="3">
        <f>IF(ISNUMBER(P94),SUMIF(A:A,A94,P:P),"")</f>
        <v>0.8499136051047411</v>
      </c>
      <c r="R94" s="3">
        <f t="shared" si="30"/>
        <v>0.14107965499392697</v>
      </c>
      <c r="S94" s="8">
        <f t="shared" si="31"/>
        <v>7.0881942548204195</v>
      </c>
    </row>
    <row r="95" spans="1:19" ht="15">
      <c r="A95" s="1">
        <v>14</v>
      </c>
      <c r="B95" s="5">
        <v>0.6805555555555555</v>
      </c>
      <c r="C95" s="1" t="s">
        <v>142</v>
      </c>
      <c r="D95" s="1">
        <v>6</v>
      </c>
      <c r="E95" s="1">
        <v>1</v>
      </c>
      <c r="F95" s="1" t="s">
        <v>156</v>
      </c>
      <c r="G95" s="2">
        <v>55.42716666666671</v>
      </c>
      <c r="H95" s="6">
        <f>1+_xlfn.COUNTIFS(A:A,A95,O:O,"&lt;"&amp;O95)</f>
        <v>4</v>
      </c>
      <c r="I95" s="2">
        <f>_xlfn.AVERAGEIF(A:A,A95,G:G)</f>
        <v>47.43828333333334</v>
      </c>
      <c r="J95" s="2">
        <f t="shared" si="24"/>
        <v>7.988883333333369</v>
      </c>
      <c r="K95" s="2">
        <f t="shared" si="25"/>
        <v>97.98888333333338</v>
      </c>
      <c r="L95" s="2">
        <f t="shared" si="26"/>
        <v>357.5706625196384</v>
      </c>
      <c r="M95" s="2">
        <f>SUMIF(A:A,A95,L:L)</f>
        <v>3154.1117396052796</v>
      </c>
      <c r="N95" s="3">
        <f t="shared" si="27"/>
        <v>0.11336651711787056</v>
      </c>
      <c r="O95" s="7">
        <f t="shared" si="28"/>
        <v>8.820946655353891</v>
      </c>
      <c r="P95" s="3">
        <f t="shared" si="29"/>
        <v>0.11336651711787056</v>
      </c>
      <c r="Q95" s="3">
        <f>IF(ISNUMBER(P95),SUMIF(A:A,A95,P:P),"")</f>
        <v>0.8499136051047411</v>
      </c>
      <c r="R95" s="3">
        <f t="shared" si="30"/>
        <v>0.13338593056631864</v>
      </c>
      <c r="S95" s="8">
        <f t="shared" si="31"/>
        <v>7.497042572288434</v>
      </c>
    </row>
    <row r="96" spans="1:19" ht="15">
      <c r="A96" s="1">
        <v>14</v>
      </c>
      <c r="B96" s="5">
        <v>0.6805555555555555</v>
      </c>
      <c r="C96" s="1" t="s">
        <v>142</v>
      </c>
      <c r="D96" s="1">
        <v>6</v>
      </c>
      <c r="E96" s="1">
        <v>4</v>
      </c>
      <c r="F96" s="1" t="s">
        <v>159</v>
      </c>
      <c r="G96" s="2">
        <v>47.5088666666667</v>
      </c>
      <c r="H96" s="6">
        <f>1+_xlfn.COUNTIFS(A:A,A96,O:O,"&lt;"&amp;O96)</f>
        <v>6</v>
      </c>
      <c r="I96" s="2">
        <f>_xlfn.AVERAGEIF(A:A,A96,G:G)</f>
        <v>47.43828333333334</v>
      </c>
      <c r="J96" s="2">
        <f t="shared" si="24"/>
        <v>0.07058333333336009</v>
      </c>
      <c r="K96" s="2">
        <f t="shared" si="25"/>
        <v>90.07058333333336</v>
      </c>
      <c r="L96" s="2">
        <f t="shared" si="26"/>
        <v>222.3460606695735</v>
      </c>
      <c r="M96" s="2">
        <f>SUMIF(A:A,A96,L:L)</f>
        <v>3154.1117396052796</v>
      </c>
      <c r="N96" s="3">
        <f t="shared" si="27"/>
        <v>0.07049403414521989</v>
      </c>
      <c r="O96" s="7">
        <f t="shared" si="28"/>
        <v>14.185597577519385</v>
      </c>
      <c r="P96" s="3">
        <f t="shared" si="29"/>
        <v>0.07049403414521989</v>
      </c>
      <c r="Q96" s="3">
        <f>IF(ISNUMBER(P96),SUMIF(A:A,A96,P:P),"")</f>
        <v>0.8499136051047411</v>
      </c>
      <c r="R96" s="3">
        <f t="shared" si="30"/>
        <v>0.0829425881899283</v>
      </c>
      <c r="S96" s="8">
        <f t="shared" si="31"/>
        <v>12.056532377674582</v>
      </c>
    </row>
    <row r="97" spans="1:19" ht="15">
      <c r="A97" s="1">
        <v>14</v>
      </c>
      <c r="B97" s="5">
        <v>0.6805555555555555</v>
      </c>
      <c r="C97" s="1" t="s">
        <v>142</v>
      </c>
      <c r="D97" s="1">
        <v>6</v>
      </c>
      <c r="E97" s="1">
        <v>6</v>
      </c>
      <c r="F97" s="1" t="s">
        <v>160</v>
      </c>
      <c r="G97" s="2">
        <v>50.3732</v>
      </c>
      <c r="H97" s="6">
        <f>1+_xlfn.COUNTIFS(A:A,A97,O:O,"&lt;"&amp;O97)</f>
        <v>5</v>
      </c>
      <c r="I97" s="2">
        <f>_xlfn.AVERAGEIF(A:A,A97,G:G)</f>
        <v>47.43828333333334</v>
      </c>
      <c r="J97" s="2">
        <f t="shared" si="24"/>
        <v>2.934916666666659</v>
      </c>
      <c r="K97" s="2">
        <f t="shared" si="25"/>
        <v>92.93491666666665</v>
      </c>
      <c r="L97" s="2">
        <f t="shared" si="26"/>
        <v>264.03851957924655</v>
      </c>
      <c r="M97" s="2">
        <f>SUMIF(A:A,A97,L:L)</f>
        <v>3154.1117396052796</v>
      </c>
      <c r="N97" s="3">
        <f t="shared" si="27"/>
        <v>0.08371248116031856</v>
      </c>
      <c r="O97" s="7">
        <f t="shared" si="28"/>
        <v>11.945649993158018</v>
      </c>
      <c r="P97" s="3">
        <f t="shared" si="29"/>
        <v>0.08371248116031856</v>
      </c>
      <c r="Q97" s="3">
        <f>IF(ISNUMBER(P97),SUMIF(A:A,A97,P:P),"")</f>
        <v>0.8499136051047411</v>
      </c>
      <c r="R97" s="3">
        <f t="shared" si="30"/>
        <v>0.09849528311763175</v>
      </c>
      <c r="S97" s="8">
        <f t="shared" si="31"/>
        <v>10.152770451004358</v>
      </c>
    </row>
    <row r="98" spans="1:19" ht="15">
      <c r="A98" s="1">
        <v>14</v>
      </c>
      <c r="B98" s="5">
        <v>0.6805555555555555</v>
      </c>
      <c r="C98" s="1" t="s">
        <v>142</v>
      </c>
      <c r="D98" s="1">
        <v>6</v>
      </c>
      <c r="E98" s="1">
        <v>9</v>
      </c>
      <c r="F98" s="1" t="s">
        <v>162</v>
      </c>
      <c r="G98" s="2">
        <v>43.4834</v>
      </c>
      <c r="H98" s="6">
        <f>1+_xlfn.COUNTIFS(A:A,A98,O:O,"&lt;"&amp;O98)</f>
        <v>8</v>
      </c>
      <c r="I98" s="2">
        <f>_xlfn.AVERAGEIF(A:A,A98,G:G)</f>
        <v>47.43828333333334</v>
      </c>
      <c r="J98" s="2">
        <f t="shared" si="24"/>
        <v>-3.954883333333335</v>
      </c>
      <c r="K98" s="2">
        <f t="shared" si="25"/>
        <v>86.04511666666667</v>
      </c>
      <c r="L98" s="2">
        <f t="shared" si="26"/>
        <v>174.6365574880415</v>
      </c>
      <c r="M98" s="2">
        <f>SUMIF(A:A,A98,L:L)</f>
        <v>3154.1117396052796</v>
      </c>
      <c r="N98" s="3">
        <f t="shared" si="27"/>
        <v>0.05536790447059315</v>
      </c>
      <c r="O98" s="7">
        <f t="shared" si="28"/>
        <v>18.06100500933925</v>
      </c>
      <c r="P98" s="3">
        <f t="shared" si="29"/>
        <v>0.05536790447059315</v>
      </c>
      <c r="Q98" s="3">
        <f>IF(ISNUMBER(P98),SUMIF(A:A,A98,P:P),"")</f>
        <v>0.8499136051047411</v>
      </c>
      <c r="R98" s="3">
        <f t="shared" si="30"/>
        <v>0.06514533258209199</v>
      </c>
      <c r="S98" s="8">
        <f t="shared" si="31"/>
        <v>15.35029387930231</v>
      </c>
    </row>
    <row r="99" spans="1:19" ht="15">
      <c r="A99" s="1">
        <v>14</v>
      </c>
      <c r="B99" s="5">
        <v>0.6805555555555555</v>
      </c>
      <c r="C99" s="1" t="s">
        <v>142</v>
      </c>
      <c r="D99" s="1">
        <v>6</v>
      </c>
      <c r="E99" s="1">
        <v>10</v>
      </c>
      <c r="F99" s="1" t="s">
        <v>163</v>
      </c>
      <c r="G99" s="2">
        <v>38.9085333333333</v>
      </c>
      <c r="H99" s="6">
        <f>1+_xlfn.COUNTIFS(A:A,A99,O:O,"&lt;"&amp;O99)</f>
        <v>11</v>
      </c>
      <c r="I99" s="2">
        <f>_xlfn.AVERAGEIF(A:A,A99,G:G)</f>
        <v>47.43828333333334</v>
      </c>
      <c r="J99" s="2">
        <f t="shared" si="24"/>
        <v>-8.529750000000035</v>
      </c>
      <c r="K99" s="2">
        <f t="shared" si="25"/>
        <v>81.47024999999996</v>
      </c>
      <c r="L99" s="2">
        <f t="shared" si="26"/>
        <v>132.716463605631</v>
      </c>
      <c r="M99" s="2">
        <f>SUMIF(A:A,A99,L:L)</f>
        <v>3154.1117396052796</v>
      </c>
      <c r="N99" s="3">
        <f t="shared" si="27"/>
        <v>0.042077286590436316</v>
      </c>
      <c r="O99" s="7">
        <f t="shared" si="28"/>
        <v>23.765791024825457</v>
      </c>
      <c r="P99" s="3">
        <f t="shared" si="29"/>
      </c>
      <c r="Q99" s="3">
        <f>IF(ISNUMBER(P99),SUMIF(A:A,A99,P:P),"")</f>
      </c>
      <c r="R99" s="3">
        <f t="shared" si="30"/>
      </c>
      <c r="S99" s="8">
        <f t="shared" si="31"/>
      </c>
    </row>
    <row r="100" spans="1:19" ht="15">
      <c r="A100" s="1">
        <v>14</v>
      </c>
      <c r="B100" s="5">
        <v>0.6805555555555555</v>
      </c>
      <c r="C100" s="1" t="s">
        <v>142</v>
      </c>
      <c r="D100" s="1">
        <v>6</v>
      </c>
      <c r="E100" s="1">
        <v>12</v>
      </c>
      <c r="F100" s="1" t="s">
        <v>164</v>
      </c>
      <c r="G100" s="2">
        <v>46.7482666666667</v>
      </c>
      <c r="H100" s="6">
        <f>1+_xlfn.COUNTIFS(A:A,A100,O:O,"&lt;"&amp;O100)</f>
        <v>7</v>
      </c>
      <c r="I100" s="2">
        <f>_xlfn.AVERAGEIF(A:A,A100,G:G)</f>
        <v>47.43828333333334</v>
      </c>
      <c r="J100" s="2">
        <f t="shared" si="24"/>
        <v>-0.6900166666666365</v>
      </c>
      <c r="K100" s="2">
        <f t="shared" si="25"/>
        <v>89.30998333333336</v>
      </c>
      <c r="L100" s="2">
        <f t="shared" si="26"/>
        <v>212.4271274704794</v>
      </c>
      <c r="M100" s="2">
        <f>SUMIF(A:A,A100,L:L)</f>
        <v>3154.1117396052796</v>
      </c>
      <c r="N100" s="3">
        <f t="shared" si="27"/>
        <v>0.06734927136635417</v>
      </c>
      <c r="O100" s="7">
        <f t="shared" si="28"/>
        <v>14.847970582493522</v>
      </c>
      <c r="P100" s="3">
        <f t="shared" si="29"/>
        <v>0.06734927136635417</v>
      </c>
      <c r="Q100" s="3">
        <f>IF(ISNUMBER(P100),SUMIF(A:A,A100,P:P),"")</f>
        <v>0.8499136051047411</v>
      </c>
      <c r="R100" s="3">
        <f t="shared" si="30"/>
        <v>0.07924249119185969</v>
      </c>
      <c r="S100" s="8">
        <f t="shared" si="31"/>
        <v>12.619492206256213</v>
      </c>
    </row>
    <row r="101" spans="1:19" ht="15">
      <c r="A101" s="1">
        <v>14</v>
      </c>
      <c r="B101" s="5">
        <v>0.6805555555555555</v>
      </c>
      <c r="C101" s="1" t="s">
        <v>142</v>
      </c>
      <c r="D101" s="1">
        <v>6</v>
      </c>
      <c r="E101" s="1">
        <v>14</v>
      </c>
      <c r="F101" s="1" t="s">
        <v>165</v>
      </c>
      <c r="G101" s="2">
        <v>39.8336666666666</v>
      </c>
      <c r="H101" s="6">
        <f>1+_xlfn.COUNTIFS(A:A,A101,O:O,"&lt;"&amp;O101)</f>
        <v>9</v>
      </c>
      <c r="I101" s="2">
        <f>_xlfn.AVERAGEIF(A:A,A101,G:G)</f>
        <v>47.43828333333334</v>
      </c>
      <c r="J101" s="2">
        <f t="shared" si="24"/>
        <v>-7.604616666666736</v>
      </c>
      <c r="K101" s="2">
        <f t="shared" si="25"/>
        <v>82.39538333333326</v>
      </c>
      <c r="L101" s="2">
        <f t="shared" si="26"/>
        <v>140.2915840611151</v>
      </c>
      <c r="M101" s="2">
        <f>SUMIF(A:A,A101,L:L)</f>
        <v>3154.1117396052796</v>
      </c>
      <c r="N101" s="3">
        <f t="shared" si="27"/>
        <v>0.04447895180741816</v>
      </c>
      <c r="O101" s="7">
        <f t="shared" si="28"/>
        <v>22.482544200450803</v>
      </c>
      <c r="P101" s="3">
        <f t="shared" si="29"/>
      </c>
      <c r="Q101" s="3">
        <f>IF(ISNUMBER(P101),SUMIF(A:A,A101,P:P),"")</f>
      </c>
      <c r="R101" s="3">
        <f t="shared" si="30"/>
      </c>
      <c r="S101" s="8">
        <f t="shared" si="31"/>
      </c>
    </row>
    <row r="102" spans="1:19" ht="15">
      <c r="A102" s="1">
        <v>14</v>
      </c>
      <c r="B102" s="5">
        <v>0.6805555555555555</v>
      </c>
      <c r="C102" s="1" t="s">
        <v>142</v>
      </c>
      <c r="D102" s="1">
        <v>6</v>
      </c>
      <c r="E102" s="1">
        <v>16</v>
      </c>
      <c r="F102" s="1" t="s">
        <v>166</v>
      </c>
      <c r="G102" s="2">
        <v>39.039766666666594</v>
      </c>
      <c r="H102" s="6">
        <f>1+_xlfn.COUNTIFS(A:A,A102,O:O,"&lt;"&amp;O102)</f>
        <v>10</v>
      </c>
      <c r="I102" s="2">
        <f>_xlfn.AVERAGEIF(A:A,A102,G:G)</f>
        <v>47.43828333333334</v>
      </c>
      <c r="J102" s="2">
        <f t="shared" si="24"/>
        <v>-8.398516666666744</v>
      </c>
      <c r="K102" s="2">
        <f t="shared" si="25"/>
        <v>81.60148333333325</v>
      </c>
      <c r="L102" s="2">
        <f t="shared" si="26"/>
        <v>133.76559806190403</v>
      </c>
      <c r="M102" s="2">
        <f>SUMIF(A:A,A102,L:L)</f>
        <v>3154.1117396052796</v>
      </c>
      <c r="N102" s="3">
        <f t="shared" si="27"/>
        <v>0.042409910968672304</v>
      </c>
      <c r="O102" s="7">
        <f t="shared" si="28"/>
        <v>23.579393994453042</v>
      </c>
      <c r="P102" s="3">
        <f t="shared" si="29"/>
      </c>
      <c r="Q102" s="3">
        <f>IF(ISNUMBER(P102),SUMIF(A:A,A102,P:P),"")</f>
      </c>
      <c r="R102" s="3">
        <f t="shared" si="30"/>
      </c>
      <c r="S102" s="8">
        <f t="shared" si="31"/>
      </c>
    </row>
    <row r="103" spans="1:19" ht="15">
      <c r="A103" s="1">
        <v>14</v>
      </c>
      <c r="B103" s="5">
        <v>0.6805555555555555</v>
      </c>
      <c r="C103" s="1" t="s">
        <v>142</v>
      </c>
      <c r="D103" s="1">
        <v>6</v>
      </c>
      <c r="E103" s="1">
        <v>19</v>
      </c>
      <c r="F103" s="1" t="s">
        <v>167</v>
      </c>
      <c r="G103" s="2">
        <v>27.4206</v>
      </c>
      <c r="H103" s="6">
        <f>1+_xlfn.COUNTIFS(A:A,A103,O:O,"&lt;"&amp;O103)</f>
        <v>12</v>
      </c>
      <c r="I103" s="2">
        <f>_xlfn.AVERAGEIF(A:A,A103,G:G)</f>
        <v>47.43828333333334</v>
      </c>
      <c r="J103" s="2">
        <f t="shared" si="24"/>
        <v>-20.017683333333338</v>
      </c>
      <c r="K103" s="2">
        <f t="shared" si="25"/>
        <v>69.98231666666666</v>
      </c>
      <c r="L103" s="2">
        <f t="shared" si="26"/>
        <v>66.61561436552091</v>
      </c>
      <c r="M103" s="2">
        <f>SUMIF(A:A,A103,L:L)</f>
        <v>3154.1117396052796</v>
      </c>
      <c r="N103" s="3">
        <f t="shared" si="27"/>
        <v>0.021120245528732443</v>
      </c>
      <c r="O103" s="7">
        <f t="shared" si="28"/>
        <v>47.34793440917049</v>
      </c>
      <c r="P103" s="3">
        <f t="shared" si="29"/>
      </c>
      <c r="Q103" s="3">
        <f>IF(ISNUMBER(P103),SUMIF(A:A,A103,P:P),"")</f>
      </c>
      <c r="R103" s="3">
        <f t="shared" si="30"/>
      </c>
      <c r="S103" s="8">
        <f t="shared" si="31"/>
      </c>
    </row>
    <row r="104" spans="1:19" ht="15">
      <c r="A104" s="1">
        <v>30</v>
      </c>
      <c r="B104" s="5">
        <v>0.6875</v>
      </c>
      <c r="C104" s="1" t="s">
        <v>271</v>
      </c>
      <c r="D104" s="1">
        <v>7</v>
      </c>
      <c r="E104" s="1">
        <v>1</v>
      </c>
      <c r="F104" s="1" t="s">
        <v>295</v>
      </c>
      <c r="G104" s="2">
        <v>51.251833333333295</v>
      </c>
      <c r="H104" s="2"/>
      <c r="I104" s="2"/>
      <c r="J104" s="2"/>
      <c r="K104" s="2"/>
      <c r="L104" s="2"/>
      <c r="M104" s="2"/>
      <c r="N104" s="3"/>
      <c r="O104" s="2"/>
      <c r="P104" s="2"/>
      <c r="Q104" s="2"/>
      <c r="R104" s="2"/>
      <c r="S104" s="1"/>
    </row>
    <row r="105" spans="1:19" ht="15">
      <c r="A105" s="1">
        <v>30</v>
      </c>
      <c r="B105" s="5">
        <v>0.6875</v>
      </c>
      <c r="C105" s="1" t="s">
        <v>271</v>
      </c>
      <c r="D105" s="1">
        <v>7</v>
      </c>
      <c r="E105" s="1">
        <v>2</v>
      </c>
      <c r="F105" s="1" t="s">
        <v>296</v>
      </c>
      <c r="G105" s="2">
        <v>40.1527</v>
      </c>
      <c r="H105" s="2"/>
      <c r="I105" s="2"/>
      <c r="J105" s="2"/>
      <c r="K105" s="2"/>
      <c r="L105" s="2"/>
      <c r="M105" s="2"/>
      <c r="N105" s="3"/>
      <c r="O105" s="2"/>
      <c r="P105" s="2"/>
      <c r="Q105" s="2"/>
      <c r="R105" s="2"/>
      <c r="S105" s="1"/>
    </row>
    <row r="106" spans="1:19" ht="15">
      <c r="A106" s="1">
        <v>30</v>
      </c>
      <c r="B106" s="5">
        <v>0.6875</v>
      </c>
      <c r="C106" s="1" t="s">
        <v>271</v>
      </c>
      <c r="D106" s="1">
        <v>7</v>
      </c>
      <c r="E106" s="1">
        <v>4</v>
      </c>
      <c r="F106" s="1" t="s">
        <v>297</v>
      </c>
      <c r="G106" s="2">
        <v>70.4658999999999</v>
      </c>
      <c r="H106" s="2"/>
      <c r="I106" s="2"/>
      <c r="J106" s="2"/>
      <c r="K106" s="2"/>
      <c r="L106" s="2"/>
      <c r="M106" s="2"/>
      <c r="N106" s="3"/>
      <c r="O106" s="2"/>
      <c r="P106" s="2"/>
      <c r="Q106" s="2"/>
      <c r="R106" s="2"/>
      <c r="S106" s="1"/>
    </row>
    <row r="107" spans="1:19" ht="15">
      <c r="A107" s="1">
        <v>30</v>
      </c>
      <c r="B107" s="5">
        <v>0.6875</v>
      </c>
      <c r="C107" s="1" t="s">
        <v>271</v>
      </c>
      <c r="D107" s="1">
        <v>7</v>
      </c>
      <c r="E107" s="1">
        <v>5</v>
      </c>
      <c r="F107" s="1" t="s">
        <v>298</v>
      </c>
      <c r="G107" s="2">
        <v>19.5228666666667</v>
      </c>
      <c r="H107" s="2"/>
      <c r="I107" s="2"/>
      <c r="J107" s="2"/>
      <c r="K107" s="2"/>
      <c r="L107" s="2"/>
      <c r="M107" s="2"/>
      <c r="N107" s="3"/>
      <c r="O107" s="2"/>
      <c r="P107" s="2"/>
      <c r="Q107" s="2"/>
      <c r="R107" s="2"/>
      <c r="S107" s="1"/>
    </row>
    <row r="108" spans="1:19" ht="15">
      <c r="A108" s="1">
        <v>30</v>
      </c>
      <c r="B108" s="5">
        <v>0.6875</v>
      </c>
      <c r="C108" s="1" t="s">
        <v>271</v>
      </c>
      <c r="D108" s="1">
        <v>7</v>
      </c>
      <c r="E108" s="1">
        <v>6</v>
      </c>
      <c r="F108" s="1" t="s">
        <v>299</v>
      </c>
      <c r="G108" s="2">
        <v>44.987</v>
      </c>
      <c r="H108" s="2"/>
      <c r="I108" s="2"/>
      <c r="J108" s="2"/>
      <c r="K108" s="2"/>
      <c r="L108" s="2"/>
      <c r="M108" s="2"/>
      <c r="N108" s="3"/>
      <c r="O108" s="2"/>
      <c r="P108" s="2"/>
      <c r="Q108" s="2"/>
      <c r="R108" s="2"/>
      <c r="S108" s="1"/>
    </row>
    <row r="109" spans="1:19" ht="15">
      <c r="A109" s="1">
        <v>30</v>
      </c>
      <c r="B109" s="5">
        <v>0.6875</v>
      </c>
      <c r="C109" s="1" t="s">
        <v>271</v>
      </c>
      <c r="D109" s="1">
        <v>7</v>
      </c>
      <c r="E109" s="1">
        <v>7</v>
      </c>
      <c r="F109" s="1" t="s">
        <v>300</v>
      </c>
      <c r="G109" s="2">
        <v>55.3898</v>
      </c>
      <c r="H109" s="2"/>
      <c r="I109" s="2"/>
      <c r="J109" s="2"/>
      <c r="K109" s="2"/>
      <c r="L109" s="2"/>
      <c r="M109" s="2"/>
      <c r="N109" s="3"/>
      <c r="O109" s="2"/>
      <c r="P109" s="2"/>
      <c r="Q109" s="2"/>
      <c r="R109" s="2"/>
      <c r="S109" s="1"/>
    </row>
    <row r="110" spans="1:19" ht="15">
      <c r="A110" s="1">
        <v>30</v>
      </c>
      <c r="B110" s="5">
        <v>0.6875</v>
      </c>
      <c r="C110" s="1" t="s">
        <v>271</v>
      </c>
      <c r="D110" s="1">
        <v>7</v>
      </c>
      <c r="E110" s="1">
        <v>10</v>
      </c>
      <c r="F110" s="1" t="s">
        <v>301</v>
      </c>
      <c r="G110" s="2">
        <v>53.9237333333333</v>
      </c>
      <c r="H110" s="2"/>
      <c r="I110" s="2"/>
      <c r="J110" s="2"/>
      <c r="K110" s="2"/>
      <c r="L110" s="2"/>
      <c r="M110" s="2"/>
      <c r="N110" s="3"/>
      <c r="O110" s="2"/>
      <c r="P110" s="2"/>
      <c r="Q110" s="2"/>
      <c r="R110" s="2"/>
      <c r="S110" s="1"/>
    </row>
    <row r="111" spans="1:19" ht="15">
      <c r="A111" s="1">
        <v>30</v>
      </c>
      <c r="B111" s="5">
        <v>0.6875</v>
      </c>
      <c r="C111" s="1" t="s">
        <v>271</v>
      </c>
      <c r="D111" s="1">
        <v>7</v>
      </c>
      <c r="E111" s="1">
        <v>11</v>
      </c>
      <c r="F111" s="1" t="s">
        <v>302</v>
      </c>
      <c r="G111" s="2">
        <v>61.228699999999904</v>
      </c>
      <c r="H111" s="2"/>
      <c r="I111" s="2"/>
      <c r="J111" s="2"/>
      <c r="K111" s="2"/>
      <c r="L111" s="2"/>
      <c r="M111" s="2"/>
      <c r="N111" s="3"/>
      <c r="O111" s="2"/>
      <c r="P111" s="2"/>
      <c r="Q111" s="2"/>
      <c r="R111" s="2"/>
      <c r="S111" s="1"/>
    </row>
    <row r="112" spans="1:19" ht="15">
      <c r="A112" s="1">
        <v>30</v>
      </c>
      <c r="B112" s="5">
        <v>0.6875</v>
      </c>
      <c r="C112" s="1" t="s">
        <v>271</v>
      </c>
      <c r="D112" s="1">
        <v>7</v>
      </c>
      <c r="E112" s="1">
        <v>12</v>
      </c>
      <c r="F112" s="1" t="s">
        <v>303</v>
      </c>
      <c r="G112" s="2">
        <v>44.8303333333333</v>
      </c>
      <c r="H112" s="2"/>
      <c r="I112" s="2"/>
      <c r="J112" s="2"/>
      <c r="K112" s="2"/>
      <c r="L112" s="2"/>
      <c r="M112" s="2"/>
      <c r="N112" s="3"/>
      <c r="O112" s="2"/>
      <c r="P112" s="2"/>
      <c r="Q112" s="2"/>
      <c r="R112" s="2"/>
      <c r="S112" s="1"/>
    </row>
    <row r="113" spans="1:19" ht="15">
      <c r="A113" s="1">
        <v>10</v>
      </c>
      <c r="B113" s="5">
        <v>0.6944444444444445</v>
      </c>
      <c r="C113" s="1" t="s">
        <v>81</v>
      </c>
      <c r="D113" s="1">
        <v>6</v>
      </c>
      <c r="E113" s="1">
        <v>2</v>
      </c>
      <c r="F113" s="1" t="s">
        <v>120</v>
      </c>
      <c r="G113" s="2">
        <v>72.9197333333334</v>
      </c>
      <c r="H113" s="6">
        <f>1+_xlfn.COUNTIFS(A:A,A113,O:O,"&lt;"&amp;O113)</f>
        <v>1</v>
      </c>
      <c r="I113" s="2">
        <f>_xlfn.AVERAGEIF(A:A,A113,G:G)</f>
        <v>49.76341515151516</v>
      </c>
      <c r="J113" s="2">
        <f aca="true" t="shared" si="32" ref="J113:J141">G113-I113</f>
        <v>23.156318181818236</v>
      </c>
      <c r="K113" s="2">
        <f aca="true" t="shared" si="33" ref="K113:K141">90+J113</f>
        <v>113.15631818181824</v>
      </c>
      <c r="L113" s="2">
        <f aca="true" t="shared" si="34" ref="L113:L141">EXP(0.06*K113)</f>
        <v>888.3617986341854</v>
      </c>
      <c r="M113" s="2">
        <f>SUMIF(A:A,A113,L:L)</f>
        <v>3636.152014627855</v>
      </c>
      <c r="N113" s="3">
        <f aca="true" t="shared" si="35" ref="N113:N141">L113/M113</f>
        <v>0.2443137126996891</v>
      </c>
      <c r="O113" s="7">
        <f aca="true" t="shared" si="36" ref="O113:O141">1/N113</f>
        <v>4.093098127607769</v>
      </c>
      <c r="P113" s="3">
        <f aca="true" t="shared" si="37" ref="P113:P141">IF(O113&gt;21,"",N113)</f>
        <v>0.2443137126996891</v>
      </c>
      <c r="Q113" s="3">
        <f>IF(ISNUMBER(P113),SUMIF(A:A,A113,P:P),"")</f>
        <v>0.9129059324104427</v>
      </c>
      <c r="R113" s="3">
        <f aca="true" t="shared" si="38" ref="R113:R141">_xlfn.IFERROR(P113*(1/Q113),"")</f>
        <v>0.2676220013759814</v>
      </c>
      <c r="S113" s="8">
        <f aca="true" t="shared" si="39" ref="S113:S141">_xlfn.IFERROR(1/R113,"")</f>
        <v>3.736613562631208</v>
      </c>
    </row>
    <row r="114" spans="1:19" ht="15">
      <c r="A114" s="1">
        <v>10</v>
      </c>
      <c r="B114" s="5">
        <v>0.6944444444444445</v>
      </c>
      <c r="C114" s="1" t="s">
        <v>81</v>
      </c>
      <c r="D114" s="1">
        <v>6</v>
      </c>
      <c r="E114" s="1">
        <v>1</v>
      </c>
      <c r="F114" s="1" t="s">
        <v>119</v>
      </c>
      <c r="G114" s="2">
        <v>72.0340333333334</v>
      </c>
      <c r="H114" s="6">
        <f>1+_xlfn.COUNTIFS(A:A,A114,O:O,"&lt;"&amp;O114)</f>
        <v>2</v>
      </c>
      <c r="I114" s="2">
        <f>_xlfn.AVERAGEIF(A:A,A114,G:G)</f>
        <v>49.76341515151516</v>
      </c>
      <c r="J114" s="2">
        <f t="shared" si="32"/>
        <v>22.270618181818236</v>
      </c>
      <c r="K114" s="2">
        <f t="shared" si="33"/>
        <v>112.27061818181824</v>
      </c>
      <c r="L114" s="2">
        <f t="shared" si="34"/>
        <v>842.3849465217523</v>
      </c>
      <c r="M114" s="2">
        <f>SUMIF(A:A,A114,L:L)</f>
        <v>3636.152014627855</v>
      </c>
      <c r="N114" s="3">
        <f t="shared" si="35"/>
        <v>0.23166934251728938</v>
      </c>
      <c r="O114" s="7">
        <f t="shared" si="36"/>
        <v>4.316496905175835</v>
      </c>
      <c r="P114" s="3">
        <f t="shared" si="37"/>
        <v>0.23166934251728938</v>
      </c>
      <c r="Q114" s="3">
        <f>IF(ISNUMBER(P114),SUMIF(A:A,A114,P:P),"")</f>
        <v>0.9129059324104427</v>
      </c>
      <c r="R114" s="3">
        <f t="shared" si="38"/>
        <v>0.2537713189195607</v>
      </c>
      <c r="S114" s="8">
        <f t="shared" si="39"/>
        <v>3.940555631966336</v>
      </c>
    </row>
    <row r="115" spans="1:19" ht="15">
      <c r="A115" s="1">
        <v>10</v>
      </c>
      <c r="B115" s="5">
        <v>0.6944444444444445</v>
      </c>
      <c r="C115" s="1" t="s">
        <v>81</v>
      </c>
      <c r="D115" s="1">
        <v>6</v>
      </c>
      <c r="E115" s="1">
        <v>8</v>
      </c>
      <c r="F115" s="1" t="s">
        <v>126</v>
      </c>
      <c r="G115" s="2">
        <v>58.5921</v>
      </c>
      <c r="H115" s="6">
        <f>1+_xlfn.COUNTIFS(A:A,A115,O:O,"&lt;"&amp;O115)</f>
        <v>3</v>
      </c>
      <c r="I115" s="2">
        <f>_xlfn.AVERAGEIF(A:A,A115,G:G)</f>
        <v>49.76341515151516</v>
      </c>
      <c r="J115" s="2">
        <f t="shared" si="32"/>
        <v>8.82868484848484</v>
      </c>
      <c r="K115" s="2">
        <f t="shared" si="33"/>
        <v>98.82868484848484</v>
      </c>
      <c r="L115" s="2">
        <f t="shared" si="34"/>
        <v>376.0496155404692</v>
      </c>
      <c r="M115" s="2">
        <f>SUMIF(A:A,A115,L:L)</f>
        <v>3636.152014627855</v>
      </c>
      <c r="N115" s="3">
        <f t="shared" si="35"/>
        <v>0.1034196628819866</v>
      </c>
      <c r="O115" s="7">
        <f t="shared" si="36"/>
        <v>9.66934113043002</v>
      </c>
      <c r="P115" s="3">
        <f t="shared" si="37"/>
        <v>0.1034196628819866</v>
      </c>
      <c r="Q115" s="3">
        <f>IF(ISNUMBER(P115),SUMIF(A:A,A115,P:P),"")</f>
        <v>0.9129059324104427</v>
      </c>
      <c r="R115" s="3">
        <f t="shared" si="38"/>
        <v>0.11328622063931237</v>
      </c>
      <c r="S115" s="8">
        <f t="shared" si="39"/>
        <v>8.827198880469862</v>
      </c>
    </row>
    <row r="116" spans="1:19" ht="15">
      <c r="A116" s="1">
        <v>10</v>
      </c>
      <c r="B116" s="5">
        <v>0.6944444444444445</v>
      </c>
      <c r="C116" s="1" t="s">
        <v>81</v>
      </c>
      <c r="D116" s="1">
        <v>6</v>
      </c>
      <c r="E116" s="1">
        <v>6</v>
      </c>
      <c r="F116" s="1" t="s">
        <v>124</v>
      </c>
      <c r="G116" s="2">
        <v>57.63700000000001</v>
      </c>
      <c r="H116" s="6">
        <f>1+_xlfn.COUNTIFS(A:A,A116,O:O,"&lt;"&amp;O116)</f>
        <v>4</v>
      </c>
      <c r="I116" s="2">
        <f>_xlfn.AVERAGEIF(A:A,A116,G:G)</f>
        <v>49.76341515151516</v>
      </c>
      <c r="J116" s="2">
        <f t="shared" si="32"/>
        <v>7.873584848484846</v>
      </c>
      <c r="K116" s="2">
        <f t="shared" si="33"/>
        <v>97.87358484848485</v>
      </c>
      <c r="L116" s="2">
        <f t="shared" si="34"/>
        <v>355.1055576994049</v>
      </c>
      <c r="M116" s="2">
        <f>SUMIF(A:A,A116,L:L)</f>
        <v>3636.152014627855</v>
      </c>
      <c r="N116" s="3">
        <f t="shared" si="35"/>
        <v>0.09765971176970953</v>
      </c>
      <c r="O116" s="7">
        <f t="shared" si="36"/>
        <v>10.239637020003611</v>
      </c>
      <c r="P116" s="3">
        <f t="shared" si="37"/>
        <v>0.09765971176970953</v>
      </c>
      <c r="Q116" s="3">
        <f>IF(ISNUMBER(P116),SUMIF(A:A,A116,P:P),"")</f>
        <v>0.9129059324104427</v>
      </c>
      <c r="R116" s="3">
        <f t="shared" si="38"/>
        <v>0.10697675226170147</v>
      </c>
      <c r="S116" s="8">
        <f t="shared" si="39"/>
        <v>9.347825381290884</v>
      </c>
    </row>
    <row r="117" spans="1:19" ht="15">
      <c r="A117" s="1">
        <v>10</v>
      </c>
      <c r="B117" s="5">
        <v>0.6944444444444445</v>
      </c>
      <c r="C117" s="1" t="s">
        <v>81</v>
      </c>
      <c r="D117" s="1">
        <v>6</v>
      </c>
      <c r="E117" s="1">
        <v>3</v>
      </c>
      <c r="F117" s="1" t="s">
        <v>121</v>
      </c>
      <c r="G117" s="2">
        <v>56.842666666666695</v>
      </c>
      <c r="H117" s="6">
        <f>1+_xlfn.COUNTIFS(A:A,A117,O:O,"&lt;"&amp;O117)</f>
        <v>5</v>
      </c>
      <c r="I117" s="2">
        <f>_xlfn.AVERAGEIF(A:A,A117,G:G)</f>
        <v>49.76341515151516</v>
      </c>
      <c r="J117" s="2">
        <f t="shared" si="32"/>
        <v>7.079251515151533</v>
      </c>
      <c r="K117" s="2">
        <f t="shared" si="33"/>
        <v>97.07925151515153</v>
      </c>
      <c r="L117" s="2">
        <f t="shared" si="34"/>
        <v>338.5782020433957</v>
      </c>
      <c r="M117" s="2">
        <f>SUMIF(A:A,A117,L:L)</f>
        <v>3636.152014627855</v>
      </c>
      <c r="N117" s="3">
        <f t="shared" si="35"/>
        <v>0.09311442444686895</v>
      </c>
      <c r="O117" s="7">
        <f t="shared" si="36"/>
        <v>10.739474640372176</v>
      </c>
      <c r="P117" s="3">
        <f t="shared" si="37"/>
        <v>0.09311442444686895</v>
      </c>
      <c r="Q117" s="3">
        <f>IF(ISNUMBER(P117),SUMIF(A:A,A117,P:P),"")</f>
        <v>0.9129059324104427</v>
      </c>
      <c r="R117" s="3">
        <f t="shared" si="38"/>
        <v>0.10199783037997028</v>
      </c>
      <c r="S117" s="8">
        <f t="shared" si="39"/>
        <v>9.804130110167264</v>
      </c>
    </row>
    <row r="118" spans="1:19" ht="15">
      <c r="A118" s="1">
        <v>10</v>
      </c>
      <c r="B118" s="5">
        <v>0.6944444444444445</v>
      </c>
      <c r="C118" s="1" t="s">
        <v>81</v>
      </c>
      <c r="D118" s="1">
        <v>6</v>
      </c>
      <c r="E118" s="1">
        <v>7</v>
      </c>
      <c r="F118" s="1" t="s">
        <v>125</v>
      </c>
      <c r="G118" s="2">
        <v>53.382033333333304</v>
      </c>
      <c r="H118" s="6">
        <f>1+_xlfn.COUNTIFS(A:A,A118,O:O,"&lt;"&amp;O118)</f>
        <v>6</v>
      </c>
      <c r="I118" s="2">
        <f>_xlfn.AVERAGEIF(A:A,A118,G:G)</f>
        <v>49.76341515151516</v>
      </c>
      <c r="J118" s="2">
        <f t="shared" si="32"/>
        <v>3.6186181818181424</v>
      </c>
      <c r="K118" s="2">
        <f t="shared" si="33"/>
        <v>93.61861818181814</v>
      </c>
      <c r="L118" s="2">
        <f t="shared" si="34"/>
        <v>275.0951646038976</v>
      </c>
      <c r="M118" s="2">
        <f>SUMIF(A:A,A118,L:L)</f>
        <v>3636.152014627855</v>
      </c>
      <c r="N118" s="3">
        <f t="shared" si="35"/>
        <v>0.07565557311609054</v>
      </c>
      <c r="O118" s="7">
        <f t="shared" si="36"/>
        <v>13.21779690262261</v>
      </c>
      <c r="P118" s="3">
        <f t="shared" si="37"/>
        <v>0.07565557311609054</v>
      </c>
      <c r="Q118" s="3">
        <f>IF(ISNUMBER(P118),SUMIF(A:A,A118,P:P),"")</f>
        <v>0.9129059324104427</v>
      </c>
      <c r="R118" s="3">
        <f t="shared" si="38"/>
        <v>0.08287335028739388</v>
      </c>
      <c r="S118" s="8">
        <f t="shared" si="39"/>
        <v>12.066605205800556</v>
      </c>
    </row>
    <row r="119" spans="1:19" ht="15">
      <c r="A119" s="1">
        <v>10</v>
      </c>
      <c r="B119" s="5">
        <v>0.6944444444444445</v>
      </c>
      <c r="C119" s="1" t="s">
        <v>81</v>
      </c>
      <c r="D119" s="1">
        <v>6</v>
      </c>
      <c r="E119" s="1">
        <v>4</v>
      </c>
      <c r="F119" s="1" t="s">
        <v>122</v>
      </c>
      <c r="G119" s="2">
        <v>51.375333333333295</v>
      </c>
      <c r="H119" s="6">
        <f>1+_xlfn.COUNTIFS(A:A,A119,O:O,"&lt;"&amp;O119)</f>
        <v>7</v>
      </c>
      <c r="I119" s="2">
        <f>_xlfn.AVERAGEIF(A:A,A119,G:G)</f>
        <v>49.76341515151516</v>
      </c>
      <c r="J119" s="2">
        <f t="shared" si="32"/>
        <v>1.6119181818181332</v>
      </c>
      <c r="K119" s="2">
        <f t="shared" si="33"/>
        <v>91.61191818181814</v>
      </c>
      <c r="L119" s="2">
        <f t="shared" si="34"/>
        <v>243.88946025684695</v>
      </c>
      <c r="M119" s="2">
        <f>SUMIF(A:A,A119,L:L)</f>
        <v>3636.152014627855</v>
      </c>
      <c r="N119" s="3">
        <f t="shared" si="35"/>
        <v>0.06707350497880876</v>
      </c>
      <c r="O119" s="7">
        <f t="shared" si="36"/>
        <v>14.909016612683958</v>
      </c>
      <c r="P119" s="3">
        <f t="shared" si="37"/>
        <v>0.06707350497880876</v>
      </c>
      <c r="Q119" s="3">
        <f>IF(ISNUMBER(P119),SUMIF(A:A,A119,P:P),"")</f>
        <v>0.9129059324104427</v>
      </c>
      <c r="R119" s="3">
        <f t="shared" si="38"/>
        <v>0.07347252613608003</v>
      </c>
      <c r="S119" s="8">
        <f t="shared" si="39"/>
        <v>13.610529712125029</v>
      </c>
    </row>
    <row r="120" spans="1:19" ht="15">
      <c r="A120" s="1">
        <v>10</v>
      </c>
      <c r="B120" s="5">
        <v>0.6944444444444445</v>
      </c>
      <c r="C120" s="1" t="s">
        <v>81</v>
      </c>
      <c r="D120" s="1">
        <v>6</v>
      </c>
      <c r="E120" s="1">
        <v>5</v>
      </c>
      <c r="F120" s="1" t="s">
        <v>123</v>
      </c>
      <c r="G120" s="2">
        <v>33.9328</v>
      </c>
      <c r="H120" s="6">
        <f>1+_xlfn.COUNTIFS(A:A,A120,O:O,"&lt;"&amp;O120)</f>
        <v>9</v>
      </c>
      <c r="I120" s="2">
        <f>_xlfn.AVERAGEIF(A:A,A120,G:G)</f>
        <v>49.76341515151516</v>
      </c>
      <c r="J120" s="2">
        <f t="shared" si="32"/>
        <v>-15.830615151515161</v>
      </c>
      <c r="K120" s="2">
        <f t="shared" si="33"/>
        <v>74.16938484848484</v>
      </c>
      <c r="L120" s="2">
        <f t="shared" si="34"/>
        <v>85.64091011718273</v>
      </c>
      <c r="M120" s="2">
        <f>SUMIF(A:A,A120,L:L)</f>
        <v>3636.152014627855</v>
      </c>
      <c r="N120" s="3">
        <f t="shared" si="35"/>
        <v>0.023552620950020354</v>
      </c>
      <c r="O120" s="7">
        <f t="shared" si="36"/>
        <v>42.45811971933153</v>
      </c>
      <c r="P120" s="3">
        <f t="shared" si="37"/>
      </c>
      <c r="Q120" s="3">
        <f>IF(ISNUMBER(P120),SUMIF(A:A,A120,P:P),"")</f>
      </c>
      <c r="R120" s="3">
        <f t="shared" si="38"/>
      </c>
      <c r="S120" s="8">
        <f t="shared" si="39"/>
      </c>
    </row>
    <row r="121" spans="1:19" ht="15">
      <c r="A121" s="1">
        <v>10</v>
      </c>
      <c r="B121" s="5">
        <v>0.6944444444444445</v>
      </c>
      <c r="C121" s="1" t="s">
        <v>81</v>
      </c>
      <c r="D121" s="1">
        <v>6</v>
      </c>
      <c r="E121" s="1">
        <v>10</v>
      </c>
      <c r="F121" s="1" t="s">
        <v>127</v>
      </c>
      <c r="G121" s="2">
        <v>41.044399999999996</v>
      </c>
      <c r="H121" s="6">
        <f>1+_xlfn.COUNTIFS(A:A,A121,O:O,"&lt;"&amp;O121)</f>
        <v>8</v>
      </c>
      <c r="I121" s="2">
        <f>_xlfn.AVERAGEIF(A:A,A121,G:G)</f>
        <v>49.76341515151516</v>
      </c>
      <c r="J121" s="2">
        <f t="shared" si="32"/>
        <v>-8.719015151515165</v>
      </c>
      <c r="K121" s="2">
        <f t="shared" si="33"/>
        <v>81.28098484848483</v>
      </c>
      <c r="L121" s="2">
        <f t="shared" si="34"/>
        <v>131.2178725463835</v>
      </c>
      <c r="M121" s="2">
        <f>SUMIF(A:A,A121,L:L)</f>
        <v>3636.152014627855</v>
      </c>
      <c r="N121" s="3">
        <f t="shared" si="35"/>
        <v>0.0360870150693667</v>
      </c>
      <c r="O121" s="7">
        <f t="shared" si="36"/>
        <v>27.710798415379973</v>
      </c>
      <c r="P121" s="3">
        <f t="shared" si="37"/>
      </c>
      <c r="Q121" s="3">
        <f>IF(ISNUMBER(P121),SUMIF(A:A,A121,P:P),"")</f>
      </c>
      <c r="R121" s="3">
        <f t="shared" si="38"/>
      </c>
      <c r="S121" s="8">
        <f t="shared" si="39"/>
      </c>
    </row>
    <row r="122" spans="1:19" ht="15">
      <c r="A122" s="1">
        <v>10</v>
      </c>
      <c r="B122" s="5">
        <v>0.6944444444444445</v>
      </c>
      <c r="C122" s="1" t="s">
        <v>81</v>
      </c>
      <c r="D122" s="1">
        <v>6</v>
      </c>
      <c r="E122" s="1">
        <v>11</v>
      </c>
      <c r="F122" s="1" t="s">
        <v>128</v>
      </c>
      <c r="G122" s="2">
        <v>26.7912666666667</v>
      </c>
      <c r="H122" s="6">
        <f>1+_xlfn.COUNTIFS(A:A,A122,O:O,"&lt;"&amp;O122)</f>
        <v>10</v>
      </c>
      <c r="I122" s="2">
        <f>_xlfn.AVERAGEIF(A:A,A122,G:G)</f>
        <v>49.76341515151516</v>
      </c>
      <c r="J122" s="2">
        <f t="shared" si="32"/>
        <v>-22.97214848484846</v>
      </c>
      <c r="K122" s="2">
        <f t="shared" si="33"/>
        <v>67.02785151515154</v>
      </c>
      <c r="L122" s="2">
        <f t="shared" si="34"/>
        <v>55.794265255627145</v>
      </c>
      <c r="M122" s="2">
        <f>SUMIF(A:A,A122,L:L)</f>
        <v>3636.152014627855</v>
      </c>
      <c r="N122" s="3">
        <f t="shared" si="35"/>
        <v>0.015344315922759201</v>
      </c>
      <c r="O122" s="7">
        <f t="shared" si="36"/>
        <v>65.17071240150672</v>
      </c>
      <c r="P122" s="3">
        <f t="shared" si="37"/>
      </c>
      <c r="Q122" s="3">
        <f>IF(ISNUMBER(P122),SUMIF(A:A,A122,P:P),"")</f>
      </c>
      <c r="R122" s="3">
        <f t="shared" si="38"/>
      </c>
      <c r="S122" s="8">
        <f t="shared" si="39"/>
      </c>
    </row>
    <row r="123" spans="1:19" ht="15">
      <c r="A123" s="1">
        <v>10</v>
      </c>
      <c r="B123" s="5">
        <v>0.6944444444444445</v>
      </c>
      <c r="C123" s="1" t="s">
        <v>81</v>
      </c>
      <c r="D123" s="1">
        <v>6</v>
      </c>
      <c r="E123" s="1">
        <v>12</v>
      </c>
      <c r="F123" s="1" t="s">
        <v>129</v>
      </c>
      <c r="G123" s="2">
        <v>22.8462</v>
      </c>
      <c r="H123" s="6">
        <f>1+_xlfn.COUNTIFS(A:A,A123,O:O,"&lt;"&amp;O123)</f>
        <v>11</v>
      </c>
      <c r="I123" s="2">
        <f>_xlfn.AVERAGEIF(A:A,A123,G:G)</f>
        <v>49.76341515151516</v>
      </c>
      <c r="J123" s="2">
        <f t="shared" si="32"/>
        <v>-26.917215151515162</v>
      </c>
      <c r="K123" s="2">
        <f t="shared" si="33"/>
        <v>63.082784848484835</v>
      </c>
      <c r="L123" s="2">
        <f t="shared" si="34"/>
        <v>44.034221408709456</v>
      </c>
      <c r="M123" s="2">
        <f>SUMIF(A:A,A123,L:L)</f>
        <v>3636.152014627855</v>
      </c>
      <c r="N123" s="3">
        <f t="shared" si="35"/>
        <v>0.0121101156474109</v>
      </c>
      <c r="O123" s="7">
        <f t="shared" si="36"/>
        <v>82.57559457855355</v>
      </c>
      <c r="P123" s="3">
        <f t="shared" si="37"/>
      </c>
      <c r="Q123" s="3">
        <f>IF(ISNUMBER(P123),SUMIF(A:A,A123,P:P),"")</f>
      </c>
      <c r="R123" s="3">
        <f t="shared" si="38"/>
      </c>
      <c r="S123" s="8">
        <f t="shared" si="39"/>
      </c>
    </row>
    <row r="124" spans="1:19" ht="15">
      <c r="A124" s="1">
        <v>1</v>
      </c>
      <c r="B124" s="5">
        <v>0.6993055555555556</v>
      </c>
      <c r="C124" s="1" t="s">
        <v>21</v>
      </c>
      <c r="D124" s="1">
        <v>1</v>
      </c>
      <c r="E124" s="1">
        <v>3</v>
      </c>
      <c r="F124" s="1" t="s">
        <v>24</v>
      </c>
      <c r="G124" s="2">
        <v>64.8723999999999</v>
      </c>
      <c r="H124" s="6">
        <f>1+_xlfn.COUNTIFS(A:A,A124,O:O,"&lt;"&amp;O124)</f>
        <v>1</v>
      </c>
      <c r="I124" s="2">
        <f>_xlfn.AVERAGEIF(A:A,A124,G:G)</f>
        <v>50.52581333333332</v>
      </c>
      <c r="J124" s="2">
        <f t="shared" si="32"/>
        <v>14.346586666666582</v>
      </c>
      <c r="K124" s="2">
        <f t="shared" si="33"/>
        <v>104.34658666666658</v>
      </c>
      <c r="L124" s="2">
        <f t="shared" si="34"/>
        <v>523.635169279957</v>
      </c>
      <c r="M124" s="2">
        <f>SUMIF(A:A,A124,L:L)</f>
        <v>1263.7726446199886</v>
      </c>
      <c r="N124" s="3">
        <f t="shared" si="35"/>
        <v>0.4143428578780577</v>
      </c>
      <c r="O124" s="7">
        <f t="shared" si="36"/>
        <v>2.41346020810211</v>
      </c>
      <c r="P124" s="3">
        <f t="shared" si="37"/>
        <v>0.4143428578780577</v>
      </c>
      <c r="Q124" s="3">
        <f>IF(ISNUMBER(P124),SUMIF(A:A,A124,P:P),"")</f>
        <v>0.9999999999999998</v>
      </c>
      <c r="R124" s="3">
        <f t="shared" si="38"/>
        <v>0.4143428578780578</v>
      </c>
      <c r="S124" s="8">
        <f t="shared" si="39"/>
        <v>2.413460208102109</v>
      </c>
    </row>
    <row r="125" spans="1:19" ht="15">
      <c r="A125" s="1">
        <v>1</v>
      </c>
      <c r="B125" s="5">
        <v>0.6993055555555556</v>
      </c>
      <c r="C125" s="1" t="s">
        <v>21</v>
      </c>
      <c r="D125" s="1">
        <v>1</v>
      </c>
      <c r="E125" s="1">
        <v>2</v>
      </c>
      <c r="F125" s="1" t="s">
        <v>23</v>
      </c>
      <c r="G125" s="2">
        <v>52.121566666666695</v>
      </c>
      <c r="H125" s="6">
        <f>1+_xlfn.COUNTIFS(A:A,A125,O:O,"&lt;"&amp;O125)</f>
        <v>2</v>
      </c>
      <c r="I125" s="2">
        <f>_xlfn.AVERAGEIF(A:A,A125,G:G)</f>
        <v>50.52581333333332</v>
      </c>
      <c r="J125" s="2">
        <f t="shared" si="32"/>
        <v>1.595753333333377</v>
      </c>
      <c r="K125" s="2">
        <f t="shared" si="33"/>
        <v>91.59575333333338</v>
      </c>
      <c r="L125" s="2">
        <f t="shared" si="34"/>
        <v>243.65302876143505</v>
      </c>
      <c r="M125" s="2">
        <f>SUMIF(A:A,A125,L:L)</f>
        <v>1263.7726446199886</v>
      </c>
      <c r="N125" s="3">
        <f t="shared" si="35"/>
        <v>0.1927981506789938</v>
      </c>
      <c r="O125" s="7">
        <f t="shared" si="36"/>
        <v>5.186771742769389</v>
      </c>
      <c r="P125" s="3">
        <f t="shared" si="37"/>
        <v>0.1927981506789938</v>
      </c>
      <c r="Q125" s="3">
        <f>IF(ISNUMBER(P125),SUMIF(A:A,A125,P:P),"")</f>
        <v>0.9999999999999998</v>
      </c>
      <c r="R125" s="3">
        <f t="shared" si="38"/>
        <v>0.19279815067899386</v>
      </c>
      <c r="S125" s="8">
        <f t="shared" si="39"/>
        <v>5.186771742769388</v>
      </c>
    </row>
    <row r="126" spans="1:19" ht="15">
      <c r="A126" s="1">
        <v>1</v>
      </c>
      <c r="B126" s="5">
        <v>0.6993055555555556</v>
      </c>
      <c r="C126" s="1" t="s">
        <v>21</v>
      </c>
      <c r="D126" s="1">
        <v>1</v>
      </c>
      <c r="E126" s="1">
        <v>1</v>
      </c>
      <c r="F126" s="1" t="s">
        <v>22</v>
      </c>
      <c r="G126" s="2">
        <v>48.3236666666666</v>
      </c>
      <c r="H126" s="6">
        <f>1+_xlfn.COUNTIFS(A:A,A126,O:O,"&lt;"&amp;O126)</f>
        <v>3</v>
      </c>
      <c r="I126" s="2">
        <f>_xlfn.AVERAGEIF(A:A,A126,G:G)</f>
        <v>50.52581333333332</v>
      </c>
      <c r="J126" s="2">
        <f t="shared" si="32"/>
        <v>-2.202146666666721</v>
      </c>
      <c r="K126" s="2">
        <f t="shared" si="33"/>
        <v>87.79785333333328</v>
      </c>
      <c r="L126" s="2">
        <f t="shared" si="34"/>
        <v>194.00252995821015</v>
      </c>
      <c r="M126" s="2">
        <f>SUMIF(A:A,A126,L:L)</f>
        <v>1263.7726446199886</v>
      </c>
      <c r="N126" s="3">
        <f t="shared" si="35"/>
        <v>0.15351062612733316</v>
      </c>
      <c r="O126" s="7">
        <f t="shared" si="36"/>
        <v>6.514207030662004</v>
      </c>
      <c r="P126" s="3">
        <f t="shared" si="37"/>
        <v>0.15351062612733316</v>
      </c>
      <c r="Q126" s="3">
        <f>IF(ISNUMBER(P126),SUMIF(A:A,A126,P:P),"")</f>
        <v>0.9999999999999998</v>
      </c>
      <c r="R126" s="3">
        <f t="shared" si="38"/>
        <v>0.15351062612733318</v>
      </c>
      <c r="S126" s="8">
        <f t="shared" si="39"/>
        <v>6.5142070306620035</v>
      </c>
    </row>
    <row r="127" spans="1:19" ht="15">
      <c r="A127" s="1">
        <v>1</v>
      </c>
      <c r="B127" s="5">
        <v>0.6993055555555556</v>
      </c>
      <c r="C127" s="1" t="s">
        <v>21</v>
      </c>
      <c r="D127" s="1">
        <v>1</v>
      </c>
      <c r="E127" s="1">
        <v>5</v>
      </c>
      <c r="F127" s="1" t="s">
        <v>26</v>
      </c>
      <c r="G127" s="2">
        <v>47.8326</v>
      </c>
      <c r="H127" s="6">
        <f>1+_xlfn.COUNTIFS(A:A,A127,O:O,"&lt;"&amp;O127)</f>
        <v>4</v>
      </c>
      <c r="I127" s="2">
        <f>_xlfn.AVERAGEIF(A:A,A127,G:G)</f>
        <v>50.52581333333332</v>
      </c>
      <c r="J127" s="2">
        <f t="shared" si="32"/>
        <v>-2.6932133333333184</v>
      </c>
      <c r="K127" s="2">
        <f t="shared" si="33"/>
        <v>87.30678666666668</v>
      </c>
      <c r="L127" s="2">
        <f t="shared" si="34"/>
        <v>188.369827868679</v>
      </c>
      <c r="M127" s="2">
        <f>SUMIF(A:A,A127,L:L)</f>
        <v>1263.7726446199886</v>
      </c>
      <c r="N127" s="3">
        <f t="shared" si="35"/>
        <v>0.14905357278509623</v>
      </c>
      <c r="O127" s="7">
        <f t="shared" si="36"/>
        <v>6.7089971834609345</v>
      </c>
      <c r="P127" s="3">
        <f t="shared" si="37"/>
        <v>0.14905357278509623</v>
      </c>
      <c r="Q127" s="3">
        <f>IF(ISNUMBER(P127),SUMIF(A:A,A127,P:P),"")</f>
        <v>0.9999999999999998</v>
      </c>
      <c r="R127" s="3">
        <f t="shared" si="38"/>
        <v>0.14905357278509626</v>
      </c>
      <c r="S127" s="8">
        <f t="shared" si="39"/>
        <v>6.708997183460933</v>
      </c>
    </row>
    <row r="128" spans="1:19" ht="15">
      <c r="A128" s="1">
        <v>1</v>
      </c>
      <c r="B128" s="5">
        <v>0.6993055555555556</v>
      </c>
      <c r="C128" s="1" t="s">
        <v>21</v>
      </c>
      <c r="D128" s="1">
        <v>1</v>
      </c>
      <c r="E128" s="1">
        <v>4</v>
      </c>
      <c r="F128" s="1" t="s">
        <v>25</v>
      </c>
      <c r="G128" s="2">
        <v>39.478833333333405</v>
      </c>
      <c r="H128" s="6">
        <f>1+_xlfn.COUNTIFS(A:A,A128,O:O,"&lt;"&amp;O128)</f>
        <v>5</v>
      </c>
      <c r="I128" s="2">
        <f>_xlfn.AVERAGEIF(A:A,A128,G:G)</f>
        <v>50.52581333333332</v>
      </c>
      <c r="J128" s="2">
        <f t="shared" si="32"/>
        <v>-11.046979999999913</v>
      </c>
      <c r="K128" s="2">
        <f t="shared" si="33"/>
        <v>78.9530200000001</v>
      </c>
      <c r="L128" s="2">
        <f t="shared" si="34"/>
        <v>114.11208875170722</v>
      </c>
      <c r="M128" s="2">
        <f>SUMIF(A:A,A128,L:L)</f>
        <v>1263.7726446199886</v>
      </c>
      <c r="N128" s="3">
        <f t="shared" si="35"/>
        <v>0.09029479253051903</v>
      </c>
      <c r="O128" s="7">
        <f t="shared" si="36"/>
        <v>11.07483579035864</v>
      </c>
      <c r="P128" s="3">
        <f t="shared" si="37"/>
        <v>0.09029479253051903</v>
      </c>
      <c r="Q128" s="3">
        <f>IF(ISNUMBER(P128),SUMIF(A:A,A128,P:P),"")</f>
        <v>0.9999999999999998</v>
      </c>
      <c r="R128" s="3">
        <f t="shared" si="38"/>
        <v>0.09029479253051904</v>
      </c>
      <c r="S128" s="8">
        <f t="shared" si="39"/>
        <v>11.074835790358637</v>
      </c>
    </row>
    <row r="129" spans="1:19" ht="15">
      <c r="A129" s="1">
        <v>15</v>
      </c>
      <c r="B129" s="5">
        <v>0.7048611111111112</v>
      </c>
      <c r="C129" s="1" t="s">
        <v>142</v>
      </c>
      <c r="D129" s="1">
        <v>7</v>
      </c>
      <c r="E129" s="1">
        <v>10</v>
      </c>
      <c r="F129" s="1" t="s">
        <v>175</v>
      </c>
      <c r="G129" s="2">
        <v>70.7487666666666</v>
      </c>
      <c r="H129" s="6">
        <f>1+_xlfn.COUNTIFS(A:A,A129,O:O,"&lt;"&amp;O129)</f>
        <v>1</v>
      </c>
      <c r="I129" s="2">
        <f>_xlfn.AVERAGEIF(A:A,A129,G:G)</f>
        <v>49.623069230769225</v>
      </c>
      <c r="J129" s="2">
        <f t="shared" si="32"/>
        <v>21.125697435897372</v>
      </c>
      <c r="K129" s="2">
        <f t="shared" si="33"/>
        <v>111.12569743589737</v>
      </c>
      <c r="L129" s="2">
        <f t="shared" si="34"/>
        <v>786.4599867729303</v>
      </c>
      <c r="M129" s="2">
        <f>SUMIF(A:A,A129,L:L)</f>
        <v>3731.795215581562</v>
      </c>
      <c r="N129" s="3">
        <f t="shared" si="35"/>
        <v>0.21074575139846427</v>
      </c>
      <c r="O129" s="7">
        <f t="shared" si="36"/>
        <v>4.745054139237499</v>
      </c>
      <c r="P129" s="3">
        <f t="shared" si="37"/>
        <v>0.21074575139846427</v>
      </c>
      <c r="Q129" s="3">
        <f>IF(ISNUMBER(P129),SUMIF(A:A,A129,P:P),"")</f>
        <v>0.8398338514258424</v>
      </c>
      <c r="R129" s="3">
        <f t="shared" si="38"/>
        <v>0.2509374336848497</v>
      </c>
      <c r="S129" s="8">
        <f t="shared" si="39"/>
        <v>3.985057092979965</v>
      </c>
    </row>
    <row r="130" spans="1:19" ht="15">
      <c r="A130" s="1">
        <v>15</v>
      </c>
      <c r="B130" s="5">
        <v>0.7048611111111112</v>
      </c>
      <c r="C130" s="1" t="s">
        <v>142</v>
      </c>
      <c r="D130" s="1">
        <v>7</v>
      </c>
      <c r="E130" s="1">
        <v>4</v>
      </c>
      <c r="F130" s="1" t="s">
        <v>170</v>
      </c>
      <c r="G130" s="2">
        <v>70.2379</v>
      </c>
      <c r="H130" s="6">
        <f>1+_xlfn.COUNTIFS(A:A,A130,O:O,"&lt;"&amp;O130)</f>
        <v>2</v>
      </c>
      <c r="I130" s="2">
        <f>_xlfn.AVERAGEIF(A:A,A130,G:G)</f>
        <v>49.623069230769225</v>
      </c>
      <c r="J130" s="2">
        <f t="shared" si="32"/>
        <v>20.61483076923077</v>
      </c>
      <c r="K130" s="2">
        <f t="shared" si="33"/>
        <v>110.61483076923076</v>
      </c>
      <c r="L130" s="2">
        <f t="shared" si="34"/>
        <v>762.7191264552479</v>
      </c>
      <c r="M130" s="2">
        <f>SUMIF(A:A,A130,L:L)</f>
        <v>3731.795215581562</v>
      </c>
      <c r="N130" s="3">
        <f t="shared" si="35"/>
        <v>0.2043839713579744</v>
      </c>
      <c r="O130" s="7">
        <f t="shared" si="36"/>
        <v>4.892751585928038</v>
      </c>
      <c r="P130" s="3">
        <f t="shared" si="37"/>
        <v>0.2043839713579744</v>
      </c>
      <c r="Q130" s="3">
        <f>IF(ISNUMBER(P130),SUMIF(A:A,A130,P:P),"")</f>
        <v>0.8398338514258424</v>
      </c>
      <c r="R130" s="3">
        <f t="shared" si="38"/>
        <v>0.24336238770439889</v>
      </c>
      <c r="S130" s="8">
        <f t="shared" si="39"/>
        <v>4.109098408479843</v>
      </c>
    </row>
    <row r="131" spans="1:19" ht="15">
      <c r="A131" s="1">
        <v>15</v>
      </c>
      <c r="B131" s="5">
        <v>0.7048611111111112</v>
      </c>
      <c r="C131" s="1" t="s">
        <v>142</v>
      </c>
      <c r="D131" s="1">
        <v>7</v>
      </c>
      <c r="E131" s="1">
        <v>1</v>
      </c>
      <c r="F131" s="1" t="s">
        <v>168</v>
      </c>
      <c r="G131" s="2">
        <v>57.0047666666667</v>
      </c>
      <c r="H131" s="6">
        <f>1+_xlfn.COUNTIFS(A:A,A131,O:O,"&lt;"&amp;O131)</f>
        <v>3</v>
      </c>
      <c r="I131" s="2">
        <f>_xlfn.AVERAGEIF(A:A,A131,G:G)</f>
        <v>49.623069230769225</v>
      </c>
      <c r="J131" s="2">
        <f t="shared" si="32"/>
        <v>7.381697435897472</v>
      </c>
      <c r="K131" s="2">
        <f t="shared" si="33"/>
        <v>97.38169743589748</v>
      </c>
      <c r="L131" s="2">
        <f t="shared" si="34"/>
        <v>344.77838425679533</v>
      </c>
      <c r="M131" s="2">
        <f>SUMIF(A:A,A131,L:L)</f>
        <v>3731.795215581562</v>
      </c>
      <c r="N131" s="3">
        <f t="shared" si="35"/>
        <v>0.09238941698012365</v>
      </c>
      <c r="O131" s="7">
        <f t="shared" si="36"/>
        <v>10.823750519122083</v>
      </c>
      <c r="P131" s="3">
        <f t="shared" si="37"/>
        <v>0.09238941698012365</v>
      </c>
      <c r="Q131" s="3">
        <f>IF(ISNUMBER(P131),SUMIF(A:A,A131,P:P),"")</f>
        <v>0.8398338514258424</v>
      </c>
      <c r="R131" s="3">
        <f t="shared" si="38"/>
        <v>0.11000916053010713</v>
      </c>
      <c r="S131" s="8">
        <f t="shared" si="39"/>
        <v>9.09015208534676</v>
      </c>
    </row>
    <row r="132" spans="1:19" ht="15">
      <c r="A132" s="1">
        <v>15</v>
      </c>
      <c r="B132" s="5">
        <v>0.7048611111111112</v>
      </c>
      <c r="C132" s="1" t="s">
        <v>142</v>
      </c>
      <c r="D132" s="1">
        <v>7</v>
      </c>
      <c r="E132" s="1">
        <v>6</v>
      </c>
      <c r="F132" s="1" t="s">
        <v>172</v>
      </c>
      <c r="G132" s="2">
        <v>56.0977333333333</v>
      </c>
      <c r="H132" s="6">
        <f>1+_xlfn.COUNTIFS(A:A,A132,O:O,"&lt;"&amp;O132)</f>
        <v>4</v>
      </c>
      <c r="I132" s="2">
        <f>_xlfn.AVERAGEIF(A:A,A132,G:G)</f>
        <v>49.623069230769225</v>
      </c>
      <c r="J132" s="2">
        <f t="shared" si="32"/>
        <v>6.474664102564077</v>
      </c>
      <c r="K132" s="2">
        <f t="shared" si="33"/>
        <v>96.47466410256408</v>
      </c>
      <c r="L132" s="2">
        <f t="shared" si="34"/>
        <v>326.5162919197568</v>
      </c>
      <c r="M132" s="2">
        <f>SUMIF(A:A,A132,L:L)</f>
        <v>3731.795215581562</v>
      </c>
      <c r="N132" s="3">
        <f t="shared" si="35"/>
        <v>0.08749576894156358</v>
      </c>
      <c r="O132" s="7">
        <f t="shared" si="36"/>
        <v>11.429124083335699</v>
      </c>
      <c r="P132" s="3">
        <f t="shared" si="37"/>
        <v>0.08749576894156358</v>
      </c>
      <c r="Q132" s="3">
        <f>IF(ISNUMBER(P132),SUMIF(A:A,A132,P:P),"")</f>
        <v>0.8398338514258424</v>
      </c>
      <c r="R132" s="3">
        <f t="shared" si="38"/>
        <v>0.10418223651382487</v>
      </c>
      <c r="S132" s="8">
        <f t="shared" si="39"/>
        <v>9.598565297331673</v>
      </c>
    </row>
    <row r="133" spans="1:19" ht="15">
      <c r="A133" s="1">
        <v>15</v>
      </c>
      <c r="B133" s="5">
        <v>0.7048611111111112</v>
      </c>
      <c r="C133" s="1" t="s">
        <v>142</v>
      </c>
      <c r="D133" s="1">
        <v>7</v>
      </c>
      <c r="E133" s="1">
        <v>11</v>
      </c>
      <c r="F133" s="1" t="s">
        <v>176</v>
      </c>
      <c r="G133" s="2">
        <v>54.1673</v>
      </c>
      <c r="H133" s="6">
        <f>1+_xlfn.COUNTIFS(A:A,A133,O:O,"&lt;"&amp;O133)</f>
        <v>5</v>
      </c>
      <c r="I133" s="2">
        <f>_xlfn.AVERAGEIF(A:A,A133,G:G)</f>
        <v>49.623069230769225</v>
      </c>
      <c r="J133" s="2">
        <f t="shared" si="32"/>
        <v>4.544230769230772</v>
      </c>
      <c r="K133" s="2">
        <f t="shared" si="33"/>
        <v>94.54423076923078</v>
      </c>
      <c r="L133" s="2">
        <f t="shared" si="34"/>
        <v>290.80526367143295</v>
      </c>
      <c r="M133" s="2">
        <f>SUMIF(A:A,A133,L:L)</f>
        <v>3731.795215581562</v>
      </c>
      <c r="N133" s="3">
        <f t="shared" si="35"/>
        <v>0.07792637239503881</v>
      </c>
      <c r="O133" s="7">
        <f t="shared" si="36"/>
        <v>12.83262609647238</v>
      </c>
      <c r="P133" s="3">
        <f t="shared" si="37"/>
        <v>0.07792637239503881</v>
      </c>
      <c r="Q133" s="3">
        <f>IF(ISNUMBER(P133),SUMIF(A:A,A133,P:P),"")</f>
        <v>0.8398338514258424</v>
      </c>
      <c r="R133" s="3">
        <f t="shared" si="38"/>
        <v>0.09278784400359424</v>
      </c>
      <c r="S133" s="8">
        <f t="shared" si="39"/>
        <v>10.777273798508174</v>
      </c>
    </row>
    <row r="134" spans="1:19" ht="15">
      <c r="A134" s="1">
        <v>15</v>
      </c>
      <c r="B134" s="5">
        <v>0.7048611111111112</v>
      </c>
      <c r="C134" s="1" t="s">
        <v>142</v>
      </c>
      <c r="D134" s="1">
        <v>7</v>
      </c>
      <c r="E134" s="1">
        <v>5</v>
      </c>
      <c r="F134" s="1" t="s">
        <v>171</v>
      </c>
      <c r="G134" s="2">
        <v>49.1382333333333</v>
      </c>
      <c r="H134" s="6">
        <f>1+_xlfn.COUNTIFS(A:A,A134,O:O,"&lt;"&amp;O134)</f>
        <v>6</v>
      </c>
      <c r="I134" s="2">
        <f>_xlfn.AVERAGEIF(A:A,A134,G:G)</f>
        <v>49.623069230769225</v>
      </c>
      <c r="J134" s="2">
        <f t="shared" si="32"/>
        <v>-0.4848358974359286</v>
      </c>
      <c r="K134" s="2">
        <f t="shared" si="33"/>
        <v>89.51516410256407</v>
      </c>
      <c r="L134" s="2">
        <f t="shared" si="34"/>
        <v>215.0584488189904</v>
      </c>
      <c r="M134" s="2">
        <f>SUMIF(A:A,A134,L:L)</f>
        <v>3731.795215581562</v>
      </c>
      <c r="N134" s="3">
        <f t="shared" si="35"/>
        <v>0.05762868442540617</v>
      </c>
      <c r="O134" s="7">
        <f t="shared" si="36"/>
        <v>17.352469694052918</v>
      </c>
      <c r="P134" s="3">
        <f t="shared" si="37"/>
        <v>0.05762868442540617</v>
      </c>
      <c r="Q134" s="3">
        <f>IF(ISNUMBER(P134),SUMIF(A:A,A134,P:P),"")</f>
        <v>0.8398338514258424</v>
      </c>
      <c r="R134" s="3">
        <f t="shared" si="38"/>
        <v>0.06861914928478541</v>
      </c>
      <c r="S134" s="8">
        <f t="shared" si="39"/>
        <v>14.573191454906672</v>
      </c>
    </row>
    <row r="135" spans="1:19" ht="15">
      <c r="A135" s="1">
        <v>15</v>
      </c>
      <c r="B135" s="5">
        <v>0.7048611111111112</v>
      </c>
      <c r="C135" s="1" t="s">
        <v>142</v>
      </c>
      <c r="D135" s="1">
        <v>7</v>
      </c>
      <c r="E135" s="1">
        <v>3</v>
      </c>
      <c r="F135" s="1" t="s">
        <v>169</v>
      </c>
      <c r="G135" s="2">
        <v>48.5849333333333</v>
      </c>
      <c r="H135" s="6">
        <f>1+_xlfn.COUNTIFS(A:A,A135,O:O,"&lt;"&amp;O135)</f>
        <v>7</v>
      </c>
      <c r="I135" s="2">
        <f>_xlfn.AVERAGEIF(A:A,A135,G:G)</f>
        <v>49.623069230769225</v>
      </c>
      <c r="J135" s="2">
        <f t="shared" si="32"/>
        <v>-1.0381358974359216</v>
      </c>
      <c r="K135" s="2">
        <f t="shared" si="33"/>
        <v>88.96186410256408</v>
      </c>
      <c r="L135" s="2">
        <f t="shared" si="34"/>
        <v>208.0361465625645</v>
      </c>
      <c r="M135" s="2">
        <f>SUMIF(A:A,A135,L:L)</f>
        <v>3731.795215581562</v>
      </c>
      <c r="N135" s="3">
        <f t="shared" si="35"/>
        <v>0.055746935333948706</v>
      </c>
      <c r="O135" s="7">
        <f t="shared" si="36"/>
        <v>17.93820582260817</v>
      </c>
      <c r="P135" s="3">
        <f t="shared" si="37"/>
        <v>0.055746935333948706</v>
      </c>
      <c r="Q135" s="3">
        <f>IF(ISNUMBER(P135),SUMIF(A:A,A135,P:P),"")</f>
        <v>0.8398338514258424</v>
      </c>
      <c r="R135" s="3">
        <f t="shared" si="38"/>
        <v>0.0663785286093236</v>
      </c>
      <c r="S135" s="8">
        <f t="shared" si="39"/>
        <v>15.065112483670495</v>
      </c>
    </row>
    <row r="136" spans="1:19" ht="15">
      <c r="A136" s="1">
        <v>15</v>
      </c>
      <c r="B136" s="5">
        <v>0.7048611111111112</v>
      </c>
      <c r="C136" s="1" t="s">
        <v>142</v>
      </c>
      <c r="D136" s="1">
        <v>7</v>
      </c>
      <c r="E136" s="1">
        <v>8</v>
      </c>
      <c r="F136" s="1" t="s">
        <v>173</v>
      </c>
      <c r="G136" s="2">
        <v>28.6089</v>
      </c>
      <c r="H136" s="6">
        <f>1+_xlfn.COUNTIFS(A:A,A136,O:O,"&lt;"&amp;O136)</f>
        <v>13</v>
      </c>
      <c r="I136" s="2">
        <f>_xlfn.AVERAGEIF(A:A,A136,G:G)</f>
        <v>49.623069230769225</v>
      </c>
      <c r="J136" s="2">
        <f t="shared" si="32"/>
        <v>-21.014169230769227</v>
      </c>
      <c r="K136" s="2">
        <f t="shared" si="33"/>
        <v>68.98583076923077</v>
      </c>
      <c r="L136" s="2">
        <f t="shared" si="34"/>
        <v>62.74945207829974</v>
      </c>
      <c r="M136" s="2">
        <f>SUMIF(A:A,A136,L:L)</f>
        <v>3731.795215581562</v>
      </c>
      <c r="N136" s="3">
        <f t="shared" si="35"/>
        <v>0.016814816583798232</v>
      </c>
      <c r="O136" s="7">
        <f t="shared" si="36"/>
        <v>59.47135938214998</v>
      </c>
      <c r="P136" s="3">
        <f t="shared" si="37"/>
      </c>
      <c r="Q136" s="3">
        <f>IF(ISNUMBER(P136),SUMIF(A:A,A136,P:P),"")</f>
      </c>
      <c r="R136" s="3">
        <f t="shared" si="38"/>
      </c>
      <c r="S136" s="8">
        <f t="shared" si="39"/>
      </c>
    </row>
    <row r="137" spans="1:19" ht="15">
      <c r="A137" s="1">
        <v>15</v>
      </c>
      <c r="B137" s="5">
        <v>0.7048611111111112</v>
      </c>
      <c r="C137" s="1" t="s">
        <v>142</v>
      </c>
      <c r="D137" s="1">
        <v>7</v>
      </c>
      <c r="E137" s="1">
        <v>9</v>
      </c>
      <c r="F137" s="1" t="s">
        <v>174</v>
      </c>
      <c r="G137" s="2">
        <v>34.7406</v>
      </c>
      <c r="H137" s="6">
        <f>1+_xlfn.COUNTIFS(A:A,A137,O:O,"&lt;"&amp;O137)</f>
        <v>12</v>
      </c>
      <c r="I137" s="2">
        <f>_xlfn.AVERAGEIF(A:A,A137,G:G)</f>
        <v>49.623069230769225</v>
      </c>
      <c r="J137" s="2">
        <f t="shared" si="32"/>
        <v>-14.882469230769225</v>
      </c>
      <c r="K137" s="2">
        <f t="shared" si="33"/>
        <v>75.11753076923077</v>
      </c>
      <c r="L137" s="2">
        <f t="shared" si="34"/>
        <v>90.65416174211808</v>
      </c>
      <c r="M137" s="2">
        <f>SUMIF(A:A,A137,L:L)</f>
        <v>3731.795215581562</v>
      </c>
      <c r="N137" s="3">
        <f t="shared" si="35"/>
        <v>0.024292373108686392</v>
      </c>
      <c r="O137" s="7">
        <f t="shared" si="36"/>
        <v>41.16518363709896</v>
      </c>
      <c r="P137" s="3">
        <f t="shared" si="37"/>
      </c>
      <c r="Q137" s="3">
        <f>IF(ISNUMBER(P137),SUMIF(A:A,A137,P:P),"")</f>
      </c>
      <c r="R137" s="3">
        <f t="shared" si="38"/>
      </c>
      <c r="S137" s="8">
        <f t="shared" si="39"/>
      </c>
    </row>
    <row r="138" spans="1:19" ht="15">
      <c r="A138" s="1">
        <v>15</v>
      </c>
      <c r="B138" s="5">
        <v>0.7048611111111112</v>
      </c>
      <c r="C138" s="1" t="s">
        <v>142</v>
      </c>
      <c r="D138" s="1">
        <v>7</v>
      </c>
      <c r="E138" s="1">
        <v>12</v>
      </c>
      <c r="F138" s="1" t="s">
        <v>177</v>
      </c>
      <c r="G138" s="2">
        <v>45.1936</v>
      </c>
      <c r="H138" s="6">
        <f>1+_xlfn.COUNTIFS(A:A,A138,O:O,"&lt;"&amp;O138)</f>
        <v>9</v>
      </c>
      <c r="I138" s="2">
        <f>_xlfn.AVERAGEIF(A:A,A138,G:G)</f>
        <v>49.623069230769225</v>
      </c>
      <c r="J138" s="2">
        <f t="shared" si="32"/>
        <v>-4.429469230769222</v>
      </c>
      <c r="K138" s="2">
        <f t="shared" si="33"/>
        <v>85.57053076923077</v>
      </c>
      <c r="L138" s="2">
        <f t="shared" si="34"/>
        <v>169.73388804631588</v>
      </c>
      <c r="M138" s="2">
        <f>SUMIF(A:A,A138,L:L)</f>
        <v>3731.795215581562</v>
      </c>
      <c r="N138" s="3">
        <f t="shared" si="35"/>
        <v>0.04548317317563863</v>
      </c>
      <c r="O138" s="7">
        <f t="shared" si="36"/>
        <v>21.986152904028533</v>
      </c>
      <c r="P138" s="3">
        <f t="shared" si="37"/>
      </c>
      <c r="Q138" s="3">
        <f>IF(ISNUMBER(P138),SUMIF(A:A,A138,P:P),"")</f>
      </c>
      <c r="R138" s="3">
        <f t="shared" si="38"/>
      </c>
      <c r="S138" s="8">
        <f t="shared" si="39"/>
      </c>
    </row>
    <row r="139" spans="1:19" ht="15">
      <c r="A139" s="1">
        <v>15</v>
      </c>
      <c r="B139" s="5">
        <v>0.7048611111111112</v>
      </c>
      <c r="C139" s="1" t="s">
        <v>142</v>
      </c>
      <c r="D139" s="1">
        <v>7</v>
      </c>
      <c r="E139" s="1">
        <v>13</v>
      </c>
      <c r="F139" s="1" t="s">
        <v>178</v>
      </c>
      <c r="G139" s="2">
        <v>38.0544333333333</v>
      </c>
      <c r="H139" s="6">
        <f>1+_xlfn.COUNTIFS(A:A,A139,O:O,"&lt;"&amp;O139)</f>
        <v>11</v>
      </c>
      <c r="I139" s="2">
        <f>_xlfn.AVERAGEIF(A:A,A139,G:G)</f>
        <v>49.623069230769225</v>
      </c>
      <c r="J139" s="2">
        <f t="shared" si="32"/>
        <v>-11.568635897435925</v>
      </c>
      <c r="K139" s="2">
        <f t="shared" si="33"/>
        <v>78.43136410256407</v>
      </c>
      <c r="L139" s="2">
        <f t="shared" si="34"/>
        <v>110.59577041233291</v>
      </c>
      <c r="M139" s="2">
        <f>SUMIF(A:A,A139,L:L)</f>
        <v>3731.795215581562</v>
      </c>
      <c r="N139" s="3">
        <f t="shared" si="35"/>
        <v>0.029636077014772017</v>
      </c>
      <c r="O139" s="7">
        <f t="shared" si="36"/>
        <v>33.74265762305696</v>
      </c>
      <c r="P139" s="3">
        <f t="shared" si="37"/>
      </c>
      <c r="Q139" s="3">
        <f>IF(ISNUMBER(P139),SUMIF(A:A,A139,P:P),"")</f>
      </c>
      <c r="R139" s="3">
        <f t="shared" si="38"/>
      </c>
      <c r="S139" s="8">
        <f t="shared" si="39"/>
      </c>
    </row>
    <row r="140" spans="1:19" ht="15">
      <c r="A140" s="1">
        <v>15</v>
      </c>
      <c r="B140" s="5">
        <v>0.7048611111111112</v>
      </c>
      <c r="C140" s="1" t="s">
        <v>142</v>
      </c>
      <c r="D140" s="1">
        <v>7</v>
      </c>
      <c r="E140" s="1">
        <v>14</v>
      </c>
      <c r="F140" s="1" t="s">
        <v>179</v>
      </c>
      <c r="G140" s="2">
        <v>44.6182</v>
      </c>
      <c r="H140" s="6">
        <f>1+_xlfn.COUNTIFS(A:A,A140,O:O,"&lt;"&amp;O140)</f>
        <v>10</v>
      </c>
      <c r="I140" s="2">
        <f>_xlfn.AVERAGEIF(A:A,A140,G:G)</f>
        <v>49.623069230769225</v>
      </c>
      <c r="J140" s="2">
        <f t="shared" si="32"/>
        <v>-5.0048692307692235</v>
      </c>
      <c r="K140" s="2">
        <f t="shared" si="33"/>
        <v>84.99513076923077</v>
      </c>
      <c r="L140" s="2">
        <f t="shared" si="34"/>
        <v>163.9739946681012</v>
      </c>
      <c r="M140" s="2">
        <f>SUMIF(A:A,A140,L:L)</f>
        <v>3731.795215581562</v>
      </c>
      <c r="N140" s="3">
        <f t="shared" si="35"/>
        <v>0.04393970869126256</v>
      </c>
      <c r="O140" s="7">
        <f t="shared" si="36"/>
        <v>22.758457663576877</v>
      </c>
      <c r="P140" s="3">
        <f t="shared" si="37"/>
      </c>
      <c r="Q140" s="3">
        <f>IF(ISNUMBER(P140),SUMIF(A:A,A140,P:P),"")</f>
      </c>
      <c r="R140" s="3">
        <f t="shared" si="38"/>
      </c>
      <c r="S140" s="8">
        <f t="shared" si="39"/>
      </c>
    </row>
    <row r="141" spans="1:19" ht="15">
      <c r="A141" s="1">
        <v>15</v>
      </c>
      <c r="B141" s="5">
        <v>0.7048611111111112</v>
      </c>
      <c r="C141" s="1" t="s">
        <v>142</v>
      </c>
      <c r="D141" s="1">
        <v>7</v>
      </c>
      <c r="E141" s="1">
        <v>15</v>
      </c>
      <c r="F141" s="1" t="s">
        <v>180</v>
      </c>
      <c r="G141" s="2">
        <v>47.9045333333333</v>
      </c>
      <c r="H141" s="6">
        <f>1+_xlfn.COUNTIFS(A:A,A141,O:O,"&lt;"&amp;O141)</f>
        <v>8</v>
      </c>
      <c r="I141" s="2">
        <f>_xlfn.AVERAGEIF(A:A,A141,G:G)</f>
        <v>49.623069230769225</v>
      </c>
      <c r="J141" s="2">
        <f t="shared" si="32"/>
        <v>-1.7185358974359275</v>
      </c>
      <c r="K141" s="2">
        <f t="shared" si="33"/>
        <v>88.28146410256407</v>
      </c>
      <c r="L141" s="2">
        <f t="shared" si="34"/>
        <v>199.71430017667643</v>
      </c>
      <c r="M141" s="2">
        <f>SUMIF(A:A,A141,L:L)</f>
        <v>3731.795215581562</v>
      </c>
      <c r="N141" s="3">
        <f t="shared" si="35"/>
        <v>0.05351695059332268</v>
      </c>
      <c r="O141" s="7">
        <f t="shared" si="36"/>
        <v>18.685668538909056</v>
      </c>
      <c r="P141" s="3">
        <f t="shared" si="37"/>
        <v>0.05351695059332268</v>
      </c>
      <c r="Q141" s="3">
        <f>IF(ISNUMBER(P141),SUMIF(A:A,A141,P:P),"")</f>
        <v>0.8398338514258424</v>
      </c>
      <c r="R141" s="3">
        <f t="shared" si="38"/>
        <v>0.06372325966911592</v>
      </c>
      <c r="S141" s="8">
        <f t="shared" si="39"/>
        <v>15.692856975498689</v>
      </c>
    </row>
    <row r="142" spans="1:19" ht="15">
      <c r="A142" s="1">
        <v>31</v>
      </c>
      <c r="B142" s="5">
        <v>0.7083333333333334</v>
      </c>
      <c r="C142" s="1" t="s">
        <v>271</v>
      </c>
      <c r="D142" s="1">
        <v>8</v>
      </c>
      <c r="E142" s="1">
        <v>1</v>
      </c>
      <c r="F142" s="1" t="s">
        <v>304</v>
      </c>
      <c r="G142" s="2">
        <v>45.1507666666667</v>
      </c>
      <c r="H142" s="2"/>
      <c r="I142" s="2"/>
      <c r="J142" s="2"/>
      <c r="K142" s="2"/>
      <c r="L142" s="2"/>
      <c r="M142" s="2"/>
      <c r="N142" s="3"/>
      <c r="O142" s="2"/>
      <c r="P142" s="2"/>
      <c r="Q142" s="2"/>
      <c r="R142" s="2"/>
      <c r="S142" s="1"/>
    </row>
    <row r="143" spans="1:19" ht="15">
      <c r="A143" s="1">
        <v>31</v>
      </c>
      <c r="B143" s="5">
        <v>0.7083333333333334</v>
      </c>
      <c r="C143" s="1" t="s">
        <v>271</v>
      </c>
      <c r="D143" s="1">
        <v>8</v>
      </c>
      <c r="E143" s="1">
        <v>4</v>
      </c>
      <c r="F143" s="1" t="s">
        <v>305</v>
      </c>
      <c r="G143" s="2">
        <v>60.2135333333333</v>
      </c>
      <c r="H143" s="2"/>
      <c r="I143" s="2"/>
      <c r="J143" s="2"/>
      <c r="K143" s="2"/>
      <c r="L143" s="2"/>
      <c r="M143" s="2"/>
      <c r="N143" s="3"/>
      <c r="O143" s="2"/>
      <c r="P143" s="2"/>
      <c r="Q143" s="2"/>
      <c r="R143" s="2"/>
      <c r="S143" s="1"/>
    </row>
    <row r="144" spans="1:19" ht="15">
      <c r="A144" s="1">
        <v>31</v>
      </c>
      <c r="B144" s="5">
        <v>0.7083333333333334</v>
      </c>
      <c r="C144" s="1" t="s">
        <v>271</v>
      </c>
      <c r="D144" s="1">
        <v>8</v>
      </c>
      <c r="E144" s="1">
        <v>5</v>
      </c>
      <c r="F144" s="1" t="s">
        <v>19</v>
      </c>
      <c r="G144" s="2">
        <v>43.6586</v>
      </c>
      <c r="H144" s="2"/>
      <c r="I144" s="2"/>
      <c r="J144" s="2"/>
      <c r="K144" s="2"/>
      <c r="L144" s="2"/>
      <c r="M144" s="2"/>
      <c r="N144" s="3"/>
      <c r="O144" s="2"/>
      <c r="P144" s="2"/>
      <c r="Q144" s="2"/>
      <c r="R144" s="2"/>
      <c r="S144" s="1"/>
    </row>
    <row r="145" spans="1:19" ht="15">
      <c r="A145" s="1">
        <v>31</v>
      </c>
      <c r="B145" s="5">
        <v>0.7083333333333334</v>
      </c>
      <c r="C145" s="1" t="s">
        <v>271</v>
      </c>
      <c r="D145" s="1">
        <v>8</v>
      </c>
      <c r="E145" s="1">
        <v>6</v>
      </c>
      <c r="F145" s="1" t="s">
        <v>306</v>
      </c>
      <c r="G145" s="2">
        <v>27.287933333333296</v>
      </c>
      <c r="H145" s="2"/>
      <c r="I145" s="2"/>
      <c r="J145" s="2"/>
      <c r="K145" s="2"/>
      <c r="L145" s="2"/>
      <c r="M145" s="2"/>
      <c r="N145" s="3"/>
      <c r="O145" s="2"/>
      <c r="P145" s="2"/>
      <c r="Q145" s="2"/>
      <c r="R145" s="2"/>
      <c r="S145" s="1"/>
    </row>
    <row r="146" spans="1:19" ht="15">
      <c r="A146" s="1">
        <v>31</v>
      </c>
      <c r="B146" s="5">
        <v>0.7083333333333334</v>
      </c>
      <c r="C146" s="1" t="s">
        <v>271</v>
      </c>
      <c r="D146" s="1">
        <v>8</v>
      </c>
      <c r="E146" s="1">
        <v>7</v>
      </c>
      <c r="F146" s="1" t="s">
        <v>307</v>
      </c>
      <c r="G146" s="2">
        <v>33.567633333333305</v>
      </c>
      <c r="H146" s="2"/>
      <c r="I146" s="2"/>
      <c r="J146" s="2"/>
      <c r="K146" s="2"/>
      <c r="L146" s="2"/>
      <c r="M146" s="2"/>
      <c r="N146" s="3"/>
      <c r="O146" s="2"/>
      <c r="P146" s="2"/>
      <c r="Q146" s="2"/>
      <c r="R146" s="2"/>
      <c r="S146" s="1"/>
    </row>
    <row r="147" spans="1:19" ht="15">
      <c r="A147" s="1">
        <v>31</v>
      </c>
      <c r="B147" s="5">
        <v>0.7083333333333334</v>
      </c>
      <c r="C147" s="1" t="s">
        <v>271</v>
      </c>
      <c r="D147" s="1">
        <v>8</v>
      </c>
      <c r="E147" s="1">
        <v>8</v>
      </c>
      <c r="F147" s="1" t="s">
        <v>308</v>
      </c>
      <c r="G147" s="2">
        <v>59.1446666666667</v>
      </c>
      <c r="H147" s="2"/>
      <c r="I147" s="2"/>
      <c r="J147" s="2"/>
      <c r="K147" s="2"/>
      <c r="L147" s="2"/>
      <c r="M147" s="2"/>
      <c r="N147" s="3"/>
      <c r="O147" s="2"/>
      <c r="P147" s="2"/>
      <c r="Q147" s="2"/>
      <c r="R147" s="2"/>
      <c r="S147" s="1"/>
    </row>
    <row r="148" spans="1:19" ht="15">
      <c r="A148" s="1">
        <v>31</v>
      </c>
      <c r="B148" s="5">
        <v>0.7083333333333334</v>
      </c>
      <c r="C148" s="1" t="s">
        <v>271</v>
      </c>
      <c r="D148" s="1">
        <v>8</v>
      </c>
      <c r="E148" s="1">
        <v>9</v>
      </c>
      <c r="F148" s="1" t="s">
        <v>309</v>
      </c>
      <c r="G148" s="2">
        <v>58.1552333333333</v>
      </c>
      <c r="H148" s="2"/>
      <c r="I148" s="2"/>
      <c r="J148" s="2"/>
      <c r="K148" s="2"/>
      <c r="L148" s="2"/>
      <c r="M148" s="2"/>
      <c r="N148" s="3"/>
      <c r="O148" s="2"/>
      <c r="P148" s="2"/>
      <c r="Q148" s="2"/>
      <c r="R148" s="2"/>
      <c r="S148" s="1"/>
    </row>
    <row r="149" spans="1:19" ht="15">
      <c r="A149" s="1">
        <v>31</v>
      </c>
      <c r="B149" s="5">
        <v>0.7083333333333334</v>
      </c>
      <c r="C149" s="1" t="s">
        <v>271</v>
      </c>
      <c r="D149" s="1">
        <v>8</v>
      </c>
      <c r="E149" s="1">
        <v>10</v>
      </c>
      <c r="F149" s="1" t="s">
        <v>310</v>
      </c>
      <c r="G149" s="2">
        <v>36.540300000000094</v>
      </c>
      <c r="H149" s="2"/>
      <c r="I149" s="2"/>
      <c r="J149" s="2"/>
      <c r="K149" s="2"/>
      <c r="L149" s="2"/>
      <c r="M149" s="2"/>
      <c r="N149" s="3"/>
      <c r="O149" s="2"/>
      <c r="P149" s="2"/>
      <c r="Q149" s="2"/>
      <c r="R149" s="2"/>
      <c r="S149" s="1"/>
    </row>
    <row r="150" spans="1:19" ht="15">
      <c r="A150" s="1">
        <v>31</v>
      </c>
      <c r="B150" s="5">
        <v>0.7083333333333334</v>
      </c>
      <c r="C150" s="1" t="s">
        <v>271</v>
      </c>
      <c r="D150" s="1">
        <v>8</v>
      </c>
      <c r="E150" s="1">
        <v>11</v>
      </c>
      <c r="F150" s="1" t="s">
        <v>311</v>
      </c>
      <c r="G150" s="2">
        <v>53.9524333333333</v>
      </c>
      <c r="H150" s="2"/>
      <c r="I150" s="2"/>
      <c r="J150" s="2"/>
      <c r="K150" s="2"/>
      <c r="L150" s="2"/>
      <c r="M150" s="2"/>
      <c r="N150" s="3"/>
      <c r="O150" s="2"/>
      <c r="P150" s="2"/>
      <c r="Q150" s="2"/>
      <c r="R150" s="2"/>
      <c r="S150" s="1"/>
    </row>
    <row r="151" spans="1:19" ht="15">
      <c r="A151" s="1">
        <v>31</v>
      </c>
      <c r="B151" s="5">
        <v>0.7083333333333334</v>
      </c>
      <c r="C151" s="1" t="s">
        <v>271</v>
      </c>
      <c r="D151" s="1">
        <v>8</v>
      </c>
      <c r="E151" s="1">
        <v>12</v>
      </c>
      <c r="F151" s="1" t="s">
        <v>312</v>
      </c>
      <c r="G151" s="2">
        <v>73.2795</v>
      </c>
      <c r="H151" s="2"/>
      <c r="I151" s="2"/>
      <c r="J151" s="2"/>
      <c r="K151" s="2"/>
      <c r="L151" s="2"/>
      <c r="M151" s="2"/>
      <c r="N151" s="3"/>
      <c r="O151" s="2"/>
      <c r="P151" s="2"/>
      <c r="Q151" s="2"/>
      <c r="R151" s="2"/>
      <c r="S151" s="1"/>
    </row>
    <row r="152" spans="1:19" ht="15">
      <c r="A152" s="1">
        <v>31</v>
      </c>
      <c r="B152" s="5">
        <v>0.7083333333333334</v>
      </c>
      <c r="C152" s="1" t="s">
        <v>271</v>
      </c>
      <c r="D152" s="1">
        <v>8</v>
      </c>
      <c r="E152" s="1">
        <v>13</v>
      </c>
      <c r="F152" s="1" t="s">
        <v>313</v>
      </c>
      <c r="G152" s="2">
        <v>26.668133333333298</v>
      </c>
      <c r="H152" s="2"/>
      <c r="I152" s="2"/>
      <c r="J152" s="2"/>
      <c r="K152" s="2"/>
      <c r="L152" s="2"/>
      <c r="M152" s="2"/>
      <c r="N152" s="3"/>
      <c r="O152" s="2"/>
      <c r="P152" s="2"/>
      <c r="Q152" s="2"/>
      <c r="R152" s="2"/>
      <c r="S152" s="1"/>
    </row>
    <row r="153" spans="1:19" ht="15">
      <c r="A153" s="1">
        <v>25</v>
      </c>
      <c r="B153" s="5">
        <v>0.7118055555555555</v>
      </c>
      <c r="C153" s="1" t="s">
        <v>230</v>
      </c>
      <c r="D153" s="1">
        <v>6</v>
      </c>
      <c r="E153" s="1">
        <v>1</v>
      </c>
      <c r="F153" s="1" t="s">
        <v>248</v>
      </c>
      <c r="G153" s="2">
        <v>74.85193333333339</v>
      </c>
      <c r="H153" s="6">
        <f>1+_xlfn.COUNTIFS(A:A,A153,O:O,"&lt;"&amp;O153)</f>
        <v>1</v>
      </c>
      <c r="I153" s="2">
        <f>_xlfn.AVERAGEIF(A:A,A153,G:G)</f>
        <v>48.97282222222221</v>
      </c>
      <c r="J153" s="2">
        <f aca="true" t="shared" si="40" ref="J153:J180">G153-I153</f>
        <v>25.87911111111118</v>
      </c>
      <c r="K153" s="2">
        <f aca="true" t="shared" si="41" ref="K153:K180">90+J153</f>
        <v>115.87911111111117</v>
      </c>
      <c r="L153" s="2">
        <f aca="true" t="shared" si="42" ref="L153:L180">EXP(0.06*K153)</f>
        <v>1046.0188512255927</v>
      </c>
      <c r="M153" s="2">
        <f>SUMIF(A:A,A153,L:L)</f>
        <v>3767.8053634210887</v>
      </c>
      <c r="N153" s="3">
        <f aca="true" t="shared" si="43" ref="N153:N180">L153/M153</f>
        <v>0.27762019274685396</v>
      </c>
      <c r="O153" s="7">
        <f aca="true" t="shared" si="44" ref="O153:O180">1/N153</f>
        <v>3.602043461268839</v>
      </c>
      <c r="P153" s="3">
        <f aca="true" t="shared" si="45" ref="P153:P180">IF(O153&gt;21,"",N153)</f>
        <v>0.27762019274685396</v>
      </c>
      <c r="Q153" s="3">
        <f>IF(ISNUMBER(P153),SUMIF(A:A,A153,P:P),"")</f>
        <v>0.8709696297881978</v>
      </c>
      <c r="R153" s="3">
        <f aca="true" t="shared" si="46" ref="R153:R180">_xlfn.IFERROR(P153*(1/Q153),"")</f>
        <v>0.3187484192926056</v>
      </c>
      <c r="S153" s="8">
        <f aca="true" t="shared" si="47" ref="S153:S180">_xlfn.IFERROR(1/R153,"")</f>
        <v>3.1372704599423193</v>
      </c>
    </row>
    <row r="154" spans="1:19" ht="15">
      <c r="A154" s="1">
        <v>25</v>
      </c>
      <c r="B154" s="5">
        <v>0.7118055555555555</v>
      </c>
      <c r="C154" s="1" t="s">
        <v>230</v>
      </c>
      <c r="D154" s="1">
        <v>6</v>
      </c>
      <c r="E154" s="1">
        <v>2</v>
      </c>
      <c r="F154" s="1" t="s">
        <v>249</v>
      </c>
      <c r="G154" s="2">
        <v>64.1420333333333</v>
      </c>
      <c r="H154" s="6">
        <f>1+_xlfn.COUNTIFS(A:A,A154,O:O,"&lt;"&amp;O154)</f>
        <v>2</v>
      </c>
      <c r="I154" s="2">
        <f>_xlfn.AVERAGEIF(A:A,A154,G:G)</f>
        <v>48.97282222222221</v>
      </c>
      <c r="J154" s="2">
        <f t="shared" si="40"/>
        <v>15.169211111111089</v>
      </c>
      <c r="K154" s="2">
        <f t="shared" si="41"/>
        <v>105.16921111111108</v>
      </c>
      <c r="L154" s="2">
        <f t="shared" si="42"/>
        <v>550.1289287511955</v>
      </c>
      <c r="M154" s="2">
        <f>SUMIF(A:A,A154,L:L)</f>
        <v>3767.8053634210887</v>
      </c>
      <c r="N154" s="3">
        <f t="shared" si="43"/>
        <v>0.1460077885370623</v>
      </c>
      <c r="O154" s="7">
        <f t="shared" si="44"/>
        <v>6.848949703434226</v>
      </c>
      <c r="P154" s="3">
        <f t="shared" si="45"/>
        <v>0.1460077885370623</v>
      </c>
      <c r="Q154" s="3">
        <f>IF(ISNUMBER(P154),SUMIF(A:A,A154,P:P),"")</f>
        <v>0.8709696297881978</v>
      </c>
      <c r="R154" s="3">
        <f t="shared" si="46"/>
        <v>0.16763820866241735</v>
      </c>
      <c r="S154" s="8">
        <f t="shared" si="47"/>
        <v>5.965227187638095</v>
      </c>
    </row>
    <row r="155" spans="1:19" ht="15">
      <c r="A155" s="1">
        <v>25</v>
      </c>
      <c r="B155" s="5">
        <v>0.7118055555555555</v>
      </c>
      <c r="C155" s="1" t="s">
        <v>230</v>
      </c>
      <c r="D155" s="1">
        <v>6</v>
      </c>
      <c r="E155" s="1">
        <v>3</v>
      </c>
      <c r="F155" s="1" t="s">
        <v>250</v>
      </c>
      <c r="G155" s="2">
        <v>60.522466666666695</v>
      </c>
      <c r="H155" s="6">
        <f>1+_xlfn.COUNTIFS(A:A,A155,O:O,"&lt;"&amp;O155)</f>
        <v>3</v>
      </c>
      <c r="I155" s="2">
        <f>_xlfn.AVERAGEIF(A:A,A155,G:G)</f>
        <v>48.97282222222221</v>
      </c>
      <c r="J155" s="2">
        <f t="shared" si="40"/>
        <v>11.549644444444482</v>
      </c>
      <c r="K155" s="2">
        <f t="shared" si="41"/>
        <v>101.54964444444448</v>
      </c>
      <c r="L155" s="2">
        <f t="shared" si="42"/>
        <v>442.7382185809022</v>
      </c>
      <c r="M155" s="2">
        <f>SUMIF(A:A,A155,L:L)</f>
        <v>3767.8053634210887</v>
      </c>
      <c r="N155" s="3">
        <f t="shared" si="43"/>
        <v>0.11750559699264962</v>
      </c>
      <c r="O155" s="7">
        <f t="shared" si="44"/>
        <v>8.510232921607585</v>
      </c>
      <c r="P155" s="3">
        <f t="shared" si="45"/>
        <v>0.11750559699264962</v>
      </c>
      <c r="Q155" s="3">
        <f>IF(ISNUMBER(P155),SUMIF(A:A,A155,P:P),"")</f>
        <v>0.8709696297881978</v>
      </c>
      <c r="R155" s="3">
        <f t="shared" si="46"/>
        <v>0.13491354115438514</v>
      </c>
      <c r="S155" s="8">
        <f t="shared" si="47"/>
        <v>7.412154417143891</v>
      </c>
    </row>
    <row r="156" spans="1:19" ht="15">
      <c r="A156" s="1">
        <v>25</v>
      </c>
      <c r="B156" s="5">
        <v>0.7118055555555555</v>
      </c>
      <c r="C156" s="1" t="s">
        <v>230</v>
      </c>
      <c r="D156" s="1">
        <v>6</v>
      </c>
      <c r="E156" s="1">
        <v>7</v>
      </c>
      <c r="F156" s="1" t="s">
        <v>254</v>
      </c>
      <c r="G156" s="2">
        <v>57.5499</v>
      </c>
      <c r="H156" s="6">
        <f>1+_xlfn.COUNTIFS(A:A,A156,O:O,"&lt;"&amp;O156)</f>
        <v>4</v>
      </c>
      <c r="I156" s="2">
        <f>_xlfn.AVERAGEIF(A:A,A156,G:G)</f>
        <v>48.97282222222221</v>
      </c>
      <c r="J156" s="2">
        <f t="shared" si="40"/>
        <v>8.577077777777788</v>
      </c>
      <c r="K156" s="2">
        <f t="shared" si="41"/>
        <v>98.57707777777779</v>
      </c>
      <c r="L156" s="2">
        <f t="shared" si="42"/>
        <v>370.41524742039496</v>
      </c>
      <c r="M156" s="2">
        <f>SUMIF(A:A,A156,L:L)</f>
        <v>3767.8053634210887</v>
      </c>
      <c r="N156" s="3">
        <f t="shared" si="43"/>
        <v>0.09831061100355397</v>
      </c>
      <c r="O156" s="7">
        <f t="shared" si="44"/>
        <v>10.171841979131322</v>
      </c>
      <c r="P156" s="3">
        <f t="shared" si="45"/>
        <v>0.09831061100355397</v>
      </c>
      <c r="Q156" s="3">
        <f>IF(ISNUMBER(P156),SUMIF(A:A,A156,P:P),"")</f>
        <v>0.8709696297881978</v>
      </c>
      <c r="R156" s="3">
        <f t="shared" si="46"/>
        <v>0.11287490130678968</v>
      </c>
      <c r="S156" s="8">
        <f t="shared" si="47"/>
        <v>8.859365442828057</v>
      </c>
    </row>
    <row r="157" spans="1:19" ht="15">
      <c r="A157" s="1">
        <v>25</v>
      </c>
      <c r="B157" s="5">
        <v>0.7118055555555555</v>
      </c>
      <c r="C157" s="1" t="s">
        <v>230</v>
      </c>
      <c r="D157" s="1">
        <v>6</v>
      </c>
      <c r="E157" s="1">
        <v>5</v>
      </c>
      <c r="F157" s="1" t="s">
        <v>252</v>
      </c>
      <c r="G157" s="2">
        <v>56.9988</v>
      </c>
      <c r="H157" s="6">
        <f>1+_xlfn.COUNTIFS(A:A,A157,O:O,"&lt;"&amp;O157)</f>
        <v>5</v>
      </c>
      <c r="I157" s="2">
        <f>_xlfn.AVERAGEIF(A:A,A157,G:G)</f>
        <v>48.97282222222221</v>
      </c>
      <c r="J157" s="2">
        <f t="shared" si="40"/>
        <v>8.02597777777779</v>
      </c>
      <c r="K157" s="2">
        <f t="shared" si="41"/>
        <v>98.0259777777778</v>
      </c>
      <c r="L157" s="2">
        <f t="shared" si="42"/>
        <v>358.3673819111968</v>
      </c>
      <c r="M157" s="2">
        <f>SUMIF(A:A,A157,L:L)</f>
        <v>3767.8053634210887</v>
      </c>
      <c r="N157" s="3">
        <f t="shared" si="43"/>
        <v>0.09511302929560211</v>
      </c>
      <c r="O157" s="7">
        <f t="shared" si="44"/>
        <v>10.51380665094891</v>
      </c>
      <c r="P157" s="3">
        <f t="shared" si="45"/>
        <v>0.09511302929560211</v>
      </c>
      <c r="Q157" s="3">
        <f>IF(ISNUMBER(P157),SUMIF(A:A,A157,P:P),"")</f>
        <v>0.8709696297881978</v>
      </c>
      <c r="R157" s="3">
        <f t="shared" si="46"/>
        <v>0.1092036117478995</v>
      </c>
      <c r="S157" s="8">
        <f t="shared" si="47"/>
        <v>9.157206286441664</v>
      </c>
    </row>
    <row r="158" spans="1:19" ht="15">
      <c r="A158" s="1">
        <v>25</v>
      </c>
      <c r="B158" s="5">
        <v>0.7118055555555555</v>
      </c>
      <c r="C158" s="1" t="s">
        <v>230</v>
      </c>
      <c r="D158" s="1">
        <v>6</v>
      </c>
      <c r="E158" s="1">
        <v>4</v>
      </c>
      <c r="F158" s="1" t="s">
        <v>251</v>
      </c>
      <c r="G158" s="2">
        <v>54.025566666666606</v>
      </c>
      <c r="H158" s="6">
        <f>1+_xlfn.COUNTIFS(A:A,A158,O:O,"&lt;"&amp;O158)</f>
        <v>6</v>
      </c>
      <c r="I158" s="2">
        <f>_xlfn.AVERAGEIF(A:A,A158,G:G)</f>
        <v>48.97282222222221</v>
      </c>
      <c r="J158" s="2">
        <f t="shared" si="40"/>
        <v>5.052744444444393</v>
      </c>
      <c r="K158" s="2">
        <f t="shared" si="41"/>
        <v>95.05274444444439</v>
      </c>
      <c r="L158" s="2">
        <f t="shared" si="42"/>
        <v>299.81471484435684</v>
      </c>
      <c r="M158" s="2">
        <f>SUMIF(A:A,A158,L:L)</f>
        <v>3767.8053634210887</v>
      </c>
      <c r="N158" s="3">
        <f t="shared" si="43"/>
        <v>0.07957277139499885</v>
      </c>
      <c r="O158" s="7">
        <f t="shared" si="44"/>
        <v>12.567112876287855</v>
      </c>
      <c r="P158" s="3">
        <f t="shared" si="45"/>
        <v>0.07957277139499885</v>
      </c>
      <c r="Q158" s="3">
        <f>IF(ISNUMBER(P158),SUMIF(A:A,A158,P:P),"")</f>
        <v>0.8709696297881978</v>
      </c>
      <c r="R158" s="3">
        <f t="shared" si="46"/>
        <v>0.09136113209176919</v>
      </c>
      <c r="S158" s="8">
        <f t="shared" si="47"/>
        <v>10.945573649366928</v>
      </c>
    </row>
    <row r="159" spans="1:19" ht="15">
      <c r="A159" s="1">
        <v>25</v>
      </c>
      <c r="B159" s="5">
        <v>0.7118055555555555</v>
      </c>
      <c r="C159" s="1" t="s">
        <v>230</v>
      </c>
      <c r="D159" s="1">
        <v>6</v>
      </c>
      <c r="E159" s="1">
        <v>6</v>
      </c>
      <c r="F159" s="1" t="s">
        <v>253</v>
      </c>
      <c r="G159" s="2">
        <v>48.4182666666666</v>
      </c>
      <c r="H159" s="6">
        <f>1+_xlfn.COUNTIFS(A:A,A159,O:O,"&lt;"&amp;O159)</f>
        <v>7</v>
      </c>
      <c r="I159" s="2">
        <f>_xlfn.AVERAGEIF(A:A,A159,G:G)</f>
        <v>48.97282222222221</v>
      </c>
      <c r="J159" s="2">
        <f t="shared" si="40"/>
        <v>-0.5545555555556163</v>
      </c>
      <c r="K159" s="2">
        <f t="shared" si="41"/>
        <v>89.44544444444438</v>
      </c>
      <c r="L159" s="2">
        <f t="shared" si="42"/>
        <v>214.1606997592129</v>
      </c>
      <c r="M159" s="2">
        <f>SUMIF(A:A,A159,L:L)</f>
        <v>3767.8053634210887</v>
      </c>
      <c r="N159" s="3">
        <f t="shared" si="43"/>
        <v>0.05683963981747705</v>
      </c>
      <c r="O159" s="7">
        <f t="shared" si="44"/>
        <v>17.593355679437646</v>
      </c>
      <c r="P159" s="3">
        <f t="shared" si="45"/>
        <v>0.05683963981747705</v>
      </c>
      <c r="Q159" s="3">
        <f>IF(ISNUMBER(P159),SUMIF(A:A,A159,P:P),"")</f>
        <v>0.8709696297881978</v>
      </c>
      <c r="R159" s="3">
        <f t="shared" si="46"/>
        <v>0.06526018574413357</v>
      </c>
      <c r="S159" s="8">
        <f t="shared" si="47"/>
        <v>15.323278482851896</v>
      </c>
    </row>
    <row r="160" spans="1:19" ht="15">
      <c r="A160" s="1">
        <v>25</v>
      </c>
      <c r="B160" s="5">
        <v>0.7118055555555555</v>
      </c>
      <c r="C160" s="1" t="s">
        <v>230</v>
      </c>
      <c r="D160" s="1">
        <v>6</v>
      </c>
      <c r="E160" s="1">
        <v>8</v>
      </c>
      <c r="F160" s="1" t="s">
        <v>255</v>
      </c>
      <c r="G160" s="2">
        <v>44.1850333333333</v>
      </c>
      <c r="H160" s="6">
        <f>1+_xlfn.COUNTIFS(A:A,A160,O:O,"&lt;"&amp;O160)</f>
        <v>8</v>
      </c>
      <c r="I160" s="2">
        <f>_xlfn.AVERAGEIF(A:A,A160,G:G)</f>
        <v>48.97282222222221</v>
      </c>
      <c r="J160" s="2">
        <f t="shared" si="40"/>
        <v>-4.787788888888912</v>
      </c>
      <c r="K160" s="2">
        <f t="shared" si="41"/>
        <v>85.21221111111109</v>
      </c>
      <c r="L160" s="2">
        <f t="shared" si="42"/>
        <v>166.1236958629436</v>
      </c>
      <c r="M160" s="2">
        <f>SUMIF(A:A,A160,L:L)</f>
        <v>3767.8053634210887</v>
      </c>
      <c r="N160" s="3">
        <f t="shared" si="43"/>
        <v>0.04409030717874098</v>
      </c>
      <c r="O160" s="7">
        <f t="shared" si="44"/>
        <v>22.680721999645534</v>
      </c>
      <c r="P160" s="3">
        <f t="shared" si="45"/>
      </c>
      <c r="Q160" s="3">
        <f>IF(ISNUMBER(P160),SUMIF(A:A,A160,P:P),"")</f>
      </c>
      <c r="R160" s="3">
        <f t="shared" si="46"/>
      </c>
      <c r="S160" s="8">
        <f t="shared" si="47"/>
      </c>
    </row>
    <row r="161" spans="1:19" ht="15">
      <c r="A161" s="1">
        <v>25</v>
      </c>
      <c r="B161" s="5">
        <v>0.7118055555555555</v>
      </c>
      <c r="C161" s="1" t="s">
        <v>230</v>
      </c>
      <c r="D161" s="1">
        <v>6</v>
      </c>
      <c r="E161" s="1">
        <v>9</v>
      </c>
      <c r="F161" s="1" t="s">
        <v>256</v>
      </c>
      <c r="G161" s="2">
        <v>32.2035666666667</v>
      </c>
      <c r="H161" s="6">
        <f>1+_xlfn.COUNTIFS(A:A,A161,O:O,"&lt;"&amp;O161)</f>
        <v>10</v>
      </c>
      <c r="I161" s="2">
        <f>_xlfn.AVERAGEIF(A:A,A161,G:G)</f>
        <v>48.97282222222221</v>
      </c>
      <c r="J161" s="2">
        <f t="shared" si="40"/>
        <v>-16.76925555555551</v>
      </c>
      <c r="K161" s="2">
        <f t="shared" si="41"/>
        <v>73.2307444444445</v>
      </c>
      <c r="L161" s="2">
        <f t="shared" si="42"/>
        <v>80.95105126748409</v>
      </c>
      <c r="M161" s="2">
        <f>SUMIF(A:A,A161,L:L)</f>
        <v>3767.8053634210887</v>
      </c>
      <c r="N161" s="3">
        <f t="shared" si="43"/>
        <v>0.021484934453721946</v>
      </c>
      <c r="O161" s="7">
        <f t="shared" si="44"/>
        <v>46.544242532085775</v>
      </c>
      <c r="P161" s="3">
        <f t="shared" si="45"/>
      </c>
      <c r="Q161" s="3">
        <f>IF(ISNUMBER(P161),SUMIF(A:A,A161,P:P),"")</f>
      </c>
      <c r="R161" s="3">
        <f t="shared" si="46"/>
      </c>
      <c r="S161" s="8">
        <f t="shared" si="47"/>
      </c>
    </row>
    <row r="162" spans="1:19" ht="15">
      <c r="A162" s="1">
        <v>25</v>
      </c>
      <c r="B162" s="5">
        <v>0.7118055555555555</v>
      </c>
      <c r="C162" s="1" t="s">
        <v>230</v>
      </c>
      <c r="D162" s="1">
        <v>6</v>
      </c>
      <c r="E162" s="1">
        <v>10</v>
      </c>
      <c r="F162" s="1" t="s">
        <v>257</v>
      </c>
      <c r="G162" s="2">
        <v>28.2120333333333</v>
      </c>
      <c r="H162" s="6">
        <f>1+_xlfn.COUNTIFS(A:A,A162,O:O,"&lt;"&amp;O162)</f>
        <v>12</v>
      </c>
      <c r="I162" s="2">
        <f>_xlfn.AVERAGEIF(A:A,A162,G:G)</f>
        <v>48.97282222222221</v>
      </c>
      <c r="J162" s="2">
        <f t="shared" si="40"/>
        <v>-20.760788888888914</v>
      </c>
      <c r="K162" s="2">
        <f t="shared" si="41"/>
        <v>69.23921111111109</v>
      </c>
      <c r="L162" s="2">
        <f t="shared" si="42"/>
        <v>63.71070913053958</v>
      </c>
      <c r="M162" s="2">
        <f>SUMIF(A:A,A162,L:L)</f>
        <v>3767.8053634210887</v>
      </c>
      <c r="N162" s="3">
        <f t="shared" si="43"/>
        <v>0.016909235744781568</v>
      </c>
      <c r="O162" s="7">
        <f t="shared" si="44"/>
        <v>59.13927838569607</v>
      </c>
      <c r="P162" s="3">
        <f t="shared" si="45"/>
      </c>
      <c r="Q162" s="3">
        <f>IF(ISNUMBER(P162),SUMIF(A:A,A162,P:P),"")</f>
      </c>
      <c r="R162" s="3">
        <f t="shared" si="46"/>
      </c>
      <c r="S162" s="8">
        <f t="shared" si="47"/>
      </c>
    </row>
    <row r="163" spans="1:19" ht="15">
      <c r="A163" s="1">
        <v>25</v>
      </c>
      <c r="B163" s="5">
        <v>0.7118055555555555</v>
      </c>
      <c r="C163" s="1" t="s">
        <v>230</v>
      </c>
      <c r="D163" s="1">
        <v>6</v>
      </c>
      <c r="E163" s="1">
        <v>11</v>
      </c>
      <c r="F163" s="1" t="s">
        <v>258</v>
      </c>
      <c r="G163" s="2">
        <v>36.1978999999999</v>
      </c>
      <c r="H163" s="6">
        <f>1+_xlfn.COUNTIFS(A:A,A163,O:O,"&lt;"&amp;O163)</f>
        <v>9</v>
      </c>
      <c r="I163" s="2">
        <f>_xlfn.AVERAGEIF(A:A,A163,G:G)</f>
        <v>48.97282222222221</v>
      </c>
      <c r="J163" s="2">
        <f t="shared" si="40"/>
        <v>-12.774922222222315</v>
      </c>
      <c r="K163" s="2">
        <f t="shared" si="41"/>
        <v>77.22507777777768</v>
      </c>
      <c r="L163" s="2">
        <f t="shared" si="42"/>
        <v>102.87397204412814</v>
      </c>
      <c r="M163" s="2">
        <f>SUMIF(A:A,A163,L:L)</f>
        <v>3767.8053634210887</v>
      </c>
      <c r="N163" s="3">
        <f t="shared" si="43"/>
        <v>0.027303419927912815</v>
      </c>
      <c r="O163" s="7">
        <f t="shared" si="44"/>
        <v>36.62544848375132</v>
      </c>
      <c r="P163" s="3">
        <f t="shared" si="45"/>
      </c>
      <c r="Q163" s="3">
        <f>IF(ISNUMBER(P163),SUMIF(A:A,A163,P:P),"")</f>
      </c>
      <c r="R163" s="3">
        <f t="shared" si="46"/>
      </c>
      <c r="S163" s="8">
        <f t="shared" si="47"/>
      </c>
    </row>
    <row r="164" spans="1:19" ht="15">
      <c r="A164" s="1">
        <v>25</v>
      </c>
      <c r="B164" s="5">
        <v>0.7118055555555555</v>
      </c>
      <c r="C164" s="1" t="s">
        <v>230</v>
      </c>
      <c r="D164" s="1">
        <v>6</v>
      </c>
      <c r="E164" s="1">
        <v>12</v>
      </c>
      <c r="F164" s="1" t="s">
        <v>259</v>
      </c>
      <c r="G164" s="2">
        <v>30.3663666666667</v>
      </c>
      <c r="H164" s="6">
        <f>1+_xlfn.COUNTIFS(A:A,A164,O:O,"&lt;"&amp;O164)</f>
        <v>11</v>
      </c>
      <c r="I164" s="2">
        <f>_xlfn.AVERAGEIF(A:A,A164,G:G)</f>
        <v>48.97282222222221</v>
      </c>
      <c r="J164" s="2">
        <f t="shared" si="40"/>
        <v>-18.606455555555513</v>
      </c>
      <c r="K164" s="2">
        <f t="shared" si="41"/>
        <v>71.39354444444449</v>
      </c>
      <c r="L164" s="2">
        <f t="shared" si="42"/>
        <v>72.50189262314107</v>
      </c>
      <c r="M164" s="2">
        <f>SUMIF(A:A,A164,L:L)</f>
        <v>3767.8053634210887</v>
      </c>
      <c r="N164" s="3">
        <f t="shared" si="43"/>
        <v>0.01924247290664475</v>
      </c>
      <c r="O164" s="7">
        <f t="shared" si="44"/>
        <v>51.968372508643796</v>
      </c>
      <c r="P164" s="3">
        <f t="shared" si="45"/>
      </c>
      <c r="Q164" s="3">
        <f>IF(ISNUMBER(P164),SUMIF(A:A,A164,P:P),"")</f>
      </c>
      <c r="R164" s="3">
        <f t="shared" si="46"/>
      </c>
      <c r="S164" s="8">
        <f t="shared" si="47"/>
      </c>
    </row>
    <row r="165" spans="1:19" ht="15">
      <c r="A165" s="1">
        <v>11</v>
      </c>
      <c r="B165" s="5">
        <v>0.7222222222222222</v>
      </c>
      <c r="C165" s="1" t="s">
        <v>81</v>
      </c>
      <c r="D165" s="1">
        <v>7</v>
      </c>
      <c r="E165" s="1">
        <v>6</v>
      </c>
      <c r="F165" s="1" t="s">
        <v>135</v>
      </c>
      <c r="G165" s="2">
        <v>65.7302333333333</v>
      </c>
      <c r="H165" s="6">
        <f>1+_xlfn.COUNTIFS(A:A,A165,O:O,"&lt;"&amp;O165)</f>
        <v>1</v>
      </c>
      <c r="I165" s="2">
        <f>_xlfn.AVERAGEIF(A:A,A165,G:G)</f>
        <v>49.26888333333335</v>
      </c>
      <c r="J165" s="2">
        <f t="shared" si="40"/>
        <v>16.461349999999953</v>
      </c>
      <c r="K165" s="2">
        <f t="shared" si="41"/>
        <v>106.46134999999995</v>
      </c>
      <c r="L165" s="2">
        <f t="shared" si="42"/>
        <v>594.4763892290832</v>
      </c>
      <c r="M165" s="2">
        <f>SUMIF(A:A,A165,L:L)</f>
        <v>3456.9344017047115</v>
      </c>
      <c r="N165" s="3">
        <f t="shared" si="43"/>
        <v>0.1719663494152305</v>
      </c>
      <c r="O165" s="7">
        <f t="shared" si="44"/>
        <v>5.815091169874152</v>
      </c>
      <c r="P165" s="3">
        <f t="shared" si="45"/>
        <v>0.1719663494152305</v>
      </c>
      <c r="Q165" s="3">
        <f>IF(ISNUMBER(P165),SUMIF(A:A,A165,P:P),"")</f>
        <v>0.9368552860155296</v>
      </c>
      <c r="R165" s="3">
        <f t="shared" si="46"/>
        <v>0.18355700392811783</v>
      </c>
      <c r="S165" s="8">
        <f t="shared" si="47"/>
        <v>5.447898901158829</v>
      </c>
    </row>
    <row r="166" spans="1:19" ht="15">
      <c r="A166" s="1">
        <v>11</v>
      </c>
      <c r="B166" s="5">
        <v>0.7222222222222222</v>
      </c>
      <c r="C166" s="1" t="s">
        <v>81</v>
      </c>
      <c r="D166" s="1">
        <v>7</v>
      </c>
      <c r="E166" s="1">
        <v>3</v>
      </c>
      <c r="F166" s="1" t="s">
        <v>132</v>
      </c>
      <c r="G166" s="2">
        <v>63.5981666666667</v>
      </c>
      <c r="H166" s="6">
        <f>1+_xlfn.COUNTIFS(A:A,A166,O:O,"&lt;"&amp;O166)</f>
        <v>2</v>
      </c>
      <c r="I166" s="2">
        <f>_xlfn.AVERAGEIF(A:A,A166,G:G)</f>
        <v>49.26888333333335</v>
      </c>
      <c r="J166" s="2">
        <f t="shared" si="40"/>
        <v>14.32928333333335</v>
      </c>
      <c r="K166" s="2">
        <f t="shared" si="41"/>
        <v>104.32928333333335</v>
      </c>
      <c r="L166" s="2">
        <f t="shared" si="42"/>
        <v>523.0918133520811</v>
      </c>
      <c r="M166" s="2">
        <f>SUMIF(A:A,A166,L:L)</f>
        <v>3456.9344017047115</v>
      </c>
      <c r="N166" s="3">
        <f t="shared" si="43"/>
        <v>0.15131667326233608</v>
      </c>
      <c r="O166" s="7">
        <f t="shared" si="44"/>
        <v>6.608657053055289</v>
      </c>
      <c r="P166" s="3">
        <f t="shared" si="45"/>
        <v>0.15131667326233608</v>
      </c>
      <c r="Q166" s="3">
        <f>IF(ISNUMBER(P166),SUMIF(A:A,A166,P:P),"")</f>
        <v>0.9368552860155296</v>
      </c>
      <c r="R166" s="3">
        <f t="shared" si="46"/>
        <v>0.16151552488526794</v>
      </c>
      <c r="S166" s="8">
        <f t="shared" si="47"/>
        <v>6.19135529361866</v>
      </c>
    </row>
    <row r="167" spans="1:19" ht="15">
      <c r="A167" s="1">
        <v>11</v>
      </c>
      <c r="B167" s="5">
        <v>0.7222222222222222</v>
      </c>
      <c r="C167" s="1" t="s">
        <v>81</v>
      </c>
      <c r="D167" s="1">
        <v>7</v>
      </c>
      <c r="E167" s="1">
        <v>15</v>
      </c>
      <c r="F167" s="1" t="s">
        <v>140</v>
      </c>
      <c r="G167" s="2">
        <v>61.468999999999994</v>
      </c>
      <c r="H167" s="6">
        <f>1+_xlfn.COUNTIFS(A:A,A167,O:O,"&lt;"&amp;O167)</f>
        <v>3</v>
      </c>
      <c r="I167" s="2">
        <f>_xlfn.AVERAGEIF(A:A,A167,G:G)</f>
        <v>49.26888333333335</v>
      </c>
      <c r="J167" s="2">
        <f t="shared" si="40"/>
        <v>12.200116666666645</v>
      </c>
      <c r="K167" s="2">
        <f t="shared" si="41"/>
        <v>102.20011666666664</v>
      </c>
      <c r="L167" s="2">
        <f t="shared" si="42"/>
        <v>460.35917498944906</v>
      </c>
      <c r="M167" s="2">
        <f>SUMIF(A:A,A167,L:L)</f>
        <v>3456.9344017047115</v>
      </c>
      <c r="N167" s="3">
        <f t="shared" si="43"/>
        <v>0.1331697745732268</v>
      </c>
      <c r="O167" s="7">
        <f t="shared" si="44"/>
        <v>7.509211479892718</v>
      </c>
      <c r="P167" s="3">
        <f t="shared" si="45"/>
        <v>0.1331697745732268</v>
      </c>
      <c r="Q167" s="3">
        <f>IF(ISNUMBER(P167),SUMIF(A:A,A167,P:P),"")</f>
        <v>0.9368552860155296</v>
      </c>
      <c r="R167" s="3">
        <f t="shared" si="46"/>
        <v>0.14214551229101924</v>
      </c>
      <c r="S167" s="8">
        <f t="shared" si="47"/>
        <v>7.03504446874599</v>
      </c>
    </row>
    <row r="168" spans="1:19" ht="15">
      <c r="A168" s="1">
        <v>11</v>
      </c>
      <c r="B168" s="5">
        <v>0.7222222222222222</v>
      </c>
      <c r="C168" s="1" t="s">
        <v>81</v>
      </c>
      <c r="D168" s="1">
        <v>7</v>
      </c>
      <c r="E168" s="1">
        <v>5</v>
      </c>
      <c r="F168" s="1" t="s">
        <v>134</v>
      </c>
      <c r="G168" s="2">
        <v>59.8024</v>
      </c>
      <c r="H168" s="6">
        <f>1+_xlfn.COUNTIFS(A:A,A168,O:O,"&lt;"&amp;O168)</f>
        <v>4</v>
      </c>
      <c r="I168" s="2">
        <f>_xlfn.AVERAGEIF(A:A,A168,G:G)</f>
        <v>49.26888333333335</v>
      </c>
      <c r="J168" s="2">
        <f t="shared" si="40"/>
        <v>10.53351666666665</v>
      </c>
      <c r="K168" s="2">
        <f t="shared" si="41"/>
        <v>100.53351666666666</v>
      </c>
      <c r="L168" s="2">
        <f t="shared" si="42"/>
        <v>416.55187347077907</v>
      </c>
      <c r="M168" s="2">
        <f>SUMIF(A:A,A168,L:L)</f>
        <v>3456.9344017047115</v>
      </c>
      <c r="N168" s="3">
        <f t="shared" si="43"/>
        <v>0.12049747697421323</v>
      </c>
      <c r="O168" s="7">
        <f t="shared" si="44"/>
        <v>8.298928949475037</v>
      </c>
      <c r="P168" s="3">
        <f t="shared" si="45"/>
        <v>0.12049747697421323</v>
      </c>
      <c r="Q168" s="3">
        <f>IF(ISNUMBER(P168),SUMIF(A:A,A168,P:P),"")</f>
        <v>0.9368552860155296</v>
      </c>
      <c r="R168" s="3">
        <f t="shared" si="46"/>
        <v>0.12861909280214687</v>
      </c>
      <c r="S168" s="8">
        <f t="shared" si="47"/>
        <v>7.774895454582994</v>
      </c>
    </row>
    <row r="169" spans="1:19" ht="15">
      <c r="A169" s="1">
        <v>11</v>
      </c>
      <c r="B169" s="5">
        <v>0.7222222222222222</v>
      </c>
      <c r="C169" s="1" t="s">
        <v>81</v>
      </c>
      <c r="D169" s="1">
        <v>7</v>
      </c>
      <c r="E169" s="1">
        <v>4</v>
      </c>
      <c r="F169" s="1" t="s">
        <v>133</v>
      </c>
      <c r="G169" s="2">
        <v>56.0905</v>
      </c>
      <c r="H169" s="6">
        <f>1+_xlfn.COUNTIFS(A:A,A169,O:O,"&lt;"&amp;O169)</f>
        <v>5</v>
      </c>
      <c r="I169" s="2">
        <f>_xlfn.AVERAGEIF(A:A,A169,G:G)</f>
        <v>49.26888333333335</v>
      </c>
      <c r="J169" s="2">
        <f t="shared" si="40"/>
        <v>6.82161666666665</v>
      </c>
      <c r="K169" s="2">
        <f t="shared" si="41"/>
        <v>96.82161666666664</v>
      </c>
      <c r="L169" s="2">
        <f t="shared" si="42"/>
        <v>333.38467384869045</v>
      </c>
      <c r="M169" s="2">
        <f>SUMIF(A:A,A169,L:L)</f>
        <v>3456.9344017047115</v>
      </c>
      <c r="N169" s="3">
        <f t="shared" si="43"/>
        <v>0.0964393983537232</v>
      </c>
      <c r="O169" s="7">
        <f t="shared" si="44"/>
        <v>10.36920612395539</v>
      </c>
      <c r="P169" s="3">
        <f t="shared" si="45"/>
        <v>0.0964393983537232</v>
      </c>
      <c r="Q169" s="3">
        <f>IF(ISNUMBER(P169),SUMIF(A:A,A169,P:P),"")</f>
        <v>0.9368552860155296</v>
      </c>
      <c r="R169" s="3">
        <f t="shared" si="46"/>
        <v>0.10293948253617966</v>
      </c>
      <c r="S169" s="8">
        <f t="shared" si="47"/>
        <v>9.714445569012208</v>
      </c>
    </row>
    <row r="170" spans="1:19" ht="15">
      <c r="A170" s="1">
        <v>11</v>
      </c>
      <c r="B170" s="5">
        <v>0.7222222222222222</v>
      </c>
      <c r="C170" s="1" t="s">
        <v>81</v>
      </c>
      <c r="D170" s="1">
        <v>7</v>
      </c>
      <c r="E170" s="1">
        <v>10</v>
      </c>
      <c r="F170" s="1" t="s">
        <v>137</v>
      </c>
      <c r="G170" s="2">
        <v>53.996766666666694</v>
      </c>
      <c r="H170" s="6">
        <f>1+_xlfn.COUNTIFS(A:A,A170,O:O,"&lt;"&amp;O170)</f>
        <v>6</v>
      </c>
      <c r="I170" s="2">
        <f>_xlfn.AVERAGEIF(A:A,A170,G:G)</f>
        <v>49.26888333333335</v>
      </c>
      <c r="J170" s="2">
        <f t="shared" si="40"/>
        <v>4.727883333333345</v>
      </c>
      <c r="K170" s="2">
        <f t="shared" si="41"/>
        <v>94.72788333333335</v>
      </c>
      <c r="L170" s="2">
        <f t="shared" si="42"/>
        <v>294.0274116802399</v>
      </c>
      <c r="M170" s="2">
        <f>SUMIF(A:A,A170,L:L)</f>
        <v>3456.9344017047115</v>
      </c>
      <c r="N170" s="3">
        <f t="shared" si="43"/>
        <v>0.08505437983875155</v>
      </c>
      <c r="O170" s="7">
        <f t="shared" si="44"/>
        <v>11.75718407324617</v>
      </c>
      <c r="P170" s="3">
        <f t="shared" si="45"/>
        <v>0.08505437983875155</v>
      </c>
      <c r="Q170" s="3">
        <f>IF(ISNUMBER(P170),SUMIF(A:A,A170,P:P),"")</f>
        <v>0.9368552860155296</v>
      </c>
      <c r="R170" s="3">
        <f t="shared" si="46"/>
        <v>0.09078710565907153</v>
      </c>
      <c r="S170" s="8">
        <f t="shared" si="47"/>
        <v>11.01478004767827</v>
      </c>
    </row>
    <row r="171" spans="1:19" ht="15">
      <c r="A171" s="1">
        <v>11</v>
      </c>
      <c r="B171" s="5">
        <v>0.7222222222222222</v>
      </c>
      <c r="C171" s="1" t="s">
        <v>81</v>
      </c>
      <c r="D171" s="1">
        <v>7</v>
      </c>
      <c r="E171" s="1">
        <v>11</v>
      </c>
      <c r="F171" s="1" t="s">
        <v>138</v>
      </c>
      <c r="G171" s="2">
        <v>51.153499999999994</v>
      </c>
      <c r="H171" s="6">
        <f>1+_xlfn.COUNTIFS(A:A,A171,O:O,"&lt;"&amp;O171)</f>
        <v>7</v>
      </c>
      <c r="I171" s="2">
        <f>_xlfn.AVERAGEIF(A:A,A171,G:G)</f>
        <v>49.26888333333335</v>
      </c>
      <c r="J171" s="2">
        <f t="shared" si="40"/>
        <v>1.8846166666666448</v>
      </c>
      <c r="K171" s="2">
        <f t="shared" si="41"/>
        <v>91.88461666666664</v>
      </c>
      <c r="L171" s="2">
        <f t="shared" si="42"/>
        <v>247.9127822912305</v>
      </c>
      <c r="M171" s="2">
        <f>SUMIF(A:A,A171,L:L)</f>
        <v>3456.9344017047115</v>
      </c>
      <c r="N171" s="3">
        <f t="shared" si="43"/>
        <v>0.07171463310642451</v>
      </c>
      <c r="O171" s="7">
        <f t="shared" si="44"/>
        <v>13.944155560497675</v>
      </c>
      <c r="P171" s="3">
        <f t="shared" si="45"/>
        <v>0.07171463310642451</v>
      </c>
      <c r="Q171" s="3">
        <f>IF(ISNUMBER(P171),SUMIF(A:A,A171,P:P),"")</f>
        <v>0.9368552860155296</v>
      </c>
      <c r="R171" s="3">
        <f t="shared" si="46"/>
        <v>0.07654825048960202</v>
      </c>
      <c r="S171" s="8">
        <f t="shared" si="47"/>
        <v>13.063655845875088</v>
      </c>
    </row>
    <row r="172" spans="1:19" ht="15">
      <c r="A172" s="1">
        <v>11</v>
      </c>
      <c r="B172" s="5">
        <v>0.7222222222222222</v>
      </c>
      <c r="C172" s="1" t="s">
        <v>81</v>
      </c>
      <c r="D172" s="1">
        <v>7</v>
      </c>
      <c r="E172" s="1">
        <v>1</v>
      </c>
      <c r="F172" s="1" t="s">
        <v>130</v>
      </c>
      <c r="G172" s="2">
        <v>35.515666666666704</v>
      </c>
      <c r="H172" s="6">
        <f>1+_xlfn.COUNTIFS(A:A,A172,O:O,"&lt;"&amp;O172)</f>
        <v>10</v>
      </c>
      <c r="I172" s="2">
        <f>_xlfn.AVERAGEIF(A:A,A172,G:G)</f>
        <v>49.26888333333335</v>
      </c>
      <c r="J172" s="2">
        <f t="shared" si="40"/>
        <v>-13.753216666666646</v>
      </c>
      <c r="K172" s="2">
        <f t="shared" si="41"/>
        <v>76.24678333333335</v>
      </c>
      <c r="L172" s="2">
        <f t="shared" si="42"/>
        <v>97.00931453236245</v>
      </c>
      <c r="M172" s="2">
        <f>SUMIF(A:A,A172,L:L)</f>
        <v>3456.9344017047115</v>
      </c>
      <c r="N172" s="3">
        <f t="shared" si="43"/>
        <v>0.02806223759540373</v>
      </c>
      <c r="O172" s="7">
        <f t="shared" si="44"/>
        <v>35.63507708892709</v>
      </c>
      <c r="P172" s="3">
        <f t="shared" si="45"/>
      </c>
      <c r="Q172" s="3">
        <f>IF(ISNUMBER(P172),SUMIF(A:A,A172,P:P),"")</f>
      </c>
      <c r="R172" s="3">
        <f t="shared" si="46"/>
      </c>
      <c r="S172" s="8">
        <f t="shared" si="47"/>
      </c>
    </row>
    <row r="173" spans="1:19" ht="15">
      <c r="A173" s="1">
        <v>11</v>
      </c>
      <c r="B173" s="5">
        <v>0.7222222222222222</v>
      </c>
      <c r="C173" s="1" t="s">
        <v>81</v>
      </c>
      <c r="D173" s="1">
        <v>7</v>
      </c>
      <c r="E173" s="1">
        <v>2</v>
      </c>
      <c r="F173" s="1" t="s">
        <v>131</v>
      </c>
      <c r="G173" s="2">
        <v>45.8509</v>
      </c>
      <c r="H173" s="6">
        <f>1+_xlfn.COUNTIFS(A:A,A173,O:O,"&lt;"&amp;O173)</f>
        <v>9</v>
      </c>
      <c r="I173" s="2">
        <f>_xlfn.AVERAGEIF(A:A,A173,G:G)</f>
        <v>49.26888333333335</v>
      </c>
      <c r="J173" s="2">
        <f t="shared" si="40"/>
        <v>-3.4179833333333463</v>
      </c>
      <c r="K173" s="2">
        <f t="shared" si="41"/>
        <v>86.58201666666665</v>
      </c>
      <c r="L173" s="2">
        <f t="shared" si="42"/>
        <v>180.35389427655255</v>
      </c>
      <c r="M173" s="2">
        <f>SUMIF(A:A,A173,L:L)</f>
        <v>3456.9344017047115</v>
      </c>
      <c r="N173" s="3">
        <f t="shared" si="43"/>
        <v>0.0521716276095997</v>
      </c>
      <c r="O173" s="7">
        <f t="shared" si="44"/>
        <v>19.167506282974344</v>
      </c>
      <c r="P173" s="3">
        <f t="shared" si="45"/>
        <v>0.0521716276095997</v>
      </c>
      <c r="Q173" s="3">
        <f>IF(ISNUMBER(P173),SUMIF(A:A,A173,P:P),"")</f>
        <v>0.9368552860155296</v>
      </c>
      <c r="R173" s="3">
        <f t="shared" si="46"/>
        <v>0.055688032493777156</v>
      </c>
      <c r="S173" s="8">
        <f t="shared" si="47"/>
        <v>17.957179580940387</v>
      </c>
    </row>
    <row r="174" spans="1:19" ht="15">
      <c r="A174" s="1">
        <v>11</v>
      </c>
      <c r="B174" s="5">
        <v>0.7222222222222222</v>
      </c>
      <c r="C174" s="1" t="s">
        <v>81</v>
      </c>
      <c r="D174" s="1">
        <v>7</v>
      </c>
      <c r="E174" s="1">
        <v>9</v>
      </c>
      <c r="F174" s="1" t="s">
        <v>136</v>
      </c>
      <c r="G174" s="2">
        <v>33.9760333333334</v>
      </c>
      <c r="H174" s="6">
        <f>1+_xlfn.COUNTIFS(A:A,A174,O:O,"&lt;"&amp;O174)</f>
        <v>11</v>
      </c>
      <c r="I174" s="2">
        <f>_xlfn.AVERAGEIF(A:A,A174,G:G)</f>
        <v>49.26888333333335</v>
      </c>
      <c r="J174" s="2">
        <f t="shared" si="40"/>
        <v>-15.292849999999952</v>
      </c>
      <c r="K174" s="2">
        <f t="shared" si="41"/>
        <v>74.70715000000004</v>
      </c>
      <c r="L174" s="2">
        <f t="shared" si="42"/>
        <v>88.44925520055355</v>
      </c>
      <c r="M174" s="2">
        <f>SUMIF(A:A,A174,L:L)</f>
        <v>3456.9344017047115</v>
      </c>
      <c r="N174" s="3">
        <f t="shared" si="43"/>
        <v>0.02558603806798785</v>
      </c>
      <c r="O174" s="7">
        <f t="shared" si="44"/>
        <v>39.083815842952134</v>
      </c>
      <c r="P174" s="3">
        <f t="shared" si="45"/>
      </c>
      <c r="Q174" s="3">
        <f>IF(ISNUMBER(P174),SUMIF(A:A,A174,P:P),"")</f>
      </c>
      <c r="R174" s="3">
        <f t="shared" si="46"/>
      </c>
      <c r="S174" s="8">
        <f t="shared" si="47"/>
      </c>
    </row>
    <row r="175" spans="1:19" ht="15">
      <c r="A175" s="1">
        <v>11</v>
      </c>
      <c r="B175" s="5">
        <v>0.7222222222222222</v>
      </c>
      <c r="C175" s="1" t="s">
        <v>81</v>
      </c>
      <c r="D175" s="1">
        <v>7</v>
      </c>
      <c r="E175" s="1">
        <v>13</v>
      </c>
      <c r="F175" s="1" t="s">
        <v>139</v>
      </c>
      <c r="G175" s="2">
        <v>46.5862333333333</v>
      </c>
      <c r="H175" s="6">
        <f>1+_xlfn.COUNTIFS(A:A,A175,O:O,"&lt;"&amp;O175)</f>
        <v>8</v>
      </c>
      <c r="I175" s="2">
        <f>_xlfn.AVERAGEIF(A:A,A175,G:G)</f>
        <v>49.26888333333335</v>
      </c>
      <c r="J175" s="2">
        <f t="shared" si="40"/>
        <v>-2.682650000000052</v>
      </c>
      <c r="K175" s="2">
        <f t="shared" si="41"/>
        <v>87.31734999999995</v>
      </c>
      <c r="L175" s="2">
        <f t="shared" si="42"/>
        <v>188.48925450788548</v>
      </c>
      <c r="M175" s="2">
        <f>SUMIF(A:A,A175,L:L)</f>
        <v>3456.9344017047115</v>
      </c>
      <c r="N175" s="3">
        <f t="shared" si="43"/>
        <v>0.05452497288202406</v>
      </c>
      <c r="O175" s="7">
        <f t="shared" si="44"/>
        <v>18.34022003392289</v>
      </c>
      <c r="P175" s="3">
        <f t="shared" si="45"/>
        <v>0.05452497288202406</v>
      </c>
      <c r="Q175" s="3">
        <f>IF(ISNUMBER(P175),SUMIF(A:A,A175,P:P),"")</f>
        <v>0.9368552860155296</v>
      </c>
      <c r="R175" s="3">
        <f t="shared" si="46"/>
        <v>0.05819999491481787</v>
      </c>
      <c r="S175" s="8">
        <f t="shared" si="47"/>
        <v>17.182132085468574</v>
      </c>
    </row>
    <row r="176" spans="1:19" ht="15">
      <c r="A176" s="1">
        <v>11</v>
      </c>
      <c r="B176" s="5">
        <v>0.7222222222222222</v>
      </c>
      <c r="C176" s="1" t="s">
        <v>81</v>
      </c>
      <c r="D176" s="1">
        <v>7</v>
      </c>
      <c r="E176" s="1">
        <v>16</v>
      </c>
      <c r="F176" s="1" t="s">
        <v>141</v>
      </c>
      <c r="G176" s="2">
        <v>17.4572</v>
      </c>
      <c r="H176" s="6">
        <f>1+_xlfn.COUNTIFS(A:A,A176,O:O,"&lt;"&amp;O176)</f>
        <v>12</v>
      </c>
      <c r="I176" s="2">
        <f>_xlfn.AVERAGEIF(A:A,A176,G:G)</f>
        <v>49.26888333333335</v>
      </c>
      <c r="J176" s="2">
        <f t="shared" si="40"/>
        <v>-31.81168333333335</v>
      </c>
      <c r="K176" s="2">
        <f t="shared" si="41"/>
        <v>58.18831666666665</v>
      </c>
      <c r="L176" s="2">
        <f t="shared" si="42"/>
        <v>32.828564325804045</v>
      </c>
      <c r="M176" s="2">
        <f>SUMIF(A:A,A176,L:L)</f>
        <v>3456.9344017047115</v>
      </c>
      <c r="N176" s="3">
        <f t="shared" si="43"/>
        <v>0.009496438321078745</v>
      </c>
      <c r="O176" s="7">
        <f t="shared" si="44"/>
        <v>105.30263728248018</v>
      </c>
      <c r="P176" s="3">
        <f t="shared" si="45"/>
      </c>
      <c r="Q176" s="3">
        <f>IF(ISNUMBER(P176),SUMIF(A:A,A176,P:P),"")</f>
      </c>
      <c r="R176" s="3">
        <f t="shared" si="46"/>
      </c>
      <c r="S176" s="8">
        <f t="shared" si="47"/>
      </c>
    </row>
    <row r="177" spans="1:19" ht="15">
      <c r="A177" s="1">
        <v>2</v>
      </c>
      <c r="B177" s="5">
        <v>0.7270833333333333</v>
      </c>
      <c r="C177" s="1" t="s">
        <v>21</v>
      </c>
      <c r="D177" s="1">
        <v>2</v>
      </c>
      <c r="E177" s="1">
        <v>1</v>
      </c>
      <c r="F177" s="1" t="s">
        <v>27</v>
      </c>
      <c r="G177" s="2">
        <v>66.8136666666666</v>
      </c>
      <c r="H177" s="6">
        <f>1+_xlfn.COUNTIFS(A:A,A177,O:O,"&lt;"&amp;O177)</f>
        <v>1</v>
      </c>
      <c r="I177" s="2">
        <f>_xlfn.AVERAGEIF(A:A,A177,G:G)</f>
        <v>49.6217857142857</v>
      </c>
      <c r="J177" s="2">
        <f t="shared" si="40"/>
        <v>17.191880952380906</v>
      </c>
      <c r="K177" s="2">
        <f t="shared" si="41"/>
        <v>107.1918809523809</v>
      </c>
      <c r="L177" s="2">
        <f t="shared" si="42"/>
        <v>621.1128926652547</v>
      </c>
      <c r="M177" s="2">
        <f>SUMIF(A:A,A177,L:L)</f>
        <v>1994.2938792419163</v>
      </c>
      <c r="N177" s="3">
        <f t="shared" si="43"/>
        <v>0.3114450177730857</v>
      </c>
      <c r="O177" s="7">
        <f t="shared" si="44"/>
        <v>3.2108396119169433</v>
      </c>
      <c r="P177" s="3">
        <f t="shared" si="45"/>
        <v>0.3114450177730857</v>
      </c>
      <c r="Q177" s="3">
        <f>IF(ISNUMBER(P177),SUMIF(A:A,A177,P:P),"")</f>
        <v>0.9584087081553695</v>
      </c>
      <c r="R177" s="3">
        <f t="shared" si="46"/>
        <v>0.3249605467092612</v>
      </c>
      <c r="S177" s="8">
        <f t="shared" si="47"/>
        <v>3.077296644551406</v>
      </c>
    </row>
    <row r="178" spans="1:19" ht="15">
      <c r="A178" s="1">
        <v>2</v>
      </c>
      <c r="B178" s="5">
        <v>0.7270833333333333</v>
      </c>
      <c r="C178" s="1" t="s">
        <v>21</v>
      </c>
      <c r="D178" s="1">
        <v>2</v>
      </c>
      <c r="E178" s="1">
        <v>3</v>
      </c>
      <c r="F178" s="1" t="s">
        <v>29</v>
      </c>
      <c r="G178" s="2">
        <v>65.9938666666667</v>
      </c>
      <c r="H178" s="6">
        <f>1+_xlfn.COUNTIFS(A:A,A178,O:O,"&lt;"&amp;O178)</f>
        <v>2</v>
      </c>
      <c r="I178" s="2">
        <f>_xlfn.AVERAGEIF(A:A,A178,G:G)</f>
        <v>49.6217857142857</v>
      </c>
      <c r="J178" s="2">
        <f t="shared" si="40"/>
        <v>16.372080952381005</v>
      </c>
      <c r="K178" s="2">
        <f t="shared" si="41"/>
        <v>106.372080952381</v>
      </c>
      <c r="L178" s="2">
        <f t="shared" si="42"/>
        <v>591.3008008076375</v>
      </c>
      <c r="M178" s="2">
        <f>SUMIF(A:A,A178,L:L)</f>
        <v>1994.2938792419163</v>
      </c>
      <c r="N178" s="3">
        <f t="shared" si="43"/>
        <v>0.29649632231354317</v>
      </c>
      <c r="O178" s="7">
        <f t="shared" si="44"/>
        <v>3.3727231157440993</v>
      </c>
      <c r="P178" s="3">
        <f t="shared" si="45"/>
        <v>0.29649632231354317</v>
      </c>
      <c r="Q178" s="3">
        <f>IF(ISNUMBER(P178),SUMIF(A:A,A178,P:P),"")</f>
        <v>0.9584087081553695</v>
      </c>
      <c r="R178" s="3">
        <f t="shared" si="46"/>
        <v>0.30936313473633165</v>
      </c>
      <c r="S178" s="8">
        <f t="shared" si="47"/>
        <v>3.2324472043260553</v>
      </c>
    </row>
    <row r="179" spans="1:19" ht="15">
      <c r="A179" s="1">
        <v>2</v>
      </c>
      <c r="B179" s="5">
        <v>0.7270833333333333</v>
      </c>
      <c r="C179" s="1" t="s">
        <v>21</v>
      </c>
      <c r="D179" s="1">
        <v>2</v>
      </c>
      <c r="E179" s="1">
        <v>2</v>
      </c>
      <c r="F179" s="1" t="s">
        <v>28</v>
      </c>
      <c r="G179" s="2">
        <v>49.515100000000004</v>
      </c>
      <c r="H179" s="6">
        <f>1+_xlfn.COUNTIFS(A:A,A179,O:O,"&lt;"&amp;O179)</f>
        <v>3</v>
      </c>
      <c r="I179" s="2">
        <f>_xlfn.AVERAGEIF(A:A,A179,G:G)</f>
        <v>49.6217857142857</v>
      </c>
      <c r="J179" s="2">
        <f t="shared" si="40"/>
        <v>-0.10668571428569606</v>
      </c>
      <c r="K179" s="2">
        <f t="shared" si="41"/>
        <v>89.8933142857143</v>
      </c>
      <c r="L179" s="2">
        <f t="shared" si="42"/>
        <v>219.9936884644461</v>
      </c>
      <c r="M179" s="2">
        <f>SUMIF(A:A,A179,L:L)</f>
        <v>1994.2938792419163</v>
      </c>
      <c r="N179" s="3">
        <f t="shared" si="43"/>
        <v>0.11031156980137326</v>
      </c>
      <c r="O179" s="7">
        <f t="shared" si="44"/>
        <v>9.06523224898891</v>
      </c>
      <c r="P179" s="3">
        <f t="shared" si="45"/>
        <v>0.11031156980137326</v>
      </c>
      <c r="Q179" s="3">
        <f>IF(ISNUMBER(P179),SUMIF(A:A,A179,P:P),"")</f>
        <v>0.9584087081553695</v>
      </c>
      <c r="R179" s="3">
        <f t="shared" si="46"/>
        <v>0.11509867227071399</v>
      </c>
      <c r="S179" s="8">
        <f t="shared" si="47"/>
        <v>8.688197528881856</v>
      </c>
    </row>
    <row r="180" spans="1:19" ht="15">
      <c r="A180" s="1">
        <v>2</v>
      </c>
      <c r="B180" s="5">
        <v>0.7270833333333333</v>
      </c>
      <c r="C180" s="1" t="s">
        <v>21</v>
      </c>
      <c r="D180" s="1">
        <v>2</v>
      </c>
      <c r="E180" s="1">
        <v>7</v>
      </c>
      <c r="F180" s="1" t="s">
        <v>33</v>
      </c>
      <c r="G180" s="2">
        <v>47.5284333333333</v>
      </c>
      <c r="H180" s="6">
        <f>1+_xlfn.COUNTIFS(A:A,A180,O:O,"&lt;"&amp;O180)</f>
        <v>4</v>
      </c>
      <c r="I180" s="2">
        <f>_xlfn.AVERAGEIF(A:A,A180,G:G)</f>
        <v>49.6217857142857</v>
      </c>
      <c r="J180" s="2">
        <f t="shared" si="40"/>
        <v>-2.0933523809524033</v>
      </c>
      <c r="K180" s="2">
        <f t="shared" si="41"/>
        <v>87.90664761904759</v>
      </c>
      <c r="L180" s="2">
        <f t="shared" si="42"/>
        <v>195.27305422056335</v>
      </c>
      <c r="M180" s="2">
        <f>SUMIF(A:A,A180,L:L)</f>
        <v>1994.2938792419163</v>
      </c>
      <c r="N180" s="3">
        <f t="shared" si="43"/>
        <v>0.09791588704809734</v>
      </c>
      <c r="O180" s="7">
        <f t="shared" si="44"/>
        <v>10.212847272769833</v>
      </c>
      <c r="P180" s="3">
        <f t="shared" si="45"/>
        <v>0.09791588704809734</v>
      </c>
      <c r="Q180" s="3">
        <f>IF(ISNUMBER(P180),SUMIF(A:A,A180,P:P),"")</f>
        <v>0.9584087081553695</v>
      </c>
      <c r="R180" s="3">
        <f t="shared" si="46"/>
        <v>0.10216506404303663</v>
      </c>
      <c r="S180" s="8">
        <f t="shared" si="47"/>
        <v>9.788081761283426</v>
      </c>
    </row>
    <row r="181" spans="1:19" ht="15">
      <c r="A181" s="1">
        <v>2</v>
      </c>
      <c r="B181" s="5">
        <v>0.7270833333333333</v>
      </c>
      <c r="C181" s="1" t="s">
        <v>21</v>
      </c>
      <c r="D181" s="1">
        <v>2</v>
      </c>
      <c r="E181" s="1">
        <v>5</v>
      </c>
      <c r="F181" s="1" t="s">
        <v>31</v>
      </c>
      <c r="G181" s="2">
        <v>43.7329666666667</v>
      </c>
      <c r="H181" s="6">
        <f>1+_xlfn.COUNTIFS(A:A,A181,O:O,"&lt;"&amp;O181)</f>
        <v>5</v>
      </c>
      <c r="I181" s="2">
        <f>_xlfn.AVERAGEIF(A:A,A181,G:G)</f>
        <v>49.6217857142857</v>
      </c>
      <c r="J181" s="2">
        <f aca="true" t="shared" si="48" ref="J181:J206">G181-I181</f>
        <v>-5.888819047619002</v>
      </c>
      <c r="K181" s="2">
        <f aca="true" t="shared" si="49" ref="K181:K206">90+J181</f>
        <v>84.111180952381</v>
      </c>
      <c r="L181" s="2">
        <f aca="true" t="shared" si="50" ref="L181:L206">EXP(0.06*K181)</f>
        <v>155.50390706799874</v>
      </c>
      <c r="M181" s="2">
        <f>SUMIF(A:A,A181,L:L)</f>
        <v>1994.2938792419163</v>
      </c>
      <c r="N181" s="3">
        <f aca="true" t="shared" si="51" ref="N181:N206">L181/M181</f>
        <v>0.07797441926016936</v>
      </c>
      <c r="O181" s="7">
        <f aca="true" t="shared" si="52" ref="O181:O206">1/N181</f>
        <v>12.824718792241352</v>
      </c>
      <c r="P181" s="3">
        <f aca="true" t="shared" si="53" ref="P181:P206">IF(O181&gt;21,"",N181)</f>
        <v>0.07797441926016936</v>
      </c>
      <c r="Q181" s="3">
        <f>IF(ISNUMBER(P181),SUMIF(A:A,A181,P:P),"")</f>
        <v>0.9584087081553695</v>
      </c>
      <c r="R181" s="3">
        <f aca="true" t="shared" si="54" ref="R181:R206">_xlfn.IFERROR(P181*(1/Q181),"")</f>
        <v>0.08135821241675192</v>
      </c>
      <c r="S181" s="8">
        <f aca="true" t="shared" si="55" ref="S181:S206">_xlfn.IFERROR(1/R181,"")</f>
        <v>12.291322170127925</v>
      </c>
    </row>
    <row r="182" spans="1:19" ht="15">
      <c r="A182" s="1">
        <v>2</v>
      </c>
      <c r="B182" s="5">
        <v>0.7270833333333333</v>
      </c>
      <c r="C182" s="1" t="s">
        <v>21</v>
      </c>
      <c r="D182" s="1">
        <v>2</v>
      </c>
      <c r="E182" s="1">
        <v>6</v>
      </c>
      <c r="F182" s="1" t="s">
        <v>32</v>
      </c>
      <c r="G182" s="2">
        <v>40.5103333333333</v>
      </c>
      <c r="H182" s="6">
        <f>1+_xlfn.COUNTIFS(A:A,A182,O:O,"&lt;"&amp;O182)</f>
        <v>6</v>
      </c>
      <c r="I182" s="2">
        <f>_xlfn.AVERAGEIF(A:A,A182,G:G)</f>
        <v>49.6217857142857</v>
      </c>
      <c r="J182" s="2">
        <f t="shared" si="48"/>
        <v>-9.1114523809524</v>
      </c>
      <c r="K182" s="2">
        <f t="shared" si="49"/>
        <v>80.8885476190476</v>
      </c>
      <c r="L182" s="2">
        <f t="shared" si="50"/>
        <v>128.1642772605048</v>
      </c>
      <c r="M182" s="2">
        <f>SUMIF(A:A,A182,L:L)</f>
        <v>1994.2938792419163</v>
      </c>
      <c r="N182" s="3">
        <f t="shared" si="51"/>
        <v>0.06426549195910054</v>
      </c>
      <c r="O182" s="7">
        <f t="shared" si="52"/>
        <v>15.560450399047967</v>
      </c>
      <c r="P182" s="3">
        <f t="shared" si="53"/>
        <v>0.06426549195910054</v>
      </c>
      <c r="Q182" s="3">
        <f>IF(ISNUMBER(P182),SUMIF(A:A,A182,P:P),"")</f>
        <v>0.9584087081553695</v>
      </c>
      <c r="R182" s="3">
        <f t="shared" si="54"/>
        <v>0.06705436982390432</v>
      </c>
      <c r="S182" s="8">
        <f t="shared" si="55"/>
        <v>14.913271165267268</v>
      </c>
    </row>
    <row r="183" spans="1:19" ht="15">
      <c r="A183" s="1">
        <v>2</v>
      </c>
      <c r="B183" s="5">
        <v>0.7270833333333333</v>
      </c>
      <c r="C183" s="1" t="s">
        <v>21</v>
      </c>
      <c r="D183" s="1">
        <v>2</v>
      </c>
      <c r="E183" s="1">
        <v>4</v>
      </c>
      <c r="F183" s="1" t="s">
        <v>30</v>
      </c>
      <c r="G183" s="2">
        <v>33.2581333333333</v>
      </c>
      <c r="H183" s="6">
        <f>1+_xlfn.COUNTIFS(A:A,A183,O:O,"&lt;"&amp;O183)</f>
        <v>7</v>
      </c>
      <c r="I183" s="2">
        <f>_xlfn.AVERAGEIF(A:A,A183,G:G)</f>
        <v>49.6217857142857</v>
      </c>
      <c r="J183" s="2">
        <f t="shared" si="48"/>
        <v>-16.363652380952402</v>
      </c>
      <c r="K183" s="2">
        <f t="shared" si="49"/>
        <v>73.6363476190476</v>
      </c>
      <c r="L183" s="2">
        <f t="shared" si="50"/>
        <v>82.94525875551093</v>
      </c>
      <c r="M183" s="2">
        <f>SUMIF(A:A,A183,L:L)</f>
        <v>1994.2938792419163</v>
      </c>
      <c r="N183" s="3">
        <f t="shared" si="51"/>
        <v>0.04159129184463055</v>
      </c>
      <c r="O183" s="7">
        <f t="shared" si="52"/>
        <v>24.043494579000445</v>
      </c>
      <c r="P183" s="3">
        <f t="shared" si="53"/>
      </c>
      <c r="Q183" s="3">
        <f>IF(ISNUMBER(P183),SUMIF(A:A,A183,P:P),"")</f>
      </c>
      <c r="R183" s="3">
        <f t="shared" si="54"/>
      </c>
      <c r="S183" s="8">
        <f t="shared" si="55"/>
      </c>
    </row>
    <row r="184" spans="1:19" ht="15">
      <c r="A184" s="1">
        <v>16</v>
      </c>
      <c r="B184" s="5">
        <v>0.7326388888888888</v>
      </c>
      <c r="C184" s="1" t="s">
        <v>142</v>
      </c>
      <c r="D184" s="1">
        <v>8</v>
      </c>
      <c r="E184" s="1">
        <v>1</v>
      </c>
      <c r="F184" s="1" t="s">
        <v>181</v>
      </c>
      <c r="G184" s="2">
        <v>65.4753333333333</v>
      </c>
      <c r="H184" s="6">
        <f>1+_xlfn.COUNTIFS(A:A,A184,O:O,"&lt;"&amp;O184)</f>
        <v>1</v>
      </c>
      <c r="I184" s="2">
        <f>_xlfn.AVERAGEIF(A:A,A184,G:G)</f>
        <v>50.09815714285714</v>
      </c>
      <c r="J184" s="2">
        <f t="shared" si="48"/>
        <v>15.377176190476156</v>
      </c>
      <c r="K184" s="2">
        <f t="shared" si="49"/>
        <v>105.37717619047615</v>
      </c>
      <c r="L184" s="2">
        <f t="shared" si="50"/>
        <v>557.0363908349366</v>
      </c>
      <c r="M184" s="2">
        <f>SUMIF(A:A,A184,L:L)</f>
        <v>1879.555059913863</v>
      </c>
      <c r="N184" s="3">
        <f t="shared" si="51"/>
        <v>0.2963660936117853</v>
      </c>
      <c r="O184" s="7">
        <f t="shared" si="52"/>
        <v>3.374205152192329</v>
      </c>
      <c r="P184" s="3">
        <f t="shared" si="53"/>
        <v>0.2963660936117853</v>
      </c>
      <c r="Q184" s="3">
        <f>IF(ISNUMBER(P184),SUMIF(A:A,A184,P:P),"")</f>
        <v>0.9612078660489339</v>
      </c>
      <c r="R184" s="3">
        <f t="shared" si="54"/>
        <v>0.30832674604506166</v>
      </c>
      <c r="S184" s="8">
        <f t="shared" si="55"/>
        <v>3.2433125339501068</v>
      </c>
    </row>
    <row r="185" spans="1:19" ht="15">
      <c r="A185" s="1">
        <v>16</v>
      </c>
      <c r="B185" s="5">
        <v>0.7326388888888888</v>
      </c>
      <c r="C185" s="1" t="s">
        <v>142</v>
      </c>
      <c r="D185" s="1">
        <v>8</v>
      </c>
      <c r="E185" s="1">
        <v>6</v>
      </c>
      <c r="F185" s="1" t="s">
        <v>184</v>
      </c>
      <c r="G185" s="2">
        <v>62.9243666666666</v>
      </c>
      <c r="H185" s="6">
        <f>1+_xlfn.COUNTIFS(A:A,A185,O:O,"&lt;"&amp;O185)</f>
        <v>2</v>
      </c>
      <c r="I185" s="2">
        <f>_xlfn.AVERAGEIF(A:A,A185,G:G)</f>
        <v>50.09815714285714</v>
      </c>
      <c r="J185" s="2">
        <f t="shared" si="48"/>
        <v>12.82620952380946</v>
      </c>
      <c r="K185" s="2">
        <f t="shared" si="49"/>
        <v>102.82620952380947</v>
      </c>
      <c r="L185" s="2">
        <f t="shared" si="50"/>
        <v>477.9817593599829</v>
      </c>
      <c r="M185" s="2">
        <f>SUMIF(A:A,A185,L:L)</f>
        <v>1879.555059913863</v>
      </c>
      <c r="N185" s="3">
        <f t="shared" si="51"/>
        <v>0.2543058033010685</v>
      </c>
      <c r="O185" s="7">
        <f t="shared" si="52"/>
        <v>3.932273613182615</v>
      </c>
      <c r="P185" s="3">
        <f t="shared" si="53"/>
        <v>0.2543058033010685</v>
      </c>
      <c r="Q185" s="3">
        <f>IF(ISNUMBER(P185),SUMIF(A:A,A185,P:P),"")</f>
        <v>0.9612078660489339</v>
      </c>
      <c r="R185" s="3">
        <f t="shared" si="54"/>
        <v>0.26456899936368405</v>
      </c>
      <c r="S185" s="8">
        <f t="shared" si="55"/>
        <v>3.779732328447792</v>
      </c>
    </row>
    <row r="186" spans="1:19" ht="15">
      <c r="A186" s="1">
        <v>16</v>
      </c>
      <c r="B186" s="5">
        <v>0.7326388888888888</v>
      </c>
      <c r="C186" s="1" t="s">
        <v>142</v>
      </c>
      <c r="D186" s="1">
        <v>8</v>
      </c>
      <c r="E186" s="1">
        <v>4</v>
      </c>
      <c r="F186" s="1" t="s">
        <v>183</v>
      </c>
      <c r="G186" s="2">
        <v>51.0366666666667</v>
      </c>
      <c r="H186" s="6">
        <f>1+_xlfn.COUNTIFS(A:A,A186,O:O,"&lt;"&amp;O186)</f>
        <v>3</v>
      </c>
      <c r="I186" s="2">
        <f>_xlfn.AVERAGEIF(A:A,A186,G:G)</f>
        <v>50.09815714285714</v>
      </c>
      <c r="J186" s="2">
        <f t="shared" si="48"/>
        <v>0.9385095238095573</v>
      </c>
      <c r="K186" s="2">
        <f t="shared" si="49"/>
        <v>90.93850952380956</v>
      </c>
      <c r="L186" s="2">
        <f t="shared" si="50"/>
        <v>234.23164730410065</v>
      </c>
      <c r="M186" s="2">
        <f>SUMIF(A:A,A186,L:L)</f>
        <v>1879.555059913863</v>
      </c>
      <c r="N186" s="3">
        <f t="shared" si="51"/>
        <v>0.12462079579346566</v>
      </c>
      <c r="O186" s="7">
        <f t="shared" si="52"/>
        <v>8.024342916709521</v>
      </c>
      <c r="P186" s="3">
        <f t="shared" si="53"/>
        <v>0.12462079579346566</v>
      </c>
      <c r="Q186" s="3">
        <f>IF(ISNUMBER(P186),SUMIF(A:A,A186,P:P),"")</f>
        <v>0.9612078660489339</v>
      </c>
      <c r="R186" s="3">
        <f t="shared" si="54"/>
        <v>0.12965020386872422</v>
      </c>
      <c r="S186" s="8">
        <f t="shared" si="55"/>
        <v>7.713061531415239</v>
      </c>
    </row>
    <row r="187" spans="1:19" ht="15">
      <c r="A187" s="1">
        <v>16</v>
      </c>
      <c r="B187" s="5">
        <v>0.7326388888888888</v>
      </c>
      <c r="C187" s="1" t="s">
        <v>142</v>
      </c>
      <c r="D187" s="1">
        <v>8</v>
      </c>
      <c r="E187" s="1">
        <v>3</v>
      </c>
      <c r="F187" s="1" t="s">
        <v>182</v>
      </c>
      <c r="G187" s="2">
        <v>47.1671666666667</v>
      </c>
      <c r="H187" s="6">
        <f>1+_xlfn.COUNTIFS(A:A,A187,O:O,"&lt;"&amp;O187)</f>
        <v>4</v>
      </c>
      <c r="I187" s="2">
        <f>_xlfn.AVERAGEIF(A:A,A187,G:G)</f>
        <v>50.09815714285714</v>
      </c>
      <c r="J187" s="2">
        <f t="shared" si="48"/>
        <v>-2.9309904761904377</v>
      </c>
      <c r="K187" s="2">
        <f t="shared" si="49"/>
        <v>87.06900952380957</v>
      </c>
      <c r="L187" s="2">
        <f t="shared" si="50"/>
        <v>185.70150474617952</v>
      </c>
      <c r="M187" s="2">
        <f>SUMIF(A:A,A187,L:L)</f>
        <v>1879.555059913863</v>
      </c>
      <c r="N187" s="3">
        <f t="shared" si="51"/>
        <v>0.0988007793475813</v>
      </c>
      <c r="O187" s="7">
        <f t="shared" si="52"/>
        <v>10.121377651101298</v>
      </c>
      <c r="P187" s="3">
        <f t="shared" si="53"/>
        <v>0.0988007793475813</v>
      </c>
      <c r="Q187" s="3">
        <f>IF(ISNUMBER(P187),SUMIF(A:A,A187,P:P),"")</f>
        <v>0.9612078660489339</v>
      </c>
      <c r="R187" s="3">
        <f t="shared" si="54"/>
        <v>0.10278815107257089</v>
      </c>
      <c r="S187" s="8">
        <f t="shared" si="55"/>
        <v>9.728747813490449</v>
      </c>
    </row>
    <row r="188" spans="1:19" ht="15">
      <c r="A188" s="1">
        <v>16</v>
      </c>
      <c r="B188" s="5">
        <v>0.7326388888888888</v>
      </c>
      <c r="C188" s="1" t="s">
        <v>142</v>
      </c>
      <c r="D188" s="1">
        <v>8</v>
      </c>
      <c r="E188" s="1">
        <v>9</v>
      </c>
      <c r="F188" s="1" t="s">
        <v>186</v>
      </c>
      <c r="G188" s="2">
        <v>46.807500000000005</v>
      </c>
      <c r="H188" s="6">
        <f>1+_xlfn.COUNTIFS(A:A,A188,O:O,"&lt;"&amp;O188)</f>
        <v>5</v>
      </c>
      <c r="I188" s="2">
        <f>_xlfn.AVERAGEIF(A:A,A188,G:G)</f>
        <v>50.09815714285714</v>
      </c>
      <c r="J188" s="2">
        <f t="shared" si="48"/>
        <v>-3.2906571428571354</v>
      </c>
      <c r="K188" s="2">
        <f t="shared" si="49"/>
        <v>86.70934285714287</v>
      </c>
      <c r="L188" s="2">
        <f t="shared" si="50"/>
        <v>181.73699716411534</v>
      </c>
      <c r="M188" s="2">
        <f>SUMIF(A:A,A188,L:L)</f>
        <v>1879.555059913863</v>
      </c>
      <c r="N188" s="3">
        <f t="shared" si="51"/>
        <v>0.09669149951502035</v>
      </c>
      <c r="O188" s="7">
        <f t="shared" si="52"/>
        <v>10.34217077008571</v>
      </c>
      <c r="P188" s="3">
        <f t="shared" si="53"/>
        <v>0.09669149951502035</v>
      </c>
      <c r="Q188" s="3">
        <f>IF(ISNUMBER(P188),SUMIF(A:A,A188,P:P),"")</f>
        <v>0.9612078660489339</v>
      </c>
      <c r="R188" s="3">
        <f t="shared" si="54"/>
        <v>0.10059374556772291</v>
      </c>
      <c r="S188" s="8">
        <f t="shared" si="55"/>
        <v>9.940975896227744</v>
      </c>
    </row>
    <row r="189" spans="1:19" ht="15">
      <c r="A189" s="1">
        <v>16</v>
      </c>
      <c r="B189" s="5">
        <v>0.7326388888888888</v>
      </c>
      <c r="C189" s="1" t="s">
        <v>142</v>
      </c>
      <c r="D189" s="1">
        <v>8</v>
      </c>
      <c r="E189" s="1">
        <v>8</v>
      </c>
      <c r="F189" s="1" t="s">
        <v>185</v>
      </c>
      <c r="G189" s="2">
        <v>45.6903666666667</v>
      </c>
      <c r="H189" s="6">
        <f>1+_xlfn.COUNTIFS(A:A,A189,O:O,"&lt;"&amp;O189)</f>
        <v>6</v>
      </c>
      <c r="I189" s="2">
        <f>_xlfn.AVERAGEIF(A:A,A189,G:G)</f>
        <v>50.09815714285714</v>
      </c>
      <c r="J189" s="2">
        <f t="shared" si="48"/>
        <v>-4.407790476190442</v>
      </c>
      <c r="K189" s="2">
        <f t="shared" si="49"/>
        <v>85.59220952380956</v>
      </c>
      <c r="L189" s="2">
        <f t="shared" si="50"/>
        <v>169.95480885196548</v>
      </c>
      <c r="M189" s="2">
        <f>SUMIF(A:A,A189,L:L)</f>
        <v>1879.555059913863</v>
      </c>
      <c r="N189" s="3">
        <f t="shared" si="51"/>
        <v>0.09042289448001285</v>
      </c>
      <c r="O189" s="7">
        <f t="shared" si="52"/>
        <v>11.059146090717555</v>
      </c>
      <c r="P189" s="3">
        <f t="shared" si="53"/>
        <v>0.09042289448001285</v>
      </c>
      <c r="Q189" s="3">
        <f>IF(ISNUMBER(P189),SUMIF(A:A,A189,P:P),"")</f>
        <v>0.9612078660489339</v>
      </c>
      <c r="R189" s="3">
        <f t="shared" si="54"/>
        <v>0.09407215408223629</v>
      </c>
      <c r="S189" s="8">
        <f t="shared" si="55"/>
        <v>10.630138214182029</v>
      </c>
    </row>
    <row r="190" spans="1:19" ht="15">
      <c r="A190" s="1">
        <v>16</v>
      </c>
      <c r="B190" s="5">
        <v>0.7326388888888888</v>
      </c>
      <c r="C190" s="1" t="s">
        <v>142</v>
      </c>
      <c r="D190" s="1">
        <v>8</v>
      </c>
      <c r="E190" s="1">
        <v>10</v>
      </c>
      <c r="F190" s="1" t="s">
        <v>187</v>
      </c>
      <c r="G190" s="2">
        <v>31.5857</v>
      </c>
      <c r="H190" s="6">
        <f>1+_xlfn.COUNTIFS(A:A,A190,O:O,"&lt;"&amp;O190)</f>
        <v>7</v>
      </c>
      <c r="I190" s="2">
        <f>_xlfn.AVERAGEIF(A:A,A190,G:G)</f>
        <v>50.09815714285714</v>
      </c>
      <c r="J190" s="2">
        <f t="shared" si="48"/>
        <v>-18.51245714285714</v>
      </c>
      <c r="K190" s="2">
        <f t="shared" si="49"/>
        <v>71.48754285714286</v>
      </c>
      <c r="L190" s="2">
        <f t="shared" si="50"/>
        <v>72.91195165258247</v>
      </c>
      <c r="M190" s="2">
        <f>SUMIF(A:A,A190,L:L)</f>
        <v>1879.555059913863</v>
      </c>
      <c r="N190" s="3">
        <f t="shared" si="51"/>
        <v>0.03879213395106601</v>
      </c>
      <c r="O190" s="7">
        <f t="shared" si="52"/>
        <v>25.778422018789712</v>
      </c>
      <c r="P190" s="3">
        <f t="shared" si="53"/>
      </c>
      <c r="Q190" s="3">
        <f>IF(ISNUMBER(P190),SUMIF(A:A,A190,P:P),"")</f>
      </c>
      <c r="R190" s="3">
        <f t="shared" si="54"/>
      </c>
      <c r="S190" s="8">
        <f t="shared" si="55"/>
      </c>
    </row>
    <row r="191" spans="1:19" ht="15">
      <c r="A191" s="1">
        <v>26</v>
      </c>
      <c r="B191" s="5">
        <v>0.7395833333333334</v>
      </c>
      <c r="C191" s="1" t="s">
        <v>230</v>
      </c>
      <c r="D191" s="1">
        <v>7</v>
      </c>
      <c r="E191" s="1">
        <v>2</v>
      </c>
      <c r="F191" s="1" t="s">
        <v>261</v>
      </c>
      <c r="G191" s="2">
        <v>68.7416333333333</v>
      </c>
      <c r="H191" s="6">
        <f>1+_xlfn.COUNTIFS(A:A,A191,O:O,"&lt;"&amp;O191)</f>
        <v>1</v>
      </c>
      <c r="I191" s="2">
        <f>_xlfn.AVERAGEIF(A:A,A191,G:G)</f>
        <v>46.056775757575764</v>
      </c>
      <c r="J191" s="2">
        <f t="shared" si="48"/>
        <v>22.684857575757533</v>
      </c>
      <c r="K191" s="2">
        <f t="shared" si="49"/>
        <v>112.68485757575753</v>
      </c>
      <c r="L191" s="2">
        <f t="shared" si="50"/>
        <v>863.584244543107</v>
      </c>
      <c r="M191" s="2">
        <f>SUMIF(A:A,A191,L:L)</f>
        <v>3314.353368178708</v>
      </c>
      <c r="N191" s="3">
        <f t="shared" si="51"/>
        <v>0.2605588929757544</v>
      </c>
      <c r="O191" s="7">
        <f t="shared" si="52"/>
        <v>3.8379039325019404</v>
      </c>
      <c r="P191" s="3">
        <f t="shared" si="53"/>
        <v>0.2605588929757544</v>
      </c>
      <c r="Q191" s="3">
        <f>IF(ISNUMBER(P191),SUMIF(A:A,A191,P:P),"")</f>
        <v>0.8834757797433836</v>
      </c>
      <c r="R191" s="3">
        <f t="shared" si="54"/>
        <v>0.2949247720763063</v>
      </c>
      <c r="S191" s="8">
        <f t="shared" si="55"/>
        <v>3.39069516934735</v>
      </c>
    </row>
    <row r="192" spans="1:19" ht="15">
      <c r="A192" s="1">
        <v>26</v>
      </c>
      <c r="B192" s="5">
        <v>0.7395833333333334</v>
      </c>
      <c r="C192" s="1" t="s">
        <v>230</v>
      </c>
      <c r="D192" s="1">
        <v>7</v>
      </c>
      <c r="E192" s="1">
        <v>9</v>
      </c>
      <c r="F192" s="1" t="s">
        <v>266</v>
      </c>
      <c r="G192" s="2">
        <v>59.539833333333405</v>
      </c>
      <c r="H192" s="6">
        <f>1+_xlfn.COUNTIFS(A:A,A192,O:O,"&lt;"&amp;O192)</f>
        <v>2</v>
      </c>
      <c r="I192" s="2">
        <f>_xlfn.AVERAGEIF(A:A,A192,G:G)</f>
        <v>46.056775757575764</v>
      </c>
      <c r="J192" s="2">
        <f t="shared" si="48"/>
        <v>13.483057575757641</v>
      </c>
      <c r="K192" s="2">
        <f t="shared" si="49"/>
        <v>103.48305757575764</v>
      </c>
      <c r="L192" s="2">
        <f t="shared" si="50"/>
        <v>497.19557240842016</v>
      </c>
      <c r="M192" s="2">
        <f>SUMIF(A:A,A192,L:L)</f>
        <v>3314.353368178708</v>
      </c>
      <c r="N192" s="3">
        <f t="shared" si="51"/>
        <v>0.15001284328400907</v>
      </c>
      <c r="O192" s="7">
        <f t="shared" si="52"/>
        <v>6.666095902913915</v>
      </c>
      <c r="P192" s="3">
        <f t="shared" si="53"/>
        <v>0.15001284328400907</v>
      </c>
      <c r="Q192" s="3">
        <f>IF(ISNUMBER(P192),SUMIF(A:A,A192,P:P),"")</f>
        <v>0.8834757797433836</v>
      </c>
      <c r="R192" s="3">
        <f t="shared" si="54"/>
        <v>0.16979847860411312</v>
      </c>
      <c r="S192" s="8">
        <f t="shared" si="55"/>
        <v>5.889334275671045</v>
      </c>
    </row>
    <row r="193" spans="1:19" ht="15">
      <c r="A193" s="1">
        <v>26</v>
      </c>
      <c r="B193" s="5">
        <v>0.7395833333333334</v>
      </c>
      <c r="C193" s="1" t="s">
        <v>230</v>
      </c>
      <c r="D193" s="1">
        <v>7</v>
      </c>
      <c r="E193" s="1">
        <v>4</v>
      </c>
      <c r="F193" s="1" t="s">
        <v>263</v>
      </c>
      <c r="G193" s="2">
        <v>55.981899999999996</v>
      </c>
      <c r="H193" s="6">
        <f>1+_xlfn.COUNTIFS(A:A,A193,O:O,"&lt;"&amp;O193)</f>
        <v>3</v>
      </c>
      <c r="I193" s="2">
        <f>_xlfn.AVERAGEIF(A:A,A193,G:G)</f>
        <v>46.056775757575764</v>
      </c>
      <c r="J193" s="2">
        <f t="shared" si="48"/>
        <v>9.925124242424232</v>
      </c>
      <c r="K193" s="2">
        <f t="shared" si="49"/>
        <v>99.92512424242423</v>
      </c>
      <c r="L193" s="2">
        <f t="shared" si="50"/>
        <v>401.62043640500315</v>
      </c>
      <c r="M193" s="2">
        <f>SUMIF(A:A,A193,L:L)</f>
        <v>3314.353368178708</v>
      </c>
      <c r="N193" s="3">
        <f t="shared" si="51"/>
        <v>0.12117610640464092</v>
      </c>
      <c r="O193" s="7">
        <f t="shared" si="52"/>
        <v>8.252451986373618</v>
      </c>
      <c r="P193" s="3">
        <f t="shared" si="53"/>
        <v>0.12117610640464092</v>
      </c>
      <c r="Q193" s="3">
        <f>IF(ISNUMBER(P193),SUMIF(A:A,A193,P:P),"")</f>
        <v>0.8834757797433836</v>
      </c>
      <c r="R193" s="3">
        <f t="shared" si="54"/>
        <v>0.13715837964436106</v>
      </c>
      <c r="S193" s="8">
        <f t="shared" si="55"/>
        <v>7.2908414534562676</v>
      </c>
    </row>
    <row r="194" spans="1:19" ht="15">
      <c r="A194" s="1">
        <v>26</v>
      </c>
      <c r="B194" s="5">
        <v>0.7395833333333334</v>
      </c>
      <c r="C194" s="1" t="s">
        <v>230</v>
      </c>
      <c r="D194" s="1">
        <v>7</v>
      </c>
      <c r="E194" s="1">
        <v>1</v>
      </c>
      <c r="F194" s="1" t="s">
        <v>260</v>
      </c>
      <c r="G194" s="2">
        <v>55.5496000000001</v>
      </c>
      <c r="H194" s="6">
        <f>1+_xlfn.COUNTIFS(A:A,A194,O:O,"&lt;"&amp;O194)</f>
        <v>4</v>
      </c>
      <c r="I194" s="2">
        <f>_xlfn.AVERAGEIF(A:A,A194,G:G)</f>
        <v>46.056775757575764</v>
      </c>
      <c r="J194" s="2">
        <f t="shared" si="48"/>
        <v>9.492824242424334</v>
      </c>
      <c r="K194" s="2">
        <f t="shared" si="49"/>
        <v>99.49282424242433</v>
      </c>
      <c r="L194" s="2">
        <f t="shared" si="50"/>
        <v>391.33714604429645</v>
      </c>
      <c r="M194" s="2">
        <f>SUMIF(A:A,A194,L:L)</f>
        <v>3314.353368178708</v>
      </c>
      <c r="N194" s="3">
        <f t="shared" si="51"/>
        <v>0.1180734528193482</v>
      </c>
      <c r="O194" s="7">
        <f t="shared" si="52"/>
        <v>8.469304285782131</v>
      </c>
      <c r="P194" s="3">
        <f t="shared" si="53"/>
        <v>0.1180734528193482</v>
      </c>
      <c r="Q194" s="3">
        <f>IF(ISNUMBER(P194),SUMIF(A:A,A194,P:P),"")</f>
        <v>0.8834757797433836</v>
      </c>
      <c r="R194" s="3">
        <f t="shared" si="54"/>
        <v>0.13364650794800972</v>
      </c>
      <c r="S194" s="8">
        <f t="shared" si="55"/>
        <v>7.482425207765349</v>
      </c>
    </row>
    <row r="195" spans="1:19" ht="15">
      <c r="A195" s="1">
        <v>26</v>
      </c>
      <c r="B195" s="5">
        <v>0.7395833333333334</v>
      </c>
      <c r="C195" s="1" t="s">
        <v>230</v>
      </c>
      <c r="D195" s="1">
        <v>7</v>
      </c>
      <c r="E195" s="1">
        <v>11</v>
      </c>
      <c r="F195" s="1" t="s">
        <v>268</v>
      </c>
      <c r="G195" s="2">
        <v>54.138600000000004</v>
      </c>
      <c r="H195" s="6">
        <f>1+_xlfn.COUNTIFS(A:A,A195,O:O,"&lt;"&amp;O195)</f>
        <v>5</v>
      </c>
      <c r="I195" s="2">
        <f>_xlfn.AVERAGEIF(A:A,A195,G:G)</f>
        <v>46.056775757575764</v>
      </c>
      <c r="J195" s="2">
        <f t="shared" si="48"/>
        <v>8.08182424242424</v>
      </c>
      <c r="K195" s="2">
        <f t="shared" si="49"/>
        <v>98.08182424242423</v>
      </c>
      <c r="L195" s="2">
        <f t="shared" si="50"/>
        <v>359.57020907457394</v>
      </c>
      <c r="M195" s="2">
        <f>SUMIF(A:A,A195,L:L)</f>
        <v>3314.353368178708</v>
      </c>
      <c r="N195" s="3">
        <f t="shared" si="51"/>
        <v>0.1084887967972358</v>
      </c>
      <c r="O195" s="7">
        <f t="shared" si="52"/>
        <v>9.217541622007177</v>
      </c>
      <c r="P195" s="3">
        <f t="shared" si="53"/>
        <v>0.1084887967972358</v>
      </c>
      <c r="Q195" s="3">
        <f>IF(ISNUMBER(P195),SUMIF(A:A,A195,P:P),"")</f>
        <v>0.8834757797433836</v>
      </c>
      <c r="R195" s="3">
        <f t="shared" si="54"/>
        <v>0.12279770343986986</v>
      </c>
      <c r="S195" s="8">
        <f t="shared" si="55"/>
        <v>8.143474771819884</v>
      </c>
    </row>
    <row r="196" spans="1:19" ht="15">
      <c r="A196" s="1">
        <v>26</v>
      </c>
      <c r="B196" s="5">
        <v>0.7395833333333334</v>
      </c>
      <c r="C196" s="1" t="s">
        <v>230</v>
      </c>
      <c r="D196" s="1">
        <v>7</v>
      </c>
      <c r="E196" s="1">
        <v>3</v>
      </c>
      <c r="F196" s="1" t="s">
        <v>262</v>
      </c>
      <c r="G196" s="2">
        <v>47.0860333333333</v>
      </c>
      <c r="H196" s="6">
        <f>1+_xlfn.COUNTIFS(A:A,A196,O:O,"&lt;"&amp;O196)</f>
        <v>6</v>
      </c>
      <c r="I196" s="2">
        <f>_xlfn.AVERAGEIF(A:A,A196,G:G)</f>
        <v>46.056775757575764</v>
      </c>
      <c r="J196" s="2">
        <f t="shared" si="48"/>
        <v>1.0292575757575335</v>
      </c>
      <c r="K196" s="2">
        <f t="shared" si="49"/>
        <v>91.02925757575753</v>
      </c>
      <c r="L196" s="2">
        <f t="shared" si="50"/>
        <v>235.5104896600632</v>
      </c>
      <c r="M196" s="2">
        <f>SUMIF(A:A,A196,L:L)</f>
        <v>3314.353368178708</v>
      </c>
      <c r="N196" s="3">
        <f t="shared" si="51"/>
        <v>0.0710577489778889</v>
      </c>
      <c r="O196" s="7">
        <f t="shared" si="52"/>
        <v>14.073060494938714</v>
      </c>
      <c r="P196" s="3">
        <f t="shared" si="53"/>
        <v>0.0710577489778889</v>
      </c>
      <c r="Q196" s="3">
        <f>IF(ISNUMBER(P196),SUMIF(A:A,A196,P:P),"")</f>
        <v>0.8834757797433836</v>
      </c>
      <c r="R196" s="3">
        <f t="shared" si="54"/>
        <v>0.08042976458112806</v>
      </c>
      <c r="S196" s="8">
        <f t="shared" si="55"/>
        <v>12.433208094141788</v>
      </c>
    </row>
    <row r="197" spans="1:19" ht="15">
      <c r="A197" s="1">
        <v>26</v>
      </c>
      <c r="B197" s="5">
        <v>0.7395833333333334</v>
      </c>
      <c r="C197" s="1" t="s">
        <v>230</v>
      </c>
      <c r="D197" s="1">
        <v>7</v>
      </c>
      <c r="E197" s="1">
        <v>5</v>
      </c>
      <c r="F197" s="1" t="s">
        <v>264</v>
      </c>
      <c r="G197" s="2">
        <v>31.3663333333333</v>
      </c>
      <c r="H197" s="6">
        <f>1+_xlfn.COUNTIFS(A:A,A197,O:O,"&lt;"&amp;O197)</f>
        <v>10</v>
      </c>
      <c r="I197" s="2">
        <f>_xlfn.AVERAGEIF(A:A,A197,G:G)</f>
        <v>46.056775757575764</v>
      </c>
      <c r="J197" s="2">
        <f t="shared" si="48"/>
        <v>-14.690442424242462</v>
      </c>
      <c r="K197" s="2">
        <f t="shared" si="49"/>
        <v>75.30955757575754</v>
      </c>
      <c r="L197" s="2">
        <f t="shared" si="50"/>
        <v>91.70468372306432</v>
      </c>
      <c r="M197" s="2">
        <f>SUMIF(A:A,A197,L:L)</f>
        <v>3314.353368178708</v>
      </c>
      <c r="N197" s="3">
        <f t="shared" si="51"/>
        <v>0.02766895183945264</v>
      </c>
      <c r="O197" s="7">
        <f t="shared" si="52"/>
        <v>36.1415931402981</v>
      </c>
      <c r="P197" s="3">
        <f t="shared" si="53"/>
      </c>
      <c r="Q197" s="3">
        <f>IF(ISNUMBER(P197),SUMIF(A:A,A197,P:P),"")</f>
      </c>
      <c r="R197" s="3">
        <f t="shared" si="54"/>
      </c>
      <c r="S197" s="8">
        <f t="shared" si="55"/>
      </c>
    </row>
    <row r="198" spans="1:19" ht="15">
      <c r="A198" s="1">
        <v>26</v>
      </c>
      <c r="B198" s="5">
        <v>0.7395833333333334</v>
      </c>
      <c r="C198" s="1" t="s">
        <v>230</v>
      </c>
      <c r="D198" s="1">
        <v>7</v>
      </c>
      <c r="E198" s="1">
        <v>8</v>
      </c>
      <c r="F198" s="1" t="s">
        <v>265</v>
      </c>
      <c r="G198" s="2">
        <v>34.8205666666667</v>
      </c>
      <c r="H198" s="6">
        <f>1+_xlfn.COUNTIFS(A:A,A198,O:O,"&lt;"&amp;O198)</f>
        <v>9</v>
      </c>
      <c r="I198" s="2">
        <f>_xlfn.AVERAGEIF(A:A,A198,G:G)</f>
        <v>46.056775757575764</v>
      </c>
      <c r="J198" s="2">
        <f t="shared" si="48"/>
        <v>-11.236209090909064</v>
      </c>
      <c r="K198" s="2">
        <f t="shared" si="49"/>
        <v>78.76379090909094</v>
      </c>
      <c r="L198" s="2">
        <f t="shared" si="50"/>
        <v>112.82381634022354</v>
      </c>
      <c r="M198" s="2">
        <f>SUMIF(A:A,A198,L:L)</f>
        <v>3314.353368178708</v>
      </c>
      <c r="N198" s="3">
        <f t="shared" si="51"/>
        <v>0.034040973851325367</v>
      </c>
      <c r="O198" s="7">
        <f t="shared" si="52"/>
        <v>29.37636286104857</v>
      </c>
      <c r="P198" s="3">
        <f t="shared" si="53"/>
      </c>
      <c r="Q198" s="3">
        <f>IF(ISNUMBER(P198),SUMIF(A:A,A198,P:P),"")</f>
      </c>
      <c r="R198" s="3">
        <f t="shared" si="54"/>
      </c>
      <c r="S198" s="8">
        <f t="shared" si="55"/>
      </c>
    </row>
    <row r="199" spans="1:19" ht="15">
      <c r="A199" s="1">
        <v>26</v>
      </c>
      <c r="B199" s="5">
        <v>0.7395833333333334</v>
      </c>
      <c r="C199" s="1" t="s">
        <v>230</v>
      </c>
      <c r="D199" s="1">
        <v>7</v>
      </c>
      <c r="E199" s="1">
        <v>10</v>
      </c>
      <c r="F199" s="1" t="s">
        <v>267</v>
      </c>
      <c r="G199" s="2">
        <v>42.5441666666666</v>
      </c>
      <c r="H199" s="6">
        <f>1+_xlfn.COUNTIFS(A:A,A199,O:O,"&lt;"&amp;O199)</f>
        <v>7</v>
      </c>
      <c r="I199" s="2">
        <f>_xlfn.AVERAGEIF(A:A,A199,G:G)</f>
        <v>46.056775757575764</v>
      </c>
      <c r="J199" s="2">
        <f t="shared" si="48"/>
        <v>-3.512609090909166</v>
      </c>
      <c r="K199" s="2">
        <f t="shared" si="49"/>
        <v>86.48739090909083</v>
      </c>
      <c r="L199" s="2">
        <f t="shared" si="50"/>
        <v>179.33282816132981</v>
      </c>
      <c r="M199" s="2">
        <f>SUMIF(A:A,A199,L:L)</f>
        <v>3314.353368178708</v>
      </c>
      <c r="N199" s="3">
        <f t="shared" si="51"/>
        <v>0.054107938484506304</v>
      </c>
      <c r="O199" s="7">
        <f t="shared" si="52"/>
        <v>18.4815764194444</v>
      </c>
      <c r="P199" s="3">
        <f t="shared" si="53"/>
        <v>0.054107938484506304</v>
      </c>
      <c r="Q199" s="3">
        <f>IF(ISNUMBER(P199),SUMIF(A:A,A199,P:P),"")</f>
        <v>0.8834757797433836</v>
      </c>
      <c r="R199" s="3">
        <f t="shared" si="54"/>
        <v>0.06124439370621187</v>
      </c>
      <c r="S199" s="8">
        <f t="shared" si="55"/>
        <v>16.328025138055576</v>
      </c>
    </row>
    <row r="200" spans="1:19" ht="15">
      <c r="A200" s="1">
        <v>26</v>
      </c>
      <c r="B200" s="5">
        <v>0.7395833333333334</v>
      </c>
      <c r="C200" s="1" t="s">
        <v>230</v>
      </c>
      <c r="D200" s="1">
        <v>7</v>
      </c>
      <c r="E200" s="1">
        <v>12</v>
      </c>
      <c r="F200" s="1" t="s">
        <v>269</v>
      </c>
      <c r="G200" s="2">
        <v>38.3239</v>
      </c>
      <c r="H200" s="6">
        <f>1+_xlfn.COUNTIFS(A:A,A200,O:O,"&lt;"&amp;O200)</f>
        <v>8</v>
      </c>
      <c r="I200" s="2">
        <f>_xlfn.AVERAGEIF(A:A,A200,G:G)</f>
        <v>46.056775757575764</v>
      </c>
      <c r="J200" s="2">
        <f t="shared" si="48"/>
        <v>-7.732875757575762</v>
      </c>
      <c r="K200" s="2">
        <f t="shared" si="49"/>
        <v>82.26712424242425</v>
      </c>
      <c r="L200" s="2">
        <f t="shared" si="50"/>
        <v>139.21610729684554</v>
      </c>
      <c r="M200" s="2">
        <f>SUMIF(A:A,A200,L:L)</f>
        <v>3314.353368178708</v>
      </c>
      <c r="N200" s="3">
        <f t="shared" si="51"/>
        <v>0.04200400254042528</v>
      </c>
      <c r="O200" s="7">
        <f t="shared" si="52"/>
        <v>23.807255011890476</v>
      </c>
      <c r="P200" s="3">
        <f t="shared" si="53"/>
      </c>
      <c r="Q200" s="3">
        <f>IF(ISNUMBER(P200),SUMIF(A:A,A200,P:P),"")</f>
      </c>
      <c r="R200" s="3">
        <f t="shared" si="54"/>
      </c>
      <c r="S200" s="8">
        <f t="shared" si="55"/>
      </c>
    </row>
    <row r="201" spans="1:19" ht="15">
      <c r="A201" s="1">
        <v>26</v>
      </c>
      <c r="B201" s="5">
        <v>0.7395833333333334</v>
      </c>
      <c r="C201" s="1" t="s">
        <v>230</v>
      </c>
      <c r="D201" s="1">
        <v>7</v>
      </c>
      <c r="E201" s="1">
        <v>13</v>
      </c>
      <c r="F201" s="1" t="s">
        <v>270</v>
      </c>
      <c r="G201" s="2">
        <v>18.531966666666698</v>
      </c>
      <c r="H201" s="6">
        <f>1+_xlfn.COUNTIFS(A:A,A201,O:O,"&lt;"&amp;O201)</f>
        <v>11</v>
      </c>
      <c r="I201" s="2">
        <f>_xlfn.AVERAGEIF(A:A,A201,G:G)</f>
        <v>46.056775757575764</v>
      </c>
      <c r="J201" s="2">
        <f t="shared" si="48"/>
        <v>-27.524809090909066</v>
      </c>
      <c r="K201" s="2">
        <f t="shared" si="49"/>
        <v>62.475190909090934</v>
      </c>
      <c r="L201" s="2">
        <f t="shared" si="50"/>
        <v>42.45783452178093</v>
      </c>
      <c r="M201" s="2">
        <f>SUMIF(A:A,A201,L:L)</f>
        <v>3314.353368178708</v>
      </c>
      <c r="N201" s="3">
        <f t="shared" si="51"/>
        <v>0.012810292025413155</v>
      </c>
      <c r="O201" s="7">
        <f t="shared" si="52"/>
        <v>78.06223293084906</v>
      </c>
      <c r="P201" s="3">
        <f t="shared" si="53"/>
      </c>
      <c r="Q201" s="3">
        <f>IF(ISNUMBER(P201),SUMIF(A:A,A201,P:P),"")</f>
      </c>
      <c r="R201" s="3">
        <f t="shared" si="54"/>
      </c>
      <c r="S201" s="8">
        <f t="shared" si="55"/>
      </c>
    </row>
    <row r="202" spans="1:19" ht="15">
      <c r="A202" s="1">
        <v>17</v>
      </c>
      <c r="B202" s="5">
        <v>0.75</v>
      </c>
      <c r="C202" s="1" t="s">
        <v>188</v>
      </c>
      <c r="D202" s="1">
        <v>1</v>
      </c>
      <c r="E202" s="1">
        <v>1</v>
      </c>
      <c r="F202" s="1" t="s">
        <v>189</v>
      </c>
      <c r="G202" s="2">
        <v>70.3914333333333</v>
      </c>
      <c r="H202" s="6">
        <f>1+_xlfn.COUNTIFS(A:A,A202,O:O,"&lt;"&amp;O202)</f>
        <v>1</v>
      </c>
      <c r="I202" s="2">
        <f>_xlfn.AVERAGEIF(A:A,A202,G:G)</f>
        <v>50.60832857142858</v>
      </c>
      <c r="J202" s="2">
        <f t="shared" si="48"/>
        <v>19.783104761904717</v>
      </c>
      <c r="K202" s="2">
        <f t="shared" si="49"/>
        <v>109.78310476190472</v>
      </c>
      <c r="L202" s="2">
        <f t="shared" si="50"/>
        <v>725.5908480020488</v>
      </c>
      <c r="M202" s="2">
        <f>SUMIF(A:A,A202,L:L)</f>
        <v>2086.927604356709</v>
      </c>
      <c r="N202" s="3">
        <f t="shared" si="51"/>
        <v>0.3476837655926789</v>
      </c>
      <c r="O202" s="7">
        <f t="shared" si="52"/>
        <v>2.8761768565620276</v>
      </c>
      <c r="P202" s="3">
        <f t="shared" si="53"/>
        <v>0.3476837655926789</v>
      </c>
      <c r="Q202" s="3">
        <f>IF(ISNUMBER(P202),SUMIF(A:A,A202,P:P),"")</f>
        <v>0.9828982406004708</v>
      </c>
      <c r="R202" s="3">
        <f t="shared" si="54"/>
        <v>0.35373322611735714</v>
      </c>
      <c r="S202" s="8">
        <f t="shared" si="55"/>
        <v>2.82698917197061</v>
      </c>
    </row>
    <row r="203" spans="1:19" ht="15">
      <c r="A203" s="1">
        <v>17</v>
      </c>
      <c r="B203" s="5">
        <v>0.75</v>
      </c>
      <c r="C203" s="1" t="s">
        <v>188</v>
      </c>
      <c r="D203" s="1">
        <v>1</v>
      </c>
      <c r="E203" s="1">
        <v>3</v>
      </c>
      <c r="F203" s="1" t="s">
        <v>191</v>
      </c>
      <c r="G203" s="2">
        <v>58.0911666666667</v>
      </c>
      <c r="H203" s="6">
        <f>1+_xlfn.COUNTIFS(A:A,A203,O:O,"&lt;"&amp;O203)</f>
        <v>2</v>
      </c>
      <c r="I203" s="2">
        <f>_xlfn.AVERAGEIF(A:A,A203,G:G)</f>
        <v>50.60832857142858</v>
      </c>
      <c r="J203" s="2">
        <f t="shared" si="48"/>
        <v>7.482838095238122</v>
      </c>
      <c r="K203" s="2">
        <f t="shared" si="49"/>
        <v>97.48283809523812</v>
      </c>
      <c r="L203" s="2">
        <f t="shared" si="50"/>
        <v>346.87701230180033</v>
      </c>
      <c r="M203" s="2">
        <f>SUMIF(A:A,A203,L:L)</f>
        <v>2086.927604356709</v>
      </c>
      <c r="N203" s="3">
        <f t="shared" si="51"/>
        <v>0.16621420483281424</v>
      </c>
      <c r="O203" s="7">
        <f t="shared" si="52"/>
        <v>6.0163329662819445</v>
      </c>
      <c r="P203" s="3">
        <f t="shared" si="53"/>
        <v>0.16621420483281424</v>
      </c>
      <c r="Q203" s="3">
        <f>IF(ISNUMBER(P203),SUMIF(A:A,A203,P:P),"")</f>
        <v>0.9828982406004708</v>
      </c>
      <c r="R203" s="3">
        <f t="shared" si="54"/>
        <v>0.16910621869795076</v>
      </c>
      <c r="S203" s="8">
        <f t="shared" si="55"/>
        <v>5.913443087425135</v>
      </c>
    </row>
    <row r="204" spans="1:19" ht="15">
      <c r="A204" s="1">
        <v>17</v>
      </c>
      <c r="B204" s="5">
        <v>0.75</v>
      </c>
      <c r="C204" s="1" t="s">
        <v>188</v>
      </c>
      <c r="D204" s="1">
        <v>1</v>
      </c>
      <c r="E204" s="1">
        <v>4</v>
      </c>
      <c r="F204" s="1" t="s">
        <v>192</v>
      </c>
      <c r="G204" s="2">
        <v>57.428600000000095</v>
      </c>
      <c r="H204" s="6">
        <f>1+_xlfn.COUNTIFS(A:A,A204,O:O,"&lt;"&amp;O204)</f>
        <v>3</v>
      </c>
      <c r="I204" s="2">
        <f>_xlfn.AVERAGEIF(A:A,A204,G:G)</f>
        <v>50.60832857142858</v>
      </c>
      <c r="J204" s="2">
        <f t="shared" si="48"/>
        <v>6.820271428571516</v>
      </c>
      <c r="K204" s="2">
        <f t="shared" si="49"/>
        <v>96.82027142857152</v>
      </c>
      <c r="L204" s="2">
        <f t="shared" si="50"/>
        <v>333.35776602881225</v>
      </c>
      <c r="M204" s="2">
        <f>SUMIF(A:A,A204,L:L)</f>
        <v>2086.927604356709</v>
      </c>
      <c r="N204" s="3">
        <f t="shared" si="51"/>
        <v>0.1597361428987227</v>
      </c>
      <c r="O204" s="7">
        <f t="shared" si="52"/>
        <v>6.260323943304607</v>
      </c>
      <c r="P204" s="3">
        <f t="shared" si="53"/>
        <v>0.1597361428987227</v>
      </c>
      <c r="Q204" s="3">
        <f>IF(ISNUMBER(P204),SUMIF(A:A,A204,P:P),"")</f>
        <v>0.9828982406004708</v>
      </c>
      <c r="R204" s="3">
        <f t="shared" si="54"/>
        <v>0.1625154429019396</v>
      </c>
      <c r="S204" s="8">
        <f t="shared" si="55"/>
        <v>6.1532613894631005</v>
      </c>
    </row>
    <row r="205" spans="1:19" ht="15">
      <c r="A205" s="1">
        <v>17</v>
      </c>
      <c r="B205" s="5">
        <v>0.75</v>
      </c>
      <c r="C205" s="1" t="s">
        <v>188</v>
      </c>
      <c r="D205" s="1">
        <v>1</v>
      </c>
      <c r="E205" s="1">
        <v>5</v>
      </c>
      <c r="F205" s="1" t="s">
        <v>193</v>
      </c>
      <c r="G205" s="2">
        <v>54.65069999999999</v>
      </c>
      <c r="H205" s="6">
        <f>1+_xlfn.COUNTIFS(A:A,A205,O:O,"&lt;"&amp;O205)</f>
        <v>4</v>
      </c>
      <c r="I205" s="2">
        <f>_xlfn.AVERAGEIF(A:A,A205,G:G)</f>
        <v>50.60832857142858</v>
      </c>
      <c r="J205" s="2">
        <f t="shared" si="48"/>
        <v>4.042371428571414</v>
      </c>
      <c r="K205" s="2">
        <f t="shared" si="49"/>
        <v>94.04237142857141</v>
      </c>
      <c r="L205" s="2">
        <f t="shared" si="50"/>
        <v>282.17918747212013</v>
      </c>
      <c r="M205" s="2">
        <f>SUMIF(A:A,A205,L:L)</f>
        <v>2086.927604356709</v>
      </c>
      <c r="N205" s="3">
        <f t="shared" si="51"/>
        <v>0.13521273420459703</v>
      </c>
      <c r="O205" s="7">
        <f t="shared" si="52"/>
        <v>7.395753113659035</v>
      </c>
      <c r="P205" s="3">
        <f t="shared" si="53"/>
        <v>0.13521273420459703</v>
      </c>
      <c r="Q205" s="3">
        <f>IF(ISNUMBER(P205),SUMIF(A:A,A205,P:P),"")</f>
        <v>0.9828982406004708</v>
      </c>
      <c r="R205" s="3">
        <f t="shared" si="54"/>
        <v>0.13756534361277628</v>
      </c>
      <c r="S205" s="8">
        <f t="shared" si="55"/>
        <v>7.26927272333092</v>
      </c>
    </row>
    <row r="206" spans="1:19" ht="15">
      <c r="A206" s="1">
        <v>17</v>
      </c>
      <c r="B206" s="5">
        <v>0.75</v>
      </c>
      <c r="C206" s="1" t="s">
        <v>188</v>
      </c>
      <c r="D206" s="1">
        <v>1</v>
      </c>
      <c r="E206" s="1">
        <v>6</v>
      </c>
      <c r="F206" s="1" t="s">
        <v>194</v>
      </c>
      <c r="G206" s="2">
        <v>51.0713333333333</v>
      </c>
      <c r="H206" s="6">
        <f>1+_xlfn.COUNTIFS(A:A,A206,O:O,"&lt;"&amp;O206)</f>
        <v>5</v>
      </c>
      <c r="I206" s="2">
        <f>_xlfn.AVERAGEIF(A:A,A206,G:G)</f>
        <v>50.60832857142858</v>
      </c>
      <c r="J206" s="2">
        <f t="shared" si="48"/>
        <v>0.4630047619047204</v>
      </c>
      <c r="K206" s="2">
        <f t="shared" si="49"/>
        <v>90.46300476190473</v>
      </c>
      <c r="L206" s="2">
        <f t="shared" si="50"/>
        <v>227.6433809296883</v>
      </c>
      <c r="M206" s="2">
        <f>SUMIF(A:A,A206,L:L)</f>
        <v>2086.927604356709</v>
      </c>
      <c r="N206" s="3">
        <f t="shared" si="51"/>
        <v>0.1090806314768446</v>
      </c>
      <c r="O206" s="7">
        <f t="shared" si="52"/>
        <v>9.167530353106526</v>
      </c>
      <c r="P206" s="3">
        <f t="shared" si="53"/>
        <v>0.1090806314768446</v>
      </c>
      <c r="Q206" s="3">
        <f>IF(ISNUMBER(P206),SUMIF(A:A,A206,P:P),"")</f>
        <v>0.9828982406004708</v>
      </c>
      <c r="R206" s="3">
        <f t="shared" si="54"/>
        <v>0.11097856011035813</v>
      </c>
      <c r="S206" s="8">
        <f t="shared" si="55"/>
        <v>9.010749454719818</v>
      </c>
    </row>
    <row r="207" spans="1:19" ht="15">
      <c r="A207" s="1">
        <v>17</v>
      </c>
      <c r="B207" s="5">
        <v>0.75</v>
      </c>
      <c r="C207" s="1" t="s">
        <v>188</v>
      </c>
      <c r="D207" s="1">
        <v>1</v>
      </c>
      <c r="E207" s="1">
        <v>2</v>
      </c>
      <c r="F207" s="1" t="s">
        <v>190</v>
      </c>
      <c r="G207" s="2">
        <v>42.4355</v>
      </c>
      <c r="H207" s="6">
        <f>1+_xlfn.COUNTIFS(A:A,A207,O:O,"&lt;"&amp;O207)</f>
        <v>6</v>
      </c>
      <c r="I207" s="2">
        <f>_xlfn.AVERAGEIF(A:A,A207,G:G)</f>
        <v>50.60832857142858</v>
      </c>
      <c r="J207" s="2">
        <f aca="true" t="shared" si="56" ref="J207:J237">G207-I207</f>
        <v>-8.172828571428582</v>
      </c>
      <c r="K207" s="2">
        <f aca="true" t="shared" si="57" ref="K207:K237">90+J207</f>
        <v>81.82717142857142</v>
      </c>
      <c r="L207" s="2">
        <f aca="true" t="shared" si="58" ref="L207:L237">EXP(0.06*K207)</f>
        <v>135.58927584829448</v>
      </c>
      <c r="M207" s="2">
        <f>SUMIF(A:A,A207,L:L)</f>
        <v>2086.927604356709</v>
      </c>
      <c r="N207" s="3">
        <f aca="true" t="shared" si="59" ref="N207:N237">L207/M207</f>
        <v>0.06497076159481326</v>
      </c>
      <c r="O207" s="7">
        <f aca="true" t="shared" si="60" ref="O207:O237">1/N207</f>
        <v>15.391538831520053</v>
      </c>
      <c r="P207" s="3">
        <f aca="true" t="shared" si="61" ref="P207:P237">IF(O207&gt;21,"",N207)</f>
        <v>0.06497076159481326</v>
      </c>
      <c r="Q207" s="3">
        <f>IF(ISNUMBER(P207),SUMIF(A:A,A207,P:P),"")</f>
        <v>0.9828982406004708</v>
      </c>
      <c r="R207" s="3">
        <f aca="true" t="shared" si="62" ref="R207:R237">_xlfn.IFERROR(P207*(1/Q207),"")</f>
        <v>0.06610120855961794</v>
      </c>
      <c r="S207" s="8">
        <f aca="true" t="shared" si="63" ref="S207:S237">_xlfn.IFERROR(1/R207,"")</f>
        <v>15.128316437634886</v>
      </c>
    </row>
    <row r="208" spans="1:19" ht="15">
      <c r="A208" s="1">
        <v>17</v>
      </c>
      <c r="B208" s="5">
        <v>0.75</v>
      </c>
      <c r="C208" s="1" t="s">
        <v>188</v>
      </c>
      <c r="D208" s="1">
        <v>1</v>
      </c>
      <c r="E208" s="1">
        <v>8</v>
      </c>
      <c r="F208" s="1" t="s">
        <v>195</v>
      </c>
      <c r="G208" s="2">
        <v>20.1895666666667</v>
      </c>
      <c r="H208" s="6">
        <f>1+_xlfn.COUNTIFS(A:A,A208,O:O,"&lt;"&amp;O208)</f>
        <v>7</v>
      </c>
      <c r="I208" s="2">
        <f>_xlfn.AVERAGEIF(A:A,A208,G:G)</f>
        <v>50.60832857142858</v>
      </c>
      <c r="J208" s="2">
        <f t="shared" si="56"/>
        <v>-30.41876190476188</v>
      </c>
      <c r="K208" s="2">
        <f t="shared" si="57"/>
        <v>59.58123809523812</v>
      </c>
      <c r="L208" s="2">
        <f t="shared" si="58"/>
        <v>35.69013377394477</v>
      </c>
      <c r="M208" s="2">
        <f>SUMIF(A:A,A208,L:L)</f>
        <v>2086.927604356709</v>
      </c>
      <c r="N208" s="3">
        <f t="shared" si="59"/>
        <v>0.017101759399529428</v>
      </c>
      <c r="O208" s="7">
        <f t="shared" si="60"/>
        <v>58.47351589027244</v>
      </c>
      <c r="P208" s="3">
        <f t="shared" si="61"/>
      </c>
      <c r="Q208" s="3">
        <f>IF(ISNUMBER(P208),SUMIF(A:A,A208,P:P),"")</f>
      </c>
      <c r="R208" s="3">
        <f t="shared" si="62"/>
      </c>
      <c r="S208" s="8">
        <f t="shared" si="63"/>
      </c>
    </row>
    <row r="209" spans="1:19" ht="15">
      <c r="A209" s="1">
        <v>3</v>
      </c>
      <c r="B209" s="5">
        <v>0.7569444444444445</v>
      </c>
      <c r="C209" s="1" t="s">
        <v>21</v>
      </c>
      <c r="D209" s="1">
        <v>3</v>
      </c>
      <c r="E209" s="1">
        <v>7</v>
      </c>
      <c r="F209" s="1" t="s">
        <v>40</v>
      </c>
      <c r="G209" s="2">
        <v>75.8716666666666</v>
      </c>
      <c r="H209" s="6">
        <f>1+_xlfn.COUNTIFS(A:A,A209,O:O,"&lt;"&amp;O209)</f>
        <v>1</v>
      </c>
      <c r="I209" s="2">
        <f>_xlfn.AVERAGEIF(A:A,A209,G:G)</f>
        <v>48.80333666666665</v>
      </c>
      <c r="J209" s="2">
        <f t="shared" si="56"/>
        <v>27.068329999999946</v>
      </c>
      <c r="K209" s="2">
        <f t="shared" si="57"/>
        <v>117.06832999999995</v>
      </c>
      <c r="L209" s="2">
        <f t="shared" si="58"/>
        <v>1123.3828344686754</v>
      </c>
      <c r="M209" s="2">
        <f>SUMIF(A:A,A209,L:L)</f>
        <v>3274.2032997598208</v>
      </c>
      <c r="N209" s="3">
        <f t="shared" si="59"/>
        <v>0.34310112464643877</v>
      </c>
      <c r="O209" s="7">
        <f t="shared" si="60"/>
        <v>2.9145926030714326</v>
      </c>
      <c r="P209" s="3">
        <f t="shared" si="61"/>
        <v>0.34310112464643877</v>
      </c>
      <c r="Q209" s="3">
        <f>IF(ISNUMBER(P209),SUMIF(A:A,A209,P:P),"")</f>
        <v>0.8859002020871108</v>
      </c>
      <c r="R209" s="3">
        <f t="shared" si="62"/>
        <v>0.38729094297316974</v>
      </c>
      <c r="S209" s="8">
        <f t="shared" si="63"/>
        <v>2.5820381760625803</v>
      </c>
    </row>
    <row r="210" spans="1:19" ht="15">
      <c r="A210" s="1">
        <v>3</v>
      </c>
      <c r="B210" s="5">
        <v>0.7569444444444445</v>
      </c>
      <c r="C210" s="1" t="s">
        <v>21</v>
      </c>
      <c r="D210" s="1">
        <v>3</v>
      </c>
      <c r="E210" s="1">
        <v>4</v>
      </c>
      <c r="F210" s="1" t="s">
        <v>37</v>
      </c>
      <c r="G210" s="2">
        <v>62.8336666666667</v>
      </c>
      <c r="H210" s="6">
        <f>1+_xlfn.COUNTIFS(A:A,A210,O:O,"&lt;"&amp;O210)</f>
        <v>2</v>
      </c>
      <c r="I210" s="2">
        <f>_xlfn.AVERAGEIF(A:A,A210,G:G)</f>
        <v>48.80333666666665</v>
      </c>
      <c r="J210" s="2">
        <f t="shared" si="56"/>
        <v>14.030330000000049</v>
      </c>
      <c r="K210" s="2">
        <f t="shared" si="57"/>
        <v>104.03033000000005</v>
      </c>
      <c r="L210" s="2">
        <f t="shared" si="58"/>
        <v>513.7926605860047</v>
      </c>
      <c r="M210" s="2">
        <f>SUMIF(A:A,A210,L:L)</f>
        <v>3274.2032997598208</v>
      </c>
      <c r="N210" s="3">
        <f t="shared" si="59"/>
        <v>0.15692142898508896</v>
      </c>
      <c r="O210" s="7">
        <f t="shared" si="60"/>
        <v>6.3726159420522634</v>
      </c>
      <c r="P210" s="3">
        <f t="shared" si="61"/>
        <v>0.15692142898508896</v>
      </c>
      <c r="Q210" s="3">
        <f>IF(ISNUMBER(P210),SUMIF(A:A,A210,P:P),"")</f>
        <v>0.8859002020871108</v>
      </c>
      <c r="R210" s="3">
        <f t="shared" si="62"/>
        <v>0.17713217427357447</v>
      </c>
      <c r="S210" s="8">
        <f t="shared" si="63"/>
        <v>5.645501750887644</v>
      </c>
    </row>
    <row r="211" spans="1:19" ht="15">
      <c r="A211" s="1">
        <v>3</v>
      </c>
      <c r="B211" s="5">
        <v>0.7569444444444445</v>
      </c>
      <c r="C211" s="1" t="s">
        <v>21</v>
      </c>
      <c r="D211" s="1">
        <v>3</v>
      </c>
      <c r="E211" s="1">
        <v>5</v>
      </c>
      <c r="F211" s="1" t="s">
        <v>38</v>
      </c>
      <c r="G211" s="2">
        <v>61.830033333333304</v>
      </c>
      <c r="H211" s="6">
        <f>1+_xlfn.COUNTIFS(A:A,A211,O:O,"&lt;"&amp;O211)</f>
        <v>3</v>
      </c>
      <c r="I211" s="2">
        <f>_xlfn.AVERAGEIF(A:A,A211,G:G)</f>
        <v>48.80333666666665</v>
      </c>
      <c r="J211" s="2">
        <f t="shared" si="56"/>
        <v>13.026696666666652</v>
      </c>
      <c r="K211" s="2">
        <f t="shared" si="57"/>
        <v>103.02669666666665</v>
      </c>
      <c r="L211" s="2">
        <f t="shared" si="58"/>
        <v>483.7662328209437</v>
      </c>
      <c r="M211" s="2">
        <f>SUMIF(A:A,A211,L:L)</f>
        <v>3274.2032997598208</v>
      </c>
      <c r="N211" s="3">
        <f t="shared" si="59"/>
        <v>0.14775082318695065</v>
      </c>
      <c r="O211" s="7">
        <f t="shared" si="60"/>
        <v>6.768151800648106</v>
      </c>
      <c r="P211" s="3">
        <f t="shared" si="61"/>
        <v>0.14775082318695065</v>
      </c>
      <c r="Q211" s="3">
        <f>IF(ISNUMBER(P211),SUMIF(A:A,A211,P:P),"")</f>
        <v>0.8859002020871108</v>
      </c>
      <c r="R211" s="3">
        <f t="shared" si="62"/>
        <v>0.16678043738884063</v>
      </c>
      <c r="S211" s="8">
        <f t="shared" si="63"/>
        <v>5.9959070479504</v>
      </c>
    </row>
    <row r="212" spans="1:19" ht="15">
      <c r="A212" s="1">
        <v>3</v>
      </c>
      <c r="B212" s="5">
        <v>0.7569444444444445</v>
      </c>
      <c r="C212" s="1" t="s">
        <v>21</v>
      </c>
      <c r="D212" s="1">
        <v>3</v>
      </c>
      <c r="E212" s="1">
        <v>1</v>
      </c>
      <c r="F212" s="1" t="s">
        <v>34</v>
      </c>
      <c r="G212" s="2">
        <v>57.462199999999996</v>
      </c>
      <c r="H212" s="6">
        <f>1+_xlfn.COUNTIFS(A:A,A212,O:O,"&lt;"&amp;O212)</f>
        <v>4</v>
      </c>
      <c r="I212" s="2">
        <f>_xlfn.AVERAGEIF(A:A,A212,G:G)</f>
        <v>48.80333666666665</v>
      </c>
      <c r="J212" s="2">
        <f t="shared" si="56"/>
        <v>8.658863333333343</v>
      </c>
      <c r="K212" s="2">
        <f t="shared" si="57"/>
        <v>98.65886333333334</v>
      </c>
      <c r="L212" s="2">
        <f t="shared" si="58"/>
        <v>372.2373915237928</v>
      </c>
      <c r="M212" s="2">
        <f>SUMIF(A:A,A212,L:L)</f>
        <v>3274.2032997598208</v>
      </c>
      <c r="N212" s="3">
        <f t="shared" si="59"/>
        <v>0.11368792877067171</v>
      </c>
      <c r="O212" s="7">
        <f t="shared" si="60"/>
        <v>8.7960086071862</v>
      </c>
      <c r="P212" s="3">
        <f t="shared" si="61"/>
        <v>0.11368792877067171</v>
      </c>
      <c r="Q212" s="3">
        <f>IF(ISNUMBER(P212),SUMIF(A:A,A212,P:P),"")</f>
        <v>0.8859002020871108</v>
      </c>
      <c r="R212" s="3">
        <f t="shared" si="62"/>
        <v>0.1283304016669507</v>
      </c>
      <c r="S212" s="8">
        <f t="shared" si="63"/>
        <v>7.79238580266622</v>
      </c>
    </row>
    <row r="213" spans="1:19" ht="15">
      <c r="A213" s="1">
        <v>3</v>
      </c>
      <c r="B213" s="5">
        <v>0.7569444444444445</v>
      </c>
      <c r="C213" s="1" t="s">
        <v>21</v>
      </c>
      <c r="D213" s="1">
        <v>3</v>
      </c>
      <c r="E213" s="1">
        <v>8</v>
      </c>
      <c r="F213" s="1" t="s">
        <v>41</v>
      </c>
      <c r="G213" s="2">
        <v>50.2362333333333</v>
      </c>
      <c r="H213" s="6">
        <f>1+_xlfn.COUNTIFS(A:A,A213,O:O,"&lt;"&amp;O213)</f>
        <v>5</v>
      </c>
      <c r="I213" s="2">
        <f>_xlfn.AVERAGEIF(A:A,A213,G:G)</f>
        <v>48.80333666666665</v>
      </c>
      <c r="J213" s="2">
        <f t="shared" si="56"/>
        <v>1.4328966666666503</v>
      </c>
      <c r="K213" s="2">
        <f t="shared" si="57"/>
        <v>91.43289666666665</v>
      </c>
      <c r="L213" s="2">
        <f t="shared" si="58"/>
        <v>241.28379178852305</v>
      </c>
      <c r="M213" s="2">
        <f>SUMIF(A:A,A213,L:L)</f>
        <v>3274.2032997598208</v>
      </c>
      <c r="N213" s="3">
        <f t="shared" si="59"/>
        <v>0.07369236718019996</v>
      </c>
      <c r="O213" s="7">
        <f t="shared" si="60"/>
        <v>13.56992641523782</v>
      </c>
      <c r="P213" s="3">
        <f t="shared" si="61"/>
        <v>0.07369236718019996</v>
      </c>
      <c r="Q213" s="3">
        <f>IF(ISNUMBER(P213),SUMIF(A:A,A213,P:P),"")</f>
        <v>0.8859002020871108</v>
      </c>
      <c r="R213" s="3">
        <f t="shared" si="62"/>
        <v>0.08318359901779745</v>
      </c>
      <c r="S213" s="8">
        <f t="shared" si="63"/>
        <v>12.021600553566408</v>
      </c>
    </row>
    <row r="214" spans="1:19" ht="15">
      <c r="A214" s="1">
        <v>3</v>
      </c>
      <c r="B214" s="5">
        <v>0.7569444444444445</v>
      </c>
      <c r="C214" s="1" t="s">
        <v>21</v>
      </c>
      <c r="D214" s="1">
        <v>3</v>
      </c>
      <c r="E214" s="1">
        <v>9</v>
      </c>
      <c r="F214" s="1" t="s">
        <v>42</v>
      </c>
      <c r="G214" s="2">
        <v>44.0186333333333</v>
      </c>
      <c r="H214" s="6">
        <f>1+_xlfn.COUNTIFS(A:A,A214,O:O,"&lt;"&amp;O214)</f>
        <v>6</v>
      </c>
      <c r="I214" s="2">
        <f>_xlfn.AVERAGEIF(A:A,A214,G:G)</f>
        <v>48.80333666666665</v>
      </c>
      <c r="J214" s="2">
        <f t="shared" si="56"/>
        <v>-4.784703333333354</v>
      </c>
      <c r="K214" s="2">
        <f t="shared" si="57"/>
        <v>85.21529666666665</v>
      </c>
      <c r="L214" s="2">
        <f t="shared" si="58"/>
        <v>166.15445374357094</v>
      </c>
      <c r="M214" s="2">
        <f>SUMIF(A:A,A214,L:L)</f>
        <v>3274.2032997598208</v>
      </c>
      <c r="N214" s="3">
        <f t="shared" si="59"/>
        <v>0.050746529317760816</v>
      </c>
      <c r="O214" s="7">
        <f t="shared" si="60"/>
        <v>19.70578113309533</v>
      </c>
      <c r="P214" s="3">
        <f t="shared" si="61"/>
        <v>0.050746529317760816</v>
      </c>
      <c r="Q214" s="3">
        <f>IF(ISNUMBER(P214),SUMIF(A:A,A214,P:P),"")</f>
        <v>0.8859002020871108</v>
      </c>
      <c r="R214" s="3">
        <f t="shared" si="62"/>
        <v>0.05728244467966709</v>
      </c>
      <c r="S214" s="8">
        <f t="shared" si="63"/>
        <v>17.457355488093526</v>
      </c>
    </row>
    <row r="215" spans="1:19" ht="15">
      <c r="A215" s="1">
        <v>3</v>
      </c>
      <c r="B215" s="5">
        <v>0.7569444444444445</v>
      </c>
      <c r="C215" s="1" t="s">
        <v>21</v>
      </c>
      <c r="D215" s="1">
        <v>3</v>
      </c>
      <c r="E215" s="1">
        <v>2</v>
      </c>
      <c r="F215" s="1" t="s">
        <v>35</v>
      </c>
      <c r="G215" s="2">
        <v>32.463666666666604</v>
      </c>
      <c r="H215" s="6">
        <f>1+_xlfn.COUNTIFS(A:A,A215,O:O,"&lt;"&amp;O215)</f>
        <v>8</v>
      </c>
      <c r="I215" s="2">
        <f>_xlfn.AVERAGEIF(A:A,A215,G:G)</f>
        <v>48.80333666666665</v>
      </c>
      <c r="J215" s="2">
        <f t="shared" si="56"/>
        <v>-16.339670000000048</v>
      </c>
      <c r="K215" s="2">
        <f t="shared" si="57"/>
        <v>73.66032999999996</v>
      </c>
      <c r="L215" s="2">
        <f t="shared" si="58"/>
        <v>83.06469815575805</v>
      </c>
      <c r="M215" s="2">
        <f>SUMIF(A:A,A215,L:L)</f>
        <v>3274.2032997598208</v>
      </c>
      <c r="N215" s="3">
        <f t="shared" si="59"/>
        <v>0.025369438165874204</v>
      </c>
      <c r="O215" s="7">
        <f t="shared" si="60"/>
        <v>39.41750674420349</v>
      </c>
      <c r="P215" s="3">
        <f t="shared" si="61"/>
      </c>
      <c r="Q215" s="3">
        <f>IF(ISNUMBER(P215),SUMIF(A:A,A215,P:P),"")</f>
      </c>
      <c r="R215" s="3">
        <f t="shared" si="62"/>
      </c>
      <c r="S215" s="8">
        <f t="shared" si="63"/>
      </c>
    </row>
    <row r="216" spans="1:19" ht="15">
      <c r="A216" s="1">
        <v>3</v>
      </c>
      <c r="B216" s="5">
        <v>0.7569444444444445</v>
      </c>
      <c r="C216" s="1" t="s">
        <v>21</v>
      </c>
      <c r="D216" s="1">
        <v>3</v>
      </c>
      <c r="E216" s="1">
        <v>3</v>
      </c>
      <c r="F216" s="1" t="s">
        <v>36</v>
      </c>
      <c r="G216" s="2">
        <v>31.799233333333298</v>
      </c>
      <c r="H216" s="6">
        <f>1+_xlfn.COUNTIFS(A:A,A216,O:O,"&lt;"&amp;O216)</f>
        <v>9</v>
      </c>
      <c r="I216" s="2">
        <f>_xlfn.AVERAGEIF(A:A,A216,G:G)</f>
        <v>48.80333666666665</v>
      </c>
      <c r="J216" s="2">
        <f t="shared" si="56"/>
        <v>-17.004103333333354</v>
      </c>
      <c r="K216" s="2">
        <f t="shared" si="57"/>
        <v>72.99589666666665</v>
      </c>
      <c r="L216" s="2">
        <f t="shared" si="58"/>
        <v>79.81837970073036</v>
      </c>
      <c r="M216" s="2">
        <f>SUMIF(A:A,A216,L:L)</f>
        <v>3274.2032997598208</v>
      </c>
      <c r="N216" s="3">
        <f t="shared" si="59"/>
        <v>0.024377954694073344</v>
      </c>
      <c r="O216" s="7">
        <f t="shared" si="60"/>
        <v>41.02066857327926</v>
      </c>
      <c r="P216" s="3">
        <f t="shared" si="61"/>
      </c>
      <c r="Q216" s="3">
        <f>IF(ISNUMBER(P216),SUMIF(A:A,A216,P:P),"")</f>
      </c>
      <c r="R216" s="3">
        <f t="shared" si="62"/>
      </c>
      <c r="S216" s="8">
        <f t="shared" si="63"/>
      </c>
    </row>
    <row r="217" spans="1:19" ht="15">
      <c r="A217" s="1">
        <v>3</v>
      </c>
      <c r="B217" s="5">
        <v>0.7569444444444445</v>
      </c>
      <c r="C217" s="1" t="s">
        <v>21</v>
      </c>
      <c r="D217" s="1">
        <v>3</v>
      </c>
      <c r="E217" s="1">
        <v>6</v>
      </c>
      <c r="F217" s="1" t="s">
        <v>39</v>
      </c>
      <c r="G217" s="2">
        <v>31.015833333333397</v>
      </c>
      <c r="H217" s="6">
        <f>1+_xlfn.COUNTIFS(A:A,A217,O:O,"&lt;"&amp;O217)</f>
        <v>10</v>
      </c>
      <c r="I217" s="2">
        <f>_xlfn.AVERAGEIF(A:A,A217,G:G)</f>
        <v>48.80333666666665</v>
      </c>
      <c r="J217" s="2">
        <f t="shared" si="56"/>
        <v>-17.787503333333255</v>
      </c>
      <c r="K217" s="2">
        <f t="shared" si="57"/>
        <v>72.21249666666674</v>
      </c>
      <c r="L217" s="2">
        <f t="shared" si="58"/>
        <v>76.15340555431888</v>
      </c>
      <c r="M217" s="2">
        <f>SUMIF(A:A,A217,L:L)</f>
        <v>3274.2032997598208</v>
      </c>
      <c r="N217" s="3">
        <f t="shared" si="59"/>
        <v>0.023258606318033188</v>
      </c>
      <c r="O217" s="7">
        <f t="shared" si="60"/>
        <v>42.99483753782212</v>
      </c>
      <c r="P217" s="3">
        <f t="shared" si="61"/>
      </c>
      <c r="Q217" s="3">
        <f>IF(ISNUMBER(P217),SUMIF(A:A,A217,P:P),"")</f>
      </c>
      <c r="R217" s="3">
        <f t="shared" si="62"/>
      </c>
      <c r="S217" s="8">
        <f t="shared" si="63"/>
      </c>
    </row>
    <row r="218" spans="1:19" ht="15">
      <c r="A218" s="1">
        <v>3</v>
      </c>
      <c r="B218" s="5">
        <v>0.7569444444444445</v>
      </c>
      <c r="C218" s="1" t="s">
        <v>21</v>
      </c>
      <c r="D218" s="1">
        <v>3</v>
      </c>
      <c r="E218" s="1">
        <v>10</v>
      </c>
      <c r="F218" s="1" t="s">
        <v>43</v>
      </c>
      <c r="G218" s="2">
        <v>40.5022</v>
      </c>
      <c r="H218" s="6">
        <f>1+_xlfn.COUNTIFS(A:A,A218,O:O,"&lt;"&amp;O218)</f>
        <v>7</v>
      </c>
      <c r="I218" s="2">
        <f>_xlfn.AVERAGEIF(A:A,A218,G:G)</f>
        <v>48.80333666666665</v>
      </c>
      <c r="J218" s="2">
        <f t="shared" si="56"/>
        <v>-8.30113666666665</v>
      </c>
      <c r="K218" s="2">
        <f t="shared" si="57"/>
        <v>81.69886333333335</v>
      </c>
      <c r="L218" s="2">
        <f t="shared" si="58"/>
        <v>134.54945141750275</v>
      </c>
      <c r="M218" s="2">
        <f>SUMIF(A:A,A218,L:L)</f>
        <v>3274.2032997598208</v>
      </c>
      <c r="N218" s="3">
        <f t="shared" si="59"/>
        <v>0.041093798734908316</v>
      </c>
      <c r="O218" s="7">
        <f t="shared" si="60"/>
        <v>24.33457190100367</v>
      </c>
      <c r="P218" s="3">
        <f t="shared" si="61"/>
      </c>
      <c r="Q218" s="3">
        <f>IF(ISNUMBER(P218),SUMIF(A:A,A218,P:P),"")</f>
      </c>
      <c r="R218" s="3">
        <f t="shared" si="62"/>
      </c>
      <c r="S218" s="8">
        <f t="shared" si="63"/>
      </c>
    </row>
    <row r="219" spans="1:19" ht="15">
      <c r="A219" s="1">
        <v>4</v>
      </c>
      <c r="B219" s="5">
        <v>0.8020833333333334</v>
      </c>
      <c r="C219" s="1" t="s">
        <v>21</v>
      </c>
      <c r="D219" s="1">
        <v>5</v>
      </c>
      <c r="E219" s="1">
        <v>1</v>
      </c>
      <c r="F219" s="1" t="s">
        <v>44</v>
      </c>
      <c r="G219" s="2">
        <v>75.9276</v>
      </c>
      <c r="H219" s="6">
        <f>1+_xlfn.COUNTIFS(A:A,A219,O:O,"&lt;"&amp;O219)</f>
        <v>1</v>
      </c>
      <c r="I219" s="2">
        <f>_xlfn.AVERAGEIF(A:A,A219,G:G)</f>
        <v>50.336905555555575</v>
      </c>
      <c r="J219" s="2">
        <f t="shared" si="56"/>
        <v>25.590694444444424</v>
      </c>
      <c r="K219" s="2">
        <f t="shared" si="57"/>
        <v>115.59069444444442</v>
      </c>
      <c r="L219" s="2">
        <f t="shared" si="58"/>
        <v>1028.073217437064</v>
      </c>
      <c r="M219" s="2">
        <f>SUMIF(A:A,A219,L:L)</f>
        <v>3808.59760074763</v>
      </c>
      <c r="N219" s="3">
        <f t="shared" si="59"/>
        <v>0.2699348487840386</v>
      </c>
      <c r="O219" s="7">
        <f t="shared" si="60"/>
        <v>3.7045976260740234</v>
      </c>
      <c r="P219" s="3">
        <f t="shared" si="61"/>
        <v>0.2699348487840386</v>
      </c>
      <c r="Q219" s="3">
        <f>IF(ISNUMBER(P219),SUMIF(A:A,A219,P:P),"")</f>
        <v>0.9480687289300955</v>
      </c>
      <c r="R219" s="3">
        <f t="shared" si="62"/>
        <v>0.2847207597371792</v>
      </c>
      <c r="S219" s="8">
        <f t="shared" si="63"/>
        <v>3.512213162549449</v>
      </c>
    </row>
    <row r="220" spans="1:19" ht="15">
      <c r="A220" s="1">
        <v>4</v>
      </c>
      <c r="B220" s="5">
        <v>0.8020833333333334</v>
      </c>
      <c r="C220" s="1" t="s">
        <v>21</v>
      </c>
      <c r="D220" s="1">
        <v>5</v>
      </c>
      <c r="E220" s="1">
        <v>3</v>
      </c>
      <c r="F220" s="1" t="s">
        <v>46</v>
      </c>
      <c r="G220" s="2">
        <v>66.7912666666667</v>
      </c>
      <c r="H220" s="6">
        <f>1+_xlfn.COUNTIFS(A:A,A220,O:O,"&lt;"&amp;O220)</f>
        <v>2</v>
      </c>
      <c r="I220" s="2">
        <f>_xlfn.AVERAGEIF(A:A,A220,G:G)</f>
        <v>50.336905555555575</v>
      </c>
      <c r="J220" s="2">
        <f t="shared" si="56"/>
        <v>16.454361111111126</v>
      </c>
      <c r="K220" s="2">
        <f t="shared" si="57"/>
        <v>106.45436111111113</v>
      </c>
      <c r="L220" s="2">
        <f t="shared" si="58"/>
        <v>594.2271577223933</v>
      </c>
      <c r="M220" s="2">
        <f>SUMIF(A:A,A220,L:L)</f>
        <v>3808.59760074763</v>
      </c>
      <c r="N220" s="3">
        <f t="shared" si="59"/>
        <v>0.15602256263716233</v>
      </c>
      <c r="O220" s="7">
        <f t="shared" si="60"/>
        <v>6.409329414269052</v>
      </c>
      <c r="P220" s="3">
        <f t="shared" si="61"/>
        <v>0.15602256263716233</v>
      </c>
      <c r="Q220" s="3">
        <f>IF(ISNUMBER(P220),SUMIF(A:A,A220,P:P),"")</f>
        <v>0.9480687289300955</v>
      </c>
      <c r="R220" s="3">
        <f t="shared" si="62"/>
        <v>0.1645688312209551</v>
      </c>
      <c r="S220" s="8">
        <f t="shared" si="63"/>
        <v>6.076484791080334</v>
      </c>
    </row>
    <row r="221" spans="1:19" ht="15">
      <c r="A221" s="1">
        <v>4</v>
      </c>
      <c r="B221" s="5">
        <v>0.8020833333333334</v>
      </c>
      <c r="C221" s="1" t="s">
        <v>21</v>
      </c>
      <c r="D221" s="1">
        <v>5</v>
      </c>
      <c r="E221" s="1">
        <v>5</v>
      </c>
      <c r="F221" s="1" t="s">
        <v>48</v>
      </c>
      <c r="G221" s="2">
        <v>62.6057</v>
      </c>
      <c r="H221" s="6">
        <f>1+_xlfn.COUNTIFS(A:A,A221,O:O,"&lt;"&amp;O221)</f>
        <v>3</v>
      </c>
      <c r="I221" s="2">
        <f>_xlfn.AVERAGEIF(A:A,A221,G:G)</f>
        <v>50.336905555555575</v>
      </c>
      <c r="J221" s="2">
        <f t="shared" si="56"/>
        <v>12.268794444444424</v>
      </c>
      <c r="K221" s="2">
        <f t="shared" si="57"/>
        <v>102.26879444444442</v>
      </c>
      <c r="L221" s="2">
        <f t="shared" si="58"/>
        <v>462.2600754954413</v>
      </c>
      <c r="M221" s="2">
        <f>SUMIF(A:A,A221,L:L)</f>
        <v>3808.59760074763</v>
      </c>
      <c r="N221" s="3">
        <f t="shared" si="59"/>
        <v>0.12137277915753016</v>
      </c>
      <c r="O221" s="7">
        <f t="shared" si="60"/>
        <v>8.239079692672247</v>
      </c>
      <c r="P221" s="3">
        <f t="shared" si="61"/>
        <v>0.12137277915753016</v>
      </c>
      <c r="Q221" s="3">
        <f>IF(ISNUMBER(P221),SUMIF(A:A,A221,P:P),"")</f>
        <v>0.9480687289300955</v>
      </c>
      <c r="R221" s="3">
        <f t="shared" si="62"/>
        <v>0.12802107637755383</v>
      </c>
      <c r="S221" s="8">
        <f t="shared" si="63"/>
        <v>7.81121381178554</v>
      </c>
    </row>
    <row r="222" spans="1:19" ht="15">
      <c r="A222" s="1">
        <v>4</v>
      </c>
      <c r="B222" s="5">
        <v>0.8020833333333334</v>
      </c>
      <c r="C222" s="1" t="s">
        <v>21</v>
      </c>
      <c r="D222" s="1">
        <v>5</v>
      </c>
      <c r="E222" s="1">
        <v>6</v>
      </c>
      <c r="F222" s="1" t="s">
        <v>49</v>
      </c>
      <c r="G222" s="2">
        <v>56.52700000000001</v>
      </c>
      <c r="H222" s="6">
        <f>1+_xlfn.COUNTIFS(A:A,A222,O:O,"&lt;"&amp;O222)</f>
        <v>4</v>
      </c>
      <c r="I222" s="2">
        <f>_xlfn.AVERAGEIF(A:A,A222,G:G)</f>
        <v>50.336905555555575</v>
      </c>
      <c r="J222" s="2">
        <f t="shared" si="56"/>
        <v>6.1900944444444335</v>
      </c>
      <c r="K222" s="2">
        <f t="shared" si="57"/>
        <v>96.19009444444444</v>
      </c>
      <c r="L222" s="2">
        <f t="shared" si="58"/>
        <v>320.98861867703675</v>
      </c>
      <c r="M222" s="2">
        <f>SUMIF(A:A,A222,L:L)</f>
        <v>3808.59760074763</v>
      </c>
      <c r="N222" s="3">
        <f t="shared" si="59"/>
        <v>0.08428000338340456</v>
      </c>
      <c r="O222" s="7">
        <f t="shared" si="60"/>
        <v>11.865210724432746</v>
      </c>
      <c r="P222" s="3">
        <f t="shared" si="61"/>
        <v>0.08428000338340456</v>
      </c>
      <c r="Q222" s="3">
        <f>IF(ISNUMBER(P222),SUMIF(A:A,A222,P:P),"")</f>
        <v>0.9480687289300955</v>
      </c>
      <c r="R222" s="3">
        <f t="shared" si="62"/>
        <v>0.0888965122586791</v>
      </c>
      <c r="S222" s="8">
        <f t="shared" si="63"/>
        <v>11.249035250000693</v>
      </c>
    </row>
    <row r="223" spans="1:19" ht="15">
      <c r="A223" s="1">
        <v>4</v>
      </c>
      <c r="B223" s="5">
        <v>0.8020833333333334</v>
      </c>
      <c r="C223" s="1" t="s">
        <v>21</v>
      </c>
      <c r="D223" s="1">
        <v>5</v>
      </c>
      <c r="E223" s="1">
        <v>8</v>
      </c>
      <c r="F223" s="1" t="s">
        <v>51</v>
      </c>
      <c r="G223" s="2">
        <v>55.167833333333306</v>
      </c>
      <c r="H223" s="6">
        <f>1+_xlfn.COUNTIFS(A:A,A223,O:O,"&lt;"&amp;O223)</f>
        <v>5</v>
      </c>
      <c r="I223" s="2">
        <f>_xlfn.AVERAGEIF(A:A,A223,G:G)</f>
        <v>50.336905555555575</v>
      </c>
      <c r="J223" s="2">
        <f t="shared" si="56"/>
        <v>4.830927777777731</v>
      </c>
      <c r="K223" s="2">
        <f t="shared" si="57"/>
        <v>94.83092777777773</v>
      </c>
      <c r="L223" s="2">
        <f t="shared" si="58"/>
        <v>295.85091640980005</v>
      </c>
      <c r="M223" s="2">
        <f>SUMIF(A:A,A223,L:L)</f>
        <v>3808.59760074763</v>
      </c>
      <c r="N223" s="3">
        <f t="shared" si="59"/>
        <v>0.07767975182038772</v>
      </c>
      <c r="O223" s="7">
        <f t="shared" si="60"/>
        <v>12.87336759664494</v>
      </c>
      <c r="P223" s="3">
        <f t="shared" si="61"/>
        <v>0.07767975182038772</v>
      </c>
      <c r="Q223" s="3">
        <f>IF(ISNUMBER(P223),SUMIF(A:A,A223,P:P),"")</f>
        <v>0.9480687289300955</v>
      </c>
      <c r="R223" s="3">
        <f t="shared" si="62"/>
        <v>0.08193472630201615</v>
      </c>
      <c r="S223" s="8">
        <f t="shared" si="63"/>
        <v>12.204837254401047</v>
      </c>
    </row>
    <row r="224" spans="1:19" ht="15">
      <c r="A224" s="1">
        <v>4</v>
      </c>
      <c r="B224" s="5">
        <v>0.8020833333333334</v>
      </c>
      <c r="C224" s="1" t="s">
        <v>21</v>
      </c>
      <c r="D224" s="1">
        <v>5</v>
      </c>
      <c r="E224" s="1">
        <v>9</v>
      </c>
      <c r="F224" s="1" t="s">
        <v>52</v>
      </c>
      <c r="G224" s="2">
        <v>53.3744</v>
      </c>
      <c r="H224" s="6">
        <f>1+_xlfn.COUNTIFS(A:A,A224,O:O,"&lt;"&amp;O224)</f>
        <v>6</v>
      </c>
      <c r="I224" s="2">
        <f>_xlfn.AVERAGEIF(A:A,A224,G:G)</f>
        <v>50.336905555555575</v>
      </c>
      <c r="J224" s="2">
        <f t="shared" si="56"/>
        <v>3.0374944444444267</v>
      </c>
      <c r="K224" s="2">
        <f t="shared" si="57"/>
        <v>93.03749444444443</v>
      </c>
      <c r="L224" s="2">
        <f t="shared" si="58"/>
        <v>265.6685998090382</v>
      </c>
      <c r="M224" s="2">
        <f>SUMIF(A:A,A224,L:L)</f>
        <v>3808.59760074763</v>
      </c>
      <c r="N224" s="3">
        <f t="shared" si="59"/>
        <v>0.06975496696130021</v>
      </c>
      <c r="O224" s="7">
        <f t="shared" si="60"/>
        <v>14.33589669040767</v>
      </c>
      <c r="P224" s="3">
        <f t="shared" si="61"/>
        <v>0.06975496696130021</v>
      </c>
      <c r="Q224" s="3">
        <f>IF(ISNUMBER(P224),SUMIF(A:A,A224,P:P),"")</f>
        <v>0.9480687289300955</v>
      </c>
      <c r="R224" s="3">
        <f t="shared" si="62"/>
        <v>0.07357585461132057</v>
      </c>
      <c r="S224" s="8">
        <f t="shared" si="63"/>
        <v>13.591415353347964</v>
      </c>
    </row>
    <row r="225" spans="1:19" ht="15">
      <c r="A225" s="1">
        <v>4</v>
      </c>
      <c r="B225" s="5">
        <v>0.8020833333333334</v>
      </c>
      <c r="C225" s="1" t="s">
        <v>21</v>
      </c>
      <c r="D225" s="1">
        <v>5</v>
      </c>
      <c r="E225" s="1">
        <v>2</v>
      </c>
      <c r="F225" s="1" t="s">
        <v>45</v>
      </c>
      <c r="G225" s="2">
        <v>51.741899999999994</v>
      </c>
      <c r="H225" s="6">
        <f>1+_xlfn.COUNTIFS(A:A,A225,O:O,"&lt;"&amp;O225)</f>
        <v>7</v>
      </c>
      <c r="I225" s="2">
        <f>_xlfn.AVERAGEIF(A:A,A225,G:G)</f>
        <v>50.336905555555575</v>
      </c>
      <c r="J225" s="2">
        <f t="shared" si="56"/>
        <v>1.4049944444444193</v>
      </c>
      <c r="K225" s="2">
        <f t="shared" si="57"/>
        <v>91.40499444444441</v>
      </c>
      <c r="L225" s="2">
        <f t="shared" si="58"/>
        <v>240.8801884870323</v>
      </c>
      <c r="M225" s="2">
        <f>SUMIF(A:A,A225,L:L)</f>
        <v>3808.59760074763</v>
      </c>
      <c r="N225" s="3">
        <f t="shared" si="59"/>
        <v>0.06324642656912544</v>
      </c>
      <c r="O225" s="7">
        <f t="shared" si="60"/>
        <v>15.811169962417496</v>
      </c>
      <c r="P225" s="3">
        <f t="shared" si="61"/>
        <v>0.06324642656912544</v>
      </c>
      <c r="Q225" s="3">
        <f>IF(ISNUMBER(P225),SUMIF(A:A,A225,P:P),"")</f>
        <v>0.9480687289300955</v>
      </c>
      <c r="R225" s="3">
        <f t="shared" si="62"/>
        <v>0.06671080338289358</v>
      </c>
      <c r="S225" s="8">
        <f t="shared" si="63"/>
        <v>14.990075809166864</v>
      </c>
    </row>
    <row r="226" spans="1:19" ht="15">
      <c r="A226" s="1">
        <v>4</v>
      </c>
      <c r="B226" s="5">
        <v>0.8020833333333334</v>
      </c>
      <c r="C226" s="1" t="s">
        <v>21</v>
      </c>
      <c r="D226" s="1">
        <v>5</v>
      </c>
      <c r="E226" s="1">
        <v>4</v>
      </c>
      <c r="F226" s="1" t="s">
        <v>47</v>
      </c>
      <c r="G226" s="2">
        <v>49.4551666666667</v>
      </c>
      <c r="H226" s="6">
        <f>1+_xlfn.COUNTIFS(A:A,A226,O:O,"&lt;"&amp;O226)</f>
        <v>8</v>
      </c>
      <c r="I226" s="2">
        <f>_xlfn.AVERAGEIF(A:A,A226,G:G)</f>
        <v>50.336905555555575</v>
      </c>
      <c r="J226" s="2">
        <f t="shared" si="56"/>
        <v>-0.8817388888888757</v>
      </c>
      <c r="K226" s="2">
        <f t="shared" si="57"/>
        <v>89.11826111111112</v>
      </c>
      <c r="L226" s="2">
        <f t="shared" si="58"/>
        <v>209.99750856411097</v>
      </c>
      <c r="M226" s="2">
        <f>SUMIF(A:A,A226,L:L)</f>
        <v>3808.59760074763</v>
      </c>
      <c r="N226" s="3">
        <f t="shared" si="59"/>
        <v>0.055137751628811696</v>
      </c>
      <c r="O226" s="7">
        <f t="shared" si="60"/>
        <v>18.13639422100519</v>
      </c>
      <c r="P226" s="3">
        <f t="shared" si="61"/>
        <v>0.055137751628811696</v>
      </c>
      <c r="Q226" s="3">
        <f>IF(ISNUMBER(P226),SUMIF(A:A,A226,P:P),"")</f>
        <v>0.9480687289300955</v>
      </c>
      <c r="R226" s="3">
        <f t="shared" si="62"/>
        <v>0.0581579688753527</v>
      </c>
      <c r="S226" s="8">
        <f t="shared" si="63"/>
        <v>17.194548216483522</v>
      </c>
    </row>
    <row r="227" spans="1:19" ht="15">
      <c r="A227" s="1">
        <v>4</v>
      </c>
      <c r="B227" s="5">
        <v>0.8020833333333334</v>
      </c>
      <c r="C227" s="1" t="s">
        <v>21</v>
      </c>
      <c r="D227" s="1">
        <v>5</v>
      </c>
      <c r="E227" s="1">
        <v>10</v>
      </c>
      <c r="F227" s="1" t="s">
        <v>53</v>
      </c>
      <c r="G227" s="2">
        <v>48.0368333333334</v>
      </c>
      <c r="H227" s="6">
        <f>1+_xlfn.COUNTIFS(A:A,A227,O:O,"&lt;"&amp;O227)</f>
        <v>9</v>
      </c>
      <c r="I227" s="2">
        <f>_xlfn.AVERAGEIF(A:A,A227,G:G)</f>
        <v>50.336905555555575</v>
      </c>
      <c r="J227" s="2">
        <f t="shared" si="56"/>
        <v>-2.3000722222221768</v>
      </c>
      <c r="K227" s="2">
        <f t="shared" si="57"/>
        <v>87.69992777777782</v>
      </c>
      <c r="L227" s="2">
        <f t="shared" si="58"/>
        <v>192.8660037450999</v>
      </c>
      <c r="M227" s="2">
        <f>SUMIF(A:A,A227,L:L)</f>
        <v>3808.59760074763</v>
      </c>
      <c r="N227" s="3">
        <f t="shared" si="59"/>
        <v>0.05063963798833465</v>
      </c>
      <c r="O227" s="7">
        <f t="shared" si="60"/>
        <v>19.747376555700498</v>
      </c>
      <c r="P227" s="3">
        <f t="shared" si="61"/>
        <v>0.05063963798833465</v>
      </c>
      <c r="Q227" s="3">
        <f>IF(ISNUMBER(P227),SUMIF(A:A,A227,P:P),"")</f>
        <v>0.9480687289300955</v>
      </c>
      <c r="R227" s="3">
        <f t="shared" si="62"/>
        <v>0.053413467234049536</v>
      </c>
      <c r="S227" s="8">
        <f t="shared" si="63"/>
        <v>18.72187019086694</v>
      </c>
    </row>
    <row r="228" spans="1:19" ht="15">
      <c r="A228" s="1">
        <v>4</v>
      </c>
      <c r="B228" s="5">
        <v>0.8020833333333334</v>
      </c>
      <c r="C228" s="1" t="s">
        <v>21</v>
      </c>
      <c r="D228" s="1">
        <v>5</v>
      </c>
      <c r="E228" s="1">
        <v>7</v>
      </c>
      <c r="F228" s="1" t="s">
        <v>50</v>
      </c>
      <c r="G228" s="2">
        <v>38.9587</v>
      </c>
      <c r="H228" s="6">
        <f>1+_xlfn.COUNTIFS(A:A,A228,O:O,"&lt;"&amp;O228)</f>
        <v>10</v>
      </c>
      <c r="I228" s="2">
        <f>_xlfn.AVERAGEIF(A:A,A228,G:G)</f>
        <v>50.336905555555575</v>
      </c>
      <c r="J228" s="2">
        <f t="shared" si="56"/>
        <v>-11.378205555555574</v>
      </c>
      <c r="K228" s="2">
        <f t="shared" si="57"/>
        <v>78.62179444444442</v>
      </c>
      <c r="L228" s="2">
        <f t="shared" si="58"/>
        <v>111.8666645123075</v>
      </c>
      <c r="M228" s="2">
        <f>SUMIF(A:A,A228,L:L)</f>
        <v>3808.59760074763</v>
      </c>
      <c r="N228" s="3">
        <f t="shared" si="59"/>
        <v>0.029372140677279217</v>
      </c>
      <c r="O228" s="7">
        <f t="shared" si="60"/>
        <v>34.045867170095256</v>
      </c>
      <c r="P228" s="3">
        <f t="shared" si="61"/>
      </c>
      <c r="Q228" s="3">
        <f>IF(ISNUMBER(P228),SUMIF(A:A,A228,P:P),"")</f>
      </c>
      <c r="R228" s="3">
        <f t="shared" si="62"/>
      </c>
      <c r="S228" s="8">
        <f t="shared" si="63"/>
      </c>
    </row>
    <row r="229" spans="1:19" ht="15">
      <c r="A229" s="1">
        <v>4</v>
      </c>
      <c r="B229" s="5">
        <v>0.8020833333333334</v>
      </c>
      <c r="C229" s="1" t="s">
        <v>21</v>
      </c>
      <c r="D229" s="1">
        <v>5</v>
      </c>
      <c r="E229" s="1">
        <v>11</v>
      </c>
      <c r="F229" s="1" t="s">
        <v>54</v>
      </c>
      <c r="G229" s="2">
        <v>19.667</v>
      </c>
      <c r="H229" s="6">
        <f>1+_xlfn.COUNTIFS(A:A,A229,O:O,"&lt;"&amp;O229)</f>
        <v>12</v>
      </c>
      <c r="I229" s="2">
        <f>_xlfn.AVERAGEIF(A:A,A229,G:G)</f>
        <v>50.336905555555575</v>
      </c>
      <c r="J229" s="2">
        <f t="shared" si="56"/>
        <v>-30.669905555555573</v>
      </c>
      <c r="K229" s="2">
        <f t="shared" si="57"/>
        <v>59.33009444444443</v>
      </c>
      <c r="L229" s="2">
        <f t="shared" si="58"/>
        <v>35.156364427728576</v>
      </c>
      <c r="M229" s="2">
        <f>SUMIF(A:A,A229,L:L)</f>
        <v>3808.59760074763</v>
      </c>
      <c r="N229" s="3">
        <f t="shared" si="59"/>
        <v>0.009230789942425884</v>
      </c>
      <c r="O229" s="7">
        <f t="shared" si="60"/>
        <v>108.33309025957496</v>
      </c>
      <c r="P229" s="3">
        <f t="shared" si="61"/>
      </c>
      <c r="Q229" s="3">
        <f>IF(ISNUMBER(P229),SUMIF(A:A,A229,P:P),"")</f>
      </c>
      <c r="R229" s="3">
        <f t="shared" si="62"/>
      </c>
      <c r="S229" s="8">
        <f t="shared" si="63"/>
      </c>
    </row>
    <row r="230" spans="1:19" ht="15">
      <c r="A230" s="1">
        <v>4</v>
      </c>
      <c r="B230" s="5">
        <v>0.8020833333333334</v>
      </c>
      <c r="C230" s="1" t="s">
        <v>21</v>
      </c>
      <c r="D230" s="1">
        <v>5</v>
      </c>
      <c r="E230" s="1">
        <v>12</v>
      </c>
      <c r="F230" s="1" t="s">
        <v>55</v>
      </c>
      <c r="G230" s="2">
        <v>25.789466666666698</v>
      </c>
      <c r="H230" s="6">
        <f>1+_xlfn.COUNTIFS(A:A,A230,O:O,"&lt;"&amp;O230)</f>
        <v>11</v>
      </c>
      <c r="I230" s="2">
        <f>_xlfn.AVERAGEIF(A:A,A230,G:G)</f>
        <v>50.336905555555575</v>
      </c>
      <c r="J230" s="2">
        <f t="shared" si="56"/>
        <v>-24.547438888888877</v>
      </c>
      <c r="K230" s="2">
        <f t="shared" si="57"/>
        <v>65.45256111111112</v>
      </c>
      <c r="L230" s="2">
        <f t="shared" si="58"/>
        <v>50.76228546057728</v>
      </c>
      <c r="M230" s="2">
        <f>SUMIF(A:A,A230,L:L)</f>
        <v>3808.59760074763</v>
      </c>
      <c r="N230" s="3">
        <f t="shared" si="59"/>
        <v>0.013328340450199467</v>
      </c>
      <c r="O230" s="7">
        <f t="shared" si="60"/>
        <v>75.02809548843977</v>
      </c>
      <c r="P230" s="3">
        <f t="shared" si="61"/>
      </c>
      <c r="Q230" s="3">
        <f>IF(ISNUMBER(P230),SUMIF(A:A,A230,P:P),"")</f>
      </c>
      <c r="R230" s="3">
        <f t="shared" si="62"/>
      </c>
      <c r="S230" s="8">
        <f t="shared" si="63"/>
      </c>
    </row>
    <row r="231" spans="1:19" ht="15">
      <c r="A231" s="1">
        <v>5</v>
      </c>
      <c r="B231" s="5">
        <v>0.8229166666666666</v>
      </c>
      <c r="C231" s="1" t="s">
        <v>21</v>
      </c>
      <c r="D231" s="1">
        <v>6</v>
      </c>
      <c r="E231" s="1">
        <v>2</v>
      </c>
      <c r="F231" s="1" t="s">
        <v>57</v>
      </c>
      <c r="G231" s="2">
        <v>70.8394333333335</v>
      </c>
      <c r="H231" s="6">
        <f>1+_xlfn.COUNTIFS(A:A,A231,O:O,"&lt;"&amp;O231)</f>
        <v>1</v>
      </c>
      <c r="I231" s="2">
        <f>_xlfn.AVERAGEIF(A:A,A231,G:G)</f>
        <v>49.274533333333345</v>
      </c>
      <c r="J231" s="2">
        <f t="shared" si="56"/>
        <v>21.564900000000158</v>
      </c>
      <c r="K231" s="2">
        <f t="shared" si="57"/>
        <v>111.56490000000016</v>
      </c>
      <c r="L231" s="2">
        <f t="shared" si="58"/>
        <v>807.4603889809018</v>
      </c>
      <c r="M231" s="2">
        <f>SUMIF(A:A,A231,L:L)</f>
        <v>4029.8669143017732</v>
      </c>
      <c r="N231" s="3">
        <f t="shared" si="59"/>
        <v>0.20036899633466054</v>
      </c>
      <c r="O231" s="7">
        <f t="shared" si="60"/>
        <v>4.990792080076994</v>
      </c>
      <c r="P231" s="3">
        <f t="shared" si="61"/>
        <v>0.20036899633466054</v>
      </c>
      <c r="Q231" s="3">
        <f>IF(ISNUMBER(P231),SUMIF(A:A,A231,P:P),"")</f>
        <v>0.8485446340433312</v>
      </c>
      <c r="R231" s="3">
        <f t="shared" si="62"/>
        <v>0.23613253598682074</v>
      </c>
      <c r="S231" s="8">
        <f t="shared" si="63"/>
        <v>4.234909839175288</v>
      </c>
    </row>
    <row r="232" spans="1:19" ht="15">
      <c r="A232" s="1">
        <v>5</v>
      </c>
      <c r="B232" s="5">
        <v>0.8229166666666666</v>
      </c>
      <c r="C232" s="1" t="s">
        <v>21</v>
      </c>
      <c r="D232" s="1">
        <v>6</v>
      </c>
      <c r="E232" s="1">
        <v>4</v>
      </c>
      <c r="F232" s="1" t="s">
        <v>59</v>
      </c>
      <c r="G232" s="2">
        <v>68.5488</v>
      </c>
      <c r="H232" s="6">
        <f>1+_xlfn.COUNTIFS(A:A,A232,O:O,"&lt;"&amp;O232)</f>
        <v>2</v>
      </c>
      <c r="I232" s="2">
        <f>_xlfn.AVERAGEIF(A:A,A232,G:G)</f>
        <v>49.274533333333345</v>
      </c>
      <c r="J232" s="2">
        <f t="shared" si="56"/>
        <v>19.274266666666655</v>
      </c>
      <c r="K232" s="2">
        <f t="shared" si="57"/>
        <v>109.27426666666665</v>
      </c>
      <c r="L232" s="2">
        <f t="shared" si="58"/>
        <v>703.7730978383568</v>
      </c>
      <c r="M232" s="2">
        <f>SUMIF(A:A,A232,L:L)</f>
        <v>4029.8669143017732</v>
      </c>
      <c r="N232" s="3">
        <f t="shared" si="59"/>
        <v>0.17463929028045697</v>
      </c>
      <c r="O232" s="7">
        <f t="shared" si="60"/>
        <v>5.726088318350805</v>
      </c>
      <c r="P232" s="3">
        <f t="shared" si="61"/>
        <v>0.17463929028045697</v>
      </c>
      <c r="Q232" s="3">
        <f>IF(ISNUMBER(P232),SUMIF(A:A,A232,P:P),"")</f>
        <v>0.8485446340433312</v>
      </c>
      <c r="R232" s="3">
        <f t="shared" si="62"/>
        <v>0.20581037611221162</v>
      </c>
      <c r="S232" s="8">
        <f t="shared" si="63"/>
        <v>4.8588415165947785</v>
      </c>
    </row>
    <row r="233" spans="1:19" ht="15">
      <c r="A233" s="1">
        <v>5</v>
      </c>
      <c r="B233" s="5">
        <v>0.8229166666666666</v>
      </c>
      <c r="C233" s="1" t="s">
        <v>21</v>
      </c>
      <c r="D233" s="1">
        <v>6</v>
      </c>
      <c r="E233" s="1">
        <v>1</v>
      </c>
      <c r="F233" s="1" t="s">
        <v>56</v>
      </c>
      <c r="G233" s="2">
        <v>62.1365</v>
      </c>
      <c r="H233" s="6">
        <f>1+_xlfn.COUNTIFS(A:A,A233,O:O,"&lt;"&amp;O233)</f>
        <v>3</v>
      </c>
      <c r="I233" s="2">
        <f>_xlfn.AVERAGEIF(A:A,A233,G:G)</f>
        <v>49.274533333333345</v>
      </c>
      <c r="J233" s="2">
        <f t="shared" si="56"/>
        <v>12.861966666666653</v>
      </c>
      <c r="K233" s="2">
        <f t="shared" si="57"/>
        <v>102.86196666666666</v>
      </c>
      <c r="L233" s="2">
        <f t="shared" si="58"/>
        <v>479.0083359127043</v>
      </c>
      <c r="M233" s="2">
        <f>SUMIF(A:A,A233,L:L)</f>
        <v>4029.8669143017732</v>
      </c>
      <c r="N233" s="3">
        <f t="shared" si="59"/>
        <v>0.11886455461164992</v>
      </c>
      <c r="O233" s="7">
        <f t="shared" si="60"/>
        <v>8.412936920238037</v>
      </c>
      <c r="P233" s="3">
        <f t="shared" si="61"/>
        <v>0.11886455461164992</v>
      </c>
      <c r="Q233" s="3">
        <f>IF(ISNUMBER(P233),SUMIF(A:A,A233,P:P),"")</f>
        <v>0.8485446340433312</v>
      </c>
      <c r="R233" s="3">
        <f t="shared" si="62"/>
        <v>0.14008049764602018</v>
      </c>
      <c r="S233" s="8">
        <f t="shared" si="63"/>
        <v>7.138752480213015</v>
      </c>
    </row>
    <row r="234" spans="1:19" ht="15">
      <c r="A234" s="1">
        <v>5</v>
      </c>
      <c r="B234" s="5">
        <v>0.8229166666666666</v>
      </c>
      <c r="C234" s="1" t="s">
        <v>21</v>
      </c>
      <c r="D234" s="1">
        <v>6</v>
      </c>
      <c r="E234" s="1">
        <v>5</v>
      </c>
      <c r="F234" s="1" t="s">
        <v>60</v>
      </c>
      <c r="G234" s="2">
        <v>58.65543333333329</v>
      </c>
      <c r="H234" s="6">
        <f>1+_xlfn.COUNTIFS(A:A,A234,O:O,"&lt;"&amp;O234)</f>
        <v>4</v>
      </c>
      <c r="I234" s="2">
        <f>_xlfn.AVERAGEIF(A:A,A234,G:G)</f>
        <v>49.274533333333345</v>
      </c>
      <c r="J234" s="2">
        <f t="shared" si="56"/>
        <v>9.380899999999947</v>
      </c>
      <c r="K234" s="2">
        <f t="shared" si="57"/>
        <v>99.38089999999994</v>
      </c>
      <c r="L234" s="2">
        <f t="shared" si="58"/>
        <v>388.71794363868025</v>
      </c>
      <c r="M234" s="2">
        <f>SUMIF(A:A,A234,L:L)</f>
        <v>4029.8669143017732</v>
      </c>
      <c r="N234" s="3">
        <f t="shared" si="59"/>
        <v>0.09645925086487148</v>
      </c>
      <c r="O234" s="7">
        <f t="shared" si="60"/>
        <v>10.367072012625178</v>
      </c>
      <c r="P234" s="3">
        <f t="shared" si="61"/>
        <v>0.09645925086487148</v>
      </c>
      <c r="Q234" s="3">
        <f>IF(ISNUMBER(P234),SUMIF(A:A,A234,P:P),"")</f>
        <v>0.8485446340433312</v>
      </c>
      <c r="R234" s="3">
        <f t="shared" si="62"/>
        <v>0.11367610729590184</v>
      </c>
      <c r="S234" s="8">
        <f t="shared" si="63"/>
        <v>8.796923327053891</v>
      </c>
    </row>
    <row r="235" spans="1:19" ht="15">
      <c r="A235" s="1">
        <v>5</v>
      </c>
      <c r="B235" s="5">
        <v>0.8229166666666666</v>
      </c>
      <c r="C235" s="1" t="s">
        <v>21</v>
      </c>
      <c r="D235" s="1">
        <v>6</v>
      </c>
      <c r="E235" s="1">
        <v>7</v>
      </c>
      <c r="F235" s="1" t="s">
        <v>62</v>
      </c>
      <c r="G235" s="2">
        <v>58.021666666666604</v>
      </c>
      <c r="H235" s="6">
        <f>1+_xlfn.COUNTIFS(A:A,A235,O:O,"&lt;"&amp;O235)</f>
        <v>5</v>
      </c>
      <c r="I235" s="2">
        <f>_xlfn.AVERAGEIF(A:A,A235,G:G)</f>
        <v>49.274533333333345</v>
      </c>
      <c r="J235" s="2">
        <f t="shared" si="56"/>
        <v>8.74713333333326</v>
      </c>
      <c r="K235" s="2">
        <f t="shared" si="57"/>
        <v>98.74713333333327</v>
      </c>
      <c r="L235" s="2">
        <f t="shared" si="58"/>
        <v>374.21406500539774</v>
      </c>
      <c r="M235" s="2">
        <f>SUMIF(A:A,A235,L:L)</f>
        <v>4029.8669143017732</v>
      </c>
      <c r="N235" s="3">
        <f t="shared" si="59"/>
        <v>0.09286015468087366</v>
      </c>
      <c r="O235" s="7">
        <f t="shared" si="60"/>
        <v>10.76888148029296</v>
      </c>
      <c r="P235" s="3">
        <f t="shared" si="61"/>
        <v>0.09286015468087366</v>
      </c>
      <c r="Q235" s="3">
        <f>IF(ISNUMBER(P235),SUMIF(A:A,A235,P:P),"")</f>
        <v>0.8485446340433312</v>
      </c>
      <c r="R235" s="3">
        <f t="shared" si="62"/>
        <v>0.10943461422694205</v>
      </c>
      <c r="S235" s="8">
        <f t="shared" si="63"/>
        <v>9.137876594751196</v>
      </c>
    </row>
    <row r="236" spans="1:19" ht="15">
      <c r="A236" s="1">
        <v>5</v>
      </c>
      <c r="B236" s="5">
        <v>0.8229166666666666</v>
      </c>
      <c r="C236" s="1" t="s">
        <v>21</v>
      </c>
      <c r="D236" s="1">
        <v>6</v>
      </c>
      <c r="E236" s="1">
        <v>3</v>
      </c>
      <c r="F236" s="1" t="s">
        <v>58</v>
      </c>
      <c r="G236" s="2">
        <v>56.3963</v>
      </c>
      <c r="H236" s="6">
        <f>1+_xlfn.COUNTIFS(A:A,A236,O:O,"&lt;"&amp;O236)</f>
        <v>6</v>
      </c>
      <c r="I236" s="2">
        <f>_xlfn.AVERAGEIF(A:A,A236,G:G)</f>
        <v>49.274533333333345</v>
      </c>
      <c r="J236" s="2">
        <f t="shared" si="56"/>
        <v>7.121766666666652</v>
      </c>
      <c r="K236" s="2">
        <f t="shared" si="57"/>
        <v>97.12176666666664</v>
      </c>
      <c r="L236" s="2">
        <f t="shared" si="58"/>
        <v>339.442986781657</v>
      </c>
      <c r="M236" s="2">
        <f>SUMIF(A:A,A236,L:L)</f>
        <v>4029.8669143017732</v>
      </c>
      <c r="N236" s="3">
        <f t="shared" si="59"/>
        <v>0.08423181062803656</v>
      </c>
      <c r="O236" s="7">
        <f t="shared" si="60"/>
        <v>11.871999337826772</v>
      </c>
      <c r="P236" s="3">
        <f t="shared" si="61"/>
        <v>0.08423181062803656</v>
      </c>
      <c r="Q236" s="3">
        <f>IF(ISNUMBER(P236),SUMIF(A:A,A236,P:P),"")</f>
        <v>0.8485446340433312</v>
      </c>
      <c r="R236" s="3">
        <f t="shared" si="62"/>
        <v>0.09926621093185209</v>
      </c>
      <c r="S236" s="8">
        <f t="shared" si="63"/>
        <v>10.073921333478888</v>
      </c>
    </row>
    <row r="237" spans="1:19" ht="15">
      <c r="A237" s="1">
        <v>5</v>
      </c>
      <c r="B237" s="5">
        <v>0.8229166666666666</v>
      </c>
      <c r="C237" s="1" t="s">
        <v>21</v>
      </c>
      <c r="D237" s="1">
        <v>6</v>
      </c>
      <c r="E237" s="1">
        <v>6</v>
      </c>
      <c r="F237" s="1" t="s">
        <v>61</v>
      </c>
      <c r="G237" s="2">
        <v>55.7690333333334</v>
      </c>
      <c r="H237" s="6">
        <f>1+_xlfn.COUNTIFS(A:A,A237,O:O,"&lt;"&amp;O237)</f>
        <v>7</v>
      </c>
      <c r="I237" s="2">
        <f>_xlfn.AVERAGEIF(A:A,A237,G:G)</f>
        <v>49.274533333333345</v>
      </c>
      <c r="J237" s="2">
        <f t="shared" si="56"/>
        <v>6.494500000000052</v>
      </c>
      <c r="K237" s="2">
        <f t="shared" si="57"/>
        <v>96.49450000000004</v>
      </c>
      <c r="L237" s="2">
        <f t="shared" si="58"/>
        <v>326.90512788182855</v>
      </c>
      <c r="M237" s="2">
        <f>SUMIF(A:A,A237,L:L)</f>
        <v>4029.8669143017732</v>
      </c>
      <c r="N237" s="3">
        <f t="shared" si="59"/>
        <v>0.08112057664278204</v>
      </c>
      <c r="O237" s="7">
        <f t="shared" si="60"/>
        <v>12.327328544563276</v>
      </c>
      <c r="P237" s="3">
        <f t="shared" si="61"/>
        <v>0.08112057664278204</v>
      </c>
      <c r="Q237" s="3">
        <f>IF(ISNUMBER(P237),SUMIF(A:A,A237,P:P),"")</f>
        <v>0.8485446340433312</v>
      </c>
      <c r="R237" s="3">
        <f t="shared" si="62"/>
        <v>0.09559965780025143</v>
      </c>
      <c r="S237" s="8">
        <f t="shared" si="63"/>
        <v>10.460288488578355</v>
      </c>
    </row>
    <row r="238" spans="1:19" ht="15">
      <c r="A238" s="1">
        <v>5</v>
      </c>
      <c r="B238" s="5">
        <v>0.8229166666666666</v>
      </c>
      <c r="C238" s="1" t="s">
        <v>21</v>
      </c>
      <c r="D238" s="1">
        <v>6</v>
      </c>
      <c r="E238" s="1">
        <v>8</v>
      </c>
      <c r="F238" s="1" t="s">
        <v>63</v>
      </c>
      <c r="G238" s="2">
        <v>34.7025666666667</v>
      </c>
      <c r="H238" s="6">
        <f>1+_xlfn.COUNTIFS(A:A,A238,O:O,"&lt;"&amp;O238)</f>
        <v>11</v>
      </c>
      <c r="I238" s="2">
        <f>_xlfn.AVERAGEIF(A:A,A238,G:G)</f>
        <v>49.274533333333345</v>
      </c>
      <c r="J238" s="2">
        <f aca="true" t="shared" si="64" ref="J238:J266">G238-I238</f>
        <v>-14.571966666666647</v>
      </c>
      <c r="K238" s="2">
        <f aca="true" t="shared" si="65" ref="K238:K266">90+J238</f>
        <v>75.42803333333336</v>
      </c>
      <c r="L238" s="2">
        <f aca="true" t="shared" si="66" ref="L238:L266">EXP(0.06*K238)</f>
        <v>92.35889311947868</v>
      </c>
      <c r="M238" s="2">
        <f>SUMIF(A:A,A238,L:L)</f>
        <v>4029.8669143017732</v>
      </c>
      <c r="N238" s="3">
        <f aca="true" t="shared" si="67" ref="N238:N266">L238/M238</f>
        <v>0.022918596341656373</v>
      </c>
      <c r="O238" s="7">
        <f aca="true" t="shared" si="68" ref="O238:O266">1/N238</f>
        <v>43.63268958938905</v>
      </c>
      <c r="P238" s="3">
        <f aca="true" t="shared" si="69" ref="P238:P266">IF(O238&gt;21,"",N238)</f>
      </c>
      <c r="Q238" s="3">
        <f>IF(ISNUMBER(P238),SUMIF(A:A,A238,P:P),"")</f>
      </c>
      <c r="R238" s="3">
        <f aca="true" t="shared" si="70" ref="R238:R266">_xlfn.IFERROR(P238*(1/Q238),"")</f>
      </c>
      <c r="S238" s="8">
        <f aca="true" t="shared" si="71" ref="S238:S266">_xlfn.IFERROR(1/R238,"")</f>
      </c>
    </row>
    <row r="239" spans="1:19" ht="15">
      <c r="A239" s="1">
        <v>5</v>
      </c>
      <c r="B239" s="5">
        <v>0.8229166666666666</v>
      </c>
      <c r="C239" s="1" t="s">
        <v>21</v>
      </c>
      <c r="D239" s="1">
        <v>6</v>
      </c>
      <c r="E239" s="1">
        <v>9</v>
      </c>
      <c r="F239" s="1" t="s">
        <v>64</v>
      </c>
      <c r="G239" s="2">
        <v>34.755399999999995</v>
      </c>
      <c r="H239" s="6">
        <f>1+_xlfn.COUNTIFS(A:A,A239,O:O,"&lt;"&amp;O239)</f>
        <v>10</v>
      </c>
      <c r="I239" s="2">
        <f>_xlfn.AVERAGEIF(A:A,A239,G:G)</f>
        <v>49.274533333333345</v>
      </c>
      <c r="J239" s="2">
        <f t="shared" si="64"/>
        <v>-14.51913333333335</v>
      </c>
      <c r="K239" s="2">
        <f t="shared" si="65"/>
        <v>75.48086666666666</v>
      </c>
      <c r="L239" s="2">
        <f t="shared" si="66"/>
        <v>92.6521353540456</v>
      </c>
      <c r="M239" s="2">
        <f>SUMIF(A:A,A239,L:L)</f>
        <v>4029.8669143017732</v>
      </c>
      <c r="N239" s="3">
        <f t="shared" si="67"/>
        <v>0.02299136356717596</v>
      </c>
      <c r="O239" s="7">
        <f t="shared" si="68"/>
        <v>43.49459296218813</v>
      </c>
      <c r="P239" s="3">
        <f t="shared" si="69"/>
      </c>
      <c r="Q239" s="3">
        <f>IF(ISNUMBER(P239),SUMIF(A:A,A239,P:P),"")</f>
      </c>
      <c r="R239" s="3">
        <f t="shared" si="70"/>
      </c>
      <c r="S239" s="8">
        <f t="shared" si="71"/>
      </c>
    </row>
    <row r="240" spans="1:19" ht="15">
      <c r="A240" s="1">
        <v>5</v>
      </c>
      <c r="B240" s="5">
        <v>0.8229166666666666</v>
      </c>
      <c r="C240" s="1" t="s">
        <v>21</v>
      </c>
      <c r="D240" s="1">
        <v>6</v>
      </c>
      <c r="E240" s="1">
        <v>10</v>
      </c>
      <c r="F240" s="1" t="s">
        <v>65</v>
      </c>
      <c r="G240" s="2">
        <v>43.971199999999996</v>
      </c>
      <c r="H240" s="6">
        <f>1+_xlfn.COUNTIFS(A:A,A240,O:O,"&lt;"&amp;O240)</f>
        <v>8</v>
      </c>
      <c r="I240" s="2">
        <f>_xlfn.AVERAGEIF(A:A,A240,G:G)</f>
        <v>49.274533333333345</v>
      </c>
      <c r="J240" s="2">
        <f t="shared" si="64"/>
        <v>-5.303333333333349</v>
      </c>
      <c r="K240" s="2">
        <f t="shared" si="65"/>
        <v>84.69666666666666</v>
      </c>
      <c r="L240" s="2">
        <f t="shared" si="66"/>
        <v>161.06370983959204</v>
      </c>
      <c r="M240" s="2">
        <f>SUMIF(A:A,A240,L:L)</f>
        <v>4029.8669143017732</v>
      </c>
      <c r="N240" s="3">
        <f t="shared" si="67"/>
        <v>0.03996750097825462</v>
      </c>
      <c r="O240" s="7">
        <f t="shared" si="68"/>
        <v>25.020328404922704</v>
      </c>
      <c r="P240" s="3">
        <f t="shared" si="69"/>
      </c>
      <c r="Q240" s="3">
        <f>IF(ISNUMBER(P240),SUMIF(A:A,A240,P:P),"")</f>
      </c>
      <c r="R240" s="3">
        <f t="shared" si="70"/>
      </c>
      <c r="S240" s="8">
        <f t="shared" si="71"/>
      </c>
    </row>
    <row r="241" spans="1:19" ht="15">
      <c r="A241" s="1">
        <v>5</v>
      </c>
      <c r="B241" s="5">
        <v>0.8229166666666666</v>
      </c>
      <c r="C241" s="1" t="s">
        <v>21</v>
      </c>
      <c r="D241" s="1">
        <v>6</v>
      </c>
      <c r="E241" s="1">
        <v>11</v>
      </c>
      <c r="F241" s="1" t="s">
        <v>66</v>
      </c>
      <c r="G241" s="2">
        <v>24.6095333333333</v>
      </c>
      <c r="H241" s="6">
        <f>1+_xlfn.COUNTIFS(A:A,A241,O:O,"&lt;"&amp;O241)</f>
        <v>13</v>
      </c>
      <c r="I241" s="2">
        <f>_xlfn.AVERAGEIF(A:A,A241,G:G)</f>
        <v>49.274533333333345</v>
      </c>
      <c r="J241" s="2">
        <f t="shared" si="64"/>
        <v>-24.665000000000045</v>
      </c>
      <c r="K241" s="2">
        <f t="shared" si="65"/>
        <v>65.33499999999995</v>
      </c>
      <c r="L241" s="2">
        <f t="shared" si="66"/>
        <v>50.405485074553766</v>
      </c>
      <c r="M241" s="2">
        <f>SUMIF(A:A,A241,L:L)</f>
        <v>4029.8669143017732</v>
      </c>
      <c r="N241" s="3">
        <f t="shared" si="67"/>
        <v>0.012507977594909526</v>
      </c>
      <c r="O241" s="7">
        <f t="shared" si="68"/>
        <v>79.948975956511</v>
      </c>
      <c r="P241" s="3">
        <f t="shared" si="69"/>
      </c>
      <c r="Q241" s="3">
        <f>IF(ISNUMBER(P241),SUMIF(A:A,A241,P:P),"")</f>
      </c>
      <c r="R241" s="3">
        <f t="shared" si="70"/>
      </c>
      <c r="S241" s="8">
        <f t="shared" si="71"/>
      </c>
    </row>
    <row r="242" spans="1:19" ht="15">
      <c r="A242" s="1">
        <v>5</v>
      </c>
      <c r="B242" s="5">
        <v>0.8229166666666666</v>
      </c>
      <c r="C242" s="1" t="s">
        <v>21</v>
      </c>
      <c r="D242" s="1">
        <v>6</v>
      </c>
      <c r="E242" s="1">
        <v>12</v>
      </c>
      <c r="F242" s="1" t="s">
        <v>67</v>
      </c>
      <c r="G242" s="2">
        <v>42.0974333333333</v>
      </c>
      <c r="H242" s="6">
        <f>1+_xlfn.COUNTIFS(A:A,A242,O:O,"&lt;"&amp;O242)</f>
        <v>9</v>
      </c>
      <c r="I242" s="2">
        <f>_xlfn.AVERAGEIF(A:A,A242,G:G)</f>
        <v>49.274533333333345</v>
      </c>
      <c r="J242" s="2">
        <f t="shared" si="64"/>
        <v>-7.1771000000000456</v>
      </c>
      <c r="K242" s="2">
        <f t="shared" si="65"/>
        <v>82.82289999999995</v>
      </c>
      <c r="L242" s="2">
        <f t="shared" si="66"/>
        <v>143.93675475387744</v>
      </c>
      <c r="M242" s="2">
        <f>SUMIF(A:A,A242,L:L)</f>
        <v>4029.8669143017732</v>
      </c>
      <c r="N242" s="3">
        <f t="shared" si="67"/>
        <v>0.03571749584162542</v>
      </c>
      <c r="O242" s="7">
        <f t="shared" si="68"/>
        <v>27.99748348635889</v>
      </c>
      <c r="P242" s="3">
        <f t="shared" si="69"/>
      </c>
      <c r="Q242" s="3">
        <f>IF(ISNUMBER(P242),SUMIF(A:A,A242,P:P),"")</f>
      </c>
      <c r="R242" s="3">
        <f t="shared" si="70"/>
      </c>
      <c r="S242" s="8">
        <f t="shared" si="71"/>
      </c>
    </row>
    <row r="243" spans="1:19" ht="15">
      <c r="A243" s="1">
        <v>5</v>
      </c>
      <c r="B243" s="5">
        <v>0.8229166666666666</v>
      </c>
      <c r="C243" s="1" t="s">
        <v>21</v>
      </c>
      <c r="D243" s="1">
        <v>6</v>
      </c>
      <c r="E243" s="1">
        <v>13</v>
      </c>
      <c r="F243" s="1" t="s">
        <v>68</v>
      </c>
      <c r="G243" s="2">
        <v>30.065633333333402</v>
      </c>
      <c r="H243" s="6">
        <f>1+_xlfn.COUNTIFS(A:A,A243,O:O,"&lt;"&amp;O243)</f>
        <v>12</v>
      </c>
      <c r="I243" s="2">
        <f>_xlfn.AVERAGEIF(A:A,A243,G:G)</f>
        <v>49.274533333333345</v>
      </c>
      <c r="J243" s="2">
        <f t="shared" si="64"/>
        <v>-19.208899999999943</v>
      </c>
      <c r="K243" s="2">
        <f t="shared" si="65"/>
        <v>70.79110000000006</v>
      </c>
      <c r="L243" s="2">
        <f t="shared" si="66"/>
        <v>69.92799012069985</v>
      </c>
      <c r="M243" s="2">
        <f>SUMIF(A:A,A243,L:L)</f>
        <v>4029.8669143017732</v>
      </c>
      <c r="N243" s="3">
        <f t="shared" si="67"/>
        <v>0.017352431633047064</v>
      </c>
      <c r="O243" s="7">
        <f t="shared" si="68"/>
        <v>57.62881082876805</v>
      </c>
      <c r="P243" s="3">
        <f t="shared" si="69"/>
      </c>
      <c r="Q243" s="3">
        <f>IF(ISNUMBER(P243),SUMIF(A:A,A243,P:P),"")</f>
      </c>
      <c r="R243" s="3">
        <f t="shared" si="70"/>
      </c>
      <c r="S243" s="8">
        <f t="shared" si="71"/>
      </c>
    </row>
    <row r="244" spans="1:19" ht="15">
      <c r="A244" s="1">
        <v>18</v>
      </c>
      <c r="B244" s="5">
        <v>0.8333333333333334</v>
      </c>
      <c r="C244" s="1" t="s">
        <v>188</v>
      </c>
      <c r="D244" s="1">
        <v>5</v>
      </c>
      <c r="E244" s="1">
        <v>4</v>
      </c>
      <c r="F244" s="1" t="s">
        <v>198</v>
      </c>
      <c r="G244" s="2">
        <v>62.8886</v>
      </c>
      <c r="H244" s="6">
        <f>1+_xlfn.COUNTIFS(A:A,A244,O:O,"&lt;"&amp;O244)</f>
        <v>1</v>
      </c>
      <c r="I244" s="2">
        <f>_xlfn.AVERAGEIF(A:A,A244,G:G)</f>
        <v>48.7716074074074</v>
      </c>
      <c r="J244" s="2">
        <f t="shared" si="64"/>
        <v>14.116992592592595</v>
      </c>
      <c r="K244" s="2">
        <f t="shared" si="65"/>
        <v>104.1169925925926</v>
      </c>
      <c r="L244" s="2">
        <f t="shared" si="66"/>
        <v>516.4712147055156</v>
      </c>
      <c r="M244" s="2">
        <f>SUMIF(A:A,A244,L:L)</f>
        <v>2219.293367479904</v>
      </c>
      <c r="N244" s="3">
        <f t="shared" si="67"/>
        <v>0.23271876637561859</v>
      </c>
      <c r="O244" s="7">
        <f t="shared" si="68"/>
        <v>4.2970320596575995</v>
      </c>
      <c r="P244" s="3">
        <f t="shared" si="69"/>
        <v>0.23271876637561859</v>
      </c>
      <c r="Q244" s="3">
        <f>IF(ISNUMBER(P244),SUMIF(A:A,A244,P:P),"")</f>
        <v>0.9634547684740788</v>
      </c>
      <c r="R244" s="3">
        <f t="shared" si="70"/>
        <v>0.2415461254545441</v>
      </c>
      <c r="S244" s="8">
        <f t="shared" si="71"/>
        <v>4.1399960281631065</v>
      </c>
    </row>
    <row r="245" spans="1:19" ht="15">
      <c r="A245" s="1">
        <v>18</v>
      </c>
      <c r="B245" s="5">
        <v>0.8333333333333334</v>
      </c>
      <c r="C245" s="1" t="s">
        <v>188</v>
      </c>
      <c r="D245" s="1">
        <v>5</v>
      </c>
      <c r="E245" s="1">
        <v>10</v>
      </c>
      <c r="F245" s="1" t="s">
        <v>203</v>
      </c>
      <c r="G245" s="2">
        <v>55.9122</v>
      </c>
      <c r="H245" s="6">
        <f>1+_xlfn.COUNTIFS(A:A,A245,O:O,"&lt;"&amp;O245)</f>
        <v>2</v>
      </c>
      <c r="I245" s="2">
        <f>_xlfn.AVERAGEIF(A:A,A245,G:G)</f>
        <v>48.7716074074074</v>
      </c>
      <c r="J245" s="2">
        <f t="shared" si="64"/>
        <v>7.140592592592597</v>
      </c>
      <c r="K245" s="2">
        <f t="shared" si="65"/>
        <v>97.1405925925926</v>
      </c>
      <c r="L245" s="2">
        <f t="shared" si="66"/>
        <v>339.82662312166093</v>
      </c>
      <c r="M245" s="2">
        <f>SUMIF(A:A,A245,L:L)</f>
        <v>2219.293367479904</v>
      </c>
      <c r="N245" s="3">
        <f t="shared" si="67"/>
        <v>0.15312379521394576</v>
      </c>
      <c r="O245" s="7">
        <f t="shared" si="68"/>
        <v>6.530663628097725</v>
      </c>
      <c r="P245" s="3">
        <f t="shared" si="69"/>
        <v>0.15312379521394576</v>
      </c>
      <c r="Q245" s="3">
        <f>IF(ISNUMBER(P245),SUMIF(A:A,A245,P:P),"")</f>
        <v>0.9634547684740788</v>
      </c>
      <c r="R245" s="3">
        <f t="shared" si="70"/>
        <v>0.15893200202482102</v>
      </c>
      <c r="S245" s="8">
        <f t="shared" si="71"/>
        <v>6.2919990137909805</v>
      </c>
    </row>
    <row r="246" spans="1:19" ht="15">
      <c r="A246" s="1">
        <v>18</v>
      </c>
      <c r="B246" s="5">
        <v>0.8333333333333334</v>
      </c>
      <c r="C246" s="1" t="s">
        <v>188</v>
      </c>
      <c r="D246" s="1">
        <v>5</v>
      </c>
      <c r="E246" s="1">
        <v>2</v>
      </c>
      <c r="F246" s="1" t="s">
        <v>197</v>
      </c>
      <c r="G246" s="2">
        <v>51.2838333333334</v>
      </c>
      <c r="H246" s="6">
        <f>1+_xlfn.COUNTIFS(A:A,A246,O:O,"&lt;"&amp;O246)</f>
        <v>3</v>
      </c>
      <c r="I246" s="2">
        <f>_xlfn.AVERAGEIF(A:A,A246,G:G)</f>
        <v>48.7716074074074</v>
      </c>
      <c r="J246" s="2">
        <f t="shared" si="64"/>
        <v>2.5122259259259963</v>
      </c>
      <c r="K246" s="2">
        <f t="shared" si="65"/>
        <v>92.512225925926</v>
      </c>
      <c r="L246" s="2">
        <f t="shared" si="66"/>
        <v>257.42632317118154</v>
      </c>
      <c r="M246" s="2">
        <f>SUMIF(A:A,A246,L:L)</f>
        <v>2219.293367479904</v>
      </c>
      <c r="N246" s="3">
        <f t="shared" si="67"/>
        <v>0.11599472469180555</v>
      </c>
      <c r="O246" s="7">
        <f t="shared" si="68"/>
        <v>8.621081714336317</v>
      </c>
      <c r="P246" s="3">
        <f t="shared" si="69"/>
        <v>0.11599472469180555</v>
      </c>
      <c r="Q246" s="3">
        <f>IF(ISNUMBER(P246),SUMIF(A:A,A246,P:P),"")</f>
        <v>0.9634547684740788</v>
      </c>
      <c r="R246" s="3">
        <f t="shared" si="70"/>
        <v>0.12039457220759639</v>
      </c>
      <c r="S246" s="8">
        <f t="shared" si="71"/>
        <v>8.30602228708201</v>
      </c>
    </row>
    <row r="247" spans="1:19" ht="15">
      <c r="A247" s="1">
        <v>18</v>
      </c>
      <c r="B247" s="5">
        <v>0.8333333333333334</v>
      </c>
      <c r="C247" s="1" t="s">
        <v>188</v>
      </c>
      <c r="D247" s="1">
        <v>5</v>
      </c>
      <c r="E247" s="1">
        <v>7</v>
      </c>
      <c r="F247" s="1" t="s">
        <v>200</v>
      </c>
      <c r="G247" s="2">
        <v>48.9136666666666</v>
      </c>
      <c r="H247" s="6">
        <f>1+_xlfn.COUNTIFS(A:A,A247,O:O,"&lt;"&amp;O247)</f>
        <v>4</v>
      </c>
      <c r="I247" s="2">
        <f>_xlfn.AVERAGEIF(A:A,A247,G:G)</f>
        <v>48.7716074074074</v>
      </c>
      <c r="J247" s="2">
        <f t="shared" si="64"/>
        <v>0.1420592592591987</v>
      </c>
      <c r="K247" s="2">
        <f t="shared" si="65"/>
        <v>90.1420592592592</v>
      </c>
      <c r="L247" s="2">
        <f t="shared" si="66"/>
        <v>223.30165169132633</v>
      </c>
      <c r="M247" s="2">
        <f>SUMIF(A:A,A247,L:L)</f>
        <v>2219.293367479904</v>
      </c>
      <c r="N247" s="3">
        <f t="shared" si="67"/>
        <v>0.10061835670914217</v>
      </c>
      <c r="O247" s="7">
        <f t="shared" si="68"/>
        <v>9.938544344256222</v>
      </c>
      <c r="P247" s="3">
        <f t="shared" si="69"/>
        <v>0.10061835670914217</v>
      </c>
      <c r="Q247" s="3">
        <f>IF(ISNUMBER(P247),SUMIF(A:A,A247,P:P),"")</f>
        <v>0.9634547684740788</v>
      </c>
      <c r="R247" s="3">
        <f t="shared" si="70"/>
        <v>0.10443495636904852</v>
      </c>
      <c r="S247" s="8">
        <f t="shared" si="71"/>
        <v>9.575337940164744</v>
      </c>
    </row>
    <row r="248" spans="1:19" ht="15">
      <c r="A248" s="1">
        <v>18</v>
      </c>
      <c r="B248" s="5">
        <v>0.8333333333333334</v>
      </c>
      <c r="C248" s="1" t="s">
        <v>188</v>
      </c>
      <c r="D248" s="1">
        <v>5</v>
      </c>
      <c r="E248" s="1">
        <v>11</v>
      </c>
      <c r="F248" s="1" t="s">
        <v>204</v>
      </c>
      <c r="G248" s="2">
        <v>48.8889333333333</v>
      </c>
      <c r="H248" s="6">
        <f>1+_xlfn.COUNTIFS(A:A,A248,O:O,"&lt;"&amp;O248)</f>
        <v>5</v>
      </c>
      <c r="I248" s="2">
        <f>_xlfn.AVERAGEIF(A:A,A248,G:G)</f>
        <v>48.7716074074074</v>
      </c>
      <c r="J248" s="2">
        <f t="shared" si="64"/>
        <v>0.11732592592589697</v>
      </c>
      <c r="K248" s="2">
        <f t="shared" si="65"/>
        <v>90.1173259259259</v>
      </c>
      <c r="L248" s="2">
        <f t="shared" si="66"/>
        <v>222.97051780233267</v>
      </c>
      <c r="M248" s="2">
        <f>SUMIF(A:A,A248,L:L)</f>
        <v>2219.293367479904</v>
      </c>
      <c r="N248" s="3">
        <f t="shared" si="67"/>
        <v>0.10046914980669029</v>
      </c>
      <c r="O248" s="7">
        <f t="shared" si="68"/>
        <v>9.953304093087981</v>
      </c>
      <c r="P248" s="3">
        <f t="shared" si="69"/>
        <v>0.10046914980669029</v>
      </c>
      <c r="Q248" s="3">
        <f>IF(ISNUMBER(P248),SUMIF(A:A,A248,P:P),"")</f>
        <v>0.9634547684740788</v>
      </c>
      <c r="R248" s="3">
        <f t="shared" si="70"/>
        <v>0.104280089833188</v>
      </c>
      <c r="S248" s="8">
        <f t="shared" si="71"/>
        <v>9.589558290558182</v>
      </c>
    </row>
    <row r="249" spans="1:19" ht="15">
      <c r="A249" s="1">
        <v>18</v>
      </c>
      <c r="B249" s="5">
        <v>0.8333333333333334</v>
      </c>
      <c r="C249" s="1" t="s">
        <v>188</v>
      </c>
      <c r="D249" s="1">
        <v>5</v>
      </c>
      <c r="E249" s="1">
        <v>5</v>
      </c>
      <c r="F249" s="1" t="s">
        <v>199</v>
      </c>
      <c r="G249" s="2">
        <v>48.2880333333333</v>
      </c>
      <c r="H249" s="6">
        <f>1+_xlfn.COUNTIFS(A:A,A249,O:O,"&lt;"&amp;O249)</f>
        <v>6</v>
      </c>
      <c r="I249" s="2">
        <f>_xlfn.AVERAGEIF(A:A,A249,G:G)</f>
        <v>48.7716074074074</v>
      </c>
      <c r="J249" s="2">
        <f t="shared" si="64"/>
        <v>-0.4835740740740988</v>
      </c>
      <c r="K249" s="2">
        <f t="shared" si="65"/>
        <v>89.5164259259259</v>
      </c>
      <c r="L249" s="2">
        <f t="shared" si="66"/>
        <v>215.07473138184685</v>
      </c>
      <c r="M249" s="2">
        <f>SUMIF(A:A,A249,L:L)</f>
        <v>2219.293367479904</v>
      </c>
      <c r="N249" s="3">
        <f t="shared" si="67"/>
        <v>0.09691135680095901</v>
      </c>
      <c r="O249" s="7">
        <f t="shared" si="68"/>
        <v>10.318708075193353</v>
      </c>
      <c r="P249" s="3">
        <f t="shared" si="69"/>
        <v>0.09691135680095901</v>
      </c>
      <c r="Q249" s="3">
        <f>IF(ISNUMBER(P249),SUMIF(A:A,A249,P:P),"")</f>
        <v>0.9634547684740788</v>
      </c>
      <c r="R249" s="3">
        <f t="shared" si="70"/>
        <v>0.10058734459786563</v>
      </c>
      <c r="S249" s="8">
        <f t="shared" si="71"/>
        <v>9.941608499537018</v>
      </c>
    </row>
    <row r="250" spans="1:19" ht="15">
      <c r="A250" s="1">
        <v>18</v>
      </c>
      <c r="B250" s="5">
        <v>0.8333333333333334</v>
      </c>
      <c r="C250" s="1" t="s">
        <v>188</v>
      </c>
      <c r="D250" s="1">
        <v>5</v>
      </c>
      <c r="E250" s="1">
        <v>8</v>
      </c>
      <c r="F250" s="1" t="s">
        <v>201</v>
      </c>
      <c r="G250" s="2">
        <v>47.1672666666667</v>
      </c>
      <c r="H250" s="6">
        <f>1+_xlfn.COUNTIFS(A:A,A250,O:O,"&lt;"&amp;O250)</f>
        <v>7</v>
      </c>
      <c r="I250" s="2">
        <f>_xlfn.AVERAGEIF(A:A,A250,G:G)</f>
        <v>48.7716074074074</v>
      </c>
      <c r="J250" s="2">
        <f t="shared" si="64"/>
        <v>-1.604340740740703</v>
      </c>
      <c r="K250" s="2">
        <f t="shared" si="65"/>
        <v>88.3956592592593</v>
      </c>
      <c r="L250" s="2">
        <f t="shared" si="66"/>
        <v>201.0873831358479</v>
      </c>
      <c r="M250" s="2">
        <f>SUMIF(A:A,A250,L:L)</f>
        <v>2219.293367479904</v>
      </c>
      <c r="N250" s="3">
        <f t="shared" si="67"/>
        <v>0.09060874334256701</v>
      </c>
      <c r="O250" s="7">
        <f t="shared" si="68"/>
        <v>11.036462521274267</v>
      </c>
      <c r="P250" s="3">
        <f t="shared" si="69"/>
        <v>0.09060874334256701</v>
      </c>
      <c r="Q250" s="3">
        <f>IF(ISNUMBER(P250),SUMIF(A:A,A250,P:P),"")</f>
        <v>0.9634547684740788</v>
      </c>
      <c r="R250" s="3">
        <f t="shared" si="70"/>
        <v>0.09404566390394567</v>
      </c>
      <c r="S250" s="8">
        <f t="shared" si="71"/>
        <v>10.633132443207147</v>
      </c>
    </row>
    <row r="251" spans="1:19" ht="15">
      <c r="A251" s="1">
        <v>18</v>
      </c>
      <c r="B251" s="5">
        <v>0.8333333333333334</v>
      </c>
      <c r="C251" s="1" t="s">
        <v>188</v>
      </c>
      <c r="D251" s="1">
        <v>5</v>
      </c>
      <c r="E251" s="1">
        <v>9</v>
      </c>
      <c r="F251" s="1" t="s">
        <v>202</v>
      </c>
      <c r="G251" s="2">
        <v>43.568</v>
      </c>
      <c r="H251" s="6">
        <f>1+_xlfn.COUNTIFS(A:A,A251,O:O,"&lt;"&amp;O251)</f>
        <v>8</v>
      </c>
      <c r="I251" s="2">
        <f>_xlfn.AVERAGEIF(A:A,A251,G:G)</f>
        <v>48.7716074074074</v>
      </c>
      <c r="J251" s="2">
        <f t="shared" si="64"/>
        <v>-5.203607407407404</v>
      </c>
      <c r="K251" s="2">
        <f t="shared" si="65"/>
        <v>84.7963925925926</v>
      </c>
      <c r="L251" s="2">
        <f t="shared" si="66"/>
        <v>162.03033253169832</v>
      </c>
      <c r="M251" s="2">
        <f>SUMIF(A:A,A251,L:L)</f>
        <v>2219.293367479904</v>
      </c>
      <c r="N251" s="3">
        <f t="shared" si="67"/>
        <v>0.0730098755333506</v>
      </c>
      <c r="O251" s="7">
        <f t="shared" si="68"/>
        <v>13.696777219448952</v>
      </c>
      <c r="P251" s="3">
        <f t="shared" si="69"/>
        <v>0.0730098755333506</v>
      </c>
      <c r="Q251" s="3">
        <f>IF(ISNUMBER(P251),SUMIF(A:A,A251,P:P),"")</f>
        <v>0.9634547684740788</v>
      </c>
      <c r="R251" s="3">
        <f t="shared" si="70"/>
        <v>0.07577924560899081</v>
      </c>
      <c r="S251" s="8">
        <f t="shared" si="71"/>
        <v>13.19622532480523</v>
      </c>
    </row>
    <row r="252" spans="1:19" ht="15">
      <c r="A252" s="1">
        <v>18</v>
      </c>
      <c r="B252" s="5">
        <v>0.8333333333333334</v>
      </c>
      <c r="C252" s="1" t="s">
        <v>188</v>
      </c>
      <c r="D252" s="1">
        <v>5</v>
      </c>
      <c r="E252" s="1">
        <v>1</v>
      </c>
      <c r="F252" s="1" t="s">
        <v>196</v>
      </c>
      <c r="G252" s="2">
        <v>32.033933333333295</v>
      </c>
      <c r="H252" s="6">
        <f>1+_xlfn.COUNTIFS(A:A,A252,O:O,"&lt;"&amp;O252)</f>
        <v>9</v>
      </c>
      <c r="I252" s="2">
        <f>_xlfn.AVERAGEIF(A:A,A252,G:G)</f>
        <v>48.7716074074074</v>
      </c>
      <c r="J252" s="2">
        <f t="shared" si="64"/>
        <v>-16.737674074074107</v>
      </c>
      <c r="K252" s="2">
        <f t="shared" si="65"/>
        <v>73.2623259259259</v>
      </c>
      <c r="L252" s="2">
        <f t="shared" si="66"/>
        <v>81.10458993849376</v>
      </c>
      <c r="M252" s="2">
        <f>SUMIF(A:A,A252,L:L)</f>
        <v>2219.293367479904</v>
      </c>
      <c r="N252" s="3">
        <f t="shared" si="67"/>
        <v>0.0365452315259209</v>
      </c>
      <c r="O252" s="7">
        <f t="shared" si="68"/>
        <v>27.3633510651237</v>
      </c>
      <c r="P252" s="3">
        <f t="shared" si="69"/>
      </c>
      <c r="Q252" s="3">
        <f>IF(ISNUMBER(P252),SUMIF(A:A,A252,P:P),"")</f>
      </c>
      <c r="R252" s="3">
        <f t="shared" si="70"/>
      </c>
      <c r="S252" s="8">
        <f t="shared" si="71"/>
      </c>
    </row>
    <row r="253" spans="1:19" ht="15">
      <c r="A253" s="1">
        <v>6</v>
      </c>
      <c r="B253" s="5">
        <v>0.84375</v>
      </c>
      <c r="C253" s="1" t="s">
        <v>21</v>
      </c>
      <c r="D253" s="1">
        <v>7</v>
      </c>
      <c r="E253" s="1">
        <v>8</v>
      </c>
      <c r="F253" s="1" t="s">
        <v>75</v>
      </c>
      <c r="G253" s="2">
        <v>66.7453333333333</v>
      </c>
      <c r="H253" s="6">
        <f>1+_xlfn.COUNTIFS(A:A,A253,O:O,"&lt;"&amp;O253)</f>
        <v>1</v>
      </c>
      <c r="I253" s="2">
        <f>_xlfn.AVERAGEIF(A:A,A253,G:G)</f>
        <v>48.0715238095238</v>
      </c>
      <c r="J253" s="2">
        <f t="shared" si="64"/>
        <v>18.673809523809503</v>
      </c>
      <c r="K253" s="2">
        <f t="shared" si="65"/>
        <v>108.6738095238095</v>
      </c>
      <c r="L253" s="2">
        <f t="shared" si="66"/>
        <v>678.8692669747705</v>
      </c>
      <c r="M253" s="2">
        <f>SUMIF(A:A,A253,L:L)</f>
        <v>3618.255956527428</v>
      </c>
      <c r="N253" s="3">
        <f t="shared" si="67"/>
        <v>0.18762333984417898</v>
      </c>
      <c r="O253" s="7">
        <f t="shared" si="68"/>
        <v>5.329827306296217</v>
      </c>
      <c r="P253" s="3">
        <f t="shared" si="69"/>
        <v>0.18762333984417898</v>
      </c>
      <c r="Q253" s="3">
        <f>IF(ISNUMBER(P253),SUMIF(A:A,A253,P:P),"")</f>
        <v>0.8308332081020255</v>
      </c>
      <c r="R253" s="3">
        <f t="shared" si="70"/>
        <v>0.22582551830443806</v>
      </c>
      <c r="S253" s="8">
        <f t="shared" si="71"/>
        <v>4.428197519519863</v>
      </c>
    </row>
    <row r="254" spans="1:19" ht="15">
      <c r="A254" s="1">
        <v>6</v>
      </c>
      <c r="B254" s="5">
        <v>0.84375</v>
      </c>
      <c r="C254" s="1" t="s">
        <v>21</v>
      </c>
      <c r="D254" s="1">
        <v>7</v>
      </c>
      <c r="E254" s="1">
        <v>10</v>
      </c>
      <c r="F254" s="1" t="s">
        <v>77</v>
      </c>
      <c r="G254" s="2">
        <v>60.9566333333333</v>
      </c>
      <c r="H254" s="6">
        <f>1+_xlfn.COUNTIFS(A:A,A254,O:O,"&lt;"&amp;O254)</f>
        <v>2</v>
      </c>
      <c r="I254" s="2">
        <f>_xlfn.AVERAGEIF(A:A,A254,G:G)</f>
        <v>48.0715238095238</v>
      </c>
      <c r="J254" s="2">
        <f t="shared" si="64"/>
        <v>12.885109523809497</v>
      </c>
      <c r="K254" s="2">
        <f t="shared" si="65"/>
        <v>102.88510952380949</v>
      </c>
      <c r="L254" s="2">
        <f t="shared" si="66"/>
        <v>479.6739352111369</v>
      </c>
      <c r="M254" s="2">
        <f>SUMIF(A:A,A254,L:L)</f>
        <v>3618.255956527428</v>
      </c>
      <c r="N254" s="3">
        <f t="shared" si="67"/>
        <v>0.13257048173880362</v>
      </c>
      <c r="O254" s="7">
        <f t="shared" si="68"/>
        <v>7.543157321931178</v>
      </c>
      <c r="P254" s="3">
        <f t="shared" si="69"/>
        <v>0.13257048173880362</v>
      </c>
      <c r="Q254" s="3">
        <f>IF(ISNUMBER(P254),SUMIF(A:A,A254,P:P),"")</f>
        <v>0.8308332081020255</v>
      </c>
      <c r="R254" s="3">
        <f t="shared" si="70"/>
        <v>0.15956329194117153</v>
      </c>
      <c r="S254" s="8">
        <f t="shared" si="71"/>
        <v>6.267105596998364</v>
      </c>
    </row>
    <row r="255" spans="1:19" ht="15">
      <c r="A255" s="1">
        <v>6</v>
      </c>
      <c r="B255" s="5">
        <v>0.84375</v>
      </c>
      <c r="C255" s="1" t="s">
        <v>21</v>
      </c>
      <c r="D255" s="1">
        <v>7</v>
      </c>
      <c r="E255" s="1">
        <v>9</v>
      </c>
      <c r="F255" s="1" t="s">
        <v>76</v>
      </c>
      <c r="G255" s="2">
        <v>53.953399999999995</v>
      </c>
      <c r="H255" s="6">
        <f>1+_xlfn.COUNTIFS(A:A,A255,O:O,"&lt;"&amp;O255)</f>
        <v>3</v>
      </c>
      <c r="I255" s="2">
        <f>_xlfn.AVERAGEIF(A:A,A255,G:G)</f>
        <v>48.0715238095238</v>
      </c>
      <c r="J255" s="2">
        <f t="shared" si="64"/>
        <v>5.881876190476191</v>
      </c>
      <c r="K255" s="2">
        <f t="shared" si="65"/>
        <v>95.88187619047619</v>
      </c>
      <c r="L255" s="2">
        <f t="shared" si="66"/>
        <v>315.1070969717705</v>
      </c>
      <c r="M255" s="2">
        <f>SUMIF(A:A,A255,L:L)</f>
        <v>3618.255956527428</v>
      </c>
      <c r="N255" s="3">
        <f t="shared" si="67"/>
        <v>0.08708811669426235</v>
      </c>
      <c r="O255" s="7">
        <f t="shared" si="68"/>
        <v>11.482622864732168</v>
      </c>
      <c r="P255" s="3">
        <f t="shared" si="69"/>
        <v>0.08708811669426235</v>
      </c>
      <c r="Q255" s="3">
        <f>IF(ISNUMBER(P255),SUMIF(A:A,A255,P:P),"")</f>
        <v>0.8308332081020255</v>
      </c>
      <c r="R255" s="3">
        <f t="shared" si="70"/>
        <v>0.1048202164345458</v>
      </c>
      <c r="S255" s="8">
        <f t="shared" si="71"/>
        <v>9.540144392131097</v>
      </c>
    </row>
    <row r="256" spans="1:19" ht="15">
      <c r="A256" s="1">
        <v>6</v>
      </c>
      <c r="B256" s="5">
        <v>0.84375</v>
      </c>
      <c r="C256" s="1" t="s">
        <v>21</v>
      </c>
      <c r="D256" s="1">
        <v>7</v>
      </c>
      <c r="E256" s="1">
        <v>1</v>
      </c>
      <c r="F256" s="1" t="s">
        <v>69</v>
      </c>
      <c r="G256" s="2">
        <v>53.63250000000001</v>
      </c>
      <c r="H256" s="6">
        <f>1+_xlfn.COUNTIFS(A:A,A256,O:O,"&lt;"&amp;O256)</f>
        <v>4</v>
      </c>
      <c r="I256" s="2">
        <f>_xlfn.AVERAGEIF(A:A,A256,G:G)</f>
        <v>48.0715238095238</v>
      </c>
      <c r="J256" s="2">
        <f t="shared" si="64"/>
        <v>5.560976190476204</v>
      </c>
      <c r="K256" s="2">
        <f t="shared" si="65"/>
        <v>95.5609761904762</v>
      </c>
      <c r="L256" s="2">
        <f t="shared" si="66"/>
        <v>309.0980595660845</v>
      </c>
      <c r="M256" s="2">
        <f>SUMIF(A:A,A256,L:L)</f>
        <v>3618.255956527428</v>
      </c>
      <c r="N256" s="3">
        <f t="shared" si="67"/>
        <v>0.08542736149123545</v>
      </c>
      <c r="O256" s="7">
        <f t="shared" si="68"/>
        <v>11.705851410412535</v>
      </c>
      <c r="P256" s="3">
        <f t="shared" si="69"/>
        <v>0.08542736149123545</v>
      </c>
      <c r="Q256" s="3">
        <f>IF(ISNUMBER(P256),SUMIF(A:A,A256,P:P),"")</f>
        <v>0.8308332081020255</v>
      </c>
      <c r="R256" s="3">
        <f t="shared" si="70"/>
        <v>0.10282131318076185</v>
      </c>
      <c r="S256" s="8">
        <f t="shared" si="71"/>
        <v>9.725610080878667</v>
      </c>
    </row>
    <row r="257" spans="1:19" ht="15">
      <c r="A257" s="1">
        <v>6</v>
      </c>
      <c r="B257" s="5">
        <v>0.84375</v>
      </c>
      <c r="C257" s="1" t="s">
        <v>21</v>
      </c>
      <c r="D257" s="1">
        <v>7</v>
      </c>
      <c r="E257" s="1">
        <v>2</v>
      </c>
      <c r="F257" s="1" t="s">
        <v>70</v>
      </c>
      <c r="G257" s="2">
        <v>52.0899</v>
      </c>
      <c r="H257" s="6">
        <f>1+_xlfn.COUNTIFS(A:A,A257,O:O,"&lt;"&amp;O257)</f>
        <v>5</v>
      </c>
      <c r="I257" s="2">
        <f>_xlfn.AVERAGEIF(A:A,A257,G:G)</f>
        <v>48.0715238095238</v>
      </c>
      <c r="J257" s="2">
        <f t="shared" si="64"/>
        <v>4.0183761904761965</v>
      </c>
      <c r="K257" s="2">
        <f t="shared" si="65"/>
        <v>94.0183761904762</v>
      </c>
      <c r="L257" s="2">
        <f t="shared" si="66"/>
        <v>281.7732223717859</v>
      </c>
      <c r="M257" s="2">
        <f>SUMIF(A:A,A257,L:L)</f>
        <v>3618.255956527428</v>
      </c>
      <c r="N257" s="3">
        <f t="shared" si="67"/>
        <v>0.07787542555231883</v>
      </c>
      <c r="O257" s="7">
        <f t="shared" si="68"/>
        <v>12.841021322293422</v>
      </c>
      <c r="P257" s="3">
        <f t="shared" si="69"/>
        <v>0.07787542555231883</v>
      </c>
      <c r="Q257" s="3">
        <f>IF(ISNUMBER(P257),SUMIF(A:A,A257,P:P),"")</f>
        <v>0.8308332081020255</v>
      </c>
      <c r="R257" s="3">
        <f t="shared" si="70"/>
        <v>0.09373171990828248</v>
      </c>
      <c r="S257" s="8">
        <f t="shared" si="71"/>
        <v>10.668746940507557</v>
      </c>
    </row>
    <row r="258" spans="1:19" ht="15">
      <c r="A258" s="1">
        <v>6</v>
      </c>
      <c r="B258" s="5">
        <v>0.84375</v>
      </c>
      <c r="C258" s="1" t="s">
        <v>21</v>
      </c>
      <c r="D258" s="1">
        <v>7</v>
      </c>
      <c r="E258" s="1">
        <v>7</v>
      </c>
      <c r="F258" s="1" t="s">
        <v>74</v>
      </c>
      <c r="G258" s="2">
        <v>51.9195</v>
      </c>
      <c r="H258" s="6">
        <f>1+_xlfn.COUNTIFS(A:A,A258,O:O,"&lt;"&amp;O258)</f>
        <v>6</v>
      </c>
      <c r="I258" s="2">
        <f>_xlfn.AVERAGEIF(A:A,A258,G:G)</f>
        <v>48.0715238095238</v>
      </c>
      <c r="J258" s="2">
        <f t="shared" si="64"/>
        <v>3.8479761904761958</v>
      </c>
      <c r="K258" s="2">
        <f t="shared" si="65"/>
        <v>93.8479761904762</v>
      </c>
      <c r="L258" s="2">
        <f t="shared" si="66"/>
        <v>278.90704978725904</v>
      </c>
      <c r="M258" s="2">
        <f>SUMIF(A:A,A258,L:L)</f>
        <v>3618.255956527428</v>
      </c>
      <c r="N258" s="3">
        <f t="shared" si="67"/>
        <v>0.07708328353169804</v>
      </c>
      <c r="O258" s="7">
        <f t="shared" si="68"/>
        <v>12.972981354495388</v>
      </c>
      <c r="P258" s="3">
        <f t="shared" si="69"/>
        <v>0.07708328353169804</v>
      </c>
      <c r="Q258" s="3">
        <f>IF(ISNUMBER(P258),SUMIF(A:A,A258,P:P),"")</f>
        <v>0.8308332081020255</v>
      </c>
      <c r="R258" s="3">
        <f t="shared" si="70"/>
        <v>0.09277828904767643</v>
      </c>
      <c r="S258" s="8">
        <f t="shared" si="71"/>
        <v>10.778383717403164</v>
      </c>
    </row>
    <row r="259" spans="1:19" ht="15">
      <c r="A259" s="1">
        <v>6</v>
      </c>
      <c r="B259" s="5">
        <v>0.84375</v>
      </c>
      <c r="C259" s="1" t="s">
        <v>21</v>
      </c>
      <c r="D259" s="1">
        <v>7</v>
      </c>
      <c r="E259" s="1">
        <v>6</v>
      </c>
      <c r="F259" s="1" t="s">
        <v>73</v>
      </c>
      <c r="G259" s="2">
        <v>51.228466666666705</v>
      </c>
      <c r="H259" s="6">
        <f>1+_xlfn.COUNTIFS(A:A,A259,O:O,"&lt;"&amp;O259)</f>
        <v>7</v>
      </c>
      <c r="I259" s="2">
        <f>_xlfn.AVERAGEIF(A:A,A259,G:G)</f>
        <v>48.0715238095238</v>
      </c>
      <c r="J259" s="2">
        <f t="shared" si="64"/>
        <v>3.1569428571429015</v>
      </c>
      <c r="K259" s="2">
        <f t="shared" si="65"/>
        <v>93.1569428571429</v>
      </c>
      <c r="L259" s="2">
        <f t="shared" si="66"/>
        <v>267.57946066177357</v>
      </c>
      <c r="M259" s="2">
        <f>SUMIF(A:A,A259,L:L)</f>
        <v>3618.255956527428</v>
      </c>
      <c r="N259" s="3">
        <f t="shared" si="67"/>
        <v>0.07395260696774457</v>
      </c>
      <c r="O259" s="7">
        <f t="shared" si="68"/>
        <v>13.522173740760262</v>
      </c>
      <c r="P259" s="3">
        <f t="shared" si="69"/>
        <v>0.07395260696774457</v>
      </c>
      <c r="Q259" s="3">
        <f>IF(ISNUMBER(P259),SUMIF(A:A,A259,P:P),"")</f>
        <v>0.8308332081020255</v>
      </c>
      <c r="R259" s="3">
        <f t="shared" si="70"/>
        <v>0.08901017225428869</v>
      </c>
      <c r="S259" s="8">
        <f t="shared" si="71"/>
        <v>11.234670989548816</v>
      </c>
    </row>
    <row r="260" spans="1:19" ht="15">
      <c r="A260" s="1">
        <v>6</v>
      </c>
      <c r="B260" s="5">
        <v>0.84375</v>
      </c>
      <c r="C260" s="1" t="s">
        <v>21</v>
      </c>
      <c r="D260" s="1">
        <v>7</v>
      </c>
      <c r="E260" s="1">
        <v>3</v>
      </c>
      <c r="F260" s="1" t="s">
        <v>71</v>
      </c>
      <c r="G260" s="2">
        <v>47.3980333333333</v>
      </c>
      <c r="H260" s="6">
        <f>1+_xlfn.COUNTIFS(A:A,A260,O:O,"&lt;"&amp;O260)</f>
        <v>8</v>
      </c>
      <c r="I260" s="2">
        <f>_xlfn.AVERAGEIF(A:A,A260,G:G)</f>
        <v>48.0715238095238</v>
      </c>
      <c r="J260" s="2">
        <f t="shared" si="64"/>
        <v>-0.6734904761905014</v>
      </c>
      <c r="K260" s="2">
        <f t="shared" si="65"/>
        <v>89.3265095238095</v>
      </c>
      <c r="L260" s="2">
        <f t="shared" si="66"/>
        <v>212.6378686059094</v>
      </c>
      <c r="M260" s="2">
        <f>SUMIF(A:A,A260,L:L)</f>
        <v>3618.255956527428</v>
      </c>
      <c r="N260" s="3">
        <f t="shared" si="67"/>
        <v>0.058768055980756455</v>
      </c>
      <c r="O260" s="7">
        <f t="shared" si="68"/>
        <v>17.01604695461509</v>
      </c>
      <c r="P260" s="3">
        <f t="shared" si="69"/>
        <v>0.058768055980756455</v>
      </c>
      <c r="Q260" s="3">
        <f>IF(ISNUMBER(P260),SUMIF(A:A,A260,P:P),"")</f>
        <v>0.8308332081020255</v>
      </c>
      <c r="R260" s="3">
        <f t="shared" si="70"/>
        <v>0.0707338794449581</v>
      </c>
      <c r="S260" s="8">
        <f t="shared" si="71"/>
        <v>14.137496880517556</v>
      </c>
    </row>
    <row r="261" spans="1:19" ht="15">
      <c r="A261" s="1">
        <v>6</v>
      </c>
      <c r="B261" s="5">
        <v>0.84375</v>
      </c>
      <c r="C261" s="1" t="s">
        <v>21</v>
      </c>
      <c r="D261" s="1">
        <v>7</v>
      </c>
      <c r="E261" s="1">
        <v>5</v>
      </c>
      <c r="F261" s="1" t="s">
        <v>72</v>
      </c>
      <c r="G261" s="2">
        <v>44.8526333333333</v>
      </c>
      <c r="H261" s="6">
        <f>1+_xlfn.COUNTIFS(A:A,A261,O:O,"&lt;"&amp;O261)</f>
        <v>9</v>
      </c>
      <c r="I261" s="2">
        <f>_xlfn.AVERAGEIF(A:A,A261,G:G)</f>
        <v>48.0715238095238</v>
      </c>
      <c r="J261" s="2">
        <f t="shared" si="64"/>
        <v>-3.218890476190502</v>
      </c>
      <c r="K261" s="2">
        <f t="shared" si="65"/>
        <v>86.7811095238095</v>
      </c>
      <c r="L261" s="2">
        <f t="shared" si="66"/>
        <v>182.52124394545606</v>
      </c>
      <c r="M261" s="2">
        <f>SUMIF(A:A,A261,L:L)</f>
        <v>3618.255956527428</v>
      </c>
      <c r="N261" s="3">
        <f t="shared" si="67"/>
        <v>0.050444536301027285</v>
      </c>
      <c r="O261" s="7">
        <f t="shared" si="68"/>
        <v>19.82375244828319</v>
      </c>
      <c r="P261" s="3">
        <f t="shared" si="69"/>
        <v>0.050444536301027285</v>
      </c>
      <c r="Q261" s="3">
        <f>IF(ISNUMBER(P261),SUMIF(A:A,A261,P:P),"")</f>
        <v>0.8308332081020255</v>
      </c>
      <c r="R261" s="3">
        <f t="shared" si="70"/>
        <v>0.06071559948387708</v>
      </c>
      <c r="S261" s="8">
        <f t="shared" si="71"/>
        <v>16.47023184322751</v>
      </c>
    </row>
    <row r="262" spans="1:19" ht="15">
      <c r="A262" s="1">
        <v>6</v>
      </c>
      <c r="B262" s="5">
        <v>0.84375</v>
      </c>
      <c r="C262" s="1" t="s">
        <v>21</v>
      </c>
      <c r="D262" s="1">
        <v>7</v>
      </c>
      <c r="E262" s="1">
        <v>11</v>
      </c>
      <c r="F262" s="1" t="s">
        <v>78</v>
      </c>
      <c r="G262" s="2">
        <v>40.8694</v>
      </c>
      <c r="H262" s="6">
        <f>1+_xlfn.COUNTIFS(A:A,A262,O:O,"&lt;"&amp;O262)</f>
        <v>10</v>
      </c>
      <c r="I262" s="2">
        <f>_xlfn.AVERAGEIF(A:A,A262,G:G)</f>
        <v>48.0715238095238</v>
      </c>
      <c r="J262" s="2">
        <f t="shared" si="64"/>
        <v>-7.202123809523805</v>
      </c>
      <c r="K262" s="2">
        <f t="shared" si="65"/>
        <v>82.79787619047619</v>
      </c>
      <c r="L262" s="2">
        <f t="shared" si="66"/>
        <v>143.72080615407805</v>
      </c>
      <c r="M262" s="2">
        <f>SUMIF(A:A,A262,L:L)</f>
        <v>3618.255956527428</v>
      </c>
      <c r="N262" s="3">
        <f t="shared" si="67"/>
        <v>0.03972101694320491</v>
      </c>
      <c r="O262" s="7">
        <f t="shared" si="68"/>
        <v>25.17558906988333</v>
      </c>
      <c r="P262" s="3">
        <f t="shared" si="69"/>
      </c>
      <c r="Q262" s="3">
        <f>IF(ISNUMBER(P262),SUMIF(A:A,A262,P:P),"")</f>
      </c>
      <c r="R262" s="3">
        <f t="shared" si="70"/>
      </c>
      <c r="S262" s="8">
        <f t="shared" si="71"/>
      </c>
    </row>
    <row r="263" spans="1:19" ht="15">
      <c r="A263" s="1">
        <v>6</v>
      </c>
      <c r="B263" s="5">
        <v>0.84375</v>
      </c>
      <c r="C263" s="1" t="s">
        <v>21</v>
      </c>
      <c r="D263" s="1">
        <v>7</v>
      </c>
      <c r="E263" s="1">
        <v>12</v>
      </c>
      <c r="F263" s="1" t="s">
        <v>79</v>
      </c>
      <c r="G263" s="2">
        <v>39.4566666666666</v>
      </c>
      <c r="H263" s="6">
        <f>1+_xlfn.COUNTIFS(A:A,A263,O:O,"&lt;"&amp;O263)</f>
        <v>11</v>
      </c>
      <c r="I263" s="2">
        <f>_xlfn.AVERAGEIF(A:A,A263,G:G)</f>
        <v>48.0715238095238</v>
      </c>
      <c r="J263" s="2">
        <f t="shared" si="64"/>
        <v>-8.614857142857204</v>
      </c>
      <c r="K263" s="2">
        <f t="shared" si="65"/>
        <v>81.3851428571428</v>
      </c>
      <c r="L263" s="2">
        <f t="shared" si="66"/>
        <v>132.0404838540162</v>
      </c>
      <c r="M263" s="2">
        <f>SUMIF(A:A,A263,L:L)</f>
        <v>3618.255956527428</v>
      </c>
      <c r="N263" s="3">
        <f t="shared" si="67"/>
        <v>0.03649285330845976</v>
      </c>
      <c r="O263" s="7">
        <f t="shared" si="68"/>
        <v>27.402625701733776</v>
      </c>
      <c r="P263" s="3">
        <f t="shared" si="69"/>
      </c>
      <c r="Q263" s="3">
        <f>IF(ISNUMBER(P263),SUMIF(A:A,A263,P:P),"")</f>
      </c>
      <c r="R263" s="3">
        <f t="shared" si="70"/>
      </c>
      <c r="S263" s="8">
        <f t="shared" si="71"/>
      </c>
    </row>
    <row r="264" spans="1:19" ht="15">
      <c r="A264" s="1">
        <v>6</v>
      </c>
      <c r="B264" s="5">
        <v>0.84375</v>
      </c>
      <c r="C264" s="1" t="s">
        <v>21</v>
      </c>
      <c r="D264" s="1">
        <v>7</v>
      </c>
      <c r="E264" s="1">
        <v>13</v>
      </c>
      <c r="F264" s="1" t="s">
        <v>80</v>
      </c>
      <c r="G264" s="2">
        <v>38.7386666666667</v>
      </c>
      <c r="H264" s="6">
        <f>1+_xlfn.COUNTIFS(A:A,A264,O:O,"&lt;"&amp;O264)</f>
        <v>12</v>
      </c>
      <c r="I264" s="2">
        <f>_xlfn.AVERAGEIF(A:A,A264,G:G)</f>
        <v>48.0715238095238</v>
      </c>
      <c r="J264" s="2">
        <f t="shared" si="64"/>
        <v>-9.332857142857101</v>
      </c>
      <c r="K264" s="2">
        <f t="shared" si="65"/>
        <v>80.66714285714289</v>
      </c>
      <c r="L264" s="2">
        <f t="shared" si="66"/>
        <v>126.47296519178506</v>
      </c>
      <c r="M264" s="2">
        <f>SUMIF(A:A,A264,L:L)</f>
        <v>3618.255956527428</v>
      </c>
      <c r="N264" s="3">
        <f t="shared" si="67"/>
        <v>0.03495412339849107</v>
      </c>
      <c r="O264" s="7">
        <f t="shared" si="68"/>
        <v>28.608928011141852</v>
      </c>
      <c r="P264" s="3">
        <f t="shared" si="69"/>
      </c>
      <c r="Q264" s="3">
        <f>IF(ISNUMBER(P264),SUMIF(A:A,A264,P:P),"")</f>
      </c>
      <c r="R264" s="3">
        <f t="shared" si="70"/>
      </c>
      <c r="S264" s="8">
        <f t="shared" si="71"/>
      </c>
    </row>
    <row r="265" spans="1:19" ht="15">
      <c r="A265" s="1">
        <v>6</v>
      </c>
      <c r="B265" s="5">
        <v>0.84375</v>
      </c>
      <c r="C265" s="1" t="s">
        <v>21</v>
      </c>
      <c r="D265" s="1">
        <v>7</v>
      </c>
      <c r="E265" s="1">
        <v>14</v>
      </c>
      <c r="F265" s="1" t="s">
        <v>63</v>
      </c>
      <c r="G265" s="2">
        <v>36.817299999999996</v>
      </c>
      <c r="H265" s="6">
        <f>1+_xlfn.COUNTIFS(A:A,A265,O:O,"&lt;"&amp;O265)</f>
        <v>13</v>
      </c>
      <c r="I265" s="2">
        <f>_xlfn.AVERAGEIF(A:A,A265,G:G)</f>
        <v>48.0715238095238</v>
      </c>
      <c r="J265" s="2">
        <f t="shared" si="64"/>
        <v>-11.254223809523808</v>
      </c>
      <c r="K265" s="2">
        <f t="shared" si="65"/>
        <v>78.74577619047619</v>
      </c>
      <c r="L265" s="2">
        <f t="shared" si="66"/>
        <v>112.70193286472083</v>
      </c>
      <c r="M265" s="2">
        <f>SUMIF(A:A,A265,L:L)</f>
        <v>3618.255956527428</v>
      </c>
      <c r="N265" s="3">
        <f t="shared" si="67"/>
        <v>0.03114813717404475</v>
      </c>
      <c r="O265" s="7">
        <f t="shared" si="68"/>
        <v>32.104648647601444</v>
      </c>
      <c r="P265" s="3">
        <f t="shared" si="69"/>
      </c>
      <c r="Q265" s="3">
        <f>IF(ISNUMBER(P265),SUMIF(A:A,A265,P:P),"")</f>
      </c>
      <c r="R265" s="3">
        <f t="shared" si="70"/>
      </c>
      <c r="S265" s="8">
        <f t="shared" si="71"/>
      </c>
    </row>
    <row r="266" spans="1:19" ht="15">
      <c r="A266" s="1">
        <v>6</v>
      </c>
      <c r="B266" s="5">
        <v>0.84375</v>
      </c>
      <c r="C266" s="1" t="s">
        <v>21</v>
      </c>
      <c r="D266" s="1">
        <v>7</v>
      </c>
      <c r="E266" s="1">
        <v>15</v>
      </c>
      <c r="F266" s="1" t="s">
        <v>64</v>
      </c>
      <c r="G266" s="2">
        <v>34.3429</v>
      </c>
      <c r="H266" s="6">
        <f>1+_xlfn.COUNTIFS(A:A,A266,O:O,"&lt;"&amp;O266)</f>
        <v>14</v>
      </c>
      <c r="I266" s="2">
        <f>_xlfn.AVERAGEIF(A:A,A266,G:G)</f>
        <v>48.0715238095238</v>
      </c>
      <c r="J266" s="2">
        <f t="shared" si="64"/>
        <v>-13.728623809523803</v>
      </c>
      <c r="K266" s="2">
        <f t="shared" si="65"/>
        <v>76.27137619047619</v>
      </c>
      <c r="L266" s="2">
        <f t="shared" si="66"/>
        <v>97.15256436688146</v>
      </c>
      <c r="M266" s="2">
        <f>SUMIF(A:A,A266,L:L)</f>
        <v>3618.255956527428</v>
      </c>
      <c r="N266" s="3">
        <f t="shared" si="67"/>
        <v>0.02685066107377387</v>
      </c>
      <c r="O266" s="7">
        <f t="shared" si="68"/>
        <v>37.243030897914856</v>
      </c>
      <c r="P266" s="3">
        <f t="shared" si="69"/>
      </c>
      <c r="Q266" s="3">
        <f>IF(ISNUMBER(P266),SUMIF(A:A,A266,P:P),"")</f>
      </c>
      <c r="R266" s="3">
        <f t="shared" si="70"/>
      </c>
      <c r="S266" s="8">
        <f t="shared" si="71"/>
      </c>
    </row>
    <row r="267" spans="1:19" ht="15">
      <c r="A267" s="1">
        <v>19</v>
      </c>
      <c r="B267" s="5">
        <v>0.8541666666666666</v>
      </c>
      <c r="C267" s="1" t="s">
        <v>188</v>
      </c>
      <c r="D267" s="1">
        <v>6</v>
      </c>
      <c r="E267" s="1">
        <v>4</v>
      </c>
      <c r="F267" s="1" t="s">
        <v>206</v>
      </c>
      <c r="G267" s="2">
        <v>71.6881</v>
      </c>
      <c r="H267" s="6">
        <f>1+_xlfn.COUNTIFS(A:A,A267,O:O,"&lt;"&amp;O267)</f>
        <v>1</v>
      </c>
      <c r="I267" s="2">
        <f>_xlfn.AVERAGEIF(A:A,A267,G:G)</f>
        <v>51.32737777777777</v>
      </c>
      <c r="J267" s="2">
        <f aca="true" t="shared" si="72" ref="J267:J286">G267-I267</f>
        <v>20.360722222222236</v>
      </c>
      <c r="K267" s="2">
        <f aca="true" t="shared" si="73" ref="K267:K286">90+J267</f>
        <v>110.36072222222224</v>
      </c>
      <c r="L267" s="2">
        <f aca="true" t="shared" si="74" ref="L267:L286">EXP(0.06*K267)</f>
        <v>751.1785200730938</v>
      </c>
      <c r="M267" s="2">
        <f>SUMIF(A:A,A267,L:L)</f>
        <v>1966.4083028093462</v>
      </c>
      <c r="N267" s="3">
        <f aca="true" t="shared" si="75" ref="N267:N286">L267/M267</f>
        <v>0.38200536429789705</v>
      </c>
      <c r="O267" s="7">
        <f aca="true" t="shared" si="76" ref="O267:O286">1/N267</f>
        <v>2.617764286734402</v>
      </c>
      <c r="P267" s="3">
        <f aca="true" t="shared" si="77" ref="P267:P286">IF(O267&gt;21,"",N267)</f>
        <v>0.38200536429789705</v>
      </c>
      <c r="Q267" s="3">
        <f>IF(ISNUMBER(P267),SUMIF(A:A,A267,P:P),"")</f>
        <v>0.96782561461094</v>
      </c>
      <c r="R267" s="3">
        <f aca="true" t="shared" si="78" ref="R267:R286">_xlfn.IFERROR(P267*(1/Q267),"")</f>
        <v>0.39470474694086377</v>
      </c>
      <c r="S267" s="8">
        <f aca="true" t="shared" si="79" ref="S267:S286">_xlfn.IFERROR(1/R267,"")</f>
        <v>2.533539329715292</v>
      </c>
    </row>
    <row r="268" spans="1:19" ht="15">
      <c r="A268" s="1">
        <v>19</v>
      </c>
      <c r="B268" s="5">
        <v>0.8541666666666666</v>
      </c>
      <c r="C268" s="1" t="s">
        <v>188</v>
      </c>
      <c r="D268" s="1">
        <v>6</v>
      </c>
      <c r="E268" s="1">
        <v>3</v>
      </c>
      <c r="F268" s="1" t="s">
        <v>20</v>
      </c>
      <c r="G268" s="2">
        <v>68.1028</v>
      </c>
      <c r="H268" s="6">
        <f>1+_xlfn.COUNTIFS(A:A,A268,O:O,"&lt;"&amp;O268)</f>
        <v>2</v>
      </c>
      <c r="I268" s="2">
        <f>_xlfn.AVERAGEIF(A:A,A268,G:G)</f>
        <v>51.32737777777777</v>
      </c>
      <c r="J268" s="2">
        <f t="shared" si="72"/>
        <v>16.775422222222232</v>
      </c>
      <c r="K268" s="2">
        <f t="shared" si="73"/>
        <v>106.77542222222223</v>
      </c>
      <c r="L268" s="2">
        <f t="shared" si="74"/>
        <v>605.7851185483953</v>
      </c>
      <c r="M268" s="2">
        <f>SUMIF(A:A,A268,L:L)</f>
        <v>1966.4083028093462</v>
      </c>
      <c r="N268" s="3">
        <f t="shared" si="75"/>
        <v>0.3080668026487322</v>
      </c>
      <c r="O268" s="7">
        <f t="shared" si="76"/>
        <v>3.2460492055686783</v>
      </c>
      <c r="P268" s="3">
        <f t="shared" si="77"/>
        <v>0.3080668026487322</v>
      </c>
      <c r="Q268" s="3">
        <f>IF(ISNUMBER(P268),SUMIF(A:A,A268,P:P),"")</f>
        <v>0.96782561461094</v>
      </c>
      <c r="R268" s="3">
        <f t="shared" si="78"/>
        <v>0.3183081724620124</v>
      </c>
      <c r="S268" s="8">
        <f t="shared" si="79"/>
        <v>3.1416095674368596</v>
      </c>
    </row>
    <row r="269" spans="1:19" ht="15">
      <c r="A269" s="1">
        <v>19</v>
      </c>
      <c r="B269" s="5">
        <v>0.8541666666666666</v>
      </c>
      <c r="C269" s="1" t="s">
        <v>188</v>
      </c>
      <c r="D269" s="1">
        <v>6</v>
      </c>
      <c r="E269" s="1">
        <v>8</v>
      </c>
      <c r="F269" s="1" t="s">
        <v>207</v>
      </c>
      <c r="G269" s="2">
        <v>57.4341</v>
      </c>
      <c r="H269" s="6">
        <f>1+_xlfn.COUNTIFS(A:A,A269,O:O,"&lt;"&amp;O269)</f>
        <v>3</v>
      </c>
      <c r="I269" s="2">
        <f>_xlfn.AVERAGEIF(A:A,A269,G:G)</f>
        <v>51.32737777777777</v>
      </c>
      <c r="J269" s="2">
        <f t="shared" si="72"/>
        <v>6.106722222222231</v>
      </c>
      <c r="K269" s="2">
        <f t="shared" si="73"/>
        <v>96.10672222222223</v>
      </c>
      <c r="L269" s="2">
        <f t="shared" si="74"/>
        <v>319.3869360254196</v>
      </c>
      <c r="M269" s="2">
        <f>SUMIF(A:A,A269,L:L)</f>
        <v>1966.4083028093462</v>
      </c>
      <c r="N269" s="3">
        <f t="shared" si="75"/>
        <v>0.16242147450716182</v>
      </c>
      <c r="O269" s="7">
        <f t="shared" si="76"/>
        <v>6.156821338030064</v>
      </c>
      <c r="P269" s="3">
        <f t="shared" si="77"/>
        <v>0.16242147450716182</v>
      </c>
      <c r="Q269" s="3">
        <f>IF(ISNUMBER(P269),SUMIF(A:A,A269,P:P),"")</f>
        <v>0.96782561461094</v>
      </c>
      <c r="R269" s="3">
        <f t="shared" si="78"/>
        <v>0.1678210124377151</v>
      </c>
      <c r="S269" s="8">
        <f t="shared" si="79"/>
        <v>5.958729395528697</v>
      </c>
    </row>
    <row r="270" spans="1:19" ht="15">
      <c r="A270" s="1">
        <v>19</v>
      </c>
      <c r="B270" s="5">
        <v>0.8541666666666666</v>
      </c>
      <c r="C270" s="1" t="s">
        <v>188</v>
      </c>
      <c r="D270" s="1">
        <v>6</v>
      </c>
      <c r="E270" s="1">
        <v>1</v>
      </c>
      <c r="F270" s="1" t="s">
        <v>205</v>
      </c>
      <c r="G270" s="2">
        <v>39.1298333333333</v>
      </c>
      <c r="H270" s="6">
        <f>1+_xlfn.COUNTIFS(A:A,A270,O:O,"&lt;"&amp;O270)</f>
        <v>5</v>
      </c>
      <c r="I270" s="2">
        <f>_xlfn.AVERAGEIF(A:A,A270,G:G)</f>
        <v>51.32737777777777</v>
      </c>
      <c r="J270" s="2">
        <f t="shared" si="72"/>
        <v>-12.197544444444468</v>
      </c>
      <c r="K270" s="2">
        <f t="shared" si="73"/>
        <v>77.80245555555553</v>
      </c>
      <c r="L270" s="2">
        <f t="shared" si="74"/>
        <v>106.50025008187377</v>
      </c>
      <c r="M270" s="2">
        <f>SUMIF(A:A,A270,L:L)</f>
        <v>1966.4083028093462</v>
      </c>
      <c r="N270" s="3">
        <f t="shared" si="75"/>
        <v>0.054159784582744175</v>
      </c>
      <c r="O270" s="7">
        <f t="shared" si="76"/>
        <v>18.463884369263344</v>
      </c>
      <c r="P270" s="3">
        <f t="shared" si="77"/>
        <v>0.054159784582744175</v>
      </c>
      <c r="Q270" s="3">
        <f>IF(ISNUMBER(P270),SUMIF(A:A,A270,P:P),"")</f>
        <v>0.96782561461094</v>
      </c>
      <c r="R270" s="3">
        <f t="shared" si="78"/>
        <v>0.0559602719385724</v>
      </c>
      <c r="S270" s="8">
        <f t="shared" si="79"/>
        <v>17.869820237787625</v>
      </c>
    </row>
    <row r="271" spans="1:19" ht="15">
      <c r="A271" s="1">
        <v>19</v>
      </c>
      <c r="B271" s="5">
        <v>0.8541666666666666</v>
      </c>
      <c r="C271" s="1" t="s">
        <v>188</v>
      </c>
      <c r="D271" s="1">
        <v>6</v>
      </c>
      <c r="E271" s="1">
        <v>11</v>
      </c>
      <c r="F271" s="1" t="s">
        <v>208</v>
      </c>
      <c r="G271" s="2">
        <v>30.4503666666666</v>
      </c>
      <c r="H271" s="6">
        <f>1+_xlfn.COUNTIFS(A:A,A271,O:O,"&lt;"&amp;O271)</f>
        <v>6</v>
      </c>
      <c r="I271" s="2">
        <f>_xlfn.AVERAGEIF(A:A,A271,G:G)</f>
        <v>51.32737777777777</v>
      </c>
      <c r="J271" s="2">
        <f t="shared" si="72"/>
        <v>-20.87701111111117</v>
      </c>
      <c r="K271" s="2">
        <f t="shared" si="73"/>
        <v>69.12298888888883</v>
      </c>
      <c r="L271" s="2">
        <f t="shared" si="74"/>
        <v>63.26797856683534</v>
      </c>
      <c r="M271" s="2">
        <f>SUMIF(A:A,A271,L:L)</f>
        <v>1966.4083028093462</v>
      </c>
      <c r="N271" s="3">
        <f t="shared" si="75"/>
        <v>0.03217438538906002</v>
      </c>
      <c r="O271" s="7">
        <f t="shared" si="76"/>
        <v>31.08062478607661</v>
      </c>
      <c r="P271" s="3">
        <f t="shared" si="77"/>
      </c>
      <c r="Q271" s="3">
        <f>IF(ISNUMBER(P271),SUMIF(A:A,A271,P:P),"")</f>
      </c>
      <c r="R271" s="3">
        <f t="shared" si="78"/>
      </c>
      <c r="S271" s="8">
        <f t="shared" si="79"/>
      </c>
    </row>
    <row r="272" spans="1:19" ht="15">
      <c r="A272" s="1">
        <v>19</v>
      </c>
      <c r="B272" s="5">
        <v>0.8541666666666666</v>
      </c>
      <c r="C272" s="1" t="s">
        <v>188</v>
      </c>
      <c r="D272" s="1">
        <v>6</v>
      </c>
      <c r="E272" s="1">
        <v>12</v>
      </c>
      <c r="F272" s="1" t="s">
        <v>209</v>
      </c>
      <c r="G272" s="2">
        <v>41.159066666666696</v>
      </c>
      <c r="H272" s="6">
        <f>1+_xlfn.COUNTIFS(A:A,A272,O:O,"&lt;"&amp;O272)</f>
        <v>4</v>
      </c>
      <c r="I272" s="2">
        <f>_xlfn.AVERAGEIF(A:A,A272,G:G)</f>
        <v>51.32737777777777</v>
      </c>
      <c r="J272" s="2">
        <f t="shared" si="72"/>
        <v>-10.168311111111073</v>
      </c>
      <c r="K272" s="2">
        <f t="shared" si="73"/>
        <v>79.83168888888892</v>
      </c>
      <c r="L272" s="2">
        <f t="shared" si="74"/>
        <v>120.28949951372853</v>
      </c>
      <c r="M272" s="2">
        <f>SUMIF(A:A,A272,L:L)</f>
        <v>1966.4083028093462</v>
      </c>
      <c r="N272" s="3">
        <f t="shared" si="75"/>
        <v>0.061172188574404755</v>
      </c>
      <c r="O272" s="7">
        <f t="shared" si="76"/>
        <v>16.347298066402892</v>
      </c>
      <c r="P272" s="3">
        <f t="shared" si="77"/>
        <v>0.061172188574404755</v>
      </c>
      <c r="Q272" s="3">
        <f>IF(ISNUMBER(P272),SUMIF(A:A,A272,P:P),"")</f>
        <v>0.96782561461094</v>
      </c>
      <c r="R272" s="3">
        <f t="shared" si="78"/>
        <v>0.06320579622083633</v>
      </c>
      <c r="S272" s="8">
        <f t="shared" si="79"/>
        <v>15.821333798344613</v>
      </c>
    </row>
    <row r="273" spans="1:19" ht="15">
      <c r="A273" s="1">
        <v>20</v>
      </c>
      <c r="B273" s="5">
        <v>0.875</v>
      </c>
      <c r="C273" s="1" t="s">
        <v>188</v>
      </c>
      <c r="D273" s="1">
        <v>7</v>
      </c>
      <c r="E273" s="1">
        <v>12</v>
      </c>
      <c r="F273" s="1" t="s">
        <v>219</v>
      </c>
      <c r="G273" s="2">
        <v>72.78123333333329</v>
      </c>
      <c r="H273" s="6">
        <f>1+_xlfn.COUNTIFS(A:A,A273,O:O,"&lt;"&amp;O273)</f>
        <v>1</v>
      </c>
      <c r="I273" s="2">
        <f>_xlfn.AVERAGEIF(A:A,A273,G:G)</f>
        <v>51.21444545454545</v>
      </c>
      <c r="J273" s="2">
        <f t="shared" si="72"/>
        <v>21.566787878787842</v>
      </c>
      <c r="K273" s="2">
        <f t="shared" si="73"/>
        <v>111.56678787878784</v>
      </c>
      <c r="L273" s="2">
        <f t="shared" si="74"/>
        <v>807.5518574016572</v>
      </c>
      <c r="M273" s="2">
        <f>SUMIF(A:A,A273,L:L)</f>
        <v>2906.026941551846</v>
      </c>
      <c r="N273" s="3">
        <f t="shared" si="75"/>
        <v>0.2778886340848639</v>
      </c>
      <c r="O273" s="7">
        <f t="shared" si="76"/>
        <v>3.5985638753926574</v>
      </c>
      <c r="P273" s="3">
        <f t="shared" si="77"/>
        <v>0.2778886340848639</v>
      </c>
      <c r="Q273" s="3">
        <f>IF(ISNUMBER(P273),SUMIF(A:A,A273,P:P),"")</f>
        <v>0.9123287609031638</v>
      </c>
      <c r="R273" s="3">
        <f t="shared" si="78"/>
        <v>0.30459264904656397</v>
      </c>
      <c r="S273" s="8">
        <f t="shared" si="79"/>
        <v>3.28307332146787</v>
      </c>
    </row>
    <row r="274" spans="1:19" ht="15">
      <c r="A274" s="1">
        <v>20</v>
      </c>
      <c r="B274" s="5">
        <v>0.875</v>
      </c>
      <c r="C274" s="1" t="s">
        <v>188</v>
      </c>
      <c r="D274" s="1">
        <v>7</v>
      </c>
      <c r="E274" s="1">
        <v>11</v>
      </c>
      <c r="F274" s="1" t="s">
        <v>218</v>
      </c>
      <c r="G274" s="2">
        <v>61.84046666666661</v>
      </c>
      <c r="H274" s="6">
        <f>1+_xlfn.COUNTIFS(A:A,A274,O:O,"&lt;"&amp;O274)</f>
        <v>2</v>
      </c>
      <c r="I274" s="2">
        <f>_xlfn.AVERAGEIF(A:A,A274,G:G)</f>
        <v>51.21444545454545</v>
      </c>
      <c r="J274" s="2">
        <f t="shared" si="72"/>
        <v>10.62602121212116</v>
      </c>
      <c r="K274" s="2">
        <f t="shared" si="73"/>
        <v>100.62602121212116</v>
      </c>
      <c r="L274" s="2">
        <f t="shared" si="74"/>
        <v>418.87027791042726</v>
      </c>
      <c r="M274" s="2">
        <f>SUMIF(A:A,A274,L:L)</f>
        <v>2906.026941551846</v>
      </c>
      <c r="N274" s="3">
        <f t="shared" si="75"/>
        <v>0.14413847026715676</v>
      </c>
      <c r="O274" s="7">
        <f t="shared" si="76"/>
        <v>6.937773088243041</v>
      </c>
      <c r="P274" s="3">
        <f t="shared" si="77"/>
        <v>0.14413847026715676</v>
      </c>
      <c r="Q274" s="3">
        <f>IF(ISNUMBER(P274),SUMIF(A:A,A274,P:P),"")</f>
        <v>0.9123287609031638</v>
      </c>
      <c r="R274" s="3">
        <f t="shared" si="78"/>
        <v>0.1579896156342438</v>
      </c>
      <c r="S274" s="8">
        <f t="shared" si="79"/>
        <v>6.32952992502409</v>
      </c>
    </row>
    <row r="275" spans="1:19" ht="15">
      <c r="A275" s="1">
        <v>20</v>
      </c>
      <c r="B275" s="5">
        <v>0.875</v>
      </c>
      <c r="C275" s="1" t="s">
        <v>188</v>
      </c>
      <c r="D275" s="1">
        <v>7</v>
      </c>
      <c r="E275" s="1">
        <v>5</v>
      </c>
      <c r="F275" s="1" t="s">
        <v>213</v>
      </c>
      <c r="G275" s="2">
        <v>55.816666666666606</v>
      </c>
      <c r="H275" s="6">
        <f>1+_xlfn.COUNTIFS(A:A,A275,O:O,"&lt;"&amp;O275)</f>
        <v>3</v>
      </c>
      <c r="I275" s="2">
        <f>_xlfn.AVERAGEIF(A:A,A275,G:G)</f>
        <v>51.21444545454545</v>
      </c>
      <c r="J275" s="2">
        <f t="shared" si="72"/>
        <v>4.602221212121158</v>
      </c>
      <c r="K275" s="2">
        <f t="shared" si="73"/>
        <v>94.60222121212115</v>
      </c>
      <c r="L275" s="2">
        <f t="shared" si="74"/>
        <v>291.8188615807066</v>
      </c>
      <c r="M275" s="2">
        <f>SUMIF(A:A,A275,L:L)</f>
        <v>2906.026941551846</v>
      </c>
      <c r="N275" s="3">
        <f t="shared" si="75"/>
        <v>0.10041849833122075</v>
      </c>
      <c r="O275" s="7">
        <f t="shared" si="76"/>
        <v>9.958324577824259</v>
      </c>
      <c r="P275" s="3">
        <f t="shared" si="77"/>
        <v>0.10041849833122075</v>
      </c>
      <c r="Q275" s="3">
        <f>IF(ISNUMBER(P275),SUMIF(A:A,A275,P:P),"")</f>
        <v>0.9123287609031638</v>
      </c>
      <c r="R275" s="3">
        <f t="shared" si="78"/>
        <v>0.11006832474711313</v>
      </c>
      <c r="S275" s="8">
        <f t="shared" si="79"/>
        <v>9.085265922757927</v>
      </c>
    </row>
    <row r="276" spans="1:19" ht="15">
      <c r="A276" s="1">
        <v>20</v>
      </c>
      <c r="B276" s="5">
        <v>0.875</v>
      </c>
      <c r="C276" s="1" t="s">
        <v>188</v>
      </c>
      <c r="D276" s="1">
        <v>7</v>
      </c>
      <c r="E276" s="1">
        <v>9</v>
      </c>
      <c r="F276" s="1" t="s">
        <v>216</v>
      </c>
      <c r="G276" s="2">
        <v>54.7459333333333</v>
      </c>
      <c r="H276" s="6">
        <f>1+_xlfn.COUNTIFS(A:A,A276,O:O,"&lt;"&amp;O276)</f>
        <v>4</v>
      </c>
      <c r="I276" s="2">
        <f>_xlfn.AVERAGEIF(A:A,A276,G:G)</f>
        <v>51.21444545454545</v>
      </c>
      <c r="J276" s="2">
        <f t="shared" si="72"/>
        <v>3.53148787878785</v>
      </c>
      <c r="K276" s="2">
        <f t="shared" si="73"/>
        <v>93.53148787878786</v>
      </c>
      <c r="L276" s="2">
        <f t="shared" si="74"/>
        <v>273.6607697452553</v>
      </c>
      <c r="M276" s="2">
        <f>SUMIF(A:A,A276,L:L)</f>
        <v>2906.026941551846</v>
      </c>
      <c r="N276" s="3">
        <f t="shared" si="75"/>
        <v>0.09417007317871522</v>
      </c>
      <c r="O276" s="7">
        <f t="shared" si="76"/>
        <v>10.619084877445173</v>
      </c>
      <c r="P276" s="3">
        <f t="shared" si="77"/>
        <v>0.09417007317871522</v>
      </c>
      <c r="Q276" s="3">
        <f>IF(ISNUMBER(P276),SUMIF(A:A,A276,P:P),"")</f>
        <v>0.9123287609031638</v>
      </c>
      <c r="R276" s="3">
        <f t="shared" si="78"/>
        <v>0.10321945028400853</v>
      </c>
      <c r="S276" s="8">
        <f t="shared" si="79"/>
        <v>9.68809654816508</v>
      </c>
    </row>
    <row r="277" spans="1:19" ht="15">
      <c r="A277" s="1">
        <v>20</v>
      </c>
      <c r="B277" s="5">
        <v>0.875</v>
      </c>
      <c r="C277" s="1" t="s">
        <v>188</v>
      </c>
      <c r="D277" s="1">
        <v>7</v>
      </c>
      <c r="E277" s="1">
        <v>3</v>
      </c>
      <c r="F277" s="1" t="s">
        <v>212</v>
      </c>
      <c r="G277" s="2">
        <v>49.6024</v>
      </c>
      <c r="H277" s="6">
        <f>1+_xlfn.COUNTIFS(A:A,A277,O:O,"&lt;"&amp;O277)</f>
        <v>5</v>
      </c>
      <c r="I277" s="2">
        <f>_xlfn.AVERAGEIF(A:A,A277,G:G)</f>
        <v>51.21444545454545</v>
      </c>
      <c r="J277" s="2">
        <f t="shared" si="72"/>
        <v>-1.612045454545445</v>
      </c>
      <c r="K277" s="2">
        <f t="shared" si="73"/>
        <v>88.38795454545456</v>
      </c>
      <c r="L277" s="2">
        <f t="shared" si="74"/>
        <v>200.99444537506</v>
      </c>
      <c r="M277" s="2">
        <f>SUMIF(A:A,A277,L:L)</f>
        <v>2906.026941551846</v>
      </c>
      <c r="N277" s="3">
        <f t="shared" si="75"/>
        <v>0.06916468753305055</v>
      </c>
      <c r="O277" s="7">
        <f t="shared" si="76"/>
        <v>14.458245033235306</v>
      </c>
      <c r="P277" s="3">
        <f t="shared" si="77"/>
        <v>0.06916468753305055</v>
      </c>
      <c r="Q277" s="3">
        <f>IF(ISNUMBER(P277),SUMIF(A:A,A277,P:P),"")</f>
        <v>0.9123287609031638</v>
      </c>
      <c r="R277" s="3">
        <f t="shared" si="78"/>
        <v>0.07581114450955231</v>
      </c>
      <c r="S277" s="8">
        <f t="shared" si="79"/>
        <v>13.190672776005888</v>
      </c>
    </row>
    <row r="278" spans="1:19" ht="15">
      <c r="A278" s="1">
        <v>20</v>
      </c>
      <c r="B278" s="5">
        <v>0.875</v>
      </c>
      <c r="C278" s="1" t="s">
        <v>188</v>
      </c>
      <c r="D278" s="1">
        <v>7</v>
      </c>
      <c r="E278" s="1">
        <v>10</v>
      </c>
      <c r="F278" s="1" t="s">
        <v>217</v>
      </c>
      <c r="G278" s="2">
        <v>48.7496</v>
      </c>
      <c r="H278" s="6">
        <f>1+_xlfn.COUNTIFS(A:A,A278,O:O,"&lt;"&amp;O278)</f>
        <v>6</v>
      </c>
      <c r="I278" s="2">
        <f>_xlfn.AVERAGEIF(A:A,A278,G:G)</f>
        <v>51.21444545454545</v>
      </c>
      <c r="J278" s="2">
        <f t="shared" si="72"/>
        <v>-2.464845454545447</v>
      </c>
      <c r="K278" s="2">
        <f t="shared" si="73"/>
        <v>87.53515454545456</v>
      </c>
      <c r="L278" s="2">
        <f t="shared" si="74"/>
        <v>190.96864890729768</v>
      </c>
      <c r="M278" s="2">
        <f>SUMIF(A:A,A278,L:L)</f>
        <v>2906.026941551846</v>
      </c>
      <c r="N278" s="3">
        <f t="shared" si="75"/>
        <v>0.06571468632197836</v>
      </c>
      <c r="O278" s="7">
        <f t="shared" si="76"/>
        <v>15.217298536591338</v>
      </c>
      <c r="P278" s="3">
        <f t="shared" si="77"/>
        <v>0.06571468632197836</v>
      </c>
      <c r="Q278" s="3">
        <f>IF(ISNUMBER(P278),SUMIF(A:A,A278,P:P),"")</f>
        <v>0.9123287609031638</v>
      </c>
      <c r="R278" s="3">
        <f t="shared" si="78"/>
        <v>0.07202961162478734</v>
      </c>
      <c r="S278" s="8">
        <f t="shared" si="79"/>
        <v>13.883179118181902</v>
      </c>
    </row>
    <row r="279" spans="1:19" ht="15">
      <c r="A279" s="1">
        <v>20</v>
      </c>
      <c r="B279" s="5">
        <v>0.875</v>
      </c>
      <c r="C279" s="1" t="s">
        <v>188</v>
      </c>
      <c r="D279" s="1">
        <v>7</v>
      </c>
      <c r="E279" s="1">
        <v>1</v>
      </c>
      <c r="F279" s="1" t="s">
        <v>210</v>
      </c>
      <c r="G279" s="2">
        <v>46.8700666666667</v>
      </c>
      <c r="H279" s="6">
        <f>1+_xlfn.COUNTIFS(A:A,A279,O:O,"&lt;"&amp;O279)</f>
        <v>7</v>
      </c>
      <c r="I279" s="2">
        <f>_xlfn.AVERAGEIF(A:A,A279,G:G)</f>
        <v>51.21444545454545</v>
      </c>
      <c r="J279" s="2">
        <f t="shared" si="72"/>
        <v>-4.344378787878746</v>
      </c>
      <c r="K279" s="2">
        <f t="shared" si="73"/>
        <v>85.65562121212125</v>
      </c>
      <c r="L279" s="2">
        <f t="shared" si="74"/>
        <v>170.60266780730925</v>
      </c>
      <c r="M279" s="2">
        <f>SUMIF(A:A,A279,L:L)</f>
        <v>2906.026941551846</v>
      </c>
      <c r="N279" s="3">
        <f t="shared" si="75"/>
        <v>0.058706499023785996</v>
      </c>
      <c r="O279" s="7">
        <f t="shared" si="76"/>
        <v>17.033889205262128</v>
      </c>
      <c r="P279" s="3">
        <f t="shared" si="77"/>
        <v>0.058706499023785996</v>
      </c>
      <c r="Q279" s="3">
        <f>IF(ISNUMBER(P279),SUMIF(A:A,A279,P:P),"")</f>
        <v>0.9123287609031638</v>
      </c>
      <c r="R279" s="3">
        <f t="shared" si="78"/>
        <v>0.06434796483415611</v>
      </c>
      <c r="S279" s="8">
        <f t="shared" si="79"/>
        <v>15.540507031998574</v>
      </c>
    </row>
    <row r="280" spans="1:19" ht="15">
      <c r="A280" s="1">
        <v>20</v>
      </c>
      <c r="B280" s="5">
        <v>0.875</v>
      </c>
      <c r="C280" s="1" t="s">
        <v>188</v>
      </c>
      <c r="D280" s="1">
        <v>7</v>
      </c>
      <c r="E280" s="1">
        <v>2</v>
      </c>
      <c r="F280" s="1" t="s">
        <v>211</v>
      </c>
      <c r="G280" s="2">
        <v>45.6030333333334</v>
      </c>
      <c r="H280" s="6">
        <f>1+_xlfn.COUNTIFS(A:A,A280,O:O,"&lt;"&amp;O280)</f>
        <v>8</v>
      </c>
      <c r="I280" s="2">
        <f>_xlfn.AVERAGEIF(A:A,A280,G:G)</f>
        <v>51.21444545454545</v>
      </c>
      <c r="J280" s="2">
        <f t="shared" si="72"/>
        <v>-5.611412121212048</v>
      </c>
      <c r="K280" s="2">
        <f t="shared" si="73"/>
        <v>84.38858787878794</v>
      </c>
      <c r="L280" s="2">
        <f t="shared" si="74"/>
        <v>158.11383886336225</v>
      </c>
      <c r="M280" s="2">
        <f>SUMIF(A:A,A280,L:L)</f>
        <v>2906.026941551846</v>
      </c>
      <c r="N280" s="3">
        <f t="shared" si="75"/>
        <v>0.0544089377158107</v>
      </c>
      <c r="O280" s="7">
        <f t="shared" si="76"/>
        <v>18.379333285704085</v>
      </c>
      <c r="P280" s="3">
        <f t="shared" si="77"/>
        <v>0.0544089377158107</v>
      </c>
      <c r="Q280" s="3">
        <f>IF(ISNUMBER(P280),SUMIF(A:A,A280,P:P),"")</f>
        <v>0.9123287609031638</v>
      </c>
      <c r="R280" s="3">
        <f t="shared" si="78"/>
        <v>0.05963742462963498</v>
      </c>
      <c r="S280" s="8">
        <f t="shared" si="79"/>
        <v>16.767994362772683</v>
      </c>
    </row>
    <row r="281" spans="1:19" ht="15">
      <c r="A281" s="1">
        <v>20</v>
      </c>
      <c r="B281" s="5">
        <v>0.875</v>
      </c>
      <c r="C281" s="1" t="s">
        <v>188</v>
      </c>
      <c r="D281" s="1">
        <v>7</v>
      </c>
      <c r="E281" s="1">
        <v>7</v>
      </c>
      <c r="F281" s="1" t="s">
        <v>214</v>
      </c>
      <c r="G281" s="2">
        <v>40.8863666666667</v>
      </c>
      <c r="H281" s="6">
        <f>1+_xlfn.COUNTIFS(A:A,A281,O:O,"&lt;"&amp;O281)</f>
        <v>11</v>
      </c>
      <c r="I281" s="2">
        <f>_xlfn.AVERAGEIF(A:A,A281,G:G)</f>
        <v>51.21444545454545</v>
      </c>
      <c r="J281" s="2">
        <f t="shared" si="72"/>
        <v>-10.328078787878745</v>
      </c>
      <c r="K281" s="2">
        <f t="shared" si="73"/>
        <v>79.67192121212125</v>
      </c>
      <c r="L281" s="2">
        <f t="shared" si="74"/>
        <v>119.14190631800598</v>
      </c>
      <c r="M281" s="2">
        <f>SUMIF(A:A,A281,L:L)</f>
        <v>2906.026941551846</v>
      </c>
      <c r="N281" s="3">
        <f t="shared" si="75"/>
        <v>0.04099821120529016</v>
      </c>
      <c r="O281" s="7">
        <f t="shared" si="76"/>
        <v>24.391308074215836</v>
      </c>
      <c r="P281" s="3">
        <f t="shared" si="77"/>
      </c>
      <c r="Q281" s="3">
        <f>IF(ISNUMBER(P281),SUMIF(A:A,A281,P:P),"")</f>
      </c>
      <c r="R281" s="3">
        <f t="shared" si="78"/>
      </c>
      <c r="S281" s="8">
        <f t="shared" si="79"/>
      </c>
    </row>
    <row r="282" spans="1:19" ht="15">
      <c r="A282" s="1">
        <v>20</v>
      </c>
      <c r="B282" s="5">
        <v>0.875</v>
      </c>
      <c r="C282" s="1" t="s">
        <v>188</v>
      </c>
      <c r="D282" s="1">
        <v>7</v>
      </c>
      <c r="E282" s="1">
        <v>8</v>
      </c>
      <c r="F282" s="1" t="s">
        <v>215</v>
      </c>
      <c r="G282" s="2">
        <v>43.4161333333333</v>
      </c>
      <c r="H282" s="6">
        <f>1+_xlfn.COUNTIFS(A:A,A282,O:O,"&lt;"&amp;O282)</f>
        <v>9</v>
      </c>
      <c r="I282" s="2">
        <f>_xlfn.AVERAGEIF(A:A,A282,G:G)</f>
        <v>51.21444545454545</v>
      </c>
      <c r="J282" s="2">
        <f t="shared" si="72"/>
        <v>-7.798312121212149</v>
      </c>
      <c r="K282" s="2">
        <f t="shared" si="73"/>
        <v>82.20168787878785</v>
      </c>
      <c r="L282" s="2">
        <f t="shared" si="74"/>
        <v>138.670591146131</v>
      </c>
      <c r="M282" s="2">
        <f>SUMIF(A:A,A282,L:L)</f>
        <v>2906.026941551846</v>
      </c>
      <c r="N282" s="3">
        <f t="shared" si="75"/>
        <v>0.04771827444658155</v>
      </c>
      <c r="O282" s="7">
        <f t="shared" si="76"/>
        <v>20.956331962914017</v>
      </c>
      <c r="P282" s="3">
        <f t="shared" si="77"/>
        <v>0.04771827444658155</v>
      </c>
      <c r="Q282" s="3">
        <f>IF(ISNUMBER(P282),SUMIF(A:A,A282,P:P),"")</f>
        <v>0.9123287609031638</v>
      </c>
      <c r="R282" s="3">
        <f t="shared" si="78"/>
        <v>0.05230381468993988</v>
      </c>
      <c r="S282" s="8">
        <f t="shared" si="79"/>
        <v>19.11906437280071</v>
      </c>
    </row>
    <row r="283" spans="1:19" ht="15">
      <c r="A283" s="1">
        <v>20</v>
      </c>
      <c r="B283" s="5">
        <v>0.875</v>
      </c>
      <c r="C283" s="1" t="s">
        <v>188</v>
      </c>
      <c r="D283" s="1">
        <v>7</v>
      </c>
      <c r="E283" s="1">
        <v>14</v>
      </c>
      <c r="F283" s="1" t="s">
        <v>220</v>
      </c>
      <c r="G283" s="2">
        <v>43.047000000000004</v>
      </c>
      <c r="H283" s="6">
        <f>1+_xlfn.COUNTIFS(A:A,A283,O:O,"&lt;"&amp;O283)</f>
        <v>10</v>
      </c>
      <c r="I283" s="2">
        <f>_xlfn.AVERAGEIF(A:A,A283,G:G)</f>
        <v>51.21444545454545</v>
      </c>
      <c r="J283" s="2">
        <f t="shared" si="72"/>
        <v>-8.167445454545444</v>
      </c>
      <c r="K283" s="2">
        <f t="shared" si="73"/>
        <v>81.83255454545456</v>
      </c>
      <c r="L283" s="2">
        <f t="shared" si="74"/>
        <v>135.6330764966335</v>
      </c>
      <c r="M283" s="2">
        <f>SUMIF(A:A,A283,L:L)</f>
        <v>2906.026941551846</v>
      </c>
      <c r="N283" s="3">
        <f t="shared" si="75"/>
        <v>0.04667302789154602</v>
      </c>
      <c r="O283" s="7">
        <f t="shared" si="76"/>
        <v>21.425650856072526</v>
      </c>
      <c r="P283" s="3">
        <f t="shared" si="77"/>
      </c>
      <c r="Q283" s="3">
        <f>IF(ISNUMBER(P283),SUMIF(A:A,A283,P:P),"")</f>
      </c>
      <c r="R283" s="3">
        <f t="shared" si="78"/>
      </c>
      <c r="S283" s="8">
        <f t="shared" si="79"/>
      </c>
    </row>
    <row r="284" spans="1:19" ht="15">
      <c r="A284" s="1">
        <v>21</v>
      </c>
      <c r="B284" s="5">
        <v>0.8958333333333334</v>
      </c>
      <c r="C284" s="1" t="s">
        <v>188</v>
      </c>
      <c r="D284" s="1">
        <v>8</v>
      </c>
      <c r="E284" s="1">
        <v>1</v>
      </c>
      <c r="F284" s="1" t="s">
        <v>221</v>
      </c>
      <c r="G284" s="2">
        <v>71.4766666666667</v>
      </c>
      <c r="H284" s="6">
        <f>1+_xlfn.COUNTIFS(A:A,A284,O:O,"&lt;"&amp;O284)</f>
        <v>1</v>
      </c>
      <c r="I284" s="2">
        <f>_xlfn.AVERAGEIF(A:A,A284,G:G)</f>
        <v>48.79129259259257</v>
      </c>
      <c r="J284" s="2">
        <f t="shared" si="72"/>
        <v>22.685374074074133</v>
      </c>
      <c r="K284" s="2">
        <f t="shared" si="73"/>
        <v>112.68537407407413</v>
      </c>
      <c r="L284" s="2">
        <f t="shared" si="74"/>
        <v>863.6110073463063</v>
      </c>
      <c r="M284" s="2">
        <f>SUMIF(A:A,A284,L:L)</f>
        <v>2691.6711802821023</v>
      </c>
      <c r="N284" s="3">
        <f t="shared" si="75"/>
        <v>0.32084565665847603</v>
      </c>
      <c r="O284" s="7">
        <f t="shared" si="76"/>
        <v>3.1167634008661347</v>
      </c>
      <c r="P284" s="3">
        <f t="shared" si="77"/>
        <v>0.32084565665847603</v>
      </c>
      <c r="Q284" s="3">
        <f>IF(ISNUMBER(P284),SUMIF(A:A,A284,P:P),"")</f>
        <v>0.9481786121947411</v>
      </c>
      <c r="R284" s="3">
        <f t="shared" si="78"/>
        <v>0.3383810313078221</v>
      </c>
      <c r="S284" s="8">
        <f t="shared" si="79"/>
        <v>2.9552483959726135</v>
      </c>
    </row>
    <row r="285" spans="1:19" ht="15">
      <c r="A285" s="1">
        <v>21</v>
      </c>
      <c r="B285" s="5">
        <v>0.8958333333333334</v>
      </c>
      <c r="C285" s="1" t="s">
        <v>188</v>
      </c>
      <c r="D285" s="1">
        <v>8</v>
      </c>
      <c r="E285" s="1">
        <v>12</v>
      </c>
      <c r="F285" s="1" t="s">
        <v>229</v>
      </c>
      <c r="G285" s="2">
        <v>62.149699999999996</v>
      </c>
      <c r="H285" s="6">
        <f>1+_xlfn.COUNTIFS(A:A,A285,O:O,"&lt;"&amp;O285)</f>
        <v>2</v>
      </c>
      <c r="I285" s="2">
        <f>_xlfn.AVERAGEIF(A:A,A285,G:G)</f>
        <v>48.79129259259257</v>
      </c>
      <c r="J285" s="2">
        <f t="shared" si="72"/>
        <v>13.358407407407427</v>
      </c>
      <c r="K285" s="2">
        <f t="shared" si="73"/>
        <v>103.35840740740743</v>
      </c>
      <c r="L285" s="2">
        <f t="shared" si="74"/>
        <v>493.490912562914</v>
      </c>
      <c r="M285" s="2">
        <f>SUMIF(A:A,A285,L:L)</f>
        <v>2691.6711802821023</v>
      </c>
      <c r="N285" s="3">
        <f t="shared" si="75"/>
        <v>0.1833399696731134</v>
      </c>
      <c r="O285" s="7">
        <f t="shared" si="76"/>
        <v>5.454348016872443</v>
      </c>
      <c r="P285" s="3">
        <f t="shared" si="77"/>
        <v>0.1833399696731134</v>
      </c>
      <c r="Q285" s="3">
        <f>IF(ISNUMBER(P285),SUMIF(A:A,A285,P:P),"")</f>
        <v>0.9481786121947411</v>
      </c>
      <c r="R285" s="3">
        <f t="shared" si="78"/>
        <v>0.19336016159311786</v>
      </c>
      <c r="S285" s="8">
        <f t="shared" si="79"/>
        <v>5.171696133065253</v>
      </c>
    </row>
    <row r="286" spans="1:19" ht="15">
      <c r="A286" s="1">
        <v>21</v>
      </c>
      <c r="B286" s="5">
        <v>0.8958333333333334</v>
      </c>
      <c r="C286" s="1" t="s">
        <v>188</v>
      </c>
      <c r="D286" s="1">
        <v>8</v>
      </c>
      <c r="E286" s="1">
        <v>11</v>
      </c>
      <c r="F286" s="1" t="s">
        <v>228</v>
      </c>
      <c r="G286" s="2">
        <v>55.6791333333333</v>
      </c>
      <c r="H286" s="6">
        <f>1+_xlfn.COUNTIFS(A:A,A286,O:O,"&lt;"&amp;O286)</f>
        <v>3</v>
      </c>
      <c r="I286" s="2">
        <f>_xlfn.AVERAGEIF(A:A,A286,G:G)</f>
        <v>48.79129259259257</v>
      </c>
      <c r="J286" s="2">
        <f t="shared" si="72"/>
        <v>6.887840740740728</v>
      </c>
      <c r="K286" s="2">
        <f t="shared" si="73"/>
        <v>96.88784074074073</v>
      </c>
      <c r="L286" s="2">
        <f t="shared" si="74"/>
        <v>334.71199460015055</v>
      </c>
      <c r="M286" s="2">
        <f>SUMIF(A:A,A286,L:L)</f>
        <v>2691.6711802821023</v>
      </c>
      <c r="N286" s="3">
        <f t="shared" si="75"/>
        <v>0.12435099690188414</v>
      </c>
      <c r="O286" s="7">
        <f t="shared" si="76"/>
        <v>8.041752980790523</v>
      </c>
      <c r="P286" s="3">
        <f t="shared" si="77"/>
        <v>0.12435099690188414</v>
      </c>
      <c r="Q286" s="3">
        <f>IF(ISNUMBER(P286),SUMIF(A:A,A286,P:P),"")</f>
        <v>0.9481786121947411</v>
      </c>
      <c r="R286" s="3">
        <f t="shared" si="78"/>
        <v>0.13114722827806666</v>
      </c>
      <c r="S286" s="8">
        <f t="shared" si="79"/>
        <v>7.625018180938881</v>
      </c>
    </row>
    <row r="287" spans="1:19" ht="15">
      <c r="A287" s="1">
        <v>21</v>
      </c>
      <c r="B287" s="5">
        <v>0.8958333333333334</v>
      </c>
      <c r="C287" s="1" t="s">
        <v>188</v>
      </c>
      <c r="D287" s="1">
        <v>8</v>
      </c>
      <c r="E287" s="1">
        <v>10</v>
      </c>
      <c r="F287" s="1" t="s">
        <v>227</v>
      </c>
      <c r="G287" s="2">
        <v>50.1877666666667</v>
      </c>
      <c r="H287" s="6">
        <f>1+_xlfn.COUNTIFS(A:A,A287,O:O,"&lt;"&amp;O287)</f>
        <v>4</v>
      </c>
      <c r="I287" s="2">
        <f>_xlfn.AVERAGEIF(A:A,A287,G:G)</f>
        <v>48.79129259259257</v>
      </c>
      <c r="J287" s="2">
        <f aca="true" t="shared" si="80" ref="J287:J292">G287-I287</f>
        <v>1.3964740740741277</v>
      </c>
      <c r="K287" s="2">
        <f aca="true" t="shared" si="81" ref="K287:K292">90+J287</f>
        <v>91.39647407407412</v>
      </c>
      <c r="L287" s="2">
        <f aca="true" t="shared" si="82" ref="L287:L292">EXP(0.06*K287)</f>
        <v>240.75707665321983</v>
      </c>
      <c r="M287" s="2">
        <f>SUMIF(A:A,A287,L:L)</f>
        <v>2691.6711802821023</v>
      </c>
      <c r="N287" s="3">
        <f aca="true" t="shared" si="83" ref="N287:N292">L287/M287</f>
        <v>0.08944520356605636</v>
      </c>
      <c r="O287" s="7">
        <f aca="true" t="shared" si="84" ref="O287:O292">1/N287</f>
        <v>11.180029337867044</v>
      </c>
      <c r="P287" s="3">
        <f aca="true" t="shared" si="85" ref="P287:P292">IF(O287&gt;21,"",N287)</f>
        <v>0.08944520356605636</v>
      </c>
      <c r="Q287" s="3">
        <f>IF(ISNUMBER(P287),SUMIF(A:A,A287,P:P),"")</f>
        <v>0.9481786121947411</v>
      </c>
      <c r="R287" s="3">
        <f aca="true" t="shared" si="86" ref="R287:R292">_xlfn.IFERROR(P287*(1/Q287),"")</f>
        <v>0.09433370718942741</v>
      </c>
      <c r="S287" s="8">
        <f aca="true" t="shared" si="87" ref="S287:S292">_xlfn.IFERROR(1/R287,"")</f>
        <v>10.600664701875266</v>
      </c>
    </row>
    <row r="288" spans="1:19" ht="15">
      <c r="A288" s="1">
        <v>21</v>
      </c>
      <c r="B288" s="5">
        <v>0.8958333333333334</v>
      </c>
      <c r="C288" s="1" t="s">
        <v>188</v>
      </c>
      <c r="D288" s="1">
        <v>8</v>
      </c>
      <c r="E288" s="1">
        <v>6</v>
      </c>
      <c r="F288" s="1" t="s">
        <v>225</v>
      </c>
      <c r="G288" s="2">
        <v>50.0299666666666</v>
      </c>
      <c r="H288" s="6">
        <f>1+_xlfn.COUNTIFS(A:A,A288,O:O,"&lt;"&amp;O288)</f>
        <v>5</v>
      </c>
      <c r="I288" s="2">
        <f>_xlfn.AVERAGEIF(A:A,A288,G:G)</f>
        <v>48.79129259259257</v>
      </c>
      <c r="J288" s="2">
        <f t="shared" si="80"/>
        <v>1.2386740740740336</v>
      </c>
      <c r="K288" s="2">
        <f t="shared" si="81"/>
        <v>91.23867407407403</v>
      </c>
      <c r="L288" s="2">
        <f t="shared" si="82"/>
        <v>238.48834577142634</v>
      </c>
      <c r="M288" s="2">
        <f>SUMIF(A:A,A288,L:L)</f>
        <v>2691.6711802821023</v>
      </c>
      <c r="N288" s="3">
        <f t="shared" si="83"/>
        <v>0.08860233282522698</v>
      </c>
      <c r="O288" s="7">
        <f t="shared" si="84"/>
        <v>11.286384546697608</v>
      </c>
      <c r="P288" s="3">
        <f t="shared" si="85"/>
        <v>0.08860233282522698</v>
      </c>
      <c r="Q288" s="3">
        <f>IF(ISNUMBER(P288),SUMIF(A:A,A288,P:P),"")</f>
        <v>0.9481786121947411</v>
      </c>
      <c r="R288" s="3">
        <f t="shared" si="86"/>
        <v>0.0934447705165379</v>
      </c>
      <c r="S288" s="8">
        <f t="shared" si="87"/>
        <v>10.70150843618391</v>
      </c>
    </row>
    <row r="289" spans="1:19" ht="15">
      <c r="A289" s="1">
        <v>21</v>
      </c>
      <c r="B289" s="5">
        <v>0.8958333333333334</v>
      </c>
      <c r="C289" s="1" t="s">
        <v>188</v>
      </c>
      <c r="D289" s="1">
        <v>8</v>
      </c>
      <c r="E289" s="1">
        <v>3</v>
      </c>
      <c r="F289" s="1" t="s">
        <v>222</v>
      </c>
      <c r="G289" s="2">
        <v>47.9775666666666</v>
      </c>
      <c r="H289" s="6">
        <f>1+_xlfn.COUNTIFS(A:A,A289,O:O,"&lt;"&amp;O289)</f>
        <v>6</v>
      </c>
      <c r="I289" s="2">
        <f>_xlfn.AVERAGEIF(A:A,A289,G:G)</f>
        <v>48.79129259259257</v>
      </c>
      <c r="J289" s="2">
        <f t="shared" si="80"/>
        <v>-0.8137259259259721</v>
      </c>
      <c r="K289" s="2">
        <f t="shared" si="81"/>
        <v>89.18627407407402</v>
      </c>
      <c r="L289" s="2">
        <f t="shared" si="82"/>
        <v>210.856212629032</v>
      </c>
      <c r="M289" s="2">
        <f>SUMIF(A:A,A289,L:L)</f>
        <v>2691.6711802821023</v>
      </c>
      <c r="N289" s="3">
        <f t="shared" si="83"/>
        <v>0.07833654206117892</v>
      </c>
      <c r="O289" s="7">
        <f t="shared" si="84"/>
        <v>12.765434542911335</v>
      </c>
      <c r="P289" s="3">
        <f t="shared" si="85"/>
        <v>0.07833654206117892</v>
      </c>
      <c r="Q289" s="3">
        <f>IF(ISNUMBER(P289),SUMIF(A:A,A289,P:P),"")</f>
        <v>0.9481786121947411</v>
      </c>
      <c r="R289" s="3">
        <f t="shared" si="86"/>
        <v>0.08261791718741048</v>
      </c>
      <c r="S289" s="8">
        <f t="shared" si="87"/>
        <v>12.10391200896048</v>
      </c>
    </row>
    <row r="290" spans="1:19" ht="15">
      <c r="A290" s="1">
        <v>21</v>
      </c>
      <c r="B290" s="5">
        <v>0.8958333333333334</v>
      </c>
      <c r="C290" s="1" t="s">
        <v>188</v>
      </c>
      <c r="D290" s="1">
        <v>8</v>
      </c>
      <c r="E290" s="1">
        <v>4</v>
      </c>
      <c r="F290" s="1" t="s">
        <v>223</v>
      </c>
      <c r="G290" s="2">
        <v>22.9681666666666</v>
      </c>
      <c r="H290" s="6">
        <f>1+_xlfn.COUNTIFS(A:A,A290,O:O,"&lt;"&amp;O290)</f>
        <v>9</v>
      </c>
      <c r="I290" s="2">
        <f>_xlfn.AVERAGEIF(A:A,A290,G:G)</f>
        <v>48.79129259259257</v>
      </c>
      <c r="J290" s="2">
        <f t="shared" si="80"/>
        <v>-25.823125925925968</v>
      </c>
      <c r="K290" s="2">
        <f t="shared" si="81"/>
        <v>64.17687407407404</v>
      </c>
      <c r="L290" s="2">
        <f t="shared" si="82"/>
        <v>47.02185268715396</v>
      </c>
      <c r="M290" s="2">
        <f>SUMIF(A:A,A290,L:L)</f>
        <v>2691.6711802821023</v>
      </c>
      <c r="N290" s="3">
        <f t="shared" si="83"/>
        <v>0.017469389660822465</v>
      </c>
      <c r="O290" s="7">
        <f t="shared" si="84"/>
        <v>57.242984409617875</v>
      </c>
      <c r="P290" s="3">
        <f t="shared" si="85"/>
      </c>
      <c r="Q290" s="3">
        <f>IF(ISNUMBER(P290),SUMIF(A:A,A290,P:P),"")</f>
      </c>
      <c r="R290" s="3">
        <f t="shared" si="86"/>
      </c>
      <c r="S290" s="8">
        <f t="shared" si="87"/>
      </c>
    </row>
    <row r="291" spans="1:19" ht="15">
      <c r="A291" s="1">
        <v>21</v>
      </c>
      <c r="B291" s="5">
        <v>0.8958333333333334</v>
      </c>
      <c r="C291" s="1" t="s">
        <v>188</v>
      </c>
      <c r="D291" s="1">
        <v>8</v>
      </c>
      <c r="E291" s="1">
        <v>5</v>
      </c>
      <c r="F291" s="1" t="s">
        <v>224</v>
      </c>
      <c r="G291" s="2">
        <v>34.2383333333333</v>
      </c>
      <c r="H291" s="6">
        <f>1+_xlfn.COUNTIFS(A:A,A291,O:O,"&lt;"&amp;O291)</f>
        <v>8</v>
      </c>
      <c r="I291" s="2">
        <f>_xlfn.AVERAGEIF(A:A,A291,G:G)</f>
        <v>48.79129259259257</v>
      </c>
      <c r="J291" s="2">
        <f t="shared" si="80"/>
        <v>-14.552959259259268</v>
      </c>
      <c r="K291" s="2">
        <f t="shared" si="81"/>
        <v>75.44704074074073</v>
      </c>
      <c r="L291" s="2">
        <f t="shared" si="82"/>
        <v>92.46428339048352</v>
      </c>
      <c r="M291" s="2">
        <f>SUMIF(A:A,A291,L:L)</f>
        <v>2691.6711802821023</v>
      </c>
      <c r="N291" s="3">
        <f t="shared" si="83"/>
        <v>0.034351998144436326</v>
      </c>
      <c r="O291" s="7">
        <f t="shared" si="84"/>
        <v>29.11038815836571</v>
      </c>
      <c r="P291" s="3">
        <f t="shared" si="85"/>
      </c>
      <c r="Q291" s="3">
        <f>IF(ISNUMBER(P291),SUMIF(A:A,A291,P:P),"")</f>
      </c>
      <c r="R291" s="3">
        <f t="shared" si="86"/>
      </c>
      <c r="S291" s="8">
        <f t="shared" si="87"/>
      </c>
    </row>
    <row r="292" spans="1:19" ht="15">
      <c r="A292" s="1">
        <v>21</v>
      </c>
      <c r="B292" s="5">
        <v>0.8958333333333334</v>
      </c>
      <c r="C292" s="1" t="s">
        <v>188</v>
      </c>
      <c r="D292" s="1">
        <v>8</v>
      </c>
      <c r="E292" s="1">
        <v>7</v>
      </c>
      <c r="F292" s="1" t="s">
        <v>226</v>
      </c>
      <c r="G292" s="2">
        <v>44.4143333333334</v>
      </c>
      <c r="H292" s="6">
        <f>1+_xlfn.COUNTIFS(A:A,A292,O:O,"&lt;"&amp;O292)</f>
        <v>7</v>
      </c>
      <c r="I292" s="2">
        <f>_xlfn.AVERAGEIF(A:A,A292,G:G)</f>
        <v>48.79129259259257</v>
      </c>
      <c r="J292" s="2">
        <f t="shared" si="80"/>
        <v>-4.376959259259166</v>
      </c>
      <c r="K292" s="2">
        <f t="shared" si="81"/>
        <v>85.62304074074083</v>
      </c>
      <c r="L292" s="2">
        <f t="shared" si="82"/>
        <v>170.2694946414157</v>
      </c>
      <c r="M292" s="2">
        <f>SUMIF(A:A,A292,L:L)</f>
        <v>2691.6711802821023</v>
      </c>
      <c r="N292" s="3">
        <f t="shared" si="83"/>
        <v>0.06325791050880535</v>
      </c>
      <c r="O292" s="7">
        <f t="shared" si="84"/>
        <v>15.80829957797614</v>
      </c>
      <c r="P292" s="3">
        <f t="shared" si="85"/>
        <v>0.06325791050880535</v>
      </c>
      <c r="Q292" s="3">
        <f>IF(ISNUMBER(P292),SUMIF(A:A,A292,P:P),"")</f>
        <v>0.9481786121947411</v>
      </c>
      <c r="R292" s="3">
        <f t="shared" si="86"/>
        <v>0.06671518392761759</v>
      </c>
      <c r="S292" s="8">
        <f t="shared" si="87"/>
        <v>14.989091555004128</v>
      </c>
    </row>
  </sheetData>
  <sheetProtection/>
  <autoFilter ref="A1:S89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2017-03-01T22:54:10Z</dcterms:modified>
  <cp:category/>
  <cp:version/>
  <cp:contentType/>
  <cp:contentStatus/>
</cp:coreProperties>
</file>