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'PRICES'!$A$1:$S$87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<sst xmlns="http://schemas.openxmlformats.org/spreadsheetml/2006/main" count="365" uniqueCount="196">
  <si>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</si>
  <si>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</si>
  <si>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</si>
  <si>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</si>
  <si>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</si>
  <si>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</si>
  <si>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</si>
  <si>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</si>
  <si>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</si>
  <si>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</si>
  <si>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</si>
  <si>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</si>
  <si>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</si>
  <si>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</si>
  <si>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</si>
  <si>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</si>
  <si>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</si>
  <si>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</si>
  <si>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</si>
  <si>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Hawkesbury</t>
  </si>
  <si>
    <t xml:space="preserve">Cilla               </t>
  </si>
  <si>
    <t xml:space="preserve">Fleeting            </t>
  </si>
  <si>
    <t xml:space="preserve">Kokopu              </t>
  </si>
  <si>
    <t xml:space="preserve">Lobban Dynamite     </t>
  </si>
  <si>
    <t xml:space="preserve">Forreel             </t>
  </si>
  <si>
    <t xml:space="preserve">Flavian             </t>
  </si>
  <si>
    <t xml:space="preserve">Puzzling Wonder     </t>
  </si>
  <si>
    <t xml:space="preserve">Johnny Roo Boy      </t>
  </si>
  <si>
    <t xml:space="preserve">Invincible Dame     </t>
  </si>
  <si>
    <t xml:space="preserve">Absolute Ripper     </t>
  </si>
  <si>
    <t xml:space="preserve">Queenian            </t>
  </si>
  <si>
    <t xml:space="preserve">Viatrix             </t>
  </si>
  <si>
    <t xml:space="preserve">Tickling            </t>
  </si>
  <si>
    <t xml:space="preserve">Caribou             </t>
  </si>
  <si>
    <t xml:space="preserve">Biancas Lad         </t>
  </si>
  <si>
    <t xml:space="preserve">Dashing Special     </t>
  </si>
  <si>
    <t xml:space="preserve">Muse                </t>
  </si>
  <si>
    <t xml:space="preserve">Noble Truth         </t>
  </si>
  <si>
    <t xml:space="preserve">Omiya               </t>
  </si>
  <si>
    <t xml:space="preserve">Raise An Army       </t>
  </si>
  <si>
    <t xml:space="preserve">Shock Alert         </t>
  </si>
  <si>
    <t xml:space="preserve">Madam Juror         </t>
  </si>
  <si>
    <t xml:space="preserve">Star Art            </t>
  </si>
  <si>
    <t xml:space="preserve">Krupskaya           </t>
  </si>
  <si>
    <t xml:space="preserve">Liffy               </t>
  </si>
  <si>
    <t xml:space="preserve">Tianma              </t>
  </si>
  <si>
    <t xml:space="preserve">Nikitas             </t>
  </si>
  <si>
    <t xml:space="preserve">Cannon Run          </t>
  </si>
  <si>
    <t xml:space="preserve">Napoleon            </t>
  </si>
  <si>
    <t xml:space="preserve">Cismontane          </t>
  </si>
  <si>
    <t xml:space="preserve">Naughty Thoughts    </t>
  </si>
  <si>
    <t xml:space="preserve">Lamma Hilton        </t>
  </si>
  <si>
    <t xml:space="preserve">Pindara             </t>
  </si>
  <si>
    <t xml:space="preserve">Every Chance        </t>
  </si>
  <si>
    <t xml:space="preserve">Hessdalen           </t>
  </si>
  <si>
    <t xml:space="preserve">Power Law           </t>
  </si>
  <si>
    <t xml:space="preserve">Double Dux          </t>
  </si>
  <si>
    <t xml:space="preserve">Disperse            </t>
  </si>
  <si>
    <t xml:space="preserve">A Touch Of Luck     </t>
  </si>
  <si>
    <t xml:space="preserve">Shazee Lee          </t>
  </si>
  <si>
    <t xml:space="preserve">Sashay              </t>
  </si>
  <si>
    <t xml:space="preserve">Kiarra Rose         </t>
  </si>
  <si>
    <t xml:space="preserve">Blue Seal           </t>
  </si>
  <si>
    <t>Mackay</t>
  </si>
  <si>
    <t xml:space="preserve">Prince Dan          </t>
  </si>
  <si>
    <t xml:space="preserve">San Raymond         </t>
  </si>
  <si>
    <t xml:space="preserve">Cool Days           </t>
  </si>
  <si>
    <t xml:space="preserve">Murphys Hustler     </t>
  </si>
  <si>
    <t xml:space="preserve">Got You Double      </t>
  </si>
  <si>
    <t xml:space="preserve">Mishani Gladiator   </t>
  </si>
  <si>
    <t xml:space="preserve">Charcoal Melody     </t>
  </si>
  <si>
    <t xml:space="preserve">Man Of Destiny      </t>
  </si>
  <si>
    <t xml:space="preserve">Natural Dancer      </t>
  </si>
  <si>
    <t xml:space="preserve">Rapt In Rumba       </t>
  </si>
  <si>
    <t xml:space="preserve">Amahero             </t>
  </si>
  <si>
    <t xml:space="preserve">Cruisenby           </t>
  </si>
  <si>
    <t xml:space="preserve">Stormy Zuma         </t>
  </si>
  <si>
    <t xml:space="preserve">Tibyaan             </t>
  </si>
  <si>
    <t xml:space="preserve">Flicka Rocket       </t>
  </si>
  <si>
    <t xml:space="preserve">Another Listing     </t>
  </si>
  <si>
    <t xml:space="preserve">Candle Lantern      </t>
  </si>
  <si>
    <t xml:space="preserve">Spy Ci              </t>
  </si>
  <si>
    <t xml:space="preserve">Cathedral City      </t>
  </si>
  <si>
    <t xml:space="preserve">Call Me Ringo       </t>
  </si>
  <si>
    <t xml:space="preserve">Said Written        </t>
  </si>
  <si>
    <t xml:space="preserve">Thats Woody         </t>
  </si>
  <si>
    <t xml:space="preserve">Sparkling Gift      </t>
  </si>
  <si>
    <t xml:space="preserve">Fabulous Child      </t>
  </si>
  <si>
    <t xml:space="preserve">La Prensa           </t>
  </si>
  <si>
    <t xml:space="preserve">Mystic Harmony      </t>
  </si>
  <si>
    <t xml:space="preserve">Professor Roy       </t>
  </si>
  <si>
    <t xml:space="preserve">Frisky Terror       </t>
  </si>
  <si>
    <t xml:space="preserve">Flying Sand         </t>
  </si>
  <si>
    <t xml:space="preserve">Time To Spare       </t>
  </si>
  <si>
    <t xml:space="preserve">Saucey Angel        </t>
  </si>
  <si>
    <t xml:space="preserve">You Cant Find Me    </t>
  </si>
  <si>
    <t xml:space="preserve">Seeyawheniseeya     </t>
  </si>
  <si>
    <t xml:space="preserve">Angels Crown        </t>
  </si>
  <si>
    <t xml:space="preserve">Sottero             </t>
  </si>
  <si>
    <t xml:space="preserve">Sniparose           </t>
  </si>
  <si>
    <t xml:space="preserve">Zatorio             </t>
  </si>
  <si>
    <t xml:space="preserve">Romanov             </t>
  </si>
  <si>
    <t xml:space="preserve">Insolvent           </t>
  </si>
  <si>
    <t xml:space="preserve">Schreiber           </t>
  </si>
  <si>
    <t xml:space="preserve">Zatochio            </t>
  </si>
  <si>
    <t xml:space="preserve">Hi Sugar            </t>
  </si>
  <si>
    <t xml:space="preserve">Veselka             </t>
  </si>
  <si>
    <t xml:space="preserve">Miss Romanova       </t>
  </si>
  <si>
    <t>Moruya</t>
  </si>
  <si>
    <t xml:space="preserve">Storm On            </t>
  </si>
  <si>
    <t xml:space="preserve">Agrionius           </t>
  </si>
  <si>
    <t xml:space="preserve">Tempest Rock        </t>
  </si>
  <si>
    <t xml:space="preserve">Little Miss Chelsy  </t>
  </si>
  <si>
    <t xml:space="preserve">Bella Mist          </t>
  </si>
  <si>
    <t xml:space="preserve">Escarpment          </t>
  </si>
  <si>
    <t xml:space="preserve">Barefoot Showgirl   </t>
  </si>
  <si>
    <t xml:space="preserve">Jackalope           </t>
  </si>
  <si>
    <t xml:space="preserve">Jacakaizane         </t>
  </si>
  <si>
    <t xml:space="preserve">El Toranado         </t>
  </si>
  <si>
    <t xml:space="preserve">Jayko               </t>
  </si>
  <si>
    <t xml:space="preserve">The Delegator       </t>
  </si>
  <si>
    <t xml:space="preserve">Majestic Reign      </t>
  </si>
  <si>
    <t xml:space="preserve">Snippet Of Hope     </t>
  </si>
  <si>
    <t xml:space="preserve">Princess Kashema    </t>
  </si>
  <si>
    <t xml:space="preserve">Better Be Cautious  </t>
  </si>
  <si>
    <t xml:space="preserve">Magnator            </t>
  </si>
  <si>
    <t xml:space="preserve">The Nickster        </t>
  </si>
  <si>
    <t xml:space="preserve">Duvet               </t>
  </si>
  <si>
    <t xml:space="preserve">Akumandi            </t>
  </si>
  <si>
    <t xml:space="preserve">Hoodless            </t>
  </si>
  <si>
    <t xml:space="preserve">Janis               </t>
  </si>
  <si>
    <t xml:space="preserve">Princess Kalli      </t>
  </si>
  <si>
    <t xml:space="preserve">Addchan             </t>
  </si>
  <si>
    <t xml:space="preserve">Atlantic Dreamer    </t>
  </si>
  <si>
    <t xml:space="preserve">One Son             </t>
  </si>
  <si>
    <t xml:space="preserve">Aidan Anthony       </t>
  </si>
  <si>
    <t xml:space="preserve">Flash Magic         </t>
  </si>
  <si>
    <t xml:space="preserve">Critical Touch      </t>
  </si>
  <si>
    <t xml:space="preserve">Griddlebone         </t>
  </si>
  <si>
    <t xml:space="preserve">Double Good         </t>
  </si>
  <si>
    <t xml:space="preserve">Out Of The Night    </t>
  </si>
  <si>
    <t xml:space="preserve">Yarragee Road       </t>
  </si>
  <si>
    <t xml:space="preserve">Debs Hope           </t>
  </si>
  <si>
    <t xml:space="preserve">Shoulder Charge     </t>
  </si>
  <si>
    <t xml:space="preserve">Liabilityadjuster   </t>
  </si>
  <si>
    <t xml:space="preserve">Reason To Believe   </t>
  </si>
  <si>
    <t xml:space="preserve">Highly Charged      </t>
  </si>
  <si>
    <t xml:space="preserve">Fluctuations        </t>
  </si>
  <si>
    <t xml:space="preserve">Shes Back           </t>
  </si>
  <si>
    <t xml:space="preserve">Mister Gibson       </t>
  </si>
  <si>
    <t>Seymour</t>
  </si>
  <si>
    <t xml:space="preserve">Bellona Belle       </t>
  </si>
  <si>
    <t xml:space="preserve">Ionaruby            </t>
  </si>
  <si>
    <t xml:space="preserve">Manila Magic        </t>
  </si>
  <si>
    <t xml:space="preserve">Snowboarder         </t>
  </si>
  <si>
    <t xml:space="preserve">Bjorn Pretty        </t>
  </si>
  <si>
    <t xml:space="preserve">Divine Way          </t>
  </si>
  <si>
    <t xml:space="preserve">Miss Lily           </t>
  </si>
  <si>
    <t xml:space="preserve">Winkelmann          </t>
  </si>
  <si>
    <t xml:space="preserve">Smakatus            </t>
  </si>
  <si>
    <t xml:space="preserve">Chamois Road        </t>
  </si>
  <si>
    <t xml:space="preserve">Uncle Tiger         </t>
  </si>
  <si>
    <t xml:space="preserve">Bobs Hope           </t>
  </si>
  <si>
    <t xml:space="preserve">Knight Star         </t>
  </si>
  <si>
    <t xml:space="preserve">Good Offa           </t>
  </si>
  <si>
    <t xml:space="preserve">Evil Lil            </t>
  </si>
  <si>
    <t xml:space="preserve">Cross Of Gold       </t>
  </si>
  <si>
    <t xml:space="preserve">Hydro Force         </t>
  </si>
  <si>
    <t xml:space="preserve">Sandhurst Delight   </t>
  </si>
  <si>
    <t xml:space="preserve">Gunn Island         </t>
  </si>
  <si>
    <t xml:space="preserve">Muccino             </t>
  </si>
  <si>
    <t xml:space="preserve">Aunty Elsie         </t>
  </si>
  <si>
    <t xml:space="preserve">Beach Fighter       </t>
  </si>
  <si>
    <t xml:space="preserve">Sognani             </t>
  </si>
  <si>
    <t xml:space="preserve">Heavens Reject      </t>
  </si>
  <si>
    <t xml:space="preserve">Wazamba             </t>
  </si>
  <si>
    <t xml:space="preserve">Al Shameel          </t>
  </si>
  <si>
    <t xml:space="preserve">Musee Des Arts      </t>
  </si>
  <si>
    <t xml:space="preserve">Given Evidence      </t>
  </si>
  <si>
    <t xml:space="preserve">Bewildering         </t>
  </si>
  <si>
    <t xml:space="preserve">Dash For Dee        </t>
  </si>
  <si>
    <t xml:space="preserve">Small Town Honey    </t>
  </si>
  <si>
    <t xml:space="preserve">Grey Sambucca       </t>
  </si>
  <si>
    <t xml:space="preserve">Phoenix Star        </t>
  </si>
  <si>
    <t xml:space="preserve">Abide               </t>
  </si>
  <si>
    <t xml:space="preserve">Kifaah              </t>
  </si>
  <si>
    <t xml:space="preserve">Gee Whizzer         </t>
  </si>
  <si>
    <t xml:space="preserve">Vellastar           </t>
  </si>
  <si>
    <t xml:space="preserve">Hero Master         </t>
  </si>
  <si>
    <t xml:space="preserve">Flash Boy           </t>
  </si>
  <si>
    <t xml:space="preserve">Ruary Mac           </t>
  </si>
  <si>
    <t xml:space="preserve">Ocean Grove         </t>
  </si>
  <si>
    <t xml:space="preserve">Precision Timing    </t>
  </si>
  <si>
    <t xml:space="preserve">Big Pats Pontiac    </t>
  </si>
  <si>
    <t xml:space="preserve">Lost Command        </t>
  </si>
  <si>
    <t xml:space="preserve">Via Torrone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</si>
</sst>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U168" sqref="U168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2.00390625" style="10" bestFit="1" customWidth="1"/>
    <col min="4" max="4" width="5.8515625" style="10" bestFit="1" customWidth="1"/>
    <col min="5" max="5" width="5.7109375" style="10" bestFit="1" customWidth="1"/>
    <col min="6" max="6" width="20.7109375" style="10" bestFit="1" customWidth="1"/>
    <col min="7" max="7" width="8.8515625" style="11" bestFit="1" customWidth="1"/>
    <col min="8" max="8" width="8.14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281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</v>
      </c>
      <c r="B2" s="5">
        <v>0.5555555555555556</v>
      </c>
      <c r="C2" s="1" t="s">
        <v>19</v>
      </c>
      <c r="D2" s="1">
        <v>1</v>
      </c>
      <c r="E2" s="1">
        <v>1</v>
      </c>
      <c r="F2" s="1" t="s">
        <v>20</v>
      </c>
      <c r="G2" s="2">
        <v>71.3195</v>
      </c>
      <c r="H2" s="6">
        <f>1+_xlfn.COUNTIFS(A:A,A2,O:O,"&lt;"&amp;O2)</f>
        <v>1</v>
      </c>
      <c r="I2" s="2">
        <f>_xlfn.AVERAGEIF(A:A,A2,G:G)</f>
        <v>53.45625999999997</v>
      </c>
      <c r="J2" s="2">
        <f aca="true" t="shared" si="0" ref="J2:J57">G2-I2</f>
        <v>17.863240000000033</v>
      </c>
      <c r="K2" s="2">
        <f aca="true" t="shared" si="1" ref="K2:K57">90+J2</f>
        <v>107.86324000000003</v>
      </c>
      <c r="L2" s="2">
        <f aca="true" t="shared" si="2" ref="L2:L57">EXP(0.06*K2)</f>
        <v>646.6430227738635</v>
      </c>
      <c r="M2" s="2">
        <f>SUMIF(A:A,A2,L:L)</f>
        <v>1458.5372129867133</v>
      </c>
      <c r="N2" s="3">
        <f aca="true" t="shared" si="3" ref="N2:N57">L2/M2</f>
        <v>0.4433503766761652</v>
      </c>
      <c r="O2" s="7">
        <f aca="true" t="shared" si="4" ref="O2:O57">1/N2</f>
        <v>2.255552386121973</v>
      </c>
      <c r="P2" s="3">
        <f aca="true" t="shared" si="5" ref="P2:P57">IF(O2&gt;21,"",N2)</f>
        <v>0.4433503766761652</v>
      </c>
      <c r="Q2" s="3">
        <f>IF(ISNUMBER(P2),SUMIF(A:A,A2,P:P),"")</f>
        <v>1</v>
      </c>
      <c r="R2" s="3">
        <f aca="true" t="shared" si="6" ref="R2:R57">_xlfn.IFERROR(P2*(1/Q2),"")</f>
        <v>0.4433503766761652</v>
      </c>
      <c r="S2" s="8">
        <f aca="true" t="shared" si="7" ref="S2:S57">_xlfn.IFERROR(1/R2,"")</f>
        <v>2.255552386121973</v>
      </c>
    </row>
    <row r="3" spans="1:19" ht="15">
      <c r="A3" s="1">
        <v>1</v>
      </c>
      <c r="B3" s="5">
        <v>0.5555555555555556</v>
      </c>
      <c r="C3" s="1" t="s">
        <v>19</v>
      </c>
      <c r="D3" s="1">
        <v>1</v>
      </c>
      <c r="E3" s="1">
        <v>6</v>
      </c>
      <c r="F3" s="1" t="s">
        <v>24</v>
      </c>
      <c r="G3" s="2">
        <v>64.3518666666666</v>
      </c>
      <c r="H3" s="6">
        <f>1+_xlfn.COUNTIFS(A:A,A3,O:O,"&lt;"&amp;O3)</f>
        <v>2</v>
      </c>
      <c r="I3" s="2">
        <f>_xlfn.AVERAGEIF(A:A,A3,G:G)</f>
        <v>53.45625999999997</v>
      </c>
      <c r="J3" s="2">
        <f t="shared" si="0"/>
        <v>10.895606666666623</v>
      </c>
      <c r="K3" s="2">
        <f t="shared" si="1"/>
        <v>100.89560666666662</v>
      </c>
      <c r="L3" s="2">
        <f t="shared" si="2"/>
        <v>425.70065011501606</v>
      </c>
      <c r="M3" s="2">
        <f>SUMIF(A:A,A3,L:L)</f>
        <v>1458.5372129867133</v>
      </c>
      <c r="N3" s="3">
        <f t="shared" si="3"/>
        <v>0.29186821311421285</v>
      </c>
      <c r="O3" s="7">
        <f t="shared" si="4"/>
        <v>3.4262038655394225</v>
      </c>
      <c r="P3" s="3">
        <f t="shared" si="5"/>
        <v>0.29186821311421285</v>
      </c>
      <c r="Q3" s="3">
        <f>IF(ISNUMBER(P3),SUMIF(A:A,A3,P:P),"")</f>
        <v>1</v>
      </c>
      <c r="R3" s="3">
        <f t="shared" si="6"/>
        <v>0.29186821311421285</v>
      </c>
      <c r="S3" s="8">
        <f t="shared" si="7"/>
        <v>3.4262038655394225</v>
      </c>
    </row>
    <row r="4" spans="1:19" ht="15">
      <c r="A4" s="1">
        <v>1</v>
      </c>
      <c r="B4" s="5">
        <v>0.5555555555555556</v>
      </c>
      <c r="C4" s="1" t="s">
        <v>19</v>
      </c>
      <c r="D4" s="1">
        <v>1</v>
      </c>
      <c r="E4" s="1">
        <v>4</v>
      </c>
      <c r="F4" s="1" t="s">
        <v>23</v>
      </c>
      <c r="G4" s="2">
        <v>48.9952</v>
      </c>
      <c r="H4" s="6">
        <f>1+_xlfn.COUNTIFS(A:A,A4,O:O,"&lt;"&amp;O4)</f>
        <v>3</v>
      </c>
      <c r="I4" s="2">
        <f>_xlfn.AVERAGEIF(A:A,A4,G:G)</f>
        <v>53.45625999999997</v>
      </c>
      <c r="J4" s="2">
        <f t="shared" si="0"/>
        <v>-4.461059999999975</v>
      </c>
      <c r="K4" s="2">
        <f t="shared" si="1"/>
        <v>85.53894000000003</v>
      </c>
      <c r="L4" s="2">
        <f t="shared" si="2"/>
        <v>169.41247131132837</v>
      </c>
      <c r="M4" s="2">
        <f>SUMIF(A:A,A4,L:L)</f>
        <v>1458.5372129867133</v>
      </c>
      <c r="N4" s="3">
        <f t="shared" si="3"/>
        <v>0.11615231329231204</v>
      </c>
      <c r="O4" s="7">
        <f t="shared" si="4"/>
        <v>8.609385139694748</v>
      </c>
      <c r="P4" s="3">
        <f t="shared" si="5"/>
        <v>0.11615231329231204</v>
      </c>
      <c r="Q4" s="3">
        <f>IF(ISNUMBER(P4),SUMIF(A:A,A4,P:P),"")</f>
        <v>1</v>
      </c>
      <c r="R4" s="3">
        <f t="shared" si="6"/>
        <v>0.11615231329231204</v>
      </c>
      <c r="S4" s="8">
        <f t="shared" si="7"/>
        <v>8.609385139694748</v>
      </c>
    </row>
    <row r="5" spans="1:19" ht="15">
      <c r="A5" s="1">
        <v>1</v>
      </c>
      <c r="B5" s="5">
        <v>0.5555555555555556</v>
      </c>
      <c r="C5" s="1" t="s">
        <v>19</v>
      </c>
      <c r="D5" s="1">
        <v>1</v>
      </c>
      <c r="E5" s="1">
        <v>3</v>
      </c>
      <c r="F5" s="1" t="s">
        <v>22</v>
      </c>
      <c r="G5" s="2">
        <v>44.169599999999996</v>
      </c>
      <c r="H5" s="6">
        <f>1+_xlfn.COUNTIFS(A:A,A5,O:O,"&lt;"&amp;O5)</f>
        <v>4</v>
      </c>
      <c r="I5" s="2">
        <f>_xlfn.AVERAGEIF(A:A,A5,G:G)</f>
        <v>53.45625999999997</v>
      </c>
      <c r="J5" s="2">
        <f t="shared" si="0"/>
        <v>-9.286659999999976</v>
      </c>
      <c r="K5" s="2">
        <f t="shared" si="1"/>
        <v>80.71334000000002</v>
      </c>
      <c r="L5" s="2">
        <f t="shared" si="2"/>
        <v>126.82401286744626</v>
      </c>
      <c r="M5" s="2">
        <f>SUMIF(A:A,A5,L:L)</f>
        <v>1458.5372129867133</v>
      </c>
      <c r="N5" s="3">
        <f t="shared" si="3"/>
        <v>0.08695288110458486</v>
      </c>
      <c r="O5" s="7">
        <f t="shared" si="4"/>
        <v>11.500481494077507</v>
      </c>
      <c r="P5" s="3">
        <f t="shared" si="5"/>
        <v>0.08695288110458486</v>
      </c>
      <c r="Q5" s="3">
        <f>IF(ISNUMBER(P5),SUMIF(A:A,A5,P:P),"")</f>
        <v>1</v>
      </c>
      <c r="R5" s="3">
        <f t="shared" si="6"/>
        <v>0.08695288110458486</v>
      </c>
      <c r="S5" s="8">
        <f t="shared" si="7"/>
        <v>11.500481494077507</v>
      </c>
    </row>
    <row r="6" spans="1:19" ht="15">
      <c r="A6" s="1">
        <v>1</v>
      </c>
      <c r="B6" s="5">
        <v>0.5555555555555556</v>
      </c>
      <c r="C6" s="1" t="s">
        <v>19</v>
      </c>
      <c r="D6" s="1">
        <v>1</v>
      </c>
      <c r="E6" s="1">
        <v>2</v>
      </c>
      <c r="F6" s="1" t="s">
        <v>21</v>
      </c>
      <c r="G6" s="2">
        <v>38.445133333333295</v>
      </c>
      <c r="H6" s="6">
        <f>1+_xlfn.COUNTIFS(A:A,A6,O:O,"&lt;"&amp;O6)</f>
        <v>5</v>
      </c>
      <c r="I6" s="2">
        <f>_xlfn.AVERAGEIF(A:A,A6,G:G)</f>
        <v>53.45625999999997</v>
      </c>
      <c r="J6" s="2">
        <f t="shared" si="0"/>
        <v>-15.011126666666676</v>
      </c>
      <c r="K6" s="2">
        <f t="shared" si="1"/>
        <v>74.98887333333332</v>
      </c>
      <c r="L6" s="2">
        <f t="shared" si="2"/>
        <v>89.9570559190591</v>
      </c>
      <c r="M6" s="2">
        <f>SUMIF(A:A,A6,L:L)</f>
        <v>1458.5372129867133</v>
      </c>
      <c r="N6" s="3">
        <f t="shared" si="3"/>
        <v>0.06167621581272509</v>
      </c>
      <c r="O6" s="7">
        <f t="shared" si="4"/>
        <v>16.2137055074264</v>
      </c>
      <c r="P6" s="3">
        <f t="shared" si="5"/>
        <v>0.06167621581272509</v>
      </c>
      <c r="Q6" s="3">
        <f>IF(ISNUMBER(P6),SUMIF(A:A,A6,P:P),"")</f>
        <v>1</v>
      </c>
      <c r="R6" s="3">
        <f t="shared" si="6"/>
        <v>0.06167621581272509</v>
      </c>
      <c r="S6" s="8">
        <f t="shared" si="7"/>
        <v>16.2137055074264</v>
      </c>
    </row>
    <row r="7" spans="1:19" ht="15">
      <c r="A7" s="1">
        <v>12</v>
      </c>
      <c r="B7" s="5">
        <v>0.5694444444444444</v>
      </c>
      <c r="C7" s="1" t="s">
        <v>108</v>
      </c>
      <c r="D7" s="1">
        <v>1</v>
      </c>
      <c r="E7" s="1">
        <v>2</v>
      </c>
      <c r="F7" s="1" t="s">
        <v>110</v>
      </c>
      <c r="G7" s="2">
        <v>69.4382666666666</v>
      </c>
      <c r="H7" s="6">
        <f>1+_xlfn.COUNTIFS(A:A,A7,O:O,"&lt;"&amp;O7)</f>
        <v>1</v>
      </c>
      <c r="I7" s="2">
        <f>_xlfn.AVERAGEIF(A:A,A7,G:G)</f>
        <v>47.059354166666644</v>
      </c>
      <c r="J7" s="2">
        <f t="shared" si="0"/>
        <v>22.378912499999963</v>
      </c>
      <c r="K7" s="2">
        <f t="shared" si="1"/>
        <v>112.37891249999996</v>
      </c>
      <c r="L7" s="2">
        <f t="shared" si="2"/>
        <v>847.8762978718743</v>
      </c>
      <c r="M7" s="2">
        <f>SUMIF(A:A,A7,L:L)</f>
        <v>2265.7142485340237</v>
      </c>
      <c r="N7" s="3">
        <f t="shared" si="3"/>
        <v>0.3742203141550054</v>
      </c>
      <c r="O7" s="7">
        <f t="shared" si="4"/>
        <v>2.672222651135371</v>
      </c>
      <c r="P7" s="3">
        <f t="shared" si="5"/>
        <v>0.3742203141550054</v>
      </c>
      <c r="Q7" s="3">
        <f>IF(ISNUMBER(P7),SUMIF(A:A,A7,P:P),"")</f>
        <v>0.9568238310112998</v>
      </c>
      <c r="R7" s="3">
        <f t="shared" si="6"/>
        <v>0.3911068077803614</v>
      </c>
      <c r="S7" s="8">
        <f t="shared" si="7"/>
        <v>2.5568463143745177</v>
      </c>
    </row>
    <row r="8" spans="1:19" ht="15">
      <c r="A8" s="1">
        <v>12</v>
      </c>
      <c r="B8" s="5">
        <v>0.5694444444444444</v>
      </c>
      <c r="C8" s="1" t="s">
        <v>108</v>
      </c>
      <c r="D8" s="1">
        <v>1</v>
      </c>
      <c r="E8" s="1">
        <v>1</v>
      </c>
      <c r="F8" s="1" t="s">
        <v>109</v>
      </c>
      <c r="G8" s="2">
        <v>54.439233333333306</v>
      </c>
      <c r="H8" s="6">
        <f>1+_xlfn.COUNTIFS(A:A,A8,O:O,"&lt;"&amp;O8)</f>
        <v>2</v>
      </c>
      <c r="I8" s="2">
        <f>_xlfn.AVERAGEIF(A:A,A8,G:G)</f>
        <v>47.059354166666644</v>
      </c>
      <c r="J8" s="2">
        <f t="shared" si="0"/>
        <v>7.379879166666662</v>
      </c>
      <c r="K8" s="2">
        <f t="shared" si="1"/>
        <v>97.37987916666665</v>
      </c>
      <c r="L8" s="2">
        <f t="shared" si="2"/>
        <v>344.740772312839</v>
      </c>
      <c r="M8" s="2">
        <f>SUMIF(A:A,A8,L:L)</f>
        <v>2265.7142485340237</v>
      </c>
      <c r="N8" s="3">
        <f t="shared" si="3"/>
        <v>0.15215545055423263</v>
      </c>
      <c r="O8" s="7">
        <f t="shared" si="4"/>
        <v>6.572225946277034</v>
      </c>
      <c r="P8" s="3">
        <f t="shared" si="5"/>
        <v>0.15215545055423263</v>
      </c>
      <c r="Q8" s="3">
        <f>IF(ISNUMBER(P8),SUMIF(A:A,A8,P:P),"")</f>
        <v>0.9568238310112998</v>
      </c>
      <c r="R8" s="3">
        <f t="shared" si="6"/>
        <v>0.1590213847343396</v>
      </c>
      <c r="S8" s="8">
        <f t="shared" si="7"/>
        <v>6.288462408188656</v>
      </c>
    </row>
    <row r="9" spans="1:19" ht="15">
      <c r="A9" s="1">
        <v>12</v>
      </c>
      <c r="B9" s="5">
        <v>0.5694444444444444</v>
      </c>
      <c r="C9" s="1" t="s">
        <v>108</v>
      </c>
      <c r="D9" s="1">
        <v>1</v>
      </c>
      <c r="E9" s="1">
        <v>4</v>
      </c>
      <c r="F9" s="1" t="s">
        <v>111</v>
      </c>
      <c r="G9" s="2">
        <v>52.3634333333333</v>
      </c>
      <c r="H9" s="6">
        <f>1+_xlfn.COUNTIFS(A:A,A9,O:O,"&lt;"&amp;O9)</f>
        <v>3</v>
      </c>
      <c r="I9" s="2">
        <f>_xlfn.AVERAGEIF(A:A,A9,G:G)</f>
        <v>47.059354166666644</v>
      </c>
      <c r="J9" s="2">
        <f t="shared" si="0"/>
        <v>5.304079166666654</v>
      </c>
      <c r="K9" s="2">
        <f t="shared" si="1"/>
        <v>95.30407916666665</v>
      </c>
      <c r="L9" s="2">
        <f t="shared" si="2"/>
        <v>304.3702080073796</v>
      </c>
      <c r="M9" s="2">
        <f>SUMIF(A:A,A9,L:L)</f>
        <v>2265.7142485340237</v>
      </c>
      <c r="N9" s="3">
        <f t="shared" si="3"/>
        <v>0.13433742061882475</v>
      </c>
      <c r="O9" s="7">
        <f t="shared" si="4"/>
        <v>7.443942241808011</v>
      </c>
      <c r="P9" s="3">
        <f t="shared" si="5"/>
        <v>0.13433742061882475</v>
      </c>
      <c r="Q9" s="3">
        <f>IF(ISNUMBER(P9),SUMIF(A:A,A9,P:P),"")</f>
        <v>0.9568238310112998</v>
      </c>
      <c r="R9" s="3">
        <f t="shared" si="6"/>
        <v>0.14039932562804058</v>
      </c>
      <c r="S9" s="8">
        <f t="shared" si="7"/>
        <v>7.122541333633584</v>
      </c>
    </row>
    <row r="10" spans="1:19" ht="15">
      <c r="A10" s="1">
        <v>12</v>
      </c>
      <c r="B10" s="5">
        <v>0.5694444444444444</v>
      </c>
      <c r="C10" s="1" t="s">
        <v>108</v>
      </c>
      <c r="D10" s="1">
        <v>1</v>
      </c>
      <c r="E10" s="1">
        <v>5</v>
      </c>
      <c r="F10" s="1" t="s">
        <v>112</v>
      </c>
      <c r="G10" s="2">
        <v>48.9862666666666</v>
      </c>
      <c r="H10" s="6">
        <f>1+_xlfn.COUNTIFS(A:A,A10,O:O,"&lt;"&amp;O10)</f>
        <v>4</v>
      </c>
      <c r="I10" s="2">
        <f>_xlfn.AVERAGEIF(A:A,A10,G:G)</f>
        <v>47.059354166666644</v>
      </c>
      <c r="J10" s="2">
        <f t="shared" si="0"/>
        <v>1.9269124999999576</v>
      </c>
      <c r="K10" s="2">
        <f t="shared" si="1"/>
        <v>91.92691249999996</v>
      </c>
      <c r="L10" s="2">
        <f t="shared" si="2"/>
        <v>248.54272193107366</v>
      </c>
      <c r="M10" s="2">
        <f>SUMIF(A:A,A10,L:L)</f>
        <v>2265.7142485340237</v>
      </c>
      <c r="N10" s="3">
        <f t="shared" si="3"/>
        <v>0.10969729395129474</v>
      </c>
      <c r="O10" s="7">
        <f t="shared" si="4"/>
        <v>9.11599515338999</v>
      </c>
      <c r="P10" s="3">
        <f t="shared" si="5"/>
        <v>0.10969729395129474</v>
      </c>
      <c r="Q10" s="3">
        <f>IF(ISNUMBER(P10),SUMIF(A:A,A10,P:P),"")</f>
        <v>0.9568238310112998</v>
      </c>
      <c r="R10" s="3">
        <f t="shared" si="6"/>
        <v>0.1146473262850821</v>
      </c>
      <c r="S10" s="8">
        <f t="shared" si="7"/>
        <v>8.722401406147052</v>
      </c>
    </row>
    <row r="11" spans="1:19" ht="15">
      <c r="A11" s="1">
        <v>12</v>
      </c>
      <c r="B11" s="5">
        <v>0.5694444444444444</v>
      </c>
      <c r="C11" s="1" t="s">
        <v>108</v>
      </c>
      <c r="D11" s="1">
        <v>1</v>
      </c>
      <c r="E11" s="1">
        <v>7</v>
      </c>
      <c r="F11" s="1" t="s">
        <v>114</v>
      </c>
      <c r="G11" s="2">
        <v>42.021633333333305</v>
      </c>
      <c r="H11" s="6">
        <f>1+_xlfn.COUNTIFS(A:A,A11,O:O,"&lt;"&amp;O11)</f>
        <v>5</v>
      </c>
      <c r="I11" s="2">
        <f>_xlfn.AVERAGEIF(A:A,A11,G:G)</f>
        <v>47.059354166666644</v>
      </c>
      <c r="J11" s="2">
        <f t="shared" si="0"/>
        <v>-5.0377208333333385</v>
      </c>
      <c r="K11" s="2">
        <f t="shared" si="1"/>
        <v>84.96227916666666</v>
      </c>
      <c r="L11" s="2">
        <f t="shared" si="2"/>
        <v>163.65110448621942</v>
      </c>
      <c r="M11" s="2">
        <f>SUMIF(A:A,A11,L:L)</f>
        <v>2265.7142485340237</v>
      </c>
      <c r="N11" s="3">
        <f t="shared" si="3"/>
        <v>0.07222936634313262</v>
      </c>
      <c r="O11" s="7">
        <f t="shared" si="4"/>
        <v>13.844784339508156</v>
      </c>
      <c r="P11" s="3">
        <f t="shared" si="5"/>
        <v>0.07222936634313262</v>
      </c>
      <c r="Q11" s="3">
        <f>IF(ISNUMBER(P11),SUMIF(A:A,A11,P:P),"")</f>
        <v>0.9568238310112998</v>
      </c>
      <c r="R11" s="3">
        <f t="shared" si="6"/>
        <v>0.07548867827298045</v>
      </c>
      <c r="S11" s="8">
        <f t="shared" si="7"/>
        <v>13.24701959125344</v>
      </c>
    </row>
    <row r="12" spans="1:19" ht="15">
      <c r="A12" s="1">
        <v>12</v>
      </c>
      <c r="B12" s="5">
        <v>0.5694444444444444</v>
      </c>
      <c r="C12" s="1" t="s">
        <v>108</v>
      </c>
      <c r="D12" s="1">
        <v>1</v>
      </c>
      <c r="E12" s="1">
        <v>6</v>
      </c>
      <c r="F12" s="1" t="s">
        <v>113</v>
      </c>
      <c r="G12" s="2">
        <v>40.5525666666667</v>
      </c>
      <c r="H12" s="6">
        <f>1+_xlfn.COUNTIFS(A:A,A12,O:O,"&lt;"&amp;O12)</f>
        <v>6</v>
      </c>
      <c r="I12" s="2">
        <f>_xlfn.AVERAGEIF(A:A,A12,G:G)</f>
        <v>47.059354166666644</v>
      </c>
      <c r="J12" s="2">
        <f t="shared" si="0"/>
        <v>-6.506787499999945</v>
      </c>
      <c r="K12" s="2">
        <f t="shared" si="1"/>
        <v>83.49321250000006</v>
      </c>
      <c r="L12" s="2">
        <f t="shared" si="2"/>
        <v>149.84369987460545</v>
      </c>
      <c r="M12" s="2">
        <f>SUMIF(A:A,A12,L:L)</f>
        <v>2265.7142485340237</v>
      </c>
      <c r="N12" s="3">
        <f t="shared" si="3"/>
        <v>0.06613530367810426</v>
      </c>
      <c r="O12" s="7">
        <f t="shared" si="4"/>
        <v>15.120517248506639</v>
      </c>
      <c r="P12" s="3">
        <f t="shared" si="5"/>
        <v>0.06613530367810426</v>
      </c>
      <c r="Q12" s="3">
        <f>IF(ISNUMBER(P12),SUMIF(A:A,A12,P:P),"")</f>
        <v>0.9568238310112998</v>
      </c>
      <c r="R12" s="3">
        <f t="shared" si="6"/>
        <v>0.06911962425539046</v>
      </c>
      <c r="S12" s="8">
        <f t="shared" si="7"/>
        <v>14.46767124058856</v>
      </c>
    </row>
    <row r="13" spans="1:19" ht="15">
      <c r="A13" s="1">
        <v>12</v>
      </c>
      <c r="B13" s="5">
        <v>0.5694444444444444</v>
      </c>
      <c r="C13" s="1" t="s">
        <v>108</v>
      </c>
      <c r="D13" s="1">
        <v>1</v>
      </c>
      <c r="E13" s="1">
        <v>8</v>
      </c>
      <c r="F13" s="1" t="s">
        <v>115</v>
      </c>
      <c r="G13" s="2">
        <v>35.227766666666696</v>
      </c>
      <c r="H13" s="6">
        <f>1+_xlfn.COUNTIFS(A:A,A13,O:O,"&lt;"&amp;O13)</f>
        <v>7</v>
      </c>
      <c r="I13" s="2">
        <f>_xlfn.AVERAGEIF(A:A,A13,G:G)</f>
        <v>47.059354166666644</v>
      </c>
      <c r="J13" s="2">
        <f t="shared" si="0"/>
        <v>-11.831587499999948</v>
      </c>
      <c r="K13" s="2">
        <f t="shared" si="1"/>
        <v>78.16841250000004</v>
      </c>
      <c r="L13" s="2">
        <f t="shared" si="2"/>
        <v>108.86458277522108</v>
      </c>
      <c r="M13" s="2">
        <f>SUMIF(A:A,A13,L:L)</f>
        <v>2265.7142485340237</v>
      </c>
      <c r="N13" s="3">
        <f t="shared" si="3"/>
        <v>0.04804868171070527</v>
      </c>
      <c r="O13" s="7">
        <f t="shared" si="4"/>
        <v>20.812225526204177</v>
      </c>
      <c r="P13" s="3">
        <f t="shared" si="5"/>
        <v>0.04804868171070527</v>
      </c>
      <c r="Q13" s="3">
        <f>IF(ISNUMBER(P13),SUMIF(A:A,A13,P:P),"")</f>
        <v>0.9568238310112998</v>
      </c>
      <c r="R13" s="3">
        <f t="shared" si="6"/>
        <v>0.05021685304380533</v>
      </c>
      <c r="S13" s="8">
        <f t="shared" si="7"/>
        <v>19.913633359853847</v>
      </c>
    </row>
    <row r="14" spans="1:19" ht="15">
      <c r="A14" s="1">
        <v>12</v>
      </c>
      <c r="B14" s="5">
        <v>0.5694444444444444</v>
      </c>
      <c r="C14" s="1" t="s">
        <v>108</v>
      </c>
      <c r="D14" s="1">
        <v>1</v>
      </c>
      <c r="E14" s="1">
        <v>9</v>
      </c>
      <c r="F14" s="1" t="s">
        <v>116</v>
      </c>
      <c r="G14" s="2">
        <v>33.4456666666667</v>
      </c>
      <c r="H14" s="6">
        <f>1+_xlfn.COUNTIFS(A:A,A14,O:O,"&lt;"&amp;O14)</f>
        <v>8</v>
      </c>
      <c r="I14" s="2">
        <f>_xlfn.AVERAGEIF(A:A,A14,G:G)</f>
        <v>47.059354166666644</v>
      </c>
      <c r="J14" s="2">
        <f t="shared" si="0"/>
        <v>-13.61368749999994</v>
      </c>
      <c r="K14" s="2">
        <f t="shared" si="1"/>
        <v>76.38631250000006</v>
      </c>
      <c r="L14" s="2">
        <f t="shared" si="2"/>
        <v>97.82486127481094</v>
      </c>
      <c r="M14" s="2">
        <f>SUMIF(A:A,A14,L:L)</f>
        <v>2265.7142485340237</v>
      </c>
      <c r="N14" s="3">
        <f t="shared" si="3"/>
        <v>0.04317616898870022</v>
      </c>
      <c r="O14" s="7">
        <f t="shared" si="4"/>
        <v>23.160924728215544</v>
      </c>
      <c r="P14" s="3">
        <f t="shared" si="5"/>
      </c>
      <c r="Q14" s="3">
        <f>IF(ISNUMBER(P14),SUMIF(A:A,A14,P:P),"")</f>
      </c>
      <c r="R14" s="3">
        <f t="shared" si="6"/>
      </c>
      <c r="S14" s="8">
        <f t="shared" si="7"/>
      </c>
    </row>
    <row r="15" spans="1:19" ht="15">
      <c r="A15" s="1">
        <v>2</v>
      </c>
      <c r="B15" s="5">
        <v>0.579861111111111</v>
      </c>
      <c r="C15" s="1" t="s">
        <v>19</v>
      </c>
      <c r="D15" s="1">
        <v>2</v>
      </c>
      <c r="E15" s="1">
        <v>7</v>
      </c>
      <c r="F15" s="1" t="s">
        <v>31</v>
      </c>
      <c r="G15" s="2">
        <v>69.5518999999999</v>
      </c>
      <c r="H15" s="6">
        <f>1+_xlfn.COUNTIFS(A:A,A15,O:O,"&lt;"&amp;O15)</f>
        <v>1</v>
      </c>
      <c r="I15" s="2">
        <f>_xlfn.AVERAGEIF(A:A,A15,G:G)</f>
        <v>50.71146296296294</v>
      </c>
      <c r="J15" s="2">
        <f t="shared" si="0"/>
        <v>18.840437037036963</v>
      </c>
      <c r="K15" s="2">
        <f t="shared" si="1"/>
        <v>108.84043703703696</v>
      </c>
      <c r="L15" s="2">
        <f t="shared" si="2"/>
        <v>685.6904057060253</v>
      </c>
      <c r="M15" s="2">
        <f>SUMIF(A:A,A15,L:L)</f>
        <v>2841.217424466967</v>
      </c>
      <c r="N15" s="3">
        <f t="shared" si="3"/>
        <v>0.24133682969886258</v>
      </c>
      <c r="O15" s="7">
        <f t="shared" si="4"/>
        <v>4.143586377793182</v>
      </c>
      <c r="P15" s="3">
        <f t="shared" si="5"/>
        <v>0.24133682969886258</v>
      </c>
      <c r="Q15" s="3">
        <f>IF(ISNUMBER(P15),SUMIF(A:A,A15,P:P),"")</f>
        <v>0.9214906309928969</v>
      </c>
      <c r="R15" s="3">
        <f t="shared" si="6"/>
        <v>0.26189829997384195</v>
      </c>
      <c r="S15" s="8">
        <f t="shared" si="7"/>
        <v>3.8182760258462105</v>
      </c>
    </row>
    <row r="16" spans="1:19" ht="15">
      <c r="A16" s="1">
        <v>2</v>
      </c>
      <c r="B16" s="5">
        <v>0.579861111111111</v>
      </c>
      <c r="C16" s="1" t="s">
        <v>19</v>
      </c>
      <c r="D16" s="1">
        <v>2</v>
      </c>
      <c r="E16" s="1">
        <v>5</v>
      </c>
      <c r="F16" s="1" t="s">
        <v>29</v>
      </c>
      <c r="G16" s="2">
        <v>67.39683333333339</v>
      </c>
      <c r="H16" s="6">
        <f>1+_xlfn.COUNTIFS(A:A,A16,O:O,"&lt;"&amp;O16)</f>
        <v>2</v>
      </c>
      <c r="I16" s="2">
        <f>_xlfn.AVERAGEIF(A:A,A16,G:G)</f>
        <v>50.71146296296294</v>
      </c>
      <c r="J16" s="2">
        <f t="shared" si="0"/>
        <v>16.68537037037045</v>
      </c>
      <c r="K16" s="2">
        <f t="shared" si="1"/>
        <v>106.68537037037045</v>
      </c>
      <c r="L16" s="2">
        <f t="shared" si="2"/>
        <v>602.5208208663431</v>
      </c>
      <c r="M16" s="2">
        <f>SUMIF(A:A,A16,L:L)</f>
        <v>2841.217424466967</v>
      </c>
      <c r="N16" s="3">
        <f t="shared" si="3"/>
        <v>0.21206431288143338</v>
      </c>
      <c r="O16" s="7">
        <f t="shared" si="4"/>
        <v>4.715550610154321</v>
      </c>
      <c r="P16" s="3">
        <f t="shared" si="5"/>
        <v>0.21206431288143338</v>
      </c>
      <c r="Q16" s="3">
        <f>IF(ISNUMBER(P16),SUMIF(A:A,A16,P:P),"")</f>
        <v>0.9214906309928969</v>
      </c>
      <c r="R16" s="3">
        <f t="shared" si="6"/>
        <v>0.23013181659040444</v>
      </c>
      <c r="S16" s="8">
        <f t="shared" si="7"/>
        <v>4.345335707230045</v>
      </c>
    </row>
    <row r="17" spans="1:19" ht="15">
      <c r="A17" s="1">
        <v>2</v>
      </c>
      <c r="B17" s="5">
        <v>0.579861111111111</v>
      </c>
      <c r="C17" s="1" t="s">
        <v>19</v>
      </c>
      <c r="D17" s="1">
        <v>2</v>
      </c>
      <c r="E17" s="1">
        <v>2</v>
      </c>
      <c r="F17" s="1" t="s">
        <v>26</v>
      </c>
      <c r="G17" s="2">
        <v>61.9737333333333</v>
      </c>
      <c r="H17" s="6">
        <f>1+_xlfn.COUNTIFS(A:A,A17,O:O,"&lt;"&amp;O17)</f>
        <v>3</v>
      </c>
      <c r="I17" s="2">
        <f>_xlfn.AVERAGEIF(A:A,A17,G:G)</f>
        <v>50.71146296296294</v>
      </c>
      <c r="J17" s="2">
        <f t="shared" si="0"/>
        <v>11.26227037037036</v>
      </c>
      <c r="K17" s="2">
        <f t="shared" si="1"/>
        <v>101.26227037037036</v>
      </c>
      <c r="L17" s="2">
        <f t="shared" si="2"/>
        <v>435.1697662615797</v>
      </c>
      <c r="M17" s="2">
        <f>SUMIF(A:A,A17,L:L)</f>
        <v>2841.217424466967</v>
      </c>
      <c r="N17" s="3">
        <f t="shared" si="3"/>
        <v>0.15316313440644927</v>
      </c>
      <c r="O17" s="7">
        <f t="shared" si="4"/>
        <v>6.5289862594891686</v>
      </c>
      <c r="P17" s="3">
        <f t="shared" si="5"/>
        <v>0.15316313440644927</v>
      </c>
      <c r="Q17" s="3">
        <f>IF(ISNUMBER(P17),SUMIF(A:A,A17,P:P),"")</f>
        <v>0.9214906309928969</v>
      </c>
      <c r="R17" s="3">
        <f t="shared" si="6"/>
        <v>0.16621236207406423</v>
      </c>
      <c r="S17" s="8">
        <f t="shared" si="7"/>
        <v>6.016399668000627</v>
      </c>
    </row>
    <row r="18" spans="1:19" ht="15">
      <c r="A18" s="1">
        <v>2</v>
      </c>
      <c r="B18" s="5">
        <v>0.579861111111111</v>
      </c>
      <c r="C18" s="1" t="s">
        <v>19</v>
      </c>
      <c r="D18" s="1">
        <v>2</v>
      </c>
      <c r="E18" s="1">
        <v>4</v>
      </c>
      <c r="F18" s="1" t="s">
        <v>28</v>
      </c>
      <c r="G18" s="2">
        <v>60.3867666666666</v>
      </c>
      <c r="H18" s="6">
        <f>1+_xlfn.COUNTIFS(A:A,A18,O:O,"&lt;"&amp;O18)</f>
        <v>4</v>
      </c>
      <c r="I18" s="2">
        <f>_xlfn.AVERAGEIF(A:A,A18,G:G)</f>
        <v>50.71146296296294</v>
      </c>
      <c r="J18" s="2">
        <f t="shared" si="0"/>
        <v>9.675303703703662</v>
      </c>
      <c r="K18" s="2">
        <f t="shared" si="1"/>
        <v>99.67530370370366</v>
      </c>
      <c r="L18" s="2">
        <f t="shared" si="2"/>
        <v>395.6453472494381</v>
      </c>
      <c r="M18" s="2">
        <f>SUMIF(A:A,A18,L:L)</f>
        <v>2841.217424466967</v>
      </c>
      <c r="N18" s="3">
        <f t="shared" si="3"/>
        <v>0.13925204873177352</v>
      </c>
      <c r="O18" s="7">
        <f t="shared" si="4"/>
        <v>7.181222891206391</v>
      </c>
      <c r="P18" s="3">
        <f t="shared" si="5"/>
        <v>0.13925204873177352</v>
      </c>
      <c r="Q18" s="3">
        <f>IF(ISNUMBER(P18),SUMIF(A:A,A18,P:P),"")</f>
        <v>0.9214906309928969</v>
      </c>
      <c r="R18" s="3">
        <f t="shared" si="6"/>
        <v>0.151116076548419</v>
      </c>
      <c r="S18" s="8">
        <f t="shared" si="7"/>
        <v>6.617429613318413</v>
      </c>
    </row>
    <row r="19" spans="1:19" ht="15">
      <c r="A19" s="1">
        <v>2</v>
      </c>
      <c r="B19" s="5">
        <v>0.579861111111111</v>
      </c>
      <c r="C19" s="1" t="s">
        <v>19</v>
      </c>
      <c r="D19" s="1">
        <v>2</v>
      </c>
      <c r="E19" s="1">
        <v>8</v>
      </c>
      <c r="F19" s="1" t="s">
        <v>32</v>
      </c>
      <c r="G19" s="2">
        <v>56.1125333333334</v>
      </c>
      <c r="H19" s="6">
        <f>1+_xlfn.COUNTIFS(A:A,A19,O:O,"&lt;"&amp;O19)</f>
        <v>5</v>
      </c>
      <c r="I19" s="2">
        <f>_xlfn.AVERAGEIF(A:A,A19,G:G)</f>
        <v>50.71146296296294</v>
      </c>
      <c r="J19" s="2">
        <f t="shared" si="0"/>
        <v>5.401070370370462</v>
      </c>
      <c r="K19" s="2">
        <f t="shared" si="1"/>
        <v>95.40107037037046</v>
      </c>
      <c r="L19" s="2">
        <f t="shared" si="2"/>
        <v>306.1466459302867</v>
      </c>
      <c r="M19" s="2">
        <f>SUMIF(A:A,A19,L:L)</f>
        <v>2841.217424466967</v>
      </c>
      <c r="N19" s="3">
        <f t="shared" si="3"/>
        <v>0.10775192468338535</v>
      </c>
      <c r="O19" s="7">
        <f t="shared" si="4"/>
        <v>9.280576685180952</v>
      </c>
      <c r="P19" s="3">
        <f t="shared" si="5"/>
        <v>0.10775192468338535</v>
      </c>
      <c r="Q19" s="3">
        <f>IF(ISNUMBER(P19),SUMIF(A:A,A19,P:P),"")</f>
        <v>0.9214906309928969</v>
      </c>
      <c r="R19" s="3">
        <f t="shared" si="6"/>
        <v>0.11693219774495563</v>
      </c>
      <c r="S19" s="8">
        <f t="shared" si="7"/>
        <v>8.551964465605362</v>
      </c>
    </row>
    <row r="20" spans="1:19" ht="15">
      <c r="A20" s="1">
        <v>2</v>
      </c>
      <c r="B20" s="5">
        <v>0.579861111111111</v>
      </c>
      <c r="C20" s="1" t="s">
        <v>19</v>
      </c>
      <c r="D20" s="1">
        <v>2</v>
      </c>
      <c r="E20" s="1">
        <v>3</v>
      </c>
      <c r="F20" s="1" t="s">
        <v>27</v>
      </c>
      <c r="G20" s="2">
        <v>48.421433333333304</v>
      </c>
      <c r="H20" s="6">
        <f>1+_xlfn.COUNTIFS(A:A,A20,O:O,"&lt;"&amp;O20)</f>
        <v>6</v>
      </c>
      <c r="I20" s="2">
        <f>_xlfn.AVERAGEIF(A:A,A20,G:G)</f>
        <v>50.71146296296294</v>
      </c>
      <c r="J20" s="2">
        <f t="shared" si="0"/>
        <v>-2.290029629629636</v>
      </c>
      <c r="K20" s="2">
        <f t="shared" si="1"/>
        <v>87.70997037037037</v>
      </c>
      <c r="L20" s="2">
        <f t="shared" si="2"/>
        <v>192.98225124640553</v>
      </c>
      <c r="M20" s="2">
        <f>SUMIF(A:A,A20,L:L)</f>
        <v>2841.217424466967</v>
      </c>
      <c r="N20" s="3">
        <f t="shared" si="3"/>
        <v>0.06792238059099276</v>
      </c>
      <c r="O20" s="7">
        <f t="shared" si="4"/>
        <v>14.722687740020273</v>
      </c>
      <c r="P20" s="3">
        <f t="shared" si="5"/>
        <v>0.06792238059099276</v>
      </c>
      <c r="Q20" s="3">
        <f>IF(ISNUMBER(P20),SUMIF(A:A,A20,P:P),"")</f>
        <v>0.9214906309928969</v>
      </c>
      <c r="R20" s="3">
        <f t="shared" si="6"/>
        <v>0.07370924706831483</v>
      </c>
      <c r="S20" s="8">
        <f t="shared" si="7"/>
        <v>13.566818815462666</v>
      </c>
    </row>
    <row r="21" spans="1:19" ht="15">
      <c r="A21" s="1">
        <v>2</v>
      </c>
      <c r="B21" s="5">
        <v>0.579861111111111</v>
      </c>
      <c r="C21" s="1" t="s">
        <v>19</v>
      </c>
      <c r="D21" s="1">
        <v>2</v>
      </c>
      <c r="E21" s="1">
        <v>1</v>
      </c>
      <c r="F21" s="1" t="s">
        <v>25</v>
      </c>
      <c r="G21" s="2">
        <v>37.8228666666666</v>
      </c>
      <c r="H21" s="6">
        <f>1+_xlfn.COUNTIFS(A:A,A21,O:O,"&lt;"&amp;O21)</f>
        <v>7</v>
      </c>
      <c r="I21" s="2">
        <f>_xlfn.AVERAGEIF(A:A,A21,G:G)</f>
        <v>50.71146296296294</v>
      </c>
      <c r="J21" s="2">
        <f t="shared" si="0"/>
        <v>-12.888596296296342</v>
      </c>
      <c r="K21" s="2">
        <f t="shared" si="1"/>
        <v>77.11140370370366</v>
      </c>
      <c r="L21" s="2">
        <f t="shared" si="2"/>
        <v>102.17471317186926</v>
      </c>
      <c r="M21" s="2">
        <f>SUMIF(A:A,A21,L:L)</f>
        <v>2841.217424466967</v>
      </c>
      <c r="N21" s="3">
        <f t="shared" si="3"/>
        <v>0.035961596001769555</v>
      </c>
      <c r="O21" s="7">
        <f t="shared" si="4"/>
        <v>27.807442137740306</v>
      </c>
      <c r="P21" s="3">
        <f t="shared" si="5"/>
      </c>
      <c r="Q21" s="3">
        <f>IF(ISNUMBER(P21),SUMIF(A:A,A21,P:P),"")</f>
      </c>
      <c r="R21" s="3">
        <f t="shared" si="6"/>
      </c>
      <c r="S21" s="8">
        <f t="shared" si="7"/>
      </c>
    </row>
    <row r="22" spans="1:19" ht="15">
      <c r="A22" s="1">
        <v>2</v>
      </c>
      <c r="B22" s="5">
        <v>0.579861111111111</v>
      </c>
      <c r="C22" s="1" t="s">
        <v>19</v>
      </c>
      <c r="D22" s="1">
        <v>2</v>
      </c>
      <c r="E22" s="1">
        <v>6</v>
      </c>
      <c r="F22" s="1" t="s">
        <v>30</v>
      </c>
      <c r="G22" s="2">
        <v>35.0360333333333</v>
      </c>
      <c r="H22" s="6">
        <f>1+_xlfn.COUNTIFS(A:A,A22,O:O,"&lt;"&amp;O22)</f>
        <v>8</v>
      </c>
      <c r="I22" s="2">
        <f>_xlfn.AVERAGEIF(A:A,A22,G:G)</f>
        <v>50.71146296296294</v>
      </c>
      <c r="J22" s="2">
        <f t="shared" si="0"/>
        <v>-15.67542962962964</v>
      </c>
      <c r="K22" s="2">
        <f t="shared" si="1"/>
        <v>74.32457037037037</v>
      </c>
      <c r="L22" s="2">
        <f t="shared" si="2"/>
        <v>86.44204783829808</v>
      </c>
      <c r="M22" s="2">
        <f>SUMIF(A:A,A22,L:L)</f>
        <v>2841.217424466967</v>
      </c>
      <c r="N22" s="3">
        <f t="shared" si="3"/>
        <v>0.030424298786114634</v>
      </c>
      <c r="O22" s="7">
        <f t="shared" si="4"/>
        <v>32.86846500654242</v>
      </c>
      <c r="P22" s="3">
        <f t="shared" si="5"/>
      </c>
      <c r="Q22" s="3">
        <f>IF(ISNUMBER(P22),SUMIF(A:A,A22,P:P),"")</f>
      </c>
      <c r="R22" s="3">
        <f t="shared" si="6"/>
      </c>
      <c r="S22" s="8">
        <f t="shared" si="7"/>
      </c>
    </row>
    <row r="23" spans="1:19" ht="15">
      <c r="A23" s="1">
        <v>2</v>
      </c>
      <c r="B23" s="5">
        <v>0.579861111111111</v>
      </c>
      <c r="C23" s="1" t="s">
        <v>19</v>
      </c>
      <c r="D23" s="1">
        <v>2</v>
      </c>
      <c r="E23" s="1">
        <v>9</v>
      </c>
      <c r="F23" s="1" t="s">
        <v>33</v>
      </c>
      <c r="G23" s="2">
        <v>19.7010666666667</v>
      </c>
      <c r="H23" s="6">
        <f>1+_xlfn.COUNTIFS(A:A,A23,O:O,"&lt;"&amp;O23)</f>
        <v>9</v>
      </c>
      <c r="I23" s="2">
        <f>_xlfn.AVERAGEIF(A:A,A23,G:G)</f>
        <v>50.71146296296294</v>
      </c>
      <c r="J23" s="2">
        <f t="shared" si="0"/>
        <v>-31.01039629629624</v>
      </c>
      <c r="K23" s="2">
        <f t="shared" si="1"/>
        <v>58.989603703703764</v>
      </c>
      <c r="L23" s="2">
        <f t="shared" si="2"/>
        <v>34.44542619672076</v>
      </c>
      <c r="M23" s="2">
        <f>SUMIF(A:A,A23,L:L)</f>
        <v>2841.217424466967</v>
      </c>
      <c r="N23" s="3">
        <f t="shared" si="3"/>
        <v>0.012123474219218888</v>
      </c>
      <c r="O23" s="7">
        <f t="shared" si="4"/>
        <v>82.48460646822984</v>
      </c>
      <c r="P23" s="3">
        <f t="shared" si="5"/>
      </c>
      <c r="Q23" s="3">
        <f>IF(ISNUMBER(P23),SUMIF(A:A,A23,P:P),"")</f>
      </c>
      <c r="R23" s="3">
        <f t="shared" si="6"/>
      </c>
      <c r="S23" s="8">
        <f t="shared" si="7"/>
      </c>
    </row>
    <row r="24" spans="1:19" ht="15">
      <c r="A24" s="1">
        <v>6</v>
      </c>
      <c r="B24" s="5">
        <v>0.5868055555555556</v>
      </c>
      <c r="C24" s="1" t="s">
        <v>63</v>
      </c>
      <c r="D24" s="1">
        <v>1</v>
      </c>
      <c r="E24" s="1">
        <v>1</v>
      </c>
      <c r="F24" s="1" t="s">
        <v>64</v>
      </c>
      <c r="G24" s="2">
        <v>67.0568666666667</v>
      </c>
      <c r="H24" s="6">
        <f>1+_xlfn.COUNTIFS(A:A,A24,O:O,"&lt;"&amp;O24)</f>
        <v>1</v>
      </c>
      <c r="I24" s="2">
        <f>_xlfn.AVERAGEIF(A:A,A24,G:G)</f>
        <v>49.14056000000001</v>
      </c>
      <c r="J24" s="2">
        <f t="shared" si="0"/>
        <v>17.9163066666667</v>
      </c>
      <c r="K24" s="2">
        <f t="shared" si="1"/>
        <v>107.9163066666667</v>
      </c>
      <c r="L24" s="2">
        <f t="shared" si="2"/>
        <v>648.7052154268952</v>
      </c>
      <c r="M24" s="2">
        <f>SUMIF(A:A,A24,L:L)</f>
        <v>1395.0271124869262</v>
      </c>
      <c r="N24" s="3">
        <f t="shared" si="3"/>
        <v>0.4650126220632681</v>
      </c>
      <c r="O24" s="7">
        <f t="shared" si="4"/>
        <v>2.15047926132195</v>
      </c>
      <c r="P24" s="3">
        <f t="shared" si="5"/>
        <v>0.4650126220632681</v>
      </c>
      <c r="Q24" s="3">
        <f>IF(ISNUMBER(P24),SUMIF(A:A,A24,P:P),"")</f>
        <v>0.9999999999999999</v>
      </c>
      <c r="R24" s="3">
        <f t="shared" si="6"/>
        <v>0.4650126220632681</v>
      </c>
      <c r="S24" s="8">
        <f t="shared" si="7"/>
        <v>2.15047926132195</v>
      </c>
    </row>
    <row r="25" spans="1:19" ht="15">
      <c r="A25" s="1">
        <v>6</v>
      </c>
      <c r="B25" s="5">
        <v>0.5868055555555556</v>
      </c>
      <c r="C25" s="1" t="s">
        <v>63</v>
      </c>
      <c r="D25" s="1">
        <v>1</v>
      </c>
      <c r="E25" s="1">
        <v>5</v>
      </c>
      <c r="F25" s="1" t="s">
        <v>68</v>
      </c>
      <c r="G25" s="2">
        <v>53.0756666666667</v>
      </c>
      <c r="H25" s="6">
        <f>1+_xlfn.COUNTIFS(A:A,A25,O:O,"&lt;"&amp;O25)</f>
        <v>2</v>
      </c>
      <c r="I25" s="2">
        <f>_xlfn.AVERAGEIF(A:A,A25,G:G)</f>
        <v>49.14056000000001</v>
      </c>
      <c r="J25" s="2">
        <f t="shared" si="0"/>
        <v>3.935106666666691</v>
      </c>
      <c r="K25" s="2">
        <f t="shared" si="1"/>
        <v>93.93510666666668</v>
      </c>
      <c r="L25" s="2">
        <f t="shared" si="2"/>
        <v>280.3689459727429</v>
      </c>
      <c r="M25" s="2">
        <f>SUMIF(A:A,A25,L:L)</f>
        <v>1395.0271124869262</v>
      </c>
      <c r="N25" s="3">
        <f t="shared" si="3"/>
        <v>0.2009774171864853</v>
      </c>
      <c r="O25" s="7">
        <f t="shared" si="4"/>
        <v>4.97568340761444</v>
      </c>
      <c r="P25" s="3">
        <f t="shared" si="5"/>
        <v>0.2009774171864853</v>
      </c>
      <c r="Q25" s="3">
        <f>IF(ISNUMBER(P25),SUMIF(A:A,A25,P:P),"")</f>
        <v>0.9999999999999999</v>
      </c>
      <c r="R25" s="3">
        <f t="shared" si="6"/>
        <v>0.2009774171864853</v>
      </c>
      <c r="S25" s="8">
        <f t="shared" si="7"/>
        <v>4.97568340761444</v>
      </c>
    </row>
    <row r="26" spans="1:19" ht="15">
      <c r="A26" s="1">
        <v>6</v>
      </c>
      <c r="B26" s="5">
        <v>0.5868055555555556</v>
      </c>
      <c r="C26" s="1" t="s">
        <v>63</v>
      </c>
      <c r="D26" s="1">
        <v>1</v>
      </c>
      <c r="E26" s="1">
        <v>4</v>
      </c>
      <c r="F26" s="1" t="s">
        <v>67</v>
      </c>
      <c r="G26" s="2">
        <v>50.6783</v>
      </c>
      <c r="H26" s="6">
        <f>1+_xlfn.COUNTIFS(A:A,A26,O:O,"&lt;"&amp;O26)</f>
        <v>3</v>
      </c>
      <c r="I26" s="2">
        <f>_xlfn.AVERAGEIF(A:A,A26,G:G)</f>
        <v>49.14056000000001</v>
      </c>
      <c r="J26" s="2">
        <f t="shared" si="0"/>
        <v>1.5377399999999923</v>
      </c>
      <c r="K26" s="2">
        <f t="shared" si="1"/>
        <v>91.53773999999999</v>
      </c>
      <c r="L26" s="2">
        <f t="shared" si="2"/>
        <v>242.80639563403116</v>
      </c>
      <c r="M26" s="2">
        <f>SUMIF(A:A,A26,L:L)</f>
        <v>1395.0271124869262</v>
      </c>
      <c r="N26" s="3">
        <f t="shared" si="3"/>
        <v>0.17405138112418347</v>
      </c>
      <c r="O26" s="7">
        <f t="shared" si="4"/>
        <v>5.74542984687098</v>
      </c>
      <c r="P26" s="3">
        <f t="shared" si="5"/>
        <v>0.17405138112418347</v>
      </c>
      <c r="Q26" s="3">
        <f>IF(ISNUMBER(P26),SUMIF(A:A,A26,P:P),"")</f>
        <v>0.9999999999999999</v>
      </c>
      <c r="R26" s="3">
        <f t="shared" si="6"/>
        <v>0.17405138112418347</v>
      </c>
      <c r="S26" s="8">
        <f t="shared" si="7"/>
        <v>5.74542984687098</v>
      </c>
    </row>
    <row r="27" spans="1:19" ht="15">
      <c r="A27" s="1">
        <v>6</v>
      </c>
      <c r="B27" s="5">
        <v>0.5868055555555556</v>
      </c>
      <c r="C27" s="1" t="s">
        <v>63</v>
      </c>
      <c r="D27" s="1">
        <v>1</v>
      </c>
      <c r="E27" s="1">
        <v>2</v>
      </c>
      <c r="F27" s="1" t="s">
        <v>65</v>
      </c>
      <c r="G27" s="2">
        <v>40.4686333333333</v>
      </c>
      <c r="H27" s="6">
        <f>1+_xlfn.COUNTIFS(A:A,A27,O:O,"&lt;"&amp;O27)</f>
        <v>4</v>
      </c>
      <c r="I27" s="2">
        <f>_xlfn.AVERAGEIF(A:A,A27,G:G)</f>
        <v>49.14056000000001</v>
      </c>
      <c r="J27" s="2">
        <f t="shared" si="0"/>
        <v>-8.671926666666707</v>
      </c>
      <c r="K27" s="2">
        <f t="shared" si="1"/>
        <v>81.3280733333333</v>
      </c>
      <c r="L27" s="2">
        <f t="shared" si="2"/>
        <v>131.58912780304618</v>
      </c>
      <c r="M27" s="2">
        <f>SUMIF(A:A,A27,L:L)</f>
        <v>1395.0271124869262</v>
      </c>
      <c r="N27" s="3">
        <f t="shared" si="3"/>
        <v>0.0943272905775008</v>
      </c>
      <c r="O27" s="7">
        <f t="shared" si="4"/>
        <v>10.601385811865168</v>
      </c>
      <c r="P27" s="3">
        <f t="shared" si="5"/>
        <v>0.0943272905775008</v>
      </c>
      <c r="Q27" s="3">
        <f>IF(ISNUMBER(P27),SUMIF(A:A,A27,P:P),"")</f>
        <v>0.9999999999999999</v>
      </c>
      <c r="R27" s="3">
        <f t="shared" si="6"/>
        <v>0.0943272905775008</v>
      </c>
      <c r="S27" s="8">
        <f t="shared" si="7"/>
        <v>10.601385811865168</v>
      </c>
    </row>
    <row r="28" spans="1:19" ht="15">
      <c r="A28" s="1">
        <v>6</v>
      </c>
      <c r="B28" s="5">
        <v>0.5868055555555556</v>
      </c>
      <c r="C28" s="1" t="s">
        <v>63</v>
      </c>
      <c r="D28" s="1">
        <v>1</v>
      </c>
      <c r="E28" s="1">
        <v>3</v>
      </c>
      <c r="F28" s="1" t="s">
        <v>66</v>
      </c>
      <c r="G28" s="2">
        <v>34.423333333333304</v>
      </c>
      <c r="H28" s="6">
        <f>1+_xlfn.COUNTIFS(A:A,A28,O:O,"&lt;"&amp;O28)</f>
        <v>5</v>
      </c>
      <c r="I28" s="2">
        <f>_xlfn.AVERAGEIF(A:A,A28,G:G)</f>
        <v>49.14056000000001</v>
      </c>
      <c r="J28" s="2">
        <f t="shared" si="0"/>
        <v>-14.717226666666704</v>
      </c>
      <c r="K28" s="2">
        <f t="shared" si="1"/>
        <v>75.2827733333333</v>
      </c>
      <c r="L28" s="2">
        <f t="shared" si="2"/>
        <v>91.5574276502106</v>
      </c>
      <c r="M28" s="2">
        <f>SUMIF(A:A,A28,L:L)</f>
        <v>1395.0271124869262</v>
      </c>
      <c r="N28" s="3">
        <f t="shared" si="3"/>
        <v>0.06563128904856223</v>
      </c>
      <c r="O28" s="7">
        <f t="shared" si="4"/>
        <v>15.236635063804323</v>
      </c>
      <c r="P28" s="3">
        <f t="shared" si="5"/>
        <v>0.06563128904856223</v>
      </c>
      <c r="Q28" s="3">
        <f>IF(ISNUMBER(P28),SUMIF(A:A,A28,P:P),"")</f>
        <v>0.9999999999999999</v>
      </c>
      <c r="R28" s="3">
        <f t="shared" si="6"/>
        <v>0.06563128904856223</v>
      </c>
      <c r="S28" s="8">
        <f t="shared" si="7"/>
        <v>15.236635063804323</v>
      </c>
    </row>
    <row r="29" spans="1:19" ht="15">
      <c r="A29" s="1">
        <v>16</v>
      </c>
      <c r="B29" s="5">
        <v>0.6041666666666666</v>
      </c>
      <c r="C29" s="1" t="s">
        <v>150</v>
      </c>
      <c r="D29" s="1">
        <v>3</v>
      </c>
      <c r="E29" s="1">
        <v>11</v>
      </c>
      <c r="F29" s="1" t="s">
        <v>158</v>
      </c>
      <c r="G29" s="2">
        <v>71.5911333333333</v>
      </c>
      <c r="H29" s="6">
        <f>1+_xlfn.COUNTIFS(A:A,A29,O:O,"&lt;"&amp;O29)</f>
        <v>1</v>
      </c>
      <c r="I29" s="2">
        <f>_xlfn.AVERAGEIF(A:A,A29,G:G)</f>
        <v>45.04423333333332</v>
      </c>
      <c r="J29" s="2">
        <f t="shared" si="0"/>
        <v>26.546899999999987</v>
      </c>
      <c r="K29" s="2">
        <f t="shared" si="1"/>
        <v>116.5469</v>
      </c>
      <c r="L29" s="2">
        <f t="shared" si="2"/>
        <v>1088.78099914979</v>
      </c>
      <c r="M29" s="2">
        <f>SUMIF(A:A,A29,L:L)</f>
        <v>2763.7599447048533</v>
      </c>
      <c r="N29" s="3">
        <f t="shared" si="3"/>
        <v>0.393949192742231</v>
      </c>
      <c r="O29" s="7">
        <f t="shared" si="4"/>
        <v>2.538398398633908</v>
      </c>
      <c r="P29" s="3">
        <f t="shared" si="5"/>
        <v>0.393949192742231</v>
      </c>
      <c r="Q29" s="3">
        <f>IF(ISNUMBER(P29),SUMIF(A:A,A29,P:P),"")</f>
        <v>0.9256122029661902</v>
      </c>
      <c r="R29" s="3">
        <f t="shared" si="6"/>
        <v>0.4256093334549747</v>
      </c>
      <c r="S29" s="8">
        <f t="shared" si="7"/>
        <v>2.3495725337653814</v>
      </c>
    </row>
    <row r="30" spans="1:19" ht="15">
      <c r="A30" s="1">
        <v>16</v>
      </c>
      <c r="B30" s="5">
        <v>0.6041666666666666</v>
      </c>
      <c r="C30" s="1" t="s">
        <v>150</v>
      </c>
      <c r="D30" s="1">
        <v>3</v>
      </c>
      <c r="E30" s="1">
        <v>1</v>
      </c>
      <c r="F30" s="1" t="s">
        <v>151</v>
      </c>
      <c r="G30" s="2">
        <v>57.565199999999905</v>
      </c>
      <c r="H30" s="6">
        <f>1+_xlfn.COUNTIFS(A:A,A30,O:O,"&lt;"&amp;O30)</f>
        <v>2</v>
      </c>
      <c r="I30" s="2">
        <f>_xlfn.AVERAGEIF(A:A,A30,G:G)</f>
        <v>45.04423333333332</v>
      </c>
      <c r="J30" s="2">
        <f t="shared" si="0"/>
        <v>12.520966666666588</v>
      </c>
      <c r="K30" s="2">
        <f t="shared" si="1"/>
        <v>102.5209666666666</v>
      </c>
      <c r="L30" s="2">
        <f t="shared" si="2"/>
        <v>469.3074042981929</v>
      </c>
      <c r="M30" s="2">
        <f>SUMIF(A:A,A30,L:L)</f>
        <v>2763.7599447048533</v>
      </c>
      <c r="N30" s="3">
        <f t="shared" si="3"/>
        <v>0.16980758592921538</v>
      </c>
      <c r="O30" s="7">
        <f t="shared" si="4"/>
        <v>5.8890184117972915</v>
      </c>
      <c r="P30" s="3">
        <f t="shared" si="5"/>
        <v>0.16980758592921538</v>
      </c>
      <c r="Q30" s="3">
        <f>IF(ISNUMBER(P30),SUMIF(A:A,A30,P:P),"")</f>
        <v>0.9256122029661902</v>
      </c>
      <c r="R30" s="3">
        <f t="shared" si="6"/>
        <v>0.18345435095286652</v>
      </c>
      <c r="S30" s="8">
        <f t="shared" si="7"/>
        <v>5.450947305452146</v>
      </c>
    </row>
    <row r="31" spans="1:19" ht="15">
      <c r="A31" s="1">
        <v>16</v>
      </c>
      <c r="B31" s="5">
        <v>0.6041666666666666</v>
      </c>
      <c r="C31" s="1" t="s">
        <v>150</v>
      </c>
      <c r="D31" s="1">
        <v>3</v>
      </c>
      <c r="E31" s="1">
        <v>5</v>
      </c>
      <c r="F31" s="1" t="s">
        <v>155</v>
      </c>
      <c r="G31" s="2">
        <v>53.457833333333305</v>
      </c>
      <c r="H31" s="6">
        <f>1+_xlfn.COUNTIFS(A:A,A31,O:O,"&lt;"&amp;O31)</f>
        <v>3</v>
      </c>
      <c r="I31" s="2">
        <f>_xlfn.AVERAGEIF(A:A,A31,G:G)</f>
        <v>45.04423333333332</v>
      </c>
      <c r="J31" s="2">
        <f t="shared" si="0"/>
        <v>8.413599999999988</v>
      </c>
      <c r="K31" s="2">
        <f t="shared" si="1"/>
        <v>98.41359999999999</v>
      </c>
      <c r="L31" s="2">
        <f t="shared" si="2"/>
        <v>366.79972842786907</v>
      </c>
      <c r="M31" s="2">
        <f>SUMIF(A:A,A31,L:L)</f>
        <v>2763.7599447048533</v>
      </c>
      <c r="N31" s="3">
        <f t="shared" si="3"/>
        <v>0.1327176512311167</v>
      </c>
      <c r="O31" s="7">
        <f t="shared" si="4"/>
        <v>7.534792777929618</v>
      </c>
      <c r="P31" s="3">
        <f t="shared" si="5"/>
        <v>0.1327176512311167</v>
      </c>
      <c r="Q31" s="3">
        <f>IF(ISNUMBER(P31),SUMIF(A:A,A31,P:P),"")</f>
        <v>0.9256122029661902</v>
      </c>
      <c r="R31" s="3">
        <f t="shared" si="6"/>
        <v>0.14338364469030718</v>
      </c>
      <c r="S31" s="8">
        <f t="shared" si="7"/>
        <v>6.9742961420731735</v>
      </c>
    </row>
    <row r="32" spans="1:19" ht="15">
      <c r="A32" s="1">
        <v>16</v>
      </c>
      <c r="B32" s="5">
        <v>0.6041666666666666</v>
      </c>
      <c r="C32" s="1" t="s">
        <v>150</v>
      </c>
      <c r="D32" s="1">
        <v>3</v>
      </c>
      <c r="E32" s="1">
        <v>6</v>
      </c>
      <c r="F32" s="1" t="s">
        <v>156</v>
      </c>
      <c r="G32" s="2">
        <v>51.750066666666704</v>
      </c>
      <c r="H32" s="6">
        <f>1+_xlfn.COUNTIFS(A:A,A32,O:O,"&lt;"&amp;O32)</f>
        <v>4</v>
      </c>
      <c r="I32" s="2">
        <f>_xlfn.AVERAGEIF(A:A,A32,G:G)</f>
        <v>45.04423333333332</v>
      </c>
      <c r="J32" s="2">
        <f t="shared" si="0"/>
        <v>6.705833333333388</v>
      </c>
      <c r="K32" s="2">
        <f t="shared" si="1"/>
        <v>96.70583333333339</v>
      </c>
      <c r="L32" s="2">
        <f t="shared" si="2"/>
        <v>331.07667662994817</v>
      </c>
      <c r="M32" s="2">
        <f>SUMIF(A:A,A32,L:L)</f>
        <v>2763.7599447048533</v>
      </c>
      <c r="N32" s="3">
        <f t="shared" si="3"/>
        <v>0.11979212495074511</v>
      </c>
      <c r="O32" s="7">
        <f t="shared" si="4"/>
        <v>8.347794151002578</v>
      </c>
      <c r="P32" s="3">
        <f t="shared" si="5"/>
        <v>0.11979212495074511</v>
      </c>
      <c r="Q32" s="3">
        <f>IF(ISNUMBER(P32),SUMIF(A:A,A32,P:P),"")</f>
        <v>0.9256122029661902</v>
      </c>
      <c r="R32" s="3">
        <f t="shared" si="6"/>
        <v>0.1294193449123323</v>
      </c>
      <c r="S32" s="8">
        <f t="shared" si="7"/>
        <v>7.726820134017774</v>
      </c>
    </row>
    <row r="33" spans="1:19" ht="15">
      <c r="A33" s="1">
        <v>16</v>
      </c>
      <c r="B33" s="5">
        <v>0.6041666666666666</v>
      </c>
      <c r="C33" s="1" t="s">
        <v>150</v>
      </c>
      <c r="D33" s="1">
        <v>3</v>
      </c>
      <c r="E33" s="1">
        <v>9</v>
      </c>
      <c r="F33" s="1" t="s">
        <v>157</v>
      </c>
      <c r="G33" s="2">
        <v>50.2293333333333</v>
      </c>
      <c r="H33" s="6">
        <f>1+_xlfn.COUNTIFS(A:A,A33,O:O,"&lt;"&amp;O33)</f>
        <v>5</v>
      </c>
      <c r="I33" s="2">
        <f>_xlfn.AVERAGEIF(A:A,A33,G:G)</f>
        <v>45.04423333333332</v>
      </c>
      <c r="J33" s="2">
        <f t="shared" si="0"/>
        <v>5.185099999999984</v>
      </c>
      <c r="K33" s="2">
        <f t="shared" si="1"/>
        <v>95.18509999999998</v>
      </c>
      <c r="L33" s="2">
        <f t="shared" si="2"/>
        <v>302.2051223821752</v>
      </c>
      <c r="M33" s="2">
        <f>SUMIF(A:A,A33,L:L)</f>
        <v>2763.7599447048533</v>
      </c>
      <c r="N33" s="3">
        <f t="shared" si="3"/>
        <v>0.10934564811288204</v>
      </c>
      <c r="O33" s="7">
        <f t="shared" si="4"/>
        <v>9.145311379632215</v>
      </c>
      <c r="P33" s="3">
        <f t="shared" si="5"/>
        <v>0.10934564811288204</v>
      </c>
      <c r="Q33" s="3">
        <f>IF(ISNUMBER(P33),SUMIF(A:A,A33,P:P),"")</f>
        <v>0.9256122029661902</v>
      </c>
      <c r="R33" s="3">
        <f t="shared" si="6"/>
        <v>0.11813332598951928</v>
      </c>
      <c r="S33" s="8">
        <f t="shared" si="7"/>
        <v>8.465011812913144</v>
      </c>
    </row>
    <row r="34" spans="1:19" ht="15">
      <c r="A34" s="1">
        <v>16</v>
      </c>
      <c r="B34" s="5">
        <v>0.6041666666666666</v>
      </c>
      <c r="C34" s="1" t="s">
        <v>150</v>
      </c>
      <c r="D34" s="1">
        <v>3</v>
      </c>
      <c r="E34" s="1">
        <v>2</v>
      </c>
      <c r="F34" s="1" t="s">
        <v>152</v>
      </c>
      <c r="G34" s="2">
        <v>24.1977</v>
      </c>
      <c r="H34" s="6">
        <f>1+_xlfn.COUNTIFS(A:A,A34,O:O,"&lt;"&amp;O34)</f>
        <v>7</v>
      </c>
      <c r="I34" s="2">
        <f>_xlfn.AVERAGEIF(A:A,A34,G:G)</f>
        <v>45.04423333333332</v>
      </c>
      <c r="J34" s="2">
        <f t="shared" si="0"/>
        <v>-20.846533333333316</v>
      </c>
      <c r="K34" s="2">
        <f t="shared" si="1"/>
        <v>69.15346666666669</v>
      </c>
      <c r="L34" s="2">
        <f t="shared" si="2"/>
        <v>63.38378045956847</v>
      </c>
      <c r="M34" s="2">
        <f>SUMIF(A:A,A34,L:L)</f>
        <v>2763.7599447048533</v>
      </c>
      <c r="N34" s="3">
        <f t="shared" si="3"/>
        <v>0.022933895029851204</v>
      </c>
      <c r="O34" s="7">
        <f t="shared" si="4"/>
        <v>43.603583198509476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16</v>
      </c>
      <c r="B35" s="5">
        <v>0.6041666666666666</v>
      </c>
      <c r="C35" s="1" t="s">
        <v>150</v>
      </c>
      <c r="D35" s="1">
        <v>3</v>
      </c>
      <c r="E35" s="1">
        <v>3</v>
      </c>
      <c r="F35" s="1" t="s">
        <v>153</v>
      </c>
      <c r="G35" s="2">
        <v>29.1179333333333</v>
      </c>
      <c r="H35" s="6">
        <f>1+_xlfn.COUNTIFS(A:A,A35,O:O,"&lt;"&amp;O35)</f>
        <v>6</v>
      </c>
      <c r="I35" s="2">
        <f>_xlfn.AVERAGEIF(A:A,A35,G:G)</f>
        <v>45.04423333333332</v>
      </c>
      <c r="J35" s="2">
        <f t="shared" si="0"/>
        <v>-15.926300000000015</v>
      </c>
      <c r="K35" s="2">
        <f t="shared" si="1"/>
        <v>74.07369999999999</v>
      </c>
      <c r="L35" s="2">
        <f t="shared" si="2"/>
        <v>85.15064653714892</v>
      </c>
      <c r="M35" s="2">
        <f>SUMIF(A:A,A35,L:L)</f>
        <v>2763.7599447048533</v>
      </c>
      <c r="N35" s="3">
        <f t="shared" si="3"/>
        <v>0.030809711494766707</v>
      </c>
      <c r="O35" s="7">
        <f t="shared" si="4"/>
        <v>32.457298412867594</v>
      </c>
      <c r="P35" s="3">
        <f t="shared" si="5"/>
      </c>
      <c r="Q35" s="3">
        <f>IF(ISNUMBER(P35),SUMIF(A:A,A35,P:P),"")</f>
      </c>
      <c r="R35" s="3">
        <f t="shared" si="6"/>
      </c>
      <c r="S35" s="8">
        <f t="shared" si="7"/>
      </c>
    </row>
    <row r="36" spans="1:19" ht="15">
      <c r="A36" s="1">
        <v>16</v>
      </c>
      <c r="B36" s="5">
        <v>0.6041666666666666</v>
      </c>
      <c r="C36" s="1" t="s">
        <v>150</v>
      </c>
      <c r="D36" s="1">
        <v>3</v>
      </c>
      <c r="E36" s="1">
        <v>4</v>
      </c>
      <c r="F36" s="1" t="s">
        <v>154</v>
      </c>
      <c r="G36" s="2">
        <v>22.4446666666667</v>
      </c>
      <c r="H36" s="6">
        <f>1+_xlfn.COUNTIFS(A:A,A36,O:O,"&lt;"&amp;O36)</f>
        <v>8</v>
      </c>
      <c r="I36" s="2">
        <f>_xlfn.AVERAGEIF(A:A,A36,G:G)</f>
        <v>45.04423333333332</v>
      </c>
      <c r="J36" s="2">
        <f t="shared" si="0"/>
        <v>-22.599566666666618</v>
      </c>
      <c r="K36" s="2">
        <f t="shared" si="1"/>
        <v>67.40043333333338</v>
      </c>
      <c r="L36" s="2">
        <f t="shared" si="2"/>
        <v>57.05558682016047</v>
      </c>
      <c r="M36" s="2">
        <f>SUMIF(A:A,A36,L:L)</f>
        <v>2763.7599447048533</v>
      </c>
      <c r="N36" s="3">
        <f t="shared" si="3"/>
        <v>0.02064419050919183</v>
      </c>
      <c r="O36" s="7">
        <f t="shared" si="4"/>
        <v>48.43977774545094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13</v>
      </c>
      <c r="B37" s="5">
        <v>0.6215277777777778</v>
      </c>
      <c r="C37" s="1" t="s">
        <v>108</v>
      </c>
      <c r="D37" s="1">
        <v>3</v>
      </c>
      <c r="E37" s="1">
        <v>2</v>
      </c>
      <c r="F37" s="1" t="s">
        <v>118</v>
      </c>
      <c r="G37" s="2">
        <v>66.5345333333333</v>
      </c>
      <c r="H37" s="6">
        <f>1+_xlfn.COUNTIFS(A:A,A37,O:O,"&lt;"&amp;O37)</f>
        <v>1</v>
      </c>
      <c r="I37" s="2">
        <f>_xlfn.AVERAGEIF(A:A,A37,G:G)</f>
        <v>50.78639166666667</v>
      </c>
      <c r="J37" s="2">
        <f t="shared" si="0"/>
        <v>15.748141666666633</v>
      </c>
      <c r="K37" s="2">
        <f t="shared" si="1"/>
        <v>105.74814166666664</v>
      </c>
      <c r="L37" s="2">
        <f t="shared" si="2"/>
        <v>569.5738786872788</v>
      </c>
      <c r="M37" s="2">
        <f>SUMIF(A:A,A37,L:L)</f>
        <v>2191.7030227836594</v>
      </c>
      <c r="N37" s="3">
        <f t="shared" si="3"/>
        <v>0.25987730671825643</v>
      </c>
      <c r="O37" s="7">
        <f t="shared" si="4"/>
        <v>3.8479696924215885</v>
      </c>
      <c r="P37" s="3">
        <f t="shared" si="5"/>
        <v>0.25987730671825643</v>
      </c>
      <c r="Q37" s="3">
        <f>IF(ISNUMBER(P37),SUMIF(A:A,A37,P:P),"")</f>
        <v>0.9286812779950429</v>
      </c>
      <c r="R37" s="3">
        <f t="shared" si="6"/>
        <v>0.2798347644945671</v>
      </c>
      <c r="S37" s="8">
        <f t="shared" si="7"/>
        <v>3.5735374116442724</v>
      </c>
    </row>
    <row r="38" spans="1:19" ht="15">
      <c r="A38" s="1">
        <v>13</v>
      </c>
      <c r="B38" s="5">
        <v>0.6215277777777778</v>
      </c>
      <c r="C38" s="1" t="s">
        <v>108</v>
      </c>
      <c r="D38" s="1">
        <v>3</v>
      </c>
      <c r="E38" s="1">
        <v>3</v>
      </c>
      <c r="F38" s="1" t="s">
        <v>119</v>
      </c>
      <c r="G38" s="2">
        <v>62.196600000000004</v>
      </c>
      <c r="H38" s="6">
        <f>1+_xlfn.COUNTIFS(A:A,A38,O:O,"&lt;"&amp;O38)</f>
        <v>2</v>
      </c>
      <c r="I38" s="2">
        <f>_xlfn.AVERAGEIF(A:A,A38,G:G)</f>
        <v>50.78639166666667</v>
      </c>
      <c r="J38" s="2">
        <f t="shared" si="0"/>
        <v>11.410208333333337</v>
      </c>
      <c r="K38" s="2">
        <f t="shared" si="1"/>
        <v>101.41020833333334</v>
      </c>
      <c r="L38" s="2">
        <f t="shared" si="2"/>
        <v>439.04964796721504</v>
      </c>
      <c r="M38" s="2">
        <f>SUMIF(A:A,A38,L:L)</f>
        <v>2191.7030227836594</v>
      </c>
      <c r="N38" s="3">
        <f t="shared" si="3"/>
        <v>0.2003235125393871</v>
      </c>
      <c r="O38" s="7">
        <f t="shared" si="4"/>
        <v>4.991925247933053</v>
      </c>
      <c r="P38" s="3">
        <f t="shared" si="5"/>
        <v>0.2003235125393871</v>
      </c>
      <c r="Q38" s="3">
        <f>IF(ISNUMBER(P38),SUMIF(A:A,A38,P:P),"")</f>
        <v>0.9286812779950429</v>
      </c>
      <c r="R38" s="3">
        <f t="shared" si="6"/>
        <v>0.2157074954411393</v>
      </c>
      <c r="S38" s="8">
        <f t="shared" si="7"/>
        <v>4.635907518906189</v>
      </c>
    </row>
    <row r="39" spans="1:19" ht="15">
      <c r="A39" s="1">
        <v>13</v>
      </c>
      <c r="B39" s="5">
        <v>0.6215277777777778</v>
      </c>
      <c r="C39" s="1" t="s">
        <v>108</v>
      </c>
      <c r="D39" s="1">
        <v>3</v>
      </c>
      <c r="E39" s="1">
        <v>7</v>
      </c>
      <c r="F39" s="1" t="s">
        <v>123</v>
      </c>
      <c r="G39" s="2">
        <v>57.0228</v>
      </c>
      <c r="H39" s="6">
        <f>1+_xlfn.COUNTIFS(A:A,A39,O:O,"&lt;"&amp;O39)</f>
        <v>3</v>
      </c>
      <c r="I39" s="2">
        <f>_xlfn.AVERAGEIF(A:A,A39,G:G)</f>
        <v>50.78639166666667</v>
      </c>
      <c r="J39" s="2">
        <f t="shared" si="0"/>
        <v>6.23640833333333</v>
      </c>
      <c r="K39" s="2">
        <f t="shared" si="1"/>
        <v>96.23640833333333</v>
      </c>
      <c r="L39" s="2">
        <f t="shared" si="2"/>
        <v>321.88183302235836</v>
      </c>
      <c r="M39" s="2">
        <f>SUMIF(A:A,A39,L:L)</f>
        <v>2191.7030227836594</v>
      </c>
      <c r="N39" s="3">
        <f t="shared" si="3"/>
        <v>0.14686379937257174</v>
      </c>
      <c r="O39" s="7">
        <f t="shared" si="4"/>
        <v>6.80902989213256</v>
      </c>
      <c r="P39" s="3">
        <f t="shared" si="5"/>
        <v>0.14686379937257174</v>
      </c>
      <c r="Q39" s="3">
        <f>IF(ISNUMBER(P39),SUMIF(A:A,A39,P:P),"")</f>
        <v>0.9286812779950429</v>
      </c>
      <c r="R39" s="3">
        <f t="shared" si="6"/>
        <v>0.1581423065722185</v>
      </c>
      <c r="S39" s="8">
        <f t="shared" si="7"/>
        <v>6.323418582132113</v>
      </c>
    </row>
    <row r="40" spans="1:19" ht="15">
      <c r="A40" s="1">
        <v>13</v>
      </c>
      <c r="B40" s="5">
        <v>0.6215277777777778</v>
      </c>
      <c r="C40" s="1" t="s">
        <v>108</v>
      </c>
      <c r="D40" s="1">
        <v>3</v>
      </c>
      <c r="E40" s="1">
        <v>1</v>
      </c>
      <c r="F40" s="1" t="s">
        <v>117</v>
      </c>
      <c r="G40" s="2">
        <v>53.7148</v>
      </c>
      <c r="H40" s="6">
        <f>1+_xlfn.COUNTIFS(A:A,A40,O:O,"&lt;"&amp;O40)</f>
        <v>4</v>
      </c>
      <c r="I40" s="2">
        <f>_xlfn.AVERAGEIF(A:A,A40,G:G)</f>
        <v>50.78639166666667</v>
      </c>
      <c r="J40" s="2">
        <f t="shared" si="0"/>
        <v>2.92840833333333</v>
      </c>
      <c r="K40" s="2">
        <f t="shared" si="1"/>
        <v>92.92840833333332</v>
      </c>
      <c r="L40" s="2">
        <f t="shared" si="2"/>
        <v>263.9354326663806</v>
      </c>
      <c r="M40" s="2">
        <f>SUMIF(A:A,A40,L:L)</f>
        <v>2191.7030227836594</v>
      </c>
      <c r="N40" s="3">
        <f t="shared" si="3"/>
        <v>0.12042481573582854</v>
      </c>
      <c r="O40" s="7">
        <f t="shared" si="4"/>
        <v>8.303936309885357</v>
      </c>
      <c r="P40" s="3">
        <f t="shared" si="5"/>
        <v>0.12042481573582854</v>
      </c>
      <c r="Q40" s="3">
        <f>IF(ISNUMBER(P40),SUMIF(A:A,A40,P:P),"")</f>
        <v>0.9286812779950429</v>
      </c>
      <c r="R40" s="3">
        <f t="shared" si="6"/>
        <v>0.12967292287383805</v>
      </c>
      <c r="S40" s="8">
        <f t="shared" si="7"/>
        <v>7.711710184653772</v>
      </c>
    </row>
    <row r="41" spans="1:19" ht="15">
      <c r="A41" s="1">
        <v>13</v>
      </c>
      <c r="B41" s="5">
        <v>0.6215277777777778</v>
      </c>
      <c r="C41" s="1" t="s">
        <v>108</v>
      </c>
      <c r="D41" s="1">
        <v>3</v>
      </c>
      <c r="E41" s="1">
        <v>6</v>
      </c>
      <c r="F41" s="1" t="s">
        <v>122</v>
      </c>
      <c r="G41" s="2">
        <v>52.0360333333334</v>
      </c>
      <c r="H41" s="6">
        <f>1+_xlfn.COUNTIFS(A:A,A41,O:O,"&lt;"&amp;O41)</f>
        <v>5</v>
      </c>
      <c r="I41" s="2">
        <f>_xlfn.AVERAGEIF(A:A,A41,G:G)</f>
        <v>50.78639166666667</v>
      </c>
      <c r="J41" s="2">
        <f t="shared" si="0"/>
        <v>1.249641666666733</v>
      </c>
      <c r="K41" s="2">
        <f t="shared" si="1"/>
        <v>91.24964166666673</v>
      </c>
      <c r="L41" s="2">
        <f t="shared" si="2"/>
        <v>238.6453360007792</v>
      </c>
      <c r="M41" s="2">
        <f>SUMIF(A:A,A41,L:L)</f>
        <v>2191.7030227836594</v>
      </c>
      <c r="N41" s="3">
        <f t="shared" si="3"/>
        <v>0.10888579954490285</v>
      </c>
      <c r="O41" s="7">
        <f t="shared" si="4"/>
        <v>9.18393403161461</v>
      </c>
      <c r="P41" s="3">
        <f t="shared" si="5"/>
        <v>0.10888579954490285</v>
      </c>
      <c r="Q41" s="3">
        <f>IF(ISNUMBER(P41),SUMIF(A:A,A41,P:P),"")</f>
        <v>0.9286812779950429</v>
      </c>
      <c r="R41" s="3">
        <f t="shared" si="6"/>
        <v>0.11724775994190342</v>
      </c>
      <c r="S41" s="8">
        <f t="shared" si="7"/>
        <v>8.528947593502021</v>
      </c>
    </row>
    <row r="42" spans="1:19" ht="15">
      <c r="A42" s="1">
        <v>13</v>
      </c>
      <c r="B42" s="5">
        <v>0.6215277777777778</v>
      </c>
      <c r="C42" s="1" t="s">
        <v>108</v>
      </c>
      <c r="D42" s="1">
        <v>3</v>
      </c>
      <c r="E42" s="1">
        <v>8</v>
      </c>
      <c r="F42" s="1" t="s">
        <v>124</v>
      </c>
      <c r="G42" s="2">
        <v>49.282866666666706</v>
      </c>
      <c r="H42" s="6">
        <f>1+_xlfn.COUNTIFS(A:A,A42,O:O,"&lt;"&amp;O42)</f>
        <v>6</v>
      </c>
      <c r="I42" s="2">
        <f>_xlfn.AVERAGEIF(A:A,A42,G:G)</f>
        <v>50.78639166666667</v>
      </c>
      <c r="J42" s="2">
        <f t="shared" si="0"/>
        <v>-1.5035249999999607</v>
      </c>
      <c r="K42" s="2">
        <f t="shared" si="1"/>
        <v>88.49647500000003</v>
      </c>
      <c r="L42" s="2">
        <f t="shared" si="2"/>
        <v>202.30743584031524</v>
      </c>
      <c r="M42" s="2">
        <f>SUMIF(A:A,A42,L:L)</f>
        <v>2191.7030227836594</v>
      </c>
      <c r="N42" s="3">
        <f t="shared" si="3"/>
        <v>0.09230604408409614</v>
      </c>
      <c r="O42" s="7">
        <f t="shared" si="4"/>
        <v>10.83352677413997</v>
      </c>
      <c r="P42" s="3">
        <f t="shared" si="5"/>
        <v>0.09230604408409614</v>
      </c>
      <c r="Q42" s="3">
        <f>IF(ISNUMBER(P42),SUMIF(A:A,A42,P:P),"")</f>
        <v>0.9286812779950429</v>
      </c>
      <c r="R42" s="3">
        <f t="shared" si="6"/>
        <v>0.0993947506763336</v>
      </c>
      <c r="S42" s="8">
        <f t="shared" si="7"/>
        <v>10.060893489801822</v>
      </c>
    </row>
    <row r="43" spans="1:19" ht="15">
      <c r="A43" s="1">
        <v>13</v>
      </c>
      <c r="B43" s="5">
        <v>0.6215277777777778</v>
      </c>
      <c r="C43" s="1" t="s">
        <v>108</v>
      </c>
      <c r="D43" s="1">
        <v>3</v>
      </c>
      <c r="E43" s="1">
        <v>4</v>
      </c>
      <c r="F43" s="1" t="s">
        <v>120</v>
      </c>
      <c r="G43" s="2">
        <v>27.9602</v>
      </c>
      <c r="H43" s="6">
        <f>1+_xlfn.COUNTIFS(A:A,A43,O:O,"&lt;"&amp;O43)</f>
        <v>8</v>
      </c>
      <c r="I43" s="2">
        <f>_xlfn.AVERAGEIF(A:A,A43,G:G)</f>
        <v>50.78639166666667</v>
      </c>
      <c r="J43" s="2">
        <f t="shared" si="0"/>
        <v>-22.826191666666666</v>
      </c>
      <c r="K43" s="2">
        <f t="shared" si="1"/>
        <v>67.17380833333334</v>
      </c>
      <c r="L43" s="2">
        <f t="shared" si="2"/>
        <v>56.28502421343132</v>
      </c>
      <c r="M43" s="2">
        <f>SUMIF(A:A,A43,L:L)</f>
        <v>2191.7030227836594</v>
      </c>
      <c r="N43" s="3">
        <f t="shared" si="3"/>
        <v>0.02568095386479154</v>
      </c>
      <c r="O43" s="7">
        <f t="shared" si="4"/>
        <v>38.939363594706464</v>
      </c>
      <c r="P43" s="3">
        <f t="shared" si="5"/>
      </c>
      <c r="Q43" s="3">
        <f>IF(ISNUMBER(P43),SUMIF(A:A,A43,P:P),"")</f>
      </c>
      <c r="R43" s="3">
        <f t="shared" si="6"/>
      </c>
      <c r="S43" s="8">
        <f t="shared" si="7"/>
      </c>
    </row>
    <row r="44" spans="1:19" ht="15">
      <c r="A44" s="1">
        <v>13</v>
      </c>
      <c r="B44" s="5">
        <v>0.6215277777777778</v>
      </c>
      <c r="C44" s="1" t="s">
        <v>108</v>
      </c>
      <c r="D44" s="1">
        <v>3</v>
      </c>
      <c r="E44" s="1">
        <v>5</v>
      </c>
      <c r="F44" s="1" t="s">
        <v>121</v>
      </c>
      <c r="G44" s="2">
        <v>37.5433</v>
      </c>
      <c r="H44" s="6">
        <f>1+_xlfn.COUNTIFS(A:A,A44,O:O,"&lt;"&amp;O44)</f>
        <v>7</v>
      </c>
      <c r="I44" s="2">
        <f>_xlfn.AVERAGEIF(A:A,A44,G:G)</f>
        <v>50.78639166666667</v>
      </c>
      <c r="J44" s="2">
        <f t="shared" si="0"/>
        <v>-13.243091666666665</v>
      </c>
      <c r="K44" s="2">
        <f t="shared" si="1"/>
        <v>76.75690833333334</v>
      </c>
      <c r="L44" s="2">
        <f t="shared" si="2"/>
        <v>100.02443438590076</v>
      </c>
      <c r="M44" s="2">
        <f>SUMIF(A:A,A44,L:L)</f>
        <v>2191.7030227836594</v>
      </c>
      <c r="N44" s="3">
        <f t="shared" si="3"/>
        <v>0.04563776814016561</v>
      </c>
      <c r="O44" s="7">
        <f t="shared" si="4"/>
        <v>21.91167624430574</v>
      </c>
      <c r="P44" s="3">
        <f t="shared" si="5"/>
      </c>
      <c r="Q44" s="3">
        <f>IF(ISNUMBER(P44),SUMIF(A:A,A44,P:P),"")</f>
      </c>
      <c r="R44" s="3">
        <f t="shared" si="6"/>
      </c>
      <c r="S44" s="8">
        <f t="shared" si="7"/>
      </c>
    </row>
    <row r="45" spans="1:19" ht="15">
      <c r="A45" s="1">
        <v>7</v>
      </c>
      <c r="B45" s="5">
        <v>0.638888888888889</v>
      </c>
      <c r="C45" s="1" t="s">
        <v>63</v>
      </c>
      <c r="D45" s="1">
        <v>3</v>
      </c>
      <c r="E45" s="1">
        <v>4</v>
      </c>
      <c r="F45" s="1" t="s">
        <v>72</v>
      </c>
      <c r="G45" s="2">
        <v>68.3486333333333</v>
      </c>
      <c r="H45" s="6">
        <f>1+_xlfn.COUNTIFS(A:A,A45,O:O,"&lt;"&amp;O45)</f>
        <v>1</v>
      </c>
      <c r="I45" s="2">
        <f>_xlfn.AVERAGEIF(A:A,A45,G:G)</f>
        <v>50.05276</v>
      </c>
      <c r="J45" s="2">
        <f t="shared" si="0"/>
        <v>18.295873333333297</v>
      </c>
      <c r="K45" s="2">
        <f t="shared" si="1"/>
        <v>108.2958733333333</v>
      </c>
      <c r="L45" s="2">
        <f t="shared" si="2"/>
        <v>663.6483395018529</v>
      </c>
      <c r="M45" s="2">
        <f>SUMIF(A:A,A45,L:L)</f>
        <v>1366.6321491221368</v>
      </c>
      <c r="N45" s="3">
        <f t="shared" si="3"/>
        <v>0.48560861086734336</v>
      </c>
      <c r="O45" s="7">
        <f t="shared" si="4"/>
        <v>2.0592715566017343</v>
      </c>
      <c r="P45" s="3">
        <f t="shared" si="5"/>
        <v>0.48560861086734336</v>
      </c>
      <c r="Q45" s="3">
        <f>IF(ISNUMBER(P45),SUMIF(A:A,A45,P:P),"")</f>
        <v>0.9999999999999998</v>
      </c>
      <c r="R45" s="3">
        <f t="shared" si="6"/>
        <v>0.48560861086734347</v>
      </c>
      <c r="S45" s="8">
        <f t="shared" si="7"/>
        <v>2.059271556601734</v>
      </c>
    </row>
    <row r="46" spans="1:19" ht="15">
      <c r="A46" s="1">
        <v>7</v>
      </c>
      <c r="B46" s="5">
        <v>0.638888888888889</v>
      </c>
      <c r="C46" s="1" t="s">
        <v>63</v>
      </c>
      <c r="D46" s="1">
        <v>3</v>
      </c>
      <c r="E46" s="1">
        <v>2</v>
      </c>
      <c r="F46" s="1" t="s">
        <v>70</v>
      </c>
      <c r="G46" s="2">
        <v>49.724000000000004</v>
      </c>
      <c r="H46" s="6">
        <f>1+_xlfn.COUNTIFS(A:A,A46,O:O,"&lt;"&amp;O46)</f>
        <v>2</v>
      </c>
      <c r="I46" s="2">
        <f>_xlfn.AVERAGEIF(A:A,A46,G:G)</f>
        <v>50.05276</v>
      </c>
      <c r="J46" s="2">
        <f t="shared" si="0"/>
        <v>-0.3287599999999955</v>
      </c>
      <c r="K46" s="2">
        <f t="shared" si="1"/>
        <v>89.67124000000001</v>
      </c>
      <c r="L46" s="2">
        <f t="shared" si="2"/>
        <v>217.08183450845667</v>
      </c>
      <c r="M46" s="2">
        <f>SUMIF(A:A,A46,L:L)</f>
        <v>1366.6321491221368</v>
      </c>
      <c r="N46" s="3">
        <f t="shared" si="3"/>
        <v>0.15884437860465986</v>
      </c>
      <c r="O46" s="7">
        <f t="shared" si="4"/>
        <v>6.295469872993441</v>
      </c>
      <c r="P46" s="3">
        <f t="shared" si="5"/>
        <v>0.15884437860465986</v>
      </c>
      <c r="Q46" s="3">
        <f>IF(ISNUMBER(P46),SUMIF(A:A,A46,P:P),"")</f>
        <v>0.9999999999999998</v>
      </c>
      <c r="R46" s="3">
        <f t="shared" si="6"/>
        <v>0.15884437860465989</v>
      </c>
      <c r="S46" s="8">
        <f t="shared" si="7"/>
        <v>6.29546987299344</v>
      </c>
    </row>
    <row r="47" spans="1:19" ht="15">
      <c r="A47" s="1">
        <v>7</v>
      </c>
      <c r="B47" s="5">
        <v>0.638888888888889</v>
      </c>
      <c r="C47" s="1" t="s">
        <v>63</v>
      </c>
      <c r="D47" s="1">
        <v>3</v>
      </c>
      <c r="E47" s="1">
        <v>1</v>
      </c>
      <c r="F47" s="1" t="s">
        <v>69</v>
      </c>
      <c r="G47" s="2">
        <v>48.6134</v>
      </c>
      <c r="H47" s="6">
        <f>1+_xlfn.COUNTIFS(A:A,A47,O:O,"&lt;"&amp;O47)</f>
        <v>3</v>
      </c>
      <c r="I47" s="2">
        <f>_xlfn.AVERAGEIF(A:A,A47,G:G)</f>
        <v>50.05276</v>
      </c>
      <c r="J47" s="2">
        <f t="shared" si="0"/>
        <v>-1.4393600000000006</v>
      </c>
      <c r="K47" s="2">
        <f t="shared" si="1"/>
        <v>88.56064</v>
      </c>
      <c r="L47" s="2">
        <f t="shared" si="2"/>
        <v>203.08780043652354</v>
      </c>
      <c r="M47" s="2">
        <f>SUMIF(A:A,A47,L:L)</f>
        <v>1366.6321491221368</v>
      </c>
      <c r="N47" s="3">
        <f t="shared" si="3"/>
        <v>0.14860458285499725</v>
      </c>
      <c r="O47" s="7">
        <f t="shared" si="4"/>
        <v>6.729267568926607</v>
      </c>
      <c r="P47" s="3">
        <f t="shared" si="5"/>
        <v>0.14860458285499725</v>
      </c>
      <c r="Q47" s="3">
        <f>IF(ISNUMBER(P47),SUMIF(A:A,A47,P:P),"")</f>
        <v>0.9999999999999998</v>
      </c>
      <c r="R47" s="3">
        <f t="shared" si="6"/>
        <v>0.14860458285499728</v>
      </c>
      <c r="S47" s="8">
        <f t="shared" si="7"/>
        <v>6.729267568926606</v>
      </c>
    </row>
    <row r="48" spans="1:19" ht="15">
      <c r="A48" s="1">
        <v>7</v>
      </c>
      <c r="B48" s="5">
        <v>0.638888888888889</v>
      </c>
      <c r="C48" s="1" t="s">
        <v>63</v>
      </c>
      <c r="D48" s="1">
        <v>3</v>
      </c>
      <c r="E48" s="1">
        <v>5</v>
      </c>
      <c r="F48" s="1" t="s">
        <v>73</v>
      </c>
      <c r="G48" s="2">
        <v>46.9653</v>
      </c>
      <c r="H48" s="6">
        <f>1+_xlfn.COUNTIFS(A:A,A48,O:O,"&lt;"&amp;O48)</f>
        <v>4</v>
      </c>
      <c r="I48" s="2">
        <f>_xlfn.AVERAGEIF(A:A,A48,G:G)</f>
        <v>50.05276</v>
      </c>
      <c r="J48" s="2">
        <f t="shared" si="0"/>
        <v>-3.08746</v>
      </c>
      <c r="K48" s="2">
        <f t="shared" si="1"/>
        <v>86.91254</v>
      </c>
      <c r="L48" s="2">
        <f t="shared" si="2"/>
        <v>183.9662652927988</v>
      </c>
      <c r="M48" s="2">
        <f>SUMIF(A:A,A48,L:L)</f>
        <v>1366.6321491221368</v>
      </c>
      <c r="N48" s="3">
        <f t="shared" si="3"/>
        <v>0.13461286229141506</v>
      </c>
      <c r="O48" s="7">
        <f t="shared" si="4"/>
        <v>7.428710622281858</v>
      </c>
      <c r="P48" s="3">
        <f t="shared" si="5"/>
        <v>0.13461286229141506</v>
      </c>
      <c r="Q48" s="3">
        <f>IF(ISNUMBER(P48),SUMIF(A:A,A48,P:P),"")</f>
        <v>0.9999999999999998</v>
      </c>
      <c r="R48" s="3">
        <f t="shared" si="6"/>
        <v>0.1346128622914151</v>
      </c>
      <c r="S48" s="8">
        <f t="shared" si="7"/>
        <v>7.428710622281856</v>
      </c>
    </row>
    <row r="49" spans="1:19" ht="15">
      <c r="A49" s="1">
        <v>7</v>
      </c>
      <c r="B49" s="5">
        <v>0.638888888888889</v>
      </c>
      <c r="C49" s="1" t="s">
        <v>63</v>
      </c>
      <c r="D49" s="1">
        <v>3</v>
      </c>
      <c r="E49" s="1">
        <v>3</v>
      </c>
      <c r="F49" s="1" t="s">
        <v>71</v>
      </c>
      <c r="G49" s="2">
        <v>36.6124666666667</v>
      </c>
      <c r="H49" s="6">
        <f>1+_xlfn.COUNTIFS(A:A,A49,O:O,"&lt;"&amp;O49)</f>
        <v>5</v>
      </c>
      <c r="I49" s="2">
        <f>_xlfn.AVERAGEIF(A:A,A49,G:G)</f>
        <v>50.05276</v>
      </c>
      <c r="J49" s="2">
        <f t="shared" si="0"/>
        <v>-13.440293333333301</v>
      </c>
      <c r="K49" s="2">
        <f t="shared" si="1"/>
        <v>76.5597066666667</v>
      </c>
      <c r="L49" s="2">
        <f t="shared" si="2"/>
        <v>98.84790938250464</v>
      </c>
      <c r="M49" s="2">
        <f>SUMIF(A:A,A49,L:L)</f>
        <v>1366.6321491221368</v>
      </c>
      <c r="N49" s="3">
        <f t="shared" si="3"/>
        <v>0.07232956538158429</v>
      </c>
      <c r="O49" s="7">
        <f t="shared" si="4"/>
        <v>13.825604989112907</v>
      </c>
      <c r="P49" s="3">
        <f t="shared" si="5"/>
        <v>0.07232956538158429</v>
      </c>
      <c r="Q49" s="3">
        <f>IF(ISNUMBER(P49),SUMIF(A:A,A49,P:P),"")</f>
        <v>0.9999999999999998</v>
      </c>
      <c r="R49" s="3">
        <f t="shared" si="6"/>
        <v>0.0723295653815843</v>
      </c>
      <c r="S49" s="8">
        <f t="shared" si="7"/>
        <v>13.825604989112906</v>
      </c>
    </row>
    <row r="50" spans="1:19" ht="15">
      <c r="A50" s="1">
        <v>17</v>
      </c>
      <c r="B50" s="5">
        <v>0.6458333333333334</v>
      </c>
      <c r="C50" s="1" t="s">
        <v>150</v>
      </c>
      <c r="D50" s="1">
        <v>5</v>
      </c>
      <c r="E50" s="1">
        <v>2</v>
      </c>
      <c r="F50" s="1" t="s">
        <v>160</v>
      </c>
      <c r="G50" s="2">
        <v>73.3282333333333</v>
      </c>
      <c r="H50" s="6">
        <f>1+_xlfn.COUNTIFS(A:A,A50,O:O,"&lt;"&amp;O50)</f>
        <v>1</v>
      </c>
      <c r="I50" s="2">
        <f>_xlfn.AVERAGEIF(A:A,A50,G:G)</f>
        <v>49.26647499999997</v>
      </c>
      <c r="J50" s="2">
        <f t="shared" si="0"/>
        <v>24.06175833333333</v>
      </c>
      <c r="K50" s="2">
        <f t="shared" si="1"/>
        <v>114.06175833333333</v>
      </c>
      <c r="L50" s="2">
        <f t="shared" si="2"/>
        <v>937.9583077587571</v>
      </c>
      <c r="M50" s="2">
        <f>SUMIF(A:A,A50,L:L)</f>
        <v>2567.7628747494177</v>
      </c>
      <c r="N50" s="3">
        <f t="shared" si="3"/>
        <v>0.3652822918277804</v>
      </c>
      <c r="O50" s="7">
        <f t="shared" si="4"/>
        <v>2.7376087545778702</v>
      </c>
      <c r="P50" s="3">
        <f t="shared" si="5"/>
        <v>0.3652822918277804</v>
      </c>
      <c r="Q50" s="3">
        <f>IF(ISNUMBER(P50),SUMIF(A:A,A50,P:P),"")</f>
        <v>0.9475918342906077</v>
      </c>
      <c r="R50" s="3">
        <f t="shared" si="6"/>
        <v>0.38548484548860684</v>
      </c>
      <c r="S50" s="8">
        <f t="shared" si="7"/>
        <v>2.5941357013204698</v>
      </c>
    </row>
    <row r="51" spans="1:19" ht="15">
      <c r="A51" s="1">
        <v>17</v>
      </c>
      <c r="B51" s="5">
        <v>0.6458333333333334</v>
      </c>
      <c r="C51" s="1" t="s">
        <v>150</v>
      </c>
      <c r="D51" s="1">
        <v>5</v>
      </c>
      <c r="E51" s="1">
        <v>6</v>
      </c>
      <c r="F51" s="1" t="s">
        <v>164</v>
      </c>
      <c r="G51" s="2">
        <v>62.24079999999999</v>
      </c>
      <c r="H51" s="6">
        <f>1+_xlfn.COUNTIFS(A:A,A51,O:O,"&lt;"&amp;O51)</f>
        <v>2</v>
      </c>
      <c r="I51" s="2">
        <f>_xlfn.AVERAGEIF(A:A,A51,G:G)</f>
        <v>49.26647499999997</v>
      </c>
      <c r="J51" s="2">
        <f t="shared" si="0"/>
        <v>12.974325000000022</v>
      </c>
      <c r="K51" s="2">
        <f t="shared" si="1"/>
        <v>102.97432500000002</v>
      </c>
      <c r="L51" s="2">
        <f t="shared" si="2"/>
        <v>482.248480053675</v>
      </c>
      <c r="M51" s="2">
        <f>SUMIF(A:A,A51,L:L)</f>
        <v>2567.7628747494177</v>
      </c>
      <c r="N51" s="3">
        <f t="shared" si="3"/>
        <v>0.1878088061775317</v>
      </c>
      <c r="O51" s="7">
        <f t="shared" si="4"/>
        <v>5.32456395604113</v>
      </c>
      <c r="P51" s="3">
        <f t="shared" si="5"/>
        <v>0.1878088061775317</v>
      </c>
      <c r="Q51" s="3">
        <f>IF(ISNUMBER(P51),SUMIF(A:A,A51,P:P),"")</f>
        <v>0.9475918342906077</v>
      </c>
      <c r="R51" s="3">
        <f t="shared" si="6"/>
        <v>0.19819588918063058</v>
      </c>
      <c r="S51" s="8">
        <f t="shared" si="7"/>
        <v>5.045513325902668</v>
      </c>
    </row>
    <row r="52" spans="1:19" ht="15">
      <c r="A52" s="1">
        <v>17</v>
      </c>
      <c r="B52" s="5">
        <v>0.6458333333333334</v>
      </c>
      <c r="C52" s="1" t="s">
        <v>150</v>
      </c>
      <c r="D52" s="1">
        <v>5</v>
      </c>
      <c r="E52" s="1">
        <v>8</v>
      </c>
      <c r="F52" s="1" t="s">
        <v>165</v>
      </c>
      <c r="G52" s="2">
        <v>59.619466666666696</v>
      </c>
      <c r="H52" s="6">
        <f>1+_xlfn.COUNTIFS(A:A,A52,O:O,"&lt;"&amp;O52)</f>
        <v>3</v>
      </c>
      <c r="I52" s="2">
        <f>_xlfn.AVERAGEIF(A:A,A52,G:G)</f>
        <v>49.26647499999997</v>
      </c>
      <c r="J52" s="2">
        <f t="shared" si="0"/>
        <v>10.352991666666725</v>
      </c>
      <c r="K52" s="2">
        <f t="shared" si="1"/>
        <v>100.35299166666672</v>
      </c>
      <c r="L52" s="2">
        <f t="shared" si="2"/>
        <v>412.0643390911612</v>
      </c>
      <c r="M52" s="2">
        <f>SUMIF(A:A,A52,L:L)</f>
        <v>2567.7628747494177</v>
      </c>
      <c r="N52" s="3">
        <f t="shared" si="3"/>
        <v>0.16047600934777656</v>
      </c>
      <c r="O52" s="7">
        <f t="shared" si="4"/>
        <v>6.231461039343544</v>
      </c>
      <c r="P52" s="3">
        <f t="shared" si="5"/>
        <v>0.16047600934777656</v>
      </c>
      <c r="Q52" s="3">
        <f>IF(ISNUMBER(P52),SUMIF(A:A,A52,P:P),"")</f>
        <v>0.9475918342906077</v>
      </c>
      <c r="R52" s="3">
        <f t="shared" si="6"/>
        <v>0.1693514058908213</v>
      </c>
      <c r="S52" s="8">
        <f t="shared" si="7"/>
        <v>5.904881596582005</v>
      </c>
    </row>
    <row r="53" spans="1:19" ht="15">
      <c r="A53" s="1">
        <v>17</v>
      </c>
      <c r="B53" s="5">
        <v>0.6458333333333334</v>
      </c>
      <c r="C53" s="1" t="s">
        <v>150</v>
      </c>
      <c r="D53" s="1">
        <v>5</v>
      </c>
      <c r="E53" s="1">
        <v>1</v>
      </c>
      <c r="F53" s="1" t="s">
        <v>159</v>
      </c>
      <c r="G53" s="2">
        <v>49.4113333333333</v>
      </c>
      <c r="H53" s="6">
        <f>1+_xlfn.COUNTIFS(A:A,A53,O:O,"&lt;"&amp;O53)</f>
        <v>4</v>
      </c>
      <c r="I53" s="2">
        <f>_xlfn.AVERAGEIF(A:A,A53,G:G)</f>
        <v>49.26647499999997</v>
      </c>
      <c r="J53" s="2">
        <f t="shared" si="0"/>
        <v>0.14485833333333176</v>
      </c>
      <c r="K53" s="2">
        <f t="shared" si="1"/>
        <v>90.14485833333333</v>
      </c>
      <c r="L53" s="2">
        <f t="shared" si="2"/>
        <v>223.3391571124894</v>
      </c>
      <c r="M53" s="2">
        <f>SUMIF(A:A,A53,L:L)</f>
        <v>2567.7628747494177</v>
      </c>
      <c r="N53" s="3">
        <f t="shared" si="3"/>
        <v>0.0869781081846526</v>
      </c>
      <c r="O53" s="7">
        <f t="shared" si="4"/>
        <v>11.497145901092976</v>
      </c>
      <c r="P53" s="3">
        <f t="shared" si="5"/>
        <v>0.0869781081846526</v>
      </c>
      <c r="Q53" s="3">
        <f>IF(ISNUMBER(P53),SUMIF(A:A,A53,P:P),"")</f>
        <v>0.9475918342906077</v>
      </c>
      <c r="R53" s="3">
        <f t="shared" si="6"/>
        <v>0.0917885792565601</v>
      </c>
      <c r="S53" s="8">
        <f t="shared" si="7"/>
        <v>10.894601573523433</v>
      </c>
    </row>
    <row r="54" spans="1:19" ht="15">
      <c r="A54" s="1">
        <v>17</v>
      </c>
      <c r="B54" s="5">
        <v>0.6458333333333334</v>
      </c>
      <c r="C54" s="1" t="s">
        <v>150</v>
      </c>
      <c r="D54" s="1">
        <v>5</v>
      </c>
      <c r="E54" s="1">
        <v>3</v>
      </c>
      <c r="F54" s="1" t="s">
        <v>161</v>
      </c>
      <c r="G54" s="2">
        <v>49.3127333333333</v>
      </c>
      <c r="H54" s="6">
        <f>1+_xlfn.COUNTIFS(A:A,A54,O:O,"&lt;"&amp;O54)</f>
        <v>5</v>
      </c>
      <c r="I54" s="2">
        <f>_xlfn.AVERAGEIF(A:A,A54,G:G)</f>
        <v>49.26647499999997</v>
      </c>
      <c r="J54" s="2">
        <f t="shared" si="0"/>
        <v>0.04625833333332707</v>
      </c>
      <c r="K54" s="2">
        <f t="shared" si="1"/>
        <v>90.04625833333333</v>
      </c>
      <c r="L54" s="2">
        <f t="shared" si="2"/>
        <v>222.0217832930044</v>
      </c>
      <c r="M54" s="2">
        <f>SUMIF(A:A,A54,L:L)</f>
        <v>2567.7628747494177</v>
      </c>
      <c r="N54" s="3">
        <f t="shared" si="3"/>
        <v>0.08646506477537222</v>
      </c>
      <c r="O54" s="7">
        <f t="shared" si="4"/>
        <v>11.56536460821376</v>
      </c>
      <c r="P54" s="3">
        <f t="shared" si="5"/>
        <v>0.08646506477537222</v>
      </c>
      <c r="Q54" s="3">
        <f>IF(ISNUMBER(P54),SUMIF(A:A,A54,P:P),"")</f>
        <v>0.9475918342906077</v>
      </c>
      <c r="R54" s="3">
        <f t="shared" si="6"/>
        <v>0.09124716111563189</v>
      </c>
      <c r="S54" s="8">
        <f t="shared" si="7"/>
        <v>10.95924506333695</v>
      </c>
    </row>
    <row r="55" spans="1:19" ht="15">
      <c r="A55" s="1">
        <v>17</v>
      </c>
      <c r="B55" s="5">
        <v>0.6458333333333334</v>
      </c>
      <c r="C55" s="1" t="s">
        <v>150</v>
      </c>
      <c r="D55" s="1">
        <v>5</v>
      </c>
      <c r="E55" s="1">
        <v>4</v>
      </c>
      <c r="F55" s="1" t="s">
        <v>162</v>
      </c>
      <c r="G55" s="2">
        <v>43.3835666666666</v>
      </c>
      <c r="H55" s="6">
        <f>1+_xlfn.COUNTIFS(A:A,A55,O:O,"&lt;"&amp;O55)</f>
        <v>6</v>
      </c>
      <c r="I55" s="2">
        <f>_xlfn.AVERAGEIF(A:A,A55,G:G)</f>
        <v>49.26647499999997</v>
      </c>
      <c r="J55" s="2">
        <f t="shared" si="0"/>
        <v>-5.8829083333333685</v>
      </c>
      <c r="K55" s="2">
        <f t="shared" si="1"/>
        <v>84.11709166666662</v>
      </c>
      <c r="L55" s="2">
        <f t="shared" si="2"/>
        <v>155.55906519803762</v>
      </c>
      <c r="M55" s="2">
        <f>SUMIF(A:A,A55,L:L)</f>
        <v>2567.7628747494177</v>
      </c>
      <c r="N55" s="3">
        <f t="shared" si="3"/>
        <v>0.060581553977494235</v>
      </c>
      <c r="O55" s="7">
        <f t="shared" si="4"/>
        <v>16.50667462857581</v>
      </c>
      <c r="P55" s="3">
        <f t="shared" si="5"/>
        <v>0.060581553977494235</v>
      </c>
      <c r="Q55" s="3">
        <f>IF(ISNUMBER(P55),SUMIF(A:A,A55,P:P),"")</f>
        <v>0.9475918342906077</v>
      </c>
      <c r="R55" s="3">
        <f t="shared" si="6"/>
        <v>0.06393211906774945</v>
      </c>
      <c r="S55" s="8">
        <f t="shared" si="7"/>
        <v>15.641590089330386</v>
      </c>
    </row>
    <row r="56" spans="1:19" ht="15">
      <c r="A56" s="1">
        <v>17</v>
      </c>
      <c r="B56" s="5">
        <v>0.6458333333333334</v>
      </c>
      <c r="C56" s="1" t="s">
        <v>150</v>
      </c>
      <c r="D56" s="1">
        <v>5</v>
      </c>
      <c r="E56" s="1">
        <v>5</v>
      </c>
      <c r="F56" s="1" t="s">
        <v>163</v>
      </c>
      <c r="G56" s="2">
        <v>34.2427333333333</v>
      </c>
      <c r="H56" s="6">
        <f>1+_xlfn.COUNTIFS(A:A,A56,O:O,"&lt;"&amp;O56)</f>
        <v>7</v>
      </c>
      <c r="I56" s="2">
        <f>_xlfn.AVERAGEIF(A:A,A56,G:G)</f>
        <v>49.26647499999997</v>
      </c>
      <c r="J56" s="2">
        <f t="shared" si="0"/>
        <v>-15.023741666666673</v>
      </c>
      <c r="K56" s="2">
        <f t="shared" si="1"/>
        <v>74.97625833333333</v>
      </c>
      <c r="L56" s="2">
        <f t="shared" si="2"/>
        <v>89.88899318502517</v>
      </c>
      <c r="M56" s="2">
        <f>SUMIF(A:A,A56,L:L)</f>
        <v>2567.7628747494177</v>
      </c>
      <c r="N56" s="3">
        <f t="shared" si="3"/>
        <v>0.035006734488205904</v>
      </c>
      <c r="O56" s="7">
        <f t="shared" si="4"/>
        <v>28.56593208763615</v>
      </c>
      <c r="P56" s="3">
        <f t="shared" si="5"/>
      </c>
      <c r="Q56" s="3">
        <f>IF(ISNUMBER(P56),SUMIF(A:A,A56,P:P),"")</f>
      </c>
      <c r="R56" s="3">
        <f t="shared" si="6"/>
      </c>
      <c r="S56" s="8">
        <f t="shared" si="7"/>
      </c>
    </row>
    <row r="57" spans="1:19" ht="15">
      <c r="A57" s="1">
        <v>17</v>
      </c>
      <c r="B57" s="5">
        <v>0.6458333333333334</v>
      </c>
      <c r="C57" s="1" t="s">
        <v>150</v>
      </c>
      <c r="D57" s="1">
        <v>5</v>
      </c>
      <c r="E57" s="1">
        <v>9</v>
      </c>
      <c r="F57" s="1" t="s">
        <v>166</v>
      </c>
      <c r="G57" s="2">
        <v>22.592933333333303</v>
      </c>
      <c r="H57" s="6">
        <f>1+_xlfn.COUNTIFS(A:A,A57,O:O,"&lt;"&amp;O57)</f>
        <v>8</v>
      </c>
      <c r="I57" s="2">
        <f>_xlfn.AVERAGEIF(A:A,A57,G:G)</f>
        <v>49.26647499999997</v>
      </c>
      <c r="J57" s="2">
        <f t="shared" si="0"/>
        <v>-26.67354166666667</v>
      </c>
      <c r="K57" s="2">
        <f t="shared" si="1"/>
        <v>63.326458333333335</v>
      </c>
      <c r="L57" s="2">
        <f t="shared" si="2"/>
        <v>44.68274905726742</v>
      </c>
      <c r="M57" s="2">
        <f>SUMIF(A:A,A57,L:L)</f>
        <v>2567.7628747494177</v>
      </c>
      <c r="N57" s="3">
        <f t="shared" si="3"/>
        <v>0.017401431221186228</v>
      </c>
      <c r="O57" s="7">
        <f t="shared" si="4"/>
        <v>57.466537510000954</v>
      </c>
      <c r="P57" s="3">
        <f t="shared" si="5"/>
      </c>
      <c r="Q57" s="3">
        <f>IF(ISNUMBER(P57),SUMIF(A:A,A57,P:P),"")</f>
      </c>
      <c r="R57" s="3">
        <f t="shared" si="6"/>
      </c>
      <c r="S57" s="8">
        <f t="shared" si="7"/>
      </c>
    </row>
    <row r="58" spans="1:19" ht="15">
      <c r="A58" s="1">
        <v>3</v>
      </c>
      <c r="B58" s="5">
        <v>0.65625</v>
      </c>
      <c r="C58" s="1" t="s">
        <v>19</v>
      </c>
      <c r="D58" s="1">
        <v>5</v>
      </c>
      <c r="E58" s="1">
        <v>6</v>
      </c>
      <c r="F58" s="1" t="s">
        <v>39</v>
      </c>
      <c r="G58" s="2">
        <v>82.5890666666666</v>
      </c>
      <c r="H58" s="6">
        <f>1+_xlfn.COUNTIFS(A:A,A58,O:O,"&lt;"&amp;O58)</f>
        <v>1</v>
      </c>
      <c r="I58" s="2">
        <f>_xlfn.AVERAGEIF(A:A,A58,G:G)</f>
        <v>54.078213888888875</v>
      </c>
      <c r="J58" s="2">
        <f aca="true" t="shared" si="8" ref="J58:J110">G58-I58</f>
        <v>28.51085277777772</v>
      </c>
      <c r="K58" s="2">
        <f aca="true" t="shared" si="9" ref="K58:K110">90+J58</f>
        <v>118.51085277777773</v>
      </c>
      <c r="L58" s="2">
        <f aca="true" t="shared" si="10" ref="L58:L110">EXP(0.06*K58)</f>
        <v>1224.944929755486</v>
      </c>
      <c r="M58" s="2">
        <f>SUMIF(A:A,A58,L:L)</f>
        <v>3846.537152466027</v>
      </c>
      <c r="N58" s="3">
        <f aca="true" t="shared" si="11" ref="N58:N110">L58/M58</f>
        <v>0.3184539447305663</v>
      </c>
      <c r="O58" s="7">
        <f aca="true" t="shared" si="12" ref="O58:O110">1/N58</f>
        <v>3.1401714959005074</v>
      </c>
      <c r="P58" s="3">
        <f aca="true" t="shared" si="13" ref="P58:P110">IF(O58&gt;21,"",N58)</f>
        <v>0.3184539447305663</v>
      </c>
      <c r="Q58" s="3">
        <f>IF(ISNUMBER(P58),SUMIF(A:A,A58,P:P),"")</f>
        <v>0.912789336736401</v>
      </c>
      <c r="R58" s="3">
        <f aca="true" t="shared" si="14" ref="R58:R110">_xlfn.IFERROR(P58*(1/Q58),"")</f>
        <v>0.348880001018823</v>
      </c>
      <c r="S58" s="8">
        <f aca="true" t="shared" si="15" ref="S58:S110">_xlfn.IFERROR(1/R58,"")</f>
        <v>2.866315056981576</v>
      </c>
    </row>
    <row r="59" spans="1:19" ht="15">
      <c r="A59" s="1">
        <v>3</v>
      </c>
      <c r="B59" s="5">
        <v>0.65625</v>
      </c>
      <c r="C59" s="1" t="s">
        <v>19</v>
      </c>
      <c r="D59" s="1">
        <v>5</v>
      </c>
      <c r="E59" s="1">
        <v>7</v>
      </c>
      <c r="F59" s="1" t="s">
        <v>40</v>
      </c>
      <c r="G59" s="2">
        <v>66.8496333333333</v>
      </c>
      <c r="H59" s="6">
        <f>1+_xlfn.COUNTIFS(A:A,A59,O:O,"&lt;"&amp;O59)</f>
        <v>2</v>
      </c>
      <c r="I59" s="2">
        <f>_xlfn.AVERAGEIF(A:A,A59,G:G)</f>
        <v>54.078213888888875</v>
      </c>
      <c r="J59" s="2">
        <f t="shared" si="8"/>
        <v>12.771419444444426</v>
      </c>
      <c r="K59" s="2">
        <f t="shared" si="9"/>
        <v>102.77141944444443</v>
      </c>
      <c r="L59" s="2">
        <f t="shared" si="10"/>
        <v>476.4130198018915</v>
      </c>
      <c r="M59" s="2">
        <f>SUMIF(A:A,A59,L:L)</f>
        <v>3846.537152466027</v>
      </c>
      <c r="N59" s="3">
        <f t="shared" si="11"/>
        <v>0.12385504179946934</v>
      </c>
      <c r="O59" s="7">
        <f t="shared" si="12"/>
        <v>8.073954725388374</v>
      </c>
      <c r="P59" s="3">
        <f t="shared" si="13"/>
        <v>0.12385504179946934</v>
      </c>
      <c r="Q59" s="3">
        <f>IF(ISNUMBER(P59),SUMIF(A:A,A59,P:P),"")</f>
        <v>0.912789336736401</v>
      </c>
      <c r="R59" s="3">
        <f t="shared" si="14"/>
        <v>0.13568852835452952</v>
      </c>
      <c r="S59" s="8">
        <f t="shared" si="15"/>
        <v>7.369819778626984</v>
      </c>
    </row>
    <row r="60" spans="1:19" ht="15">
      <c r="A60" s="1">
        <v>3</v>
      </c>
      <c r="B60" s="5">
        <v>0.65625</v>
      </c>
      <c r="C60" s="1" t="s">
        <v>19</v>
      </c>
      <c r="D60" s="1">
        <v>5</v>
      </c>
      <c r="E60" s="1">
        <v>4</v>
      </c>
      <c r="F60" s="1" t="s">
        <v>37</v>
      </c>
      <c r="G60" s="2">
        <v>63.7301</v>
      </c>
      <c r="H60" s="6">
        <f>1+_xlfn.COUNTIFS(A:A,A60,O:O,"&lt;"&amp;O60)</f>
        <v>3</v>
      </c>
      <c r="I60" s="2">
        <f>_xlfn.AVERAGEIF(A:A,A60,G:G)</f>
        <v>54.078213888888875</v>
      </c>
      <c r="J60" s="2">
        <f t="shared" si="8"/>
        <v>9.651886111111125</v>
      </c>
      <c r="K60" s="2">
        <f t="shared" si="9"/>
        <v>99.65188611111112</v>
      </c>
      <c r="L60" s="2">
        <f t="shared" si="10"/>
        <v>395.08983391119824</v>
      </c>
      <c r="M60" s="2">
        <f>SUMIF(A:A,A60,L:L)</f>
        <v>3846.537152466027</v>
      </c>
      <c r="N60" s="3">
        <f t="shared" si="11"/>
        <v>0.10271312046418295</v>
      </c>
      <c r="O60" s="7">
        <f t="shared" si="12"/>
        <v>9.735854538162041</v>
      </c>
      <c r="P60" s="3">
        <f t="shared" si="13"/>
        <v>0.10271312046418295</v>
      </c>
      <c r="Q60" s="3">
        <f>IF(ISNUMBER(P60),SUMIF(A:A,A60,P:P),"")</f>
        <v>0.912789336736401</v>
      </c>
      <c r="R60" s="3">
        <f t="shared" si="14"/>
        <v>0.11252664369571275</v>
      </c>
      <c r="S60" s="8">
        <f t="shared" si="15"/>
        <v>8.886784206451008</v>
      </c>
    </row>
    <row r="61" spans="1:19" ht="15">
      <c r="A61" s="1">
        <v>3</v>
      </c>
      <c r="B61" s="5">
        <v>0.65625</v>
      </c>
      <c r="C61" s="1" t="s">
        <v>19</v>
      </c>
      <c r="D61" s="1">
        <v>5</v>
      </c>
      <c r="E61" s="1">
        <v>5</v>
      </c>
      <c r="F61" s="1" t="s">
        <v>38</v>
      </c>
      <c r="G61" s="2">
        <v>61.046</v>
      </c>
      <c r="H61" s="6">
        <f>1+_xlfn.COUNTIFS(A:A,A61,O:O,"&lt;"&amp;O61)</f>
        <v>4</v>
      </c>
      <c r="I61" s="2">
        <f>_xlfn.AVERAGEIF(A:A,A61,G:G)</f>
        <v>54.078213888888875</v>
      </c>
      <c r="J61" s="2">
        <f t="shared" si="8"/>
        <v>6.967786111111124</v>
      </c>
      <c r="K61" s="2">
        <f t="shared" si="9"/>
        <v>96.96778611111112</v>
      </c>
      <c r="L61" s="2">
        <f t="shared" si="10"/>
        <v>336.32137184470605</v>
      </c>
      <c r="M61" s="2">
        <f>SUMIF(A:A,A61,L:L)</f>
        <v>3846.537152466027</v>
      </c>
      <c r="N61" s="3">
        <f t="shared" si="11"/>
        <v>0.08743484295454923</v>
      </c>
      <c r="O61" s="7">
        <f t="shared" si="12"/>
        <v>11.437088078488623</v>
      </c>
      <c r="P61" s="3">
        <f t="shared" si="13"/>
        <v>0.08743484295454923</v>
      </c>
      <c r="Q61" s="3">
        <f>IF(ISNUMBER(P61),SUMIF(A:A,A61,P:P),"")</f>
        <v>0.912789336736401</v>
      </c>
      <c r="R61" s="3">
        <f t="shared" si="14"/>
        <v>0.0957886331879872</v>
      </c>
      <c r="S61" s="8">
        <f t="shared" si="15"/>
        <v>10.439652041359428</v>
      </c>
    </row>
    <row r="62" spans="1:19" ht="15">
      <c r="A62" s="1">
        <v>3</v>
      </c>
      <c r="B62" s="5">
        <v>0.65625</v>
      </c>
      <c r="C62" s="1" t="s">
        <v>19</v>
      </c>
      <c r="D62" s="1">
        <v>5</v>
      </c>
      <c r="E62" s="1">
        <v>1</v>
      </c>
      <c r="F62" s="1" t="s">
        <v>34</v>
      </c>
      <c r="G62" s="2">
        <v>58.9944666666667</v>
      </c>
      <c r="H62" s="6">
        <f>1+_xlfn.COUNTIFS(A:A,A62,O:O,"&lt;"&amp;O62)</f>
        <v>5</v>
      </c>
      <c r="I62" s="2">
        <f>_xlfn.AVERAGEIF(A:A,A62,G:G)</f>
        <v>54.078213888888875</v>
      </c>
      <c r="J62" s="2">
        <f t="shared" si="8"/>
        <v>4.916252777777828</v>
      </c>
      <c r="K62" s="2">
        <f t="shared" si="9"/>
        <v>94.91625277777783</v>
      </c>
      <c r="L62" s="2">
        <f t="shared" si="10"/>
        <v>297.36940882076266</v>
      </c>
      <c r="M62" s="2">
        <f>SUMIF(A:A,A62,L:L)</f>
        <v>3846.537152466027</v>
      </c>
      <c r="N62" s="3">
        <f t="shared" si="11"/>
        <v>0.0773083417717981</v>
      </c>
      <c r="O62" s="7">
        <f t="shared" si="12"/>
        <v>12.93521471398055</v>
      </c>
      <c r="P62" s="3">
        <f t="shared" si="13"/>
        <v>0.0773083417717981</v>
      </c>
      <c r="Q62" s="3">
        <f>IF(ISNUMBER(P62),SUMIF(A:A,A62,P:P),"")</f>
        <v>0.912789336736401</v>
      </c>
      <c r="R62" s="3">
        <f t="shared" si="14"/>
        <v>0.08469461535145378</v>
      </c>
      <c r="S62" s="8">
        <f t="shared" si="15"/>
        <v>11.807126059317241</v>
      </c>
    </row>
    <row r="63" spans="1:19" ht="15">
      <c r="A63" s="1">
        <v>3</v>
      </c>
      <c r="B63" s="5">
        <v>0.65625</v>
      </c>
      <c r="C63" s="1" t="s">
        <v>19</v>
      </c>
      <c r="D63" s="1">
        <v>5</v>
      </c>
      <c r="E63" s="1">
        <v>11</v>
      </c>
      <c r="F63" s="1" t="s">
        <v>44</v>
      </c>
      <c r="G63" s="2">
        <v>58.86710000000001</v>
      </c>
      <c r="H63" s="6">
        <f>1+_xlfn.COUNTIFS(A:A,A63,O:O,"&lt;"&amp;O63)</f>
        <v>6</v>
      </c>
      <c r="I63" s="2">
        <f>_xlfn.AVERAGEIF(A:A,A63,G:G)</f>
        <v>54.078213888888875</v>
      </c>
      <c r="J63" s="2">
        <f t="shared" si="8"/>
        <v>4.7888861111111325</v>
      </c>
      <c r="K63" s="2">
        <f t="shared" si="9"/>
        <v>94.78888611111114</v>
      </c>
      <c r="L63" s="2">
        <f t="shared" si="10"/>
        <v>295.1055729328366</v>
      </c>
      <c r="M63" s="2">
        <f>SUMIF(A:A,A63,L:L)</f>
        <v>3846.537152466027</v>
      </c>
      <c r="N63" s="3">
        <f t="shared" si="11"/>
        <v>0.07671980309449072</v>
      </c>
      <c r="O63" s="7">
        <f t="shared" si="12"/>
        <v>13.034444298147715</v>
      </c>
      <c r="P63" s="3">
        <f t="shared" si="13"/>
        <v>0.07671980309449072</v>
      </c>
      <c r="Q63" s="3">
        <f>IF(ISNUMBER(P63),SUMIF(A:A,A63,P:P),"")</f>
        <v>0.912789336736401</v>
      </c>
      <c r="R63" s="3">
        <f t="shared" si="14"/>
        <v>0.08404984590288458</v>
      </c>
      <c r="S63" s="8">
        <f t="shared" si="15"/>
        <v>11.897701765633816</v>
      </c>
    </row>
    <row r="64" spans="1:19" ht="15">
      <c r="A64" s="1">
        <v>3</v>
      </c>
      <c r="B64" s="5">
        <v>0.65625</v>
      </c>
      <c r="C64" s="1" t="s">
        <v>19</v>
      </c>
      <c r="D64" s="1">
        <v>5</v>
      </c>
      <c r="E64" s="1">
        <v>8</v>
      </c>
      <c r="F64" s="1" t="s">
        <v>41</v>
      </c>
      <c r="G64" s="2">
        <v>56.3049666666666</v>
      </c>
      <c r="H64" s="6">
        <f>1+_xlfn.COUNTIFS(A:A,A64,O:O,"&lt;"&amp;O64)</f>
        <v>7</v>
      </c>
      <c r="I64" s="2">
        <f>_xlfn.AVERAGEIF(A:A,A64,G:G)</f>
        <v>54.078213888888875</v>
      </c>
      <c r="J64" s="2">
        <f t="shared" si="8"/>
        <v>2.226752777777726</v>
      </c>
      <c r="K64" s="2">
        <f t="shared" si="9"/>
        <v>92.22675277777773</v>
      </c>
      <c r="L64" s="2">
        <f t="shared" si="10"/>
        <v>253.0545724034236</v>
      </c>
      <c r="M64" s="2">
        <f>SUMIF(A:A,A64,L:L)</f>
        <v>3846.537152466027</v>
      </c>
      <c r="N64" s="3">
        <f t="shared" si="11"/>
        <v>0.06578763245304664</v>
      </c>
      <c r="O64" s="7">
        <f t="shared" si="12"/>
        <v>15.200425409953931</v>
      </c>
      <c r="P64" s="3">
        <f t="shared" si="13"/>
        <v>0.06578763245304664</v>
      </c>
      <c r="Q64" s="3">
        <f>IF(ISNUMBER(P64),SUMIF(A:A,A64,P:P),"")</f>
        <v>0.912789336736401</v>
      </c>
      <c r="R64" s="3">
        <f t="shared" si="14"/>
        <v>0.07207318250261842</v>
      </c>
      <c r="S64" s="8">
        <f t="shared" si="15"/>
        <v>13.874786228062984</v>
      </c>
    </row>
    <row r="65" spans="1:19" ht="15">
      <c r="A65" s="1">
        <v>3</v>
      </c>
      <c r="B65" s="5">
        <v>0.65625</v>
      </c>
      <c r="C65" s="1" t="s">
        <v>19</v>
      </c>
      <c r="D65" s="1">
        <v>5</v>
      </c>
      <c r="E65" s="1">
        <v>10</v>
      </c>
      <c r="F65" s="1" t="s">
        <v>43</v>
      </c>
      <c r="G65" s="2">
        <v>54.9130666666666</v>
      </c>
      <c r="H65" s="6">
        <f>1+_xlfn.COUNTIFS(A:A,A65,O:O,"&lt;"&amp;O65)</f>
        <v>8</v>
      </c>
      <c r="I65" s="2">
        <f>_xlfn.AVERAGEIF(A:A,A65,G:G)</f>
        <v>54.078213888888875</v>
      </c>
      <c r="J65" s="2">
        <f t="shared" si="8"/>
        <v>0.8348527777777264</v>
      </c>
      <c r="K65" s="2">
        <f t="shared" si="9"/>
        <v>90.83485277777773</v>
      </c>
      <c r="L65" s="2">
        <f t="shared" si="10"/>
        <v>232.77938666108446</v>
      </c>
      <c r="M65" s="2">
        <f>SUMIF(A:A,A65,L:L)</f>
        <v>3846.537152466027</v>
      </c>
      <c r="N65" s="3">
        <f t="shared" si="11"/>
        <v>0.060516609468297705</v>
      </c>
      <c r="O65" s="7">
        <f t="shared" si="12"/>
        <v>16.524389069150693</v>
      </c>
      <c r="P65" s="3">
        <f t="shared" si="13"/>
        <v>0.060516609468297705</v>
      </c>
      <c r="Q65" s="3">
        <f>IF(ISNUMBER(P65),SUMIF(A:A,A65,P:P),"")</f>
        <v>0.912789336736401</v>
      </c>
      <c r="R65" s="3">
        <f t="shared" si="14"/>
        <v>0.06629854998599084</v>
      </c>
      <c r="S65" s="8">
        <f t="shared" si="15"/>
        <v>15.083286138404295</v>
      </c>
    </row>
    <row r="66" spans="1:19" ht="15">
      <c r="A66" s="1">
        <v>3</v>
      </c>
      <c r="B66" s="5">
        <v>0.65625</v>
      </c>
      <c r="C66" s="1" t="s">
        <v>19</v>
      </c>
      <c r="D66" s="1">
        <v>5</v>
      </c>
      <c r="E66" s="1">
        <v>2</v>
      </c>
      <c r="F66" s="1" t="s">
        <v>35</v>
      </c>
      <c r="G66" s="2">
        <v>45.5802666666667</v>
      </c>
      <c r="H66" s="6">
        <f>1+_xlfn.COUNTIFS(A:A,A66,O:O,"&lt;"&amp;O66)</f>
        <v>9</v>
      </c>
      <c r="I66" s="2">
        <f>_xlfn.AVERAGEIF(A:A,A66,G:G)</f>
        <v>54.078213888888875</v>
      </c>
      <c r="J66" s="2">
        <f t="shared" si="8"/>
        <v>-8.497947222222173</v>
      </c>
      <c r="K66" s="2">
        <f t="shared" si="9"/>
        <v>81.50205277777783</v>
      </c>
      <c r="L66" s="2">
        <f t="shared" si="10"/>
        <v>132.96995050831663</v>
      </c>
      <c r="M66" s="2">
        <f>SUMIF(A:A,A66,L:L)</f>
        <v>3846.537152466027</v>
      </c>
      <c r="N66" s="3">
        <f t="shared" si="11"/>
        <v>0.034568742023736644</v>
      </c>
      <c r="O66" s="7">
        <f t="shared" si="12"/>
        <v>28.927867820973916</v>
      </c>
      <c r="P66" s="3">
        <f t="shared" si="13"/>
      </c>
      <c r="Q66" s="3">
        <f>IF(ISNUMBER(P66),SUMIF(A:A,A66,P:P),"")</f>
      </c>
      <c r="R66" s="3">
        <f t="shared" si="14"/>
      </c>
      <c r="S66" s="8">
        <f t="shared" si="15"/>
      </c>
    </row>
    <row r="67" spans="1:19" ht="15">
      <c r="A67" s="1">
        <v>3</v>
      </c>
      <c r="B67" s="5">
        <v>0.65625</v>
      </c>
      <c r="C67" s="1" t="s">
        <v>19</v>
      </c>
      <c r="D67" s="1">
        <v>5</v>
      </c>
      <c r="E67" s="1">
        <v>3</v>
      </c>
      <c r="F67" s="1" t="s">
        <v>36</v>
      </c>
      <c r="G67" s="2">
        <v>29.3248333333333</v>
      </c>
      <c r="H67" s="6">
        <f>1+_xlfn.COUNTIFS(A:A,A67,O:O,"&lt;"&amp;O67)</f>
        <v>12</v>
      </c>
      <c r="I67" s="2">
        <f>_xlfn.AVERAGEIF(A:A,A67,G:G)</f>
        <v>54.078213888888875</v>
      </c>
      <c r="J67" s="2">
        <f t="shared" si="8"/>
        <v>-24.753380555555577</v>
      </c>
      <c r="K67" s="2">
        <f t="shared" si="9"/>
        <v>65.24661944444442</v>
      </c>
      <c r="L67" s="2">
        <f t="shared" si="10"/>
        <v>50.13890063922937</v>
      </c>
      <c r="M67" s="2">
        <f>SUMIF(A:A,A67,L:L)</f>
        <v>3846.537152466027</v>
      </c>
      <c r="N67" s="3">
        <f t="shared" si="11"/>
        <v>0.013034815121201979</v>
      </c>
      <c r="O67" s="7">
        <f t="shared" si="12"/>
        <v>76.71762051871642</v>
      </c>
      <c r="P67" s="3">
        <f t="shared" si="13"/>
      </c>
      <c r="Q67" s="3">
        <f>IF(ISNUMBER(P67),SUMIF(A:A,A67,P:P),"")</f>
      </c>
      <c r="R67" s="3">
        <f t="shared" si="14"/>
      </c>
      <c r="S67" s="8">
        <f t="shared" si="15"/>
      </c>
    </row>
    <row r="68" spans="1:19" ht="15">
      <c r="A68" s="1">
        <v>3</v>
      </c>
      <c r="B68" s="5">
        <v>0.65625</v>
      </c>
      <c r="C68" s="1" t="s">
        <v>19</v>
      </c>
      <c r="D68" s="1">
        <v>5</v>
      </c>
      <c r="E68" s="1">
        <v>9</v>
      </c>
      <c r="F68" s="1" t="s">
        <v>42</v>
      </c>
      <c r="G68" s="2">
        <v>29.7624</v>
      </c>
      <c r="H68" s="6">
        <f>1+_xlfn.COUNTIFS(A:A,A68,O:O,"&lt;"&amp;O68)</f>
        <v>11</v>
      </c>
      <c r="I68" s="2">
        <f>_xlfn.AVERAGEIF(A:A,A68,G:G)</f>
        <v>54.078213888888875</v>
      </c>
      <c r="J68" s="2">
        <f t="shared" si="8"/>
        <v>-24.315813888888876</v>
      </c>
      <c r="K68" s="2">
        <f t="shared" si="9"/>
        <v>65.68418611111113</v>
      </c>
      <c r="L68" s="2">
        <f t="shared" si="10"/>
        <v>51.47267923774376</v>
      </c>
      <c r="M68" s="2">
        <f>SUMIF(A:A,A68,L:L)</f>
        <v>3846.537152466027</v>
      </c>
      <c r="N68" s="3">
        <f t="shared" si="11"/>
        <v>0.01338156300004654</v>
      </c>
      <c r="O68" s="7">
        <f t="shared" si="12"/>
        <v>74.72968591161751</v>
      </c>
      <c r="P68" s="3">
        <f t="shared" si="13"/>
      </c>
      <c r="Q68" s="3">
        <f>IF(ISNUMBER(P68),SUMIF(A:A,A68,P:P),"")</f>
      </c>
      <c r="R68" s="3">
        <f t="shared" si="14"/>
      </c>
      <c r="S68" s="8">
        <f t="shared" si="15"/>
      </c>
    </row>
    <row r="69" spans="1:19" ht="15">
      <c r="A69" s="1">
        <v>3</v>
      </c>
      <c r="B69" s="5">
        <v>0.65625</v>
      </c>
      <c r="C69" s="1" t="s">
        <v>19</v>
      </c>
      <c r="D69" s="1">
        <v>5</v>
      </c>
      <c r="E69" s="1">
        <v>12</v>
      </c>
      <c r="F69" s="1" t="s">
        <v>45</v>
      </c>
      <c r="G69" s="2">
        <v>40.9766666666667</v>
      </c>
      <c r="H69" s="6">
        <f>1+_xlfn.COUNTIFS(A:A,A69,O:O,"&lt;"&amp;O69)</f>
        <v>10</v>
      </c>
      <c r="I69" s="2">
        <f>_xlfn.AVERAGEIF(A:A,A69,G:G)</f>
        <v>54.078213888888875</v>
      </c>
      <c r="J69" s="2">
        <f t="shared" si="8"/>
        <v>-13.101547222222173</v>
      </c>
      <c r="K69" s="2">
        <f t="shared" si="9"/>
        <v>76.89845277777783</v>
      </c>
      <c r="L69" s="2">
        <f t="shared" si="10"/>
        <v>100.87752594934756</v>
      </c>
      <c r="M69" s="2">
        <f>SUMIF(A:A,A69,L:L)</f>
        <v>3846.537152466027</v>
      </c>
      <c r="N69" s="3">
        <f t="shared" si="11"/>
        <v>0.026225543118613755</v>
      </c>
      <c r="O69" s="7">
        <f t="shared" si="12"/>
        <v>38.13076417434586</v>
      </c>
      <c r="P69" s="3">
        <f t="shared" si="13"/>
      </c>
      <c r="Q69" s="3">
        <f>IF(ISNUMBER(P69),SUMIF(A:A,A69,P:P),"")</f>
      </c>
      <c r="R69" s="3">
        <f t="shared" si="14"/>
      </c>
      <c r="S69" s="8">
        <f t="shared" si="15"/>
      </c>
    </row>
    <row r="70" spans="1:19" ht="15">
      <c r="A70" s="1">
        <v>8</v>
      </c>
      <c r="B70" s="5">
        <v>0.6631944444444444</v>
      </c>
      <c r="C70" s="1" t="s">
        <v>63</v>
      </c>
      <c r="D70" s="1">
        <v>4</v>
      </c>
      <c r="E70" s="1">
        <v>7</v>
      </c>
      <c r="F70" s="1" t="s">
        <v>79</v>
      </c>
      <c r="G70" s="2">
        <v>60.67209999999999</v>
      </c>
      <c r="H70" s="6">
        <f>1+_xlfn.COUNTIFS(A:A,A70,O:O,"&lt;"&amp;O70)</f>
        <v>1</v>
      </c>
      <c r="I70" s="2">
        <f>_xlfn.AVERAGEIF(A:A,A70,G:G)</f>
        <v>44.96418148148148</v>
      </c>
      <c r="J70" s="2">
        <f t="shared" si="8"/>
        <v>15.707918518518511</v>
      </c>
      <c r="K70" s="2">
        <f t="shared" si="9"/>
        <v>105.70791851851851</v>
      </c>
      <c r="L70" s="2">
        <f t="shared" si="10"/>
        <v>568.2009328096051</v>
      </c>
      <c r="M70" s="2">
        <f>SUMIF(A:A,A70,L:L)</f>
        <v>2476.289633860156</v>
      </c>
      <c r="N70" s="3">
        <f t="shared" si="11"/>
        <v>0.22945657286618246</v>
      </c>
      <c r="O70" s="7">
        <f t="shared" si="12"/>
        <v>4.358123140726909</v>
      </c>
      <c r="P70" s="3">
        <f t="shared" si="13"/>
        <v>0.22945657286618246</v>
      </c>
      <c r="Q70" s="3">
        <f>IF(ISNUMBER(P70),SUMIF(A:A,A70,P:P),"")</f>
        <v>0.9329430959409244</v>
      </c>
      <c r="R70" s="3">
        <f t="shared" si="14"/>
        <v>0.24594916224205815</v>
      </c>
      <c r="S70" s="8">
        <f t="shared" si="15"/>
        <v>4.065880895401548</v>
      </c>
    </row>
    <row r="71" spans="1:19" ht="15">
      <c r="A71" s="1">
        <v>8</v>
      </c>
      <c r="B71" s="5">
        <v>0.6631944444444444</v>
      </c>
      <c r="C71" s="1" t="s">
        <v>63</v>
      </c>
      <c r="D71" s="1">
        <v>4</v>
      </c>
      <c r="E71" s="1">
        <v>6</v>
      </c>
      <c r="F71" s="1" t="s">
        <v>78</v>
      </c>
      <c r="G71" s="2">
        <v>59.4742666666667</v>
      </c>
      <c r="H71" s="6">
        <f>1+_xlfn.COUNTIFS(A:A,A71,O:O,"&lt;"&amp;O71)</f>
        <v>2</v>
      </c>
      <c r="I71" s="2">
        <f>_xlfn.AVERAGEIF(A:A,A71,G:G)</f>
        <v>44.96418148148148</v>
      </c>
      <c r="J71" s="2">
        <f t="shared" si="8"/>
        <v>14.510085185185218</v>
      </c>
      <c r="K71" s="2">
        <f t="shared" si="9"/>
        <v>104.51008518518522</v>
      </c>
      <c r="L71" s="2">
        <f t="shared" si="10"/>
        <v>528.7972621840264</v>
      </c>
      <c r="M71" s="2">
        <f>SUMIF(A:A,A71,L:L)</f>
        <v>2476.289633860156</v>
      </c>
      <c r="N71" s="3">
        <f t="shared" si="11"/>
        <v>0.21354418923916932</v>
      </c>
      <c r="O71" s="7">
        <f t="shared" si="12"/>
        <v>4.682871510402003</v>
      </c>
      <c r="P71" s="3">
        <f t="shared" si="13"/>
        <v>0.21354418923916932</v>
      </c>
      <c r="Q71" s="3">
        <f>IF(ISNUMBER(P71),SUMIF(A:A,A71,P:P),"")</f>
        <v>0.9329430959409244</v>
      </c>
      <c r="R71" s="3">
        <f t="shared" si="14"/>
        <v>0.22889304842735156</v>
      </c>
      <c r="S71" s="8">
        <f t="shared" si="15"/>
        <v>4.368852644807998</v>
      </c>
    </row>
    <row r="72" spans="1:19" ht="15">
      <c r="A72" s="1">
        <v>8</v>
      </c>
      <c r="B72" s="5">
        <v>0.6631944444444444</v>
      </c>
      <c r="C72" s="1" t="s">
        <v>63</v>
      </c>
      <c r="D72" s="1">
        <v>4</v>
      </c>
      <c r="E72" s="1">
        <v>3</v>
      </c>
      <c r="F72" s="1" t="s">
        <v>76</v>
      </c>
      <c r="G72" s="2">
        <v>53.3879333333333</v>
      </c>
      <c r="H72" s="6">
        <f>1+_xlfn.COUNTIFS(A:A,A72,O:O,"&lt;"&amp;O72)</f>
        <v>3</v>
      </c>
      <c r="I72" s="2">
        <f>_xlfn.AVERAGEIF(A:A,A72,G:G)</f>
        <v>44.96418148148148</v>
      </c>
      <c r="J72" s="2">
        <f t="shared" si="8"/>
        <v>8.423751851851819</v>
      </c>
      <c r="K72" s="2">
        <f t="shared" si="9"/>
        <v>98.42375185185182</v>
      </c>
      <c r="L72" s="2">
        <f t="shared" si="10"/>
        <v>367.0232182761715</v>
      </c>
      <c r="M72" s="2">
        <f>SUMIF(A:A,A72,L:L)</f>
        <v>2476.289633860156</v>
      </c>
      <c r="N72" s="3">
        <f t="shared" si="11"/>
        <v>0.1482149798866777</v>
      </c>
      <c r="O72" s="7">
        <f t="shared" si="12"/>
        <v>6.746956351946211</v>
      </c>
      <c r="P72" s="3">
        <f t="shared" si="13"/>
        <v>0.1482149798866777</v>
      </c>
      <c r="Q72" s="3">
        <f>IF(ISNUMBER(P72),SUMIF(A:A,A72,P:P),"")</f>
        <v>0.9329430959409244</v>
      </c>
      <c r="R72" s="3">
        <f t="shared" si="14"/>
        <v>0.15886818877971837</v>
      </c>
      <c r="S72" s="8">
        <f t="shared" si="15"/>
        <v>6.294526347162984</v>
      </c>
    </row>
    <row r="73" spans="1:19" ht="15">
      <c r="A73" s="1">
        <v>8</v>
      </c>
      <c r="B73" s="5">
        <v>0.6631944444444444</v>
      </c>
      <c r="C73" s="1" t="s">
        <v>63</v>
      </c>
      <c r="D73" s="1">
        <v>4</v>
      </c>
      <c r="E73" s="1">
        <v>1</v>
      </c>
      <c r="F73" s="1" t="s">
        <v>74</v>
      </c>
      <c r="G73" s="2">
        <v>51.446833333333295</v>
      </c>
      <c r="H73" s="6">
        <f>1+_xlfn.COUNTIFS(A:A,A73,O:O,"&lt;"&amp;O73)</f>
        <v>4</v>
      </c>
      <c r="I73" s="2">
        <f>_xlfn.AVERAGEIF(A:A,A73,G:G)</f>
        <v>44.96418148148148</v>
      </c>
      <c r="J73" s="2">
        <f t="shared" si="8"/>
        <v>6.482651851851813</v>
      </c>
      <c r="K73" s="2">
        <f t="shared" si="9"/>
        <v>96.48265185185181</v>
      </c>
      <c r="L73" s="2">
        <f t="shared" si="10"/>
        <v>326.67281724200467</v>
      </c>
      <c r="M73" s="2">
        <f>SUMIF(A:A,A73,L:L)</f>
        <v>2476.289633860156</v>
      </c>
      <c r="N73" s="3">
        <f t="shared" si="11"/>
        <v>0.1319202781351436</v>
      </c>
      <c r="O73" s="7">
        <f t="shared" si="12"/>
        <v>7.5803357462267185</v>
      </c>
      <c r="P73" s="3">
        <f t="shared" si="13"/>
        <v>0.1319202781351436</v>
      </c>
      <c r="Q73" s="3">
        <f>IF(ISNUMBER(P73),SUMIF(A:A,A73,P:P),"")</f>
        <v>0.9329430959409244</v>
      </c>
      <c r="R73" s="3">
        <f t="shared" si="14"/>
        <v>0.14140227706181235</v>
      </c>
      <c r="S73" s="8">
        <f t="shared" si="15"/>
        <v>7.072021899356414</v>
      </c>
    </row>
    <row r="74" spans="1:19" ht="15">
      <c r="A74" s="1">
        <v>8</v>
      </c>
      <c r="B74" s="5">
        <v>0.6631944444444444</v>
      </c>
      <c r="C74" s="1" t="s">
        <v>63</v>
      </c>
      <c r="D74" s="1">
        <v>4</v>
      </c>
      <c r="E74" s="1">
        <v>2</v>
      </c>
      <c r="F74" s="1" t="s">
        <v>75</v>
      </c>
      <c r="G74" s="2">
        <v>29.738999999999997</v>
      </c>
      <c r="H74" s="6">
        <f>1+_xlfn.COUNTIFS(A:A,A74,O:O,"&lt;"&amp;O74)</f>
        <v>8</v>
      </c>
      <c r="I74" s="2">
        <f>_xlfn.AVERAGEIF(A:A,A74,G:G)</f>
        <v>44.96418148148148</v>
      </c>
      <c r="J74" s="2">
        <f t="shared" si="8"/>
        <v>-15.225181481481485</v>
      </c>
      <c r="K74" s="2">
        <f t="shared" si="9"/>
        <v>74.77481851851852</v>
      </c>
      <c r="L74" s="2">
        <f t="shared" si="10"/>
        <v>88.80909901297277</v>
      </c>
      <c r="M74" s="2">
        <f>SUMIF(A:A,A74,L:L)</f>
        <v>2476.289633860156</v>
      </c>
      <c r="N74" s="3">
        <f t="shared" si="11"/>
        <v>0.035863776917941945</v>
      </c>
      <c r="O74" s="7">
        <f t="shared" si="12"/>
        <v>27.88328742642049</v>
      </c>
      <c r="P74" s="3">
        <f t="shared" si="13"/>
      </c>
      <c r="Q74" s="3">
        <f>IF(ISNUMBER(P74),SUMIF(A:A,A74,P:P),"")</f>
      </c>
      <c r="R74" s="3">
        <f t="shared" si="14"/>
      </c>
      <c r="S74" s="8">
        <f t="shared" si="15"/>
      </c>
    </row>
    <row r="75" spans="1:19" ht="15">
      <c r="A75" s="1">
        <v>8</v>
      </c>
      <c r="B75" s="5">
        <v>0.6631944444444444</v>
      </c>
      <c r="C75" s="1" t="s">
        <v>63</v>
      </c>
      <c r="D75" s="1">
        <v>4</v>
      </c>
      <c r="E75" s="1">
        <v>4</v>
      </c>
      <c r="F75" s="1" t="s">
        <v>77</v>
      </c>
      <c r="G75" s="2">
        <v>41.4227333333334</v>
      </c>
      <c r="H75" s="6">
        <f>1+_xlfn.COUNTIFS(A:A,A75,O:O,"&lt;"&amp;O75)</f>
        <v>6</v>
      </c>
      <c r="I75" s="2">
        <f>_xlfn.AVERAGEIF(A:A,A75,G:G)</f>
        <v>44.96418148148148</v>
      </c>
      <c r="J75" s="2">
        <f t="shared" si="8"/>
        <v>-3.541448148148085</v>
      </c>
      <c r="K75" s="2">
        <f t="shared" si="9"/>
        <v>86.45855185185192</v>
      </c>
      <c r="L75" s="2">
        <f t="shared" si="10"/>
        <v>179.02278909394954</v>
      </c>
      <c r="M75" s="2">
        <f>SUMIF(A:A,A75,L:L)</f>
        <v>2476.289633860156</v>
      </c>
      <c r="N75" s="3">
        <f t="shared" si="11"/>
        <v>0.07229476982257542</v>
      </c>
      <c r="O75" s="7">
        <f t="shared" si="12"/>
        <v>13.832259269296836</v>
      </c>
      <c r="P75" s="3">
        <f t="shared" si="13"/>
        <v>0.07229476982257542</v>
      </c>
      <c r="Q75" s="3">
        <f>IF(ISNUMBER(P75),SUMIF(A:A,A75,P:P),"")</f>
        <v>0.9329430959409244</v>
      </c>
      <c r="R75" s="3">
        <f t="shared" si="14"/>
        <v>0.07749108186460416</v>
      </c>
      <c r="S75" s="8">
        <f t="shared" si="15"/>
        <v>12.904710786555338</v>
      </c>
    </row>
    <row r="76" spans="1:19" ht="15">
      <c r="A76" s="1">
        <v>8</v>
      </c>
      <c r="B76" s="5">
        <v>0.6631944444444444</v>
      </c>
      <c r="C76" s="1" t="s">
        <v>63</v>
      </c>
      <c r="D76" s="1">
        <v>4</v>
      </c>
      <c r="E76" s="1">
        <v>9</v>
      </c>
      <c r="F76" s="1" t="s">
        <v>80</v>
      </c>
      <c r="G76" s="2">
        <v>41.4859666666667</v>
      </c>
      <c r="H76" s="6">
        <f>1+_xlfn.COUNTIFS(A:A,A76,O:O,"&lt;"&amp;O76)</f>
        <v>5</v>
      </c>
      <c r="I76" s="2">
        <f>_xlfn.AVERAGEIF(A:A,A76,G:G)</f>
        <v>44.96418148148148</v>
      </c>
      <c r="J76" s="2">
        <f t="shared" si="8"/>
        <v>-3.478214814814784</v>
      </c>
      <c r="K76" s="2">
        <f t="shared" si="9"/>
        <v>86.52178518518522</v>
      </c>
      <c r="L76" s="2">
        <f t="shared" si="10"/>
        <v>179.70329165283854</v>
      </c>
      <c r="M76" s="2">
        <f>SUMIF(A:A,A76,L:L)</f>
        <v>2476.289633860156</v>
      </c>
      <c r="N76" s="3">
        <f t="shared" si="11"/>
        <v>0.07256957715915835</v>
      </c>
      <c r="O76" s="7">
        <f t="shared" si="12"/>
        <v>13.779879105631512</v>
      </c>
      <c r="P76" s="3">
        <f t="shared" si="13"/>
        <v>0.07256957715915835</v>
      </c>
      <c r="Q76" s="3">
        <f>IF(ISNUMBER(P76),SUMIF(A:A,A76,P:P),"")</f>
        <v>0.9329430959409244</v>
      </c>
      <c r="R76" s="3">
        <f t="shared" si="14"/>
        <v>0.07778564145540724</v>
      </c>
      <c r="S76" s="8">
        <f t="shared" si="15"/>
        <v>12.855843074499521</v>
      </c>
    </row>
    <row r="77" spans="1:19" ht="15">
      <c r="A77" s="1">
        <v>8</v>
      </c>
      <c r="B77" s="5">
        <v>0.6631944444444444</v>
      </c>
      <c r="C77" s="1" t="s">
        <v>63</v>
      </c>
      <c r="D77" s="1">
        <v>4</v>
      </c>
      <c r="E77" s="1">
        <v>10</v>
      </c>
      <c r="F77" s="1" t="s">
        <v>81</v>
      </c>
      <c r="G77" s="2">
        <v>27.413500000000003</v>
      </c>
      <c r="H77" s="6">
        <f>1+_xlfn.COUNTIFS(A:A,A77,O:O,"&lt;"&amp;O77)</f>
        <v>9</v>
      </c>
      <c r="I77" s="2">
        <f>_xlfn.AVERAGEIF(A:A,A77,G:G)</f>
        <v>44.96418148148148</v>
      </c>
      <c r="J77" s="2">
        <f t="shared" si="8"/>
        <v>-17.55068148148148</v>
      </c>
      <c r="K77" s="2">
        <f t="shared" si="9"/>
        <v>72.44931851851852</v>
      </c>
      <c r="L77" s="2">
        <f t="shared" si="10"/>
        <v>77.24321738727096</v>
      </c>
      <c r="M77" s="2">
        <f>SUMIF(A:A,A77,L:L)</f>
        <v>2476.289633860156</v>
      </c>
      <c r="N77" s="3">
        <f t="shared" si="11"/>
        <v>0.031193127141133578</v>
      </c>
      <c r="O77" s="7">
        <f t="shared" si="12"/>
        <v>32.05834398954267</v>
      </c>
      <c r="P77" s="3">
        <f t="shared" si="13"/>
      </c>
      <c r="Q77" s="3">
        <f>IF(ISNUMBER(P77),SUMIF(A:A,A77,P:P),"")</f>
      </c>
      <c r="R77" s="3">
        <f t="shared" si="14"/>
      </c>
      <c r="S77" s="8">
        <f t="shared" si="15"/>
      </c>
    </row>
    <row r="78" spans="1:19" ht="15">
      <c r="A78" s="1">
        <v>8</v>
      </c>
      <c r="B78" s="5">
        <v>0.6631944444444444</v>
      </c>
      <c r="C78" s="1" t="s">
        <v>63</v>
      </c>
      <c r="D78" s="1">
        <v>4</v>
      </c>
      <c r="E78" s="1">
        <v>11</v>
      </c>
      <c r="F78" s="1" t="s">
        <v>82</v>
      </c>
      <c r="G78" s="2">
        <v>39.6353</v>
      </c>
      <c r="H78" s="6">
        <f>1+_xlfn.COUNTIFS(A:A,A78,O:O,"&lt;"&amp;O78)</f>
        <v>7</v>
      </c>
      <c r="I78" s="2">
        <f>_xlfn.AVERAGEIF(A:A,A78,G:G)</f>
        <v>44.96418148148148</v>
      </c>
      <c r="J78" s="2">
        <f t="shared" si="8"/>
        <v>-5.328881481481481</v>
      </c>
      <c r="K78" s="2">
        <f t="shared" si="9"/>
        <v>84.67111851851851</v>
      </c>
      <c r="L78" s="2">
        <f t="shared" si="10"/>
        <v>160.8170062013163</v>
      </c>
      <c r="M78" s="2">
        <f>SUMIF(A:A,A78,L:L)</f>
        <v>2476.289633860156</v>
      </c>
      <c r="N78" s="3">
        <f t="shared" si="11"/>
        <v>0.06494272883201763</v>
      </c>
      <c r="O78" s="7">
        <f t="shared" si="12"/>
        <v>15.398182644690266</v>
      </c>
      <c r="P78" s="3">
        <f t="shared" si="13"/>
        <v>0.06494272883201763</v>
      </c>
      <c r="Q78" s="3">
        <f>IF(ISNUMBER(P78),SUMIF(A:A,A78,P:P),"")</f>
        <v>0.9329430959409244</v>
      </c>
      <c r="R78" s="3">
        <f t="shared" si="14"/>
        <v>0.06961060016904816</v>
      </c>
      <c r="S78" s="8">
        <f t="shared" si="15"/>
        <v>14.365628188401148</v>
      </c>
    </row>
    <row r="79" spans="1:19" ht="15">
      <c r="A79" s="1">
        <v>18</v>
      </c>
      <c r="B79" s="5">
        <v>0.6666666666666666</v>
      </c>
      <c r="C79" s="1" t="s">
        <v>150</v>
      </c>
      <c r="D79" s="1">
        <v>6</v>
      </c>
      <c r="E79" s="1">
        <v>11</v>
      </c>
      <c r="F79" s="1" t="s">
        <v>175</v>
      </c>
      <c r="G79" s="2">
        <v>73.4754333333333</v>
      </c>
      <c r="H79" s="6">
        <f>1+_xlfn.COUNTIFS(A:A,A79,O:O,"&lt;"&amp;O79)</f>
        <v>1</v>
      </c>
      <c r="I79" s="2">
        <f>_xlfn.AVERAGEIF(A:A,A79,G:G)</f>
        <v>54.020781481481464</v>
      </c>
      <c r="J79" s="2">
        <f t="shared" si="8"/>
        <v>19.454651851851835</v>
      </c>
      <c r="K79" s="2">
        <f t="shared" si="9"/>
        <v>109.45465185185184</v>
      </c>
      <c r="L79" s="2">
        <f t="shared" si="10"/>
        <v>711.4314812824748</v>
      </c>
      <c r="M79" s="2">
        <f>SUMIF(A:A,A79,L:L)</f>
        <v>2517.466869826034</v>
      </c>
      <c r="N79" s="3">
        <f t="shared" si="11"/>
        <v>0.2825981504700546</v>
      </c>
      <c r="O79" s="7">
        <f t="shared" si="12"/>
        <v>3.538593576556208</v>
      </c>
      <c r="P79" s="3">
        <f t="shared" si="13"/>
        <v>0.2825981504700546</v>
      </c>
      <c r="Q79" s="3">
        <f>IF(ISNUMBER(P79),SUMIF(A:A,A79,P:P),"")</f>
        <v>0.934086695747122</v>
      </c>
      <c r="R79" s="3">
        <f t="shared" si="14"/>
        <v>0.3025395305989458</v>
      </c>
      <c r="S79" s="8">
        <f t="shared" si="15"/>
        <v>3.3053531815173796</v>
      </c>
    </row>
    <row r="80" spans="1:19" ht="15">
      <c r="A80" s="1">
        <v>18</v>
      </c>
      <c r="B80" s="5">
        <v>0.6666666666666666</v>
      </c>
      <c r="C80" s="1" t="s">
        <v>150</v>
      </c>
      <c r="D80" s="1">
        <v>6</v>
      </c>
      <c r="E80" s="1">
        <v>2</v>
      </c>
      <c r="F80" s="1" t="s">
        <v>168</v>
      </c>
      <c r="G80" s="2">
        <v>66.4013333333333</v>
      </c>
      <c r="H80" s="6">
        <f>1+_xlfn.COUNTIFS(A:A,A80,O:O,"&lt;"&amp;O80)</f>
        <v>2</v>
      </c>
      <c r="I80" s="2">
        <f>_xlfn.AVERAGEIF(A:A,A80,G:G)</f>
        <v>54.020781481481464</v>
      </c>
      <c r="J80" s="2">
        <f t="shared" si="8"/>
        <v>12.380551851851834</v>
      </c>
      <c r="K80" s="2">
        <f t="shared" si="9"/>
        <v>102.38055185185183</v>
      </c>
      <c r="L80" s="2">
        <f t="shared" si="10"/>
        <v>465.3701503143404</v>
      </c>
      <c r="M80" s="2">
        <f>SUMIF(A:A,A80,L:L)</f>
        <v>2517.466869826034</v>
      </c>
      <c r="N80" s="3">
        <f t="shared" si="11"/>
        <v>0.18485651425732533</v>
      </c>
      <c r="O80" s="7">
        <f t="shared" si="12"/>
        <v>5.409601084482057</v>
      </c>
      <c r="P80" s="3">
        <f t="shared" si="13"/>
        <v>0.18485651425732533</v>
      </c>
      <c r="Q80" s="3">
        <f>IF(ISNUMBER(P80),SUMIF(A:A,A80,P:P),"")</f>
        <v>0.934086695747122</v>
      </c>
      <c r="R80" s="3">
        <f t="shared" si="14"/>
        <v>0.19790081059817394</v>
      </c>
      <c r="S80" s="8">
        <f t="shared" si="15"/>
        <v>5.053036402313893</v>
      </c>
    </row>
    <row r="81" spans="1:19" ht="15">
      <c r="A81" s="1">
        <v>18</v>
      </c>
      <c r="B81" s="5">
        <v>0.6666666666666666</v>
      </c>
      <c r="C81" s="1" t="s">
        <v>150</v>
      </c>
      <c r="D81" s="1">
        <v>6</v>
      </c>
      <c r="E81" s="1">
        <v>3</v>
      </c>
      <c r="F81" s="1" t="s">
        <v>169</v>
      </c>
      <c r="G81" s="2">
        <v>62.233799999999995</v>
      </c>
      <c r="H81" s="6">
        <f>1+_xlfn.COUNTIFS(A:A,A81,O:O,"&lt;"&amp;O81)</f>
        <v>3</v>
      </c>
      <c r="I81" s="2">
        <f>_xlfn.AVERAGEIF(A:A,A81,G:G)</f>
        <v>54.020781481481464</v>
      </c>
      <c r="J81" s="2">
        <f t="shared" si="8"/>
        <v>8.213018518518531</v>
      </c>
      <c r="K81" s="2">
        <f t="shared" si="9"/>
        <v>98.21301851851854</v>
      </c>
      <c r="L81" s="2">
        <f t="shared" si="10"/>
        <v>362.4117915797149</v>
      </c>
      <c r="M81" s="2">
        <f>SUMIF(A:A,A81,L:L)</f>
        <v>2517.466869826034</v>
      </c>
      <c r="N81" s="3">
        <f t="shared" si="11"/>
        <v>0.1439589120013956</v>
      </c>
      <c r="O81" s="7">
        <f t="shared" si="12"/>
        <v>6.9464264914026685</v>
      </c>
      <c r="P81" s="3">
        <f t="shared" si="13"/>
        <v>0.1439589120013956</v>
      </c>
      <c r="Q81" s="3">
        <f>IF(ISNUMBER(P81),SUMIF(A:A,A81,P:P),"")</f>
        <v>0.934086695747122</v>
      </c>
      <c r="R81" s="3">
        <f t="shared" si="14"/>
        <v>0.15411729195677193</v>
      </c>
      <c r="S81" s="8">
        <f t="shared" si="15"/>
        <v>6.488564568604593</v>
      </c>
    </row>
    <row r="82" spans="1:19" ht="15">
      <c r="A82" s="1">
        <v>18</v>
      </c>
      <c r="B82" s="5">
        <v>0.6666666666666666</v>
      </c>
      <c r="C82" s="1" t="s">
        <v>150</v>
      </c>
      <c r="D82" s="1">
        <v>6</v>
      </c>
      <c r="E82" s="1">
        <v>1</v>
      </c>
      <c r="F82" s="1" t="s">
        <v>167</v>
      </c>
      <c r="G82" s="2">
        <v>57.73930000000001</v>
      </c>
      <c r="H82" s="6">
        <f>1+_xlfn.COUNTIFS(A:A,A82,O:O,"&lt;"&amp;O82)</f>
        <v>4</v>
      </c>
      <c r="I82" s="2">
        <f>_xlfn.AVERAGEIF(A:A,A82,G:G)</f>
        <v>54.020781481481464</v>
      </c>
      <c r="J82" s="2">
        <f t="shared" si="8"/>
        <v>3.718518518518543</v>
      </c>
      <c r="K82" s="2">
        <f t="shared" si="9"/>
        <v>93.71851851851855</v>
      </c>
      <c r="L82" s="2">
        <f t="shared" si="10"/>
        <v>276.749042314472</v>
      </c>
      <c r="M82" s="2">
        <f>SUMIF(A:A,A82,L:L)</f>
        <v>2517.466869826034</v>
      </c>
      <c r="N82" s="3">
        <f t="shared" si="11"/>
        <v>0.10993155287624355</v>
      </c>
      <c r="O82" s="7">
        <f t="shared" si="12"/>
        <v>9.096569400104437</v>
      </c>
      <c r="P82" s="3">
        <f t="shared" si="13"/>
        <v>0.10993155287624355</v>
      </c>
      <c r="Q82" s="3">
        <f>IF(ISNUMBER(P82),SUMIF(A:A,A82,P:P),"")</f>
        <v>0.934086695747122</v>
      </c>
      <c r="R82" s="3">
        <f t="shared" si="14"/>
        <v>0.11768881130280487</v>
      </c>
      <c r="S82" s="8">
        <f t="shared" si="15"/>
        <v>8.496984453577934</v>
      </c>
    </row>
    <row r="83" spans="1:19" ht="15">
      <c r="A83" s="1">
        <v>18</v>
      </c>
      <c r="B83" s="5">
        <v>0.6666666666666666</v>
      </c>
      <c r="C83" s="1" t="s">
        <v>150</v>
      </c>
      <c r="D83" s="1">
        <v>6</v>
      </c>
      <c r="E83" s="1">
        <v>6</v>
      </c>
      <c r="F83" s="1" t="s">
        <v>172</v>
      </c>
      <c r="G83" s="2">
        <v>51.7648</v>
      </c>
      <c r="H83" s="6">
        <f>1+_xlfn.COUNTIFS(A:A,A83,O:O,"&lt;"&amp;O83)</f>
        <v>5</v>
      </c>
      <c r="I83" s="2">
        <f>_xlfn.AVERAGEIF(A:A,A83,G:G)</f>
        <v>54.020781481481464</v>
      </c>
      <c r="J83" s="2">
        <f t="shared" si="8"/>
        <v>-2.255981481481463</v>
      </c>
      <c r="K83" s="2">
        <f t="shared" si="9"/>
        <v>87.74401851851854</v>
      </c>
      <c r="L83" s="2">
        <f t="shared" si="10"/>
        <v>193.37689551317308</v>
      </c>
      <c r="M83" s="2">
        <f>SUMIF(A:A,A83,L:L)</f>
        <v>2517.466869826034</v>
      </c>
      <c r="N83" s="3">
        <f t="shared" si="11"/>
        <v>0.07681407760751828</v>
      </c>
      <c r="O83" s="7">
        <f t="shared" si="12"/>
        <v>13.018447023597712</v>
      </c>
      <c r="P83" s="3">
        <f t="shared" si="13"/>
        <v>0.07681407760751828</v>
      </c>
      <c r="Q83" s="3">
        <f>IF(ISNUMBER(P83),SUMIF(A:A,A83,P:P),"")</f>
        <v>0.934086695747122</v>
      </c>
      <c r="R83" s="3">
        <f t="shared" si="14"/>
        <v>0.08223441994972333</v>
      </c>
      <c r="S83" s="8">
        <f t="shared" si="15"/>
        <v>12.160358164031342</v>
      </c>
    </row>
    <row r="84" spans="1:19" ht="15">
      <c r="A84" s="1">
        <v>18</v>
      </c>
      <c r="B84" s="5">
        <v>0.6666666666666666</v>
      </c>
      <c r="C84" s="1" t="s">
        <v>150</v>
      </c>
      <c r="D84" s="1">
        <v>6</v>
      </c>
      <c r="E84" s="1">
        <v>5</v>
      </c>
      <c r="F84" s="1" t="s">
        <v>171</v>
      </c>
      <c r="G84" s="2">
        <v>51.1286</v>
      </c>
      <c r="H84" s="6">
        <f>1+_xlfn.COUNTIFS(A:A,A84,O:O,"&lt;"&amp;O84)</f>
        <v>6</v>
      </c>
      <c r="I84" s="2">
        <f>_xlfn.AVERAGEIF(A:A,A84,G:G)</f>
        <v>54.020781481481464</v>
      </c>
      <c r="J84" s="2">
        <f t="shared" si="8"/>
        <v>-2.8921814814814653</v>
      </c>
      <c r="K84" s="2">
        <f t="shared" si="9"/>
        <v>87.10781851851854</v>
      </c>
      <c r="L84" s="2">
        <f t="shared" si="10"/>
        <v>186.13442190587097</v>
      </c>
      <c r="M84" s="2">
        <f>SUMIF(A:A,A84,L:L)</f>
        <v>2517.466869826034</v>
      </c>
      <c r="N84" s="3">
        <f t="shared" si="11"/>
        <v>0.07393718826525551</v>
      </c>
      <c r="O84" s="7">
        <f t="shared" si="12"/>
        <v>13.524993625838473</v>
      </c>
      <c r="P84" s="3">
        <f t="shared" si="13"/>
        <v>0.07393718826525551</v>
      </c>
      <c r="Q84" s="3">
        <f>IF(ISNUMBER(P84),SUMIF(A:A,A84,P:P),"")</f>
        <v>0.934086695747122</v>
      </c>
      <c r="R84" s="3">
        <f t="shared" si="14"/>
        <v>0.0791545245231412</v>
      </c>
      <c r="S84" s="8">
        <f t="shared" si="15"/>
        <v>12.633516605960349</v>
      </c>
    </row>
    <row r="85" spans="1:19" ht="15">
      <c r="A85" s="1">
        <v>18</v>
      </c>
      <c r="B85" s="5">
        <v>0.6666666666666666</v>
      </c>
      <c r="C85" s="1" t="s">
        <v>150</v>
      </c>
      <c r="D85" s="1">
        <v>6</v>
      </c>
      <c r="E85" s="1">
        <v>4</v>
      </c>
      <c r="F85" s="1" t="s">
        <v>170</v>
      </c>
      <c r="G85" s="2">
        <v>48.1912999999999</v>
      </c>
      <c r="H85" s="6">
        <f>1+_xlfn.COUNTIFS(A:A,A85,O:O,"&lt;"&amp;O85)</f>
        <v>7</v>
      </c>
      <c r="I85" s="2">
        <f>_xlfn.AVERAGEIF(A:A,A85,G:G)</f>
        <v>54.020781481481464</v>
      </c>
      <c r="J85" s="2">
        <f t="shared" si="8"/>
        <v>-5.829481481481565</v>
      </c>
      <c r="K85" s="2">
        <f t="shared" si="9"/>
        <v>84.17051851851843</v>
      </c>
      <c r="L85" s="2">
        <f t="shared" si="10"/>
        <v>156.0585271786039</v>
      </c>
      <c r="M85" s="2">
        <f>SUMIF(A:A,A85,L:L)</f>
        <v>2517.466869826034</v>
      </c>
      <c r="N85" s="3">
        <f t="shared" si="11"/>
        <v>0.061990300269329106</v>
      </c>
      <c r="O85" s="7">
        <f t="shared" si="12"/>
        <v>16.131555995942954</v>
      </c>
      <c r="P85" s="3">
        <f t="shared" si="13"/>
        <v>0.061990300269329106</v>
      </c>
      <c r="Q85" s="3">
        <f>IF(ISNUMBER(P85),SUMIF(A:A,A85,P:P),"")</f>
        <v>0.934086695747122</v>
      </c>
      <c r="R85" s="3">
        <f t="shared" si="14"/>
        <v>0.06636461107043885</v>
      </c>
      <c r="S85" s="8">
        <f t="shared" si="15"/>
        <v>15.068271837510029</v>
      </c>
    </row>
    <row r="86" spans="1:19" ht="15">
      <c r="A86" s="1">
        <v>18</v>
      </c>
      <c r="B86" s="5">
        <v>0.6666666666666666</v>
      </c>
      <c r="C86" s="1" t="s">
        <v>150</v>
      </c>
      <c r="D86" s="1">
        <v>6</v>
      </c>
      <c r="E86" s="1">
        <v>7</v>
      </c>
      <c r="F86" s="1" t="s">
        <v>173</v>
      </c>
      <c r="G86" s="2">
        <v>38.7116666666667</v>
      </c>
      <c r="H86" s="6">
        <f>1+_xlfn.COUNTIFS(A:A,A86,O:O,"&lt;"&amp;O86)</f>
        <v>8</v>
      </c>
      <c r="I86" s="2">
        <f>_xlfn.AVERAGEIF(A:A,A86,G:G)</f>
        <v>54.020781481481464</v>
      </c>
      <c r="J86" s="2">
        <f t="shared" si="8"/>
        <v>-15.309114814814762</v>
      </c>
      <c r="K86" s="2">
        <f t="shared" si="9"/>
        <v>74.69088518518524</v>
      </c>
      <c r="L86" s="2">
        <f t="shared" si="10"/>
        <v>88.36298065920306</v>
      </c>
      <c r="M86" s="2">
        <f>SUMIF(A:A,A86,L:L)</f>
        <v>2517.466869826034</v>
      </c>
      <c r="N86" s="3">
        <f t="shared" si="11"/>
        <v>0.03509995770681553</v>
      </c>
      <c r="O86" s="7">
        <f t="shared" si="12"/>
        <v>28.490062818674712</v>
      </c>
      <c r="P86" s="3">
        <f t="shared" si="13"/>
      </c>
      <c r="Q86" s="3">
        <f>IF(ISNUMBER(P86),SUMIF(A:A,A86,P:P),"")</f>
      </c>
      <c r="R86" s="3">
        <f t="shared" si="14"/>
      </c>
      <c r="S86" s="8">
        <f t="shared" si="15"/>
      </c>
    </row>
    <row r="87" spans="1:19" ht="15">
      <c r="A87" s="1">
        <v>18</v>
      </c>
      <c r="B87" s="5">
        <v>0.6666666666666666</v>
      </c>
      <c r="C87" s="1" t="s">
        <v>150</v>
      </c>
      <c r="D87" s="1">
        <v>6</v>
      </c>
      <c r="E87" s="1">
        <v>8</v>
      </c>
      <c r="F87" s="1" t="s">
        <v>174</v>
      </c>
      <c r="G87" s="2">
        <v>36.540800000000004</v>
      </c>
      <c r="H87" s="6">
        <f>1+_xlfn.COUNTIFS(A:A,A87,O:O,"&lt;"&amp;O87)</f>
        <v>9</v>
      </c>
      <c r="I87" s="2">
        <f>_xlfn.AVERAGEIF(A:A,A87,G:G)</f>
        <v>54.020781481481464</v>
      </c>
      <c r="J87" s="2">
        <f t="shared" si="8"/>
        <v>-17.47998148148146</v>
      </c>
      <c r="K87" s="2">
        <f t="shared" si="9"/>
        <v>72.52001851851854</v>
      </c>
      <c r="L87" s="2">
        <f t="shared" si="10"/>
        <v>77.57157907818058</v>
      </c>
      <c r="M87" s="2">
        <f>SUMIF(A:A,A87,L:L)</f>
        <v>2517.466869826034</v>
      </c>
      <c r="N87" s="3">
        <f t="shared" si="11"/>
        <v>0.030813346546062412</v>
      </c>
      <c r="O87" s="7">
        <f t="shared" si="12"/>
        <v>32.453469424527285</v>
      </c>
      <c r="P87" s="3">
        <f t="shared" si="13"/>
      </c>
      <c r="Q87" s="3">
        <f>IF(ISNUMBER(P87),SUMIF(A:A,A87,P:P),"")</f>
      </c>
      <c r="R87" s="3">
        <f t="shared" si="14"/>
      </c>
      <c r="S87" s="8">
        <f t="shared" si="15"/>
      </c>
    </row>
    <row r="88" spans="1:19" ht="15">
      <c r="A88" s="1">
        <v>14</v>
      </c>
      <c r="B88" s="5">
        <v>0.6736111111111112</v>
      </c>
      <c r="C88" s="1" t="s">
        <v>108</v>
      </c>
      <c r="D88" s="1">
        <v>5</v>
      </c>
      <c r="E88" s="1">
        <v>6</v>
      </c>
      <c r="F88" s="1" t="s">
        <v>129</v>
      </c>
      <c r="G88" s="2">
        <v>67.2491333333333</v>
      </c>
      <c r="H88" s="6">
        <f>1+_xlfn.COUNTIFS(A:A,A88,O:O,"&lt;"&amp;O88)</f>
        <v>1</v>
      </c>
      <c r="I88" s="2">
        <f>_xlfn.AVERAGEIF(A:A,A88,G:G)</f>
        <v>50.175542424242416</v>
      </c>
      <c r="J88" s="2">
        <f t="shared" si="8"/>
        <v>17.07359090909089</v>
      </c>
      <c r="K88" s="2">
        <f t="shared" si="9"/>
        <v>107.07359090909088</v>
      </c>
      <c r="L88" s="2">
        <f t="shared" si="10"/>
        <v>616.7202111615388</v>
      </c>
      <c r="M88" s="2">
        <f>SUMIF(A:A,A88,L:L)</f>
        <v>2898.4488808407145</v>
      </c>
      <c r="N88" s="3">
        <f t="shared" si="11"/>
        <v>0.21277594896986934</v>
      </c>
      <c r="O88" s="7">
        <f t="shared" si="12"/>
        <v>4.699779297619805</v>
      </c>
      <c r="P88" s="3">
        <f t="shared" si="13"/>
        <v>0.21277594896986934</v>
      </c>
      <c r="Q88" s="3">
        <f>IF(ISNUMBER(P88),SUMIF(A:A,A88,P:P),"")</f>
        <v>0.9358798943314556</v>
      </c>
      <c r="R88" s="3">
        <f t="shared" si="14"/>
        <v>0.22735390540884046</v>
      </c>
      <c r="S88" s="8">
        <f t="shared" si="15"/>
        <v>4.398428952437586</v>
      </c>
    </row>
    <row r="89" spans="1:19" ht="15">
      <c r="A89" s="1">
        <v>14</v>
      </c>
      <c r="B89" s="5">
        <v>0.6736111111111112</v>
      </c>
      <c r="C89" s="1" t="s">
        <v>108</v>
      </c>
      <c r="D89" s="1">
        <v>5</v>
      </c>
      <c r="E89" s="1">
        <v>8</v>
      </c>
      <c r="F89" s="1" t="s">
        <v>131</v>
      </c>
      <c r="G89" s="2">
        <v>66.1410333333333</v>
      </c>
      <c r="H89" s="6">
        <f>1+_xlfn.COUNTIFS(A:A,A89,O:O,"&lt;"&amp;O89)</f>
        <v>2</v>
      </c>
      <c r="I89" s="2">
        <f>_xlfn.AVERAGEIF(A:A,A89,G:G)</f>
        <v>50.175542424242416</v>
      </c>
      <c r="J89" s="2">
        <f t="shared" si="8"/>
        <v>15.965490909090882</v>
      </c>
      <c r="K89" s="2">
        <f t="shared" si="9"/>
        <v>105.96549090909087</v>
      </c>
      <c r="L89" s="2">
        <f t="shared" si="10"/>
        <v>577.0503096907223</v>
      </c>
      <c r="M89" s="2">
        <f>SUMIF(A:A,A89,L:L)</f>
        <v>2898.4488808407145</v>
      </c>
      <c r="N89" s="3">
        <f t="shared" si="11"/>
        <v>0.19908935206866404</v>
      </c>
      <c r="O89" s="7">
        <f t="shared" si="12"/>
        <v>5.022870332387789</v>
      </c>
      <c r="P89" s="3">
        <f t="shared" si="13"/>
        <v>0.19908935206866404</v>
      </c>
      <c r="Q89" s="3">
        <f>IF(ISNUMBER(P89),SUMIF(A:A,A89,P:P),"")</f>
        <v>0.9358798943314556</v>
      </c>
      <c r="R89" s="3">
        <f t="shared" si="14"/>
        <v>0.21272959625966026</v>
      </c>
      <c r="S89" s="8">
        <f t="shared" si="15"/>
        <v>4.700803355915687</v>
      </c>
    </row>
    <row r="90" spans="1:19" ht="15">
      <c r="A90" s="1">
        <v>14</v>
      </c>
      <c r="B90" s="5">
        <v>0.6736111111111112</v>
      </c>
      <c r="C90" s="1" t="s">
        <v>108</v>
      </c>
      <c r="D90" s="1">
        <v>5</v>
      </c>
      <c r="E90" s="1">
        <v>3</v>
      </c>
      <c r="F90" s="1" t="s">
        <v>127</v>
      </c>
      <c r="G90" s="2">
        <v>53.6592</v>
      </c>
      <c r="H90" s="6">
        <f>1+_xlfn.COUNTIFS(A:A,A90,O:O,"&lt;"&amp;O90)</f>
        <v>3</v>
      </c>
      <c r="I90" s="2">
        <f>_xlfn.AVERAGEIF(A:A,A90,G:G)</f>
        <v>50.175542424242416</v>
      </c>
      <c r="J90" s="2">
        <f t="shared" si="8"/>
        <v>3.483657575757583</v>
      </c>
      <c r="K90" s="2">
        <f t="shared" si="9"/>
        <v>93.48365757575758</v>
      </c>
      <c r="L90" s="2">
        <f t="shared" si="10"/>
        <v>272.87653893074975</v>
      </c>
      <c r="M90" s="2">
        <f>SUMIF(A:A,A90,L:L)</f>
        <v>2898.4488808407145</v>
      </c>
      <c r="N90" s="3">
        <f t="shared" si="11"/>
        <v>0.09414571384526198</v>
      </c>
      <c r="O90" s="7">
        <f t="shared" si="12"/>
        <v>10.621832467525833</v>
      </c>
      <c r="P90" s="3">
        <f t="shared" si="13"/>
        <v>0.09414571384526198</v>
      </c>
      <c r="Q90" s="3">
        <f>IF(ISNUMBER(P90),SUMIF(A:A,A90,P:P),"")</f>
        <v>0.9358798943314556</v>
      </c>
      <c r="R90" s="3">
        <f t="shared" si="14"/>
        <v>0.10059593588396813</v>
      </c>
      <c r="S90" s="8">
        <f t="shared" si="15"/>
        <v>9.9407594473145</v>
      </c>
    </row>
    <row r="91" spans="1:19" ht="15">
      <c r="A91" s="1">
        <v>14</v>
      </c>
      <c r="B91" s="5">
        <v>0.6736111111111112</v>
      </c>
      <c r="C91" s="1" t="s">
        <v>108</v>
      </c>
      <c r="D91" s="1">
        <v>5</v>
      </c>
      <c r="E91" s="1">
        <v>9</v>
      </c>
      <c r="F91" s="1" t="s">
        <v>132</v>
      </c>
      <c r="G91" s="2">
        <v>52.4114</v>
      </c>
      <c r="H91" s="6">
        <f>1+_xlfn.COUNTIFS(A:A,A91,O:O,"&lt;"&amp;O91)</f>
        <v>4</v>
      </c>
      <c r="I91" s="2">
        <f>_xlfn.AVERAGEIF(A:A,A91,G:G)</f>
        <v>50.175542424242416</v>
      </c>
      <c r="J91" s="2">
        <f t="shared" si="8"/>
        <v>2.235857575757585</v>
      </c>
      <c r="K91" s="2">
        <f t="shared" si="9"/>
        <v>92.23585757575759</v>
      </c>
      <c r="L91" s="2">
        <f t="shared" si="10"/>
        <v>253.19285081547156</v>
      </c>
      <c r="M91" s="2">
        <f>SUMIF(A:A,A91,L:L)</f>
        <v>2898.4488808407145</v>
      </c>
      <c r="N91" s="3">
        <f t="shared" si="11"/>
        <v>0.08735460283226774</v>
      </c>
      <c r="O91" s="7">
        <f t="shared" si="12"/>
        <v>11.447593687995248</v>
      </c>
      <c r="P91" s="3">
        <f t="shared" si="13"/>
        <v>0.08735460283226774</v>
      </c>
      <c r="Q91" s="3">
        <f>IF(ISNUMBER(P91),SUMIF(A:A,A91,P:P),"")</f>
        <v>0.9358798943314556</v>
      </c>
      <c r="R91" s="3">
        <f t="shared" si="14"/>
        <v>0.09333954427418209</v>
      </c>
      <c r="S91" s="8">
        <f t="shared" si="15"/>
        <v>10.713572771070428</v>
      </c>
    </row>
    <row r="92" spans="1:19" ht="15">
      <c r="A92" s="1">
        <v>14</v>
      </c>
      <c r="B92" s="5">
        <v>0.6736111111111112</v>
      </c>
      <c r="C92" s="1" t="s">
        <v>108</v>
      </c>
      <c r="D92" s="1">
        <v>5</v>
      </c>
      <c r="E92" s="1">
        <v>11</v>
      </c>
      <c r="F92" s="1" t="s">
        <v>134</v>
      </c>
      <c r="G92" s="2">
        <v>50.0817</v>
      </c>
      <c r="H92" s="6">
        <f>1+_xlfn.COUNTIFS(A:A,A92,O:O,"&lt;"&amp;O92)</f>
        <v>5</v>
      </c>
      <c r="I92" s="2">
        <f>_xlfn.AVERAGEIF(A:A,A92,G:G)</f>
        <v>50.175542424242416</v>
      </c>
      <c r="J92" s="2">
        <f t="shared" si="8"/>
        <v>-0.09384242424241762</v>
      </c>
      <c r="K92" s="2">
        <f t="shared" si="9"/>
        <v>89.90615757575759</v>
      </c>
      <c r="L92" s="2">
        <f t="shared" si="10"/>
        <v>220.1632803645111</v>
      </c>
      <c r="M92" s="2">
        <f>SUMIF(A:A,A92,L:L)</f>
        <v>2898.4488808407145</v>
      </c>
      <c r="N92" s="3">
        <f t="shared" si="11"/>
        <v>0.07595900062955441</v>
      </c>
      <c r="O92" s="7">
        <f t="shared" si="12"/>
        <v>13.164996797113156</v>
      </c>
      <c r="P92" s="3">
        <f t="shared" si="13"/>
        <v>0.07595900062955441</v>
      </c>
      <c r="Q92" s="3">
        <f>IF(ISNUMBER(P92),SUMIF(A:A,A92,P:P),"")</f>
        <v>0.9358798943314556</v>
      </c>
      <c r="R92" s="3">
        <f t="shared" si="14"/>
        <v>0.08116319315077883</v>
      </c>
      <c r="S92" s="8">
        <f t="shared" si="15"/>
        <v>12.320855811356212</v>
      </c>
    </row>
    <row r="93" spans="1:19" ht="15">
      <c r="A93" s="1">
        <v>14</v>
      </c>
      <c r="B93" s="5">
        <v>0.6736111111111112</v>
      </c>
      <c r="C93" s="1" t="s">
        <v>108</v>
      </c>
      <c r="D93" s="1">
        <v>5</v>
      </c>
      <c r="E93" s="1">
        <v>2</v>
      </c>
      <c r="F93" s="1" t="s">
        <v>126</v>
      </c>
      <c r="G93" s="2">
        <v>49.9815666666667</v>
      </c>
      <c r="H93" s="6">
        <f>1+_xlfn.COUNTIFS(A:A,A93,O:O,"&lt;"&amp;O93)</f>
        <v>6</v>
      </c>
      <c r="I93" s="2">
        <f>_xlfn.AVERAGEIF(A:A,A93,G:G)</f>
        <v>50.175542424242416</v>
      </c>
      <c r="J93" s="2">
        <f t="shared" si="8"/>
        <v>-0.19397575757571417</v>
      </c>
      <c r="K93" s="2">
        <f t="shared" si="9"/>
        <v>89.80602424242429</v>
      </c>
      <c r="L93" s="2">
        <f t="shared" si="10"/>
        <v>218.84450494432497</v>
      </c>
      <c r="M93" s="2">
        <f>SUMIF(A:A,A93,L:L)</f>
        <v>2898.4488808407145</v>
      </c>
      <c r="N93" s="3">
        <f t="shared" si="11"/>
        <v>0.07550400712288831</v>
      </c>
      <c r="O93" s="7">
        <f t="shared" si="12"/>
        <v>13.244330176707399</v>
      </c>
      <c r="P93" s="3">
        <f t="shared" si="13"/>
        <v>0.07550400712288831</v>
      </c>
      <c r="Q93" s="3">
        <f>IF(ISNUMBER(P93),SUMIF(A:A,A93,P:P),"")</f>
        <v>0.9358798943314556</v>
      </c>
      <c r="R93" s="3">
        <f t="shared" si="14"/>
        <v>0.08067702659305924</v>
      </c>
      <c r="S93" s="8">
        <f t="shared" si="15"/>
        <v>12.395102326267828</v>
      </c>
    </row>
    <row r="94" spans="1:19" ht="15">
      <c r="A94" s="1">
        <v>14</v>
      </c>
      <c r="B94" s="5">
        <v>0.6736111111111112</v>
      </c>
      <c r="C94" s="1" t="s">
        <v>108</v>
      </c>
      <c r="D94" s="1">
        <v>5</v>
      </c>
      <c r="E94" s="1">
        <v>4</v>
      </c>
      <c r="F94" s="1" t="s">
        <v>128</v>
      </c>
      <c r="G94" s="2">
        <v>49.3588666666667</v>
      </c>
      <c r="H94" s="6">
        <f>1+_xlfn.COUNTIFS(A:A,A94,O:O,"&lt;"&amp;O94)</f>
        <v>7</v>
      </c>
      <c r="I94" s="2">
        <f>_xlfn.AVERAGEIF(A:A,A94,G:G)</f>
        <v>50.175542424242416</v>
      </c>
      <c r="J94" s="2">
        <f t="shared" si="8"/>
        <v>-0.816675757575716</v>
      </c>
      <c r="K94" s="2">
        <f t="shared" si="9"/>
        <v>89.18332424242428</v>
      </c>
      <c r="L94" s="2">
        <f t="shared" si="10"/>
        <v>210.81889651164383</v>
      </c>
      <c r="M94" s="2">
        <f>SUMIF(A:A,A94,L:L)</f>
        <v>2898.4488808407145</v>
      </c>
      <c r="N94" s="3">
        <f t="shared" si="11"/>
        <v>0.07273507492410713</v>
      </c>
      <c r="O94" s="7">
        <f t="shared" si="12"/>
        <v>13.748525055393356</v>
      </c>
      <c r="P94" s="3">
        <f t="shared" si="13"/>
        <v>0.07273507492410713</v>
      </c>
      <c r="Q94" s="3">
        <f>IF(ISNUMBER(P94),SUMIF(A:A,A94,P:P),"")</f>
        <v>0.9358798943314556</v>
      </c>
      <c r="R94" s="3">
        <f t="shared" si="14"/>
        <v>0.07771838605002336</v>
      </c>
      <c r="S94" s="8">
        <f t="shared" si="15"/>
        <v>12.866968176054904</v>
      </c>
    </row>
    <row r="95" spans="1:19" ht="15">
      <c r="A95" s="1">
        <v>14</v>
      </c>
      <c r="B95" s="5">
        <v>0.6736111111111112</v>
      </c>
      <c r="C95" s="1" t="s">
        <v>108</v>
      </c>
      <c r="D95" s="1">
        <v>5</v>
      </c>
      <c r="E95" s="1">
        <v>7</v>
      </c>
      <c r="F95" s="1" t="s">
        <v>130</v>
      </c>
      <c r="G95" s="2">
        <v>47.2269</v>
      </c>
      <c r="H95" s="6">
        <f>1+_xlfn.COUNTIFS(A:A,A95,O:O,"&lt;"&amp;O95)</f>
        <v>8</v>
      </c>
      <c r="I95" s="2">
        <f>_xlfn.AVERAGEIF(A:A,A95,G:G)</f>
        <v>50.175542424242416</v>
      </c>
      <c r="J95" s="2">
        <f t="shared" si="8"/>
        <v>-2.948642424242415</v>
      </c>
      <c r="K95" s="2">
        <f t="shared" si="9"/>
        <v>87.05135757575758</v>
      </c>
      <c r="L95" s="2">
        <f t="shared" si="10"/>
        <v>185.50492926386354</v>
      </c>
      <c r="M95" s="2">
        <f>SUMIF(A:A,A95,L:L)</f>
        <v>2898.4488808407145</v>
      </c>
      <c r="N95" s="3">
        <f t="shared" si="11"/>
        <v>0.06400144935799475</v>
      </c>
      <c r="O95" s="7">
        <f t="shared" si="12"/>
        <v>15.624646160846433</v>
      </c>
      <c r="P95" s="3">
        <f t="shared" si="13"/>
        <v>0.06400144935799475</v>
      </c>
      <c r="Q95" s="3">
        <f>IF(ISNUMBER(P95),SUMIF(A:A,A95,P:P),"")</f>
        <v>0.9358798943314556</v>
      </c>
      <c r="R95" s="3">
        <f t="shared" si="14"/>
        <v>0.06838639204201954</v>
      </c>
      <c r="S95" s="8">
        <f t="shared" si="15"/>
        <v>14.622792197979342</v>
      </c>
    </row>
    <row r="96" spans="1:19" ht="15">
      <c r="A96" s="1">
        <v>14</v>
      </c>
      <c r="B96" s="5">
        <v>0.6736111111111112</v>
      </c>
      <c r="C96" s="1" t="s">
        <v>108</v>
      </c>
      <c r="D96" s="1">
        <v>5</v>
      </c>
      <c r="E96" s="1">
        <v>10</v>
      </c>
      <c r="F96" s="1" t="s">
        <v>133</v>
      </c>
      <c r="G96" s="2">
        <v>44.4917333333333</v>
      </c>
      <c r="H96" s="6">
        <f>1+_xlfn.COUNTIFS(A:A,A96,O:O,"&lt;"&amp;O96)</f>
        <v>9</v>
      </c>
      <c r="I96" s="2">
        <f>_xlfn.AVERAGEIF(A:A,A96,G:G)</f>
        <v>50.175542424242416</v>
      </c>
      <c r="J96" s="2">
        <f t="shared" si="8"/>
        <v>-5.683809090909115</v>
      </c>
      <c r="K96" s="2">
        <f t="shared" si="9"/>
        <v>84.31619090909089</v>
      </c>
      <c r="L96" s="2">
        <f t="shared" si="10"/>
        <v>157.42851064350793</v>
      </c>
      <c r="M96" s="2">
        <f>SUMIF(A:A,A96,L:L)</f>
        <v>2898.4488808407145</v>
      </c>
      <c r="N96" s="3">
        <f t="shared" si="11"/>
        <v>0.05431474458084792</v>
      </c>
      <c r="O96" s="7">
        <f t="shared" si="12"/>
        <v>18.41120689634271</v>
      </c>
      <c r="P96" s="3">
        <f t="shared" si="13"/>
        <v>0.05431474458084792</v>
      </c>
      <c r="Q96" s="3">
        <f>IF(ISNUMBER(P96),SUMIF(A:A,A96,P:P),"")</f>
        <v>0.9358798943314556</v>
      </c>
      <c r="R96" s="3">
        <f t="shared" si="14"/>
        <v>0.05803602033746818</v>
      </c>
      <c r="S96" s="8">
        <f t="shared" si="15"/>
        <v>17.230678364663778</v>
      </c>
    </row>
    <row r="97" spans="1:19" ht="15">
      <c r="A97" s="1">
        <v>14</v>
      </c>
      <c r="B97" s="5">
        <v>0.6736111111111112</v>
      </c>
      <c r="C97" s="1" t="s">
        <v>108</v>
      </c>
      <c r="D97" s="1">
        <v>5</v>
      </c>
      <c r="E97" s="1">
        <v>1</v>
      </c>
      <c r="F97" s="1" t="s">
        <v>125</v>
      </c>
      <c r="G97" s="2">
        <v>34.5009</v>
      </c>
      <c r="H97" s="6">
        <f>1+_xlfn.COUNTIFS(A:A,A97,O:O,"&lt;"&amp;O97)</f>
        <v>11</v>
      </c>
      <c r="I97" s="2">
        <f>_xlfn.AVERAGEIF(A:A,A97,G:G)</f>
        <v>50.175542424242416</v>
      </c>
      <c r="J97" s="2">
        <f t="shared" si="8"/>
        <v>-15.674642424242414</v>
      </c>
      <c r="K97" s="2">
        <f t="shared" si="9"/>
        <v>74.32535757575758</v>
      </c>
      <c r="L97" s="2">
        <f t="shared" si="10"/>
        <v>86.44613079346539</v>
      </c>
      <c r="M97" s="2">
        <f>SUMIF(A:A,A97,L:L)</f>
        <v>2898.4488808407145</v>
      </c>
      <c r="N97" s="3">
        <f t="shared" si="11"/>
        <v>0.029824963056926886</v>
      </c>
      <c r="O97" s="7">
        <f t="shared" si="12"/>
        <v>33.52896022339745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14</v>
      </c>
      <c r="B98" s="5">
        <v>0.6736111111111112</v>
      </c>
      <c r="C98" s="1" t="s">
        <v>108</v>
      </c>
      <c r="D98" s="1">
        <v>5</v>
      </c>
      <c r="E98" s="1">
        <v>13</v>
      </c>
      <c r="F98" s="1" t="s">
        <v>135</v>
      </c>
      <c r="G98" s="2">
        <v>36.828533333333304</v>
      </c>
      <c r="H98" s="6">
        <f>1+_xlfn.COUNTIFS(A:A,A98,O:O,"&lt;"&amp;O98)</f>
        <v>10</v>
      </c>
      <c r="I98" s="2">
        <f>_xlfn.AVERAGEIF(A:A,A98,G:G)</f>
        <v>50.175542424242416</v>
      </c>
      <c r="J98" s="2">
        <f t="shared" si="8"/>
        <v>-13.347009090909111</v>
      </c>
      <c r="K98" s="2">
        <f t="shared" si="9"/>
        <v>76.65299090909089</v>
      </c>
      <c r="L98" s="2">
        <f t="shared" si="10"/>
        <v>99.402717720915</v>
      </c>
      <c r="M98" s="2">
        <f>SUMIF(A:A,A98,L:L)</f>
        <v>2898.4488808407145</v>
      </c>
      <c r="N98" s="3">
        <f t="shared" si="11"/>
        <v>0.03429514261161735</v>
      </c>
      <c r="O98" s="7">
        <f t="shared" si="12"/>
        <v>29.15864824720845</v>
      </c>
      <c r="P98" s="3">
        <f t="shared" si="13"/>
      </c>
      <c r="Q98" s="3">
        <f>IF(ISNUMBER(P98),SUMIF(A:A,A98,P:P),"")</f>
      </c>
      <c r="R98" s="3">
        <f t="shared" si="14"/>
      </c>
      <c r="S98" s="8">
        <f t="shared" si="15"/>
      </c>
    </row>
    <row r="99" spans="1:19" ht="15">
      <c r="A99" s="1">
        <v>4</v>
      </c>
      <c r="B99" s="5">
        <v>0.6805555555555555</v>
      </c>
      <c r="C99" s="1" t="s">
        <v>19</v>
      </c>
      <c r="D99" s="1">
        <v>6</v>
      </c>
      <c r="E99" s="1">
        <v>4</v>
      </c>
      <c r="F99" s="1" t="s">
        <v>49</v>
      </c>
      <c r="G99" s="2">
        <v>71.76583333333329</v>
      </c>
      <c r="H99" s="6">
        <f>1+_xlfn.COUNTIFS(A:A,A99,O:O,"&lt;"&amp;O99)</f>
        <v>1</v>
      </c>
      <c r="I99" s="2">
        <f>_xlfn.AVERAGEIF(A:A,A99,G:G)</f>
        <v>53.41746666666664</v>
      </c>
      <c r="J99" s="2">
        <f t="shared" si="8"/>
        <v>18.34836666666665</v>
      </c>
      <c r="K99" s="2">
        <f t="shared" si="9"/>
        <v>108.34836666666665</v>
      </c>
      <c r="L99" s="2">
        <f t="shared" si="10"/>
        <v>665.7418614596869</v>
      </c>
      <c r="M99" s="2">
        <f>SUMIF(A:A,A99,L:L)</f>
        <v>1991.5101219842782</v>
      </c>
      <c r="N99" s="3">
        <f t="shared" si="11"/>
        <v>0.33428997126881915</v>
      </c>
      <c r="O99" s="7">
        <f t="shared" si="12"/>
        <v>2.99141489708601</v>
      </c>
      <c r="P99" s="3">
        <f t="shared" si="13"/>
        <v>0.33428997126881915</v>
      </c>
      <c r="Q99" s="3">
        <f>IF(ISNUMBER(P99),SUMIF(A:A,A99,P:P),"")</f>
        <v>1</v>
      </c>
      <c r="R99" s="3">
        <f t="shared" si="14"/>
        <v>0.33428997126881915</v>
      </c>
      <c r="S99" s="8">
        <f t="shared" si="15"/>
        <v>2.99141489708601</v>
      </c>
    </row>
    <row r="100" spans="1:19" ht="15">
      <c r="A100" s="1">
        <v>4</v>
      </c>
      <c r="B100" s="5">
        <v>0.6805555555555555</v>
      </c>
      <c r="C100" s="1" t="s">
        <v>19</v>
      </c>
      <c r="D100" s="1">
        <v>6</v>
      </c>
      <c r="E100" s="1">
        <v>2</v>
      </c>
      <c r="F100" s="1" t="s">
        <v>47</v>
      </c>
      <c r="G100" s="2">
        <v>67.574</v>
      </c>
      <c r="H100" s="6">
        <f>1+_xlfn.COUNTIFS(A:A,A100,O:O,"&lt;"&amp;O100)</f>
        <v>2</v>
      </c>
      <c r="I100" s="2">
        <f>_xlfn.AVERAGEIF(A:A,A100,G:G)</f>
        <v>53.41746666666664</v>
      </c>
      <c r="J100" s="2">
        <f t="shared" si="8"/>
        <v>14.156533333333357</v>
      </c>
      <c r="K100" s="2">
        <f t="shared" si="9"/>
        <v>104.15653333333336</v>
      </c>
      <c r="L100" s="2">
        <f t="shared" si="10"/>
        <v>517.6979685968893</v>
      </c>
      <c r="M100" s="2">
        <f>SUMIF(A:A,A100,L:L)</f>
        <v>1991.5101219842782</v>
      </c>
      <c r="N100" s="3">
        <f t="shared" si="11"/>
        <v>0.25995246666437793</v>
      </c>
      <c r="O100" s="7">
        <f t="shared" si="12"/>
        <v>3.8468571305810695</v>
      </c>
      <c r="P100" s="3">
        <f t="shared" si="13"/>
        <v>0.25995246666437793</v>
      </c>
      <c r="Q100" s="3">
        <f>IF(ISNUMBER(P100),SUMIF(A:A,A100,P:P),"")</f>
        <v>1</v>
      </c>
      <c r="R100" s="3">
        <f t="shared" si="14"/>
        <v>0.25995246666437793</v>
      </c>
      <c r="S100" s="8">
        <f t="shared" si="15"/>
        <v>3.8468571305810695</v>
      </c>
    </row>
    <row r="101" spans="1:19" ht="15">
      <c r="A101" s="1">
        <v>4</v>
      </c>
      <c r="B101" s="5">
        <v>0.6805555555555555</v>
      </c>
      <c r="C101" s="1" t="s">
        <v>19</v>
      </c>
      <c r="D101" s="1">
        <v>6</v>
      </c>
      <c r="E101" s="1">
        <v>6</v>
      </c>
      <c r="F101" s="1" t="s">
        <v>50</v>
      </c>
      <c r="G101" s="2">
        <v>57.981333333333296</v>
      </c>
      <c r="H101" s="6">
        <f>1+_xlfn.COUNTIFS(A:A,A101,O:O,"&lt;"&amp;O101)</f>
        <v>3</v>
      </c>
      <c r="I101" s="2">
        <f>_xlfn.AVERAGEIF(A:A,A101,G:G)</f>
        <v>53.41746666666664</v>
      </c>
      <c r="J101" s="2">
        <f t="shared" si="8"/>
        <v>4.563866666666655</v>
      </c>
      <c r="K101" s="2">
        <f t="shared" si="9"/>
        <v>94.56386666666666</v>
      </c>
      <c r="L101" s="2">
        <f t="shared" si="10"/>
        <v>291.14807891620467</v>
      </c>
      <c r="M101" s="2">
        <f>SUMIF(A:A,A101,L:L)</f>
        <v>1991.5101219842782</v>
      </c>
      <c r="N101" s="3">
        <f t="shared" si="11"/>
        <v>0.14619462673185607</v>
      </c>
      <c r="O101" s="7">
        <f t="shared" si="12"/>
        <v>6.840196677229165</v>
      </c>
      <c r="P101" s="3">
        <f t="shared" si="13"/>
        <v>0.14619462673185607</v>
      </c>
      <c r="Q101" s="3">
        <f>IF(ISNUMBER(P101),SUMIF(A:A,A101,P:P),"")</f>
        <v>1</v>
      </c>
      <c r="R101" s="3">
        <f t="shared" si="14"/>
        <v>0.14619462673185607</v>
      </c>
      <c r="S101" s="8">
        <f t="shared" si="15"/>
        <v>6.840196677229165</v>
      </c>
    </row>
    <row r="102" spans="1:19" ht="15">
      <c r="A102" s="1">
        <v>4</v>
      </c>
      <c r="B102" s="5">
        <v>0.6805555555555555</v>
      </c>
      <c r="C102" s="1" t="s">
        <v>19</v>
      </c>
      <c r="D102" s="1">
        <v>6</v>
      </c>
      <c r="E102" s="1">
        <v>1</v>
      </c>
      <c r="F102" s="1" t="s">
        <v>46</v>
      </c>
      <c r="G102" s="2">
        <v>49.089633333333296</v>
      </c>
      <c r="H102" s="6">
        <f>1+_xlfn.COUNTIFS(A:A,A102,O:O,"&lt;"&amp;O102)</f>
        <v>4</v>
      </c>
      <c r="I102" s="2">
        <f>_xlfn.AVERAGEIF(A:A,A102,G:G)</f>
        <v>53.41746666666664</v>
      </c>
      <c r="J102" s="2">
        <f t="shared" si="8"/>
        <v>-4.327833333333345</v>
      </c>
      <c r="K102" s="2">
        <f t="shared" si="9"/>
        <v>85.67216666666666</v>
      </c>
      <c r="L102" s="2">
        <f t="shared" si="10"/>
        <v>170.77211382136485</v>
      </c>
      <c r="M102" s="2">
        <f>SUMIF(A:A,A102,L:L)</f>
        <v>1991.5101219842782</v>
      </c>
      <c r="N102" s="3">
        <f t="shared" si="11"/>
        <v>0.08575006068822431</v>
      </c>
      <c r="O102" s="7">
        <f t="shared" si="12"/>
        <v>11.661799326718445</v>
      </c>
      <c r="P102" s="3">
        <f t="shared" si="13"/>
        <v>0.08575006068822431</v>
      </c>
      <c r="Q102" s="3">
        <f>IF(ISNUMBER(P102),SUMIF(A:A,A102,P:P),"")</f>
        <v>1</v>
      </c>
      <c r="R102" s="3">
        <f t="shared" si="14"/>
        <v>0.08575006068822431</v>
      </c>
      <c r="S102" s="8">
        <f t="shared" si="15"/>
        <v>11.661799326718445</v>
      </c>
    </row>
    <row r="103" spans="1:19" ht="15">
      <c r="A103" s="1">
        <v>4</v>
      </c>
      <c r="B103" s="5">
        <v>0.6805555555555555</v>
      </c>
      <c r="C103" s="1" t="s">
        <v>19</v>
      </c>
      <c r="D103" s="1">
        <v>6</v>
      </c>
      <c r="E103" s="1">
        <v>8</v>
      </c>
      <c r="F103" s="1" t="s">
        <v>52</v>
      </c>
      <c r="G103" s="2">
        <v>43.8718333333333</v>
      </c>
      <c r="H103" s="6">
        <f>1+_xlfn.COUNTIFS(A:A,A103,O:O,"&lt;"&amp;O103)</f>
        <v>5</v>
      </c>
      <c r="I103" s="2">
        <f>_xlfn.AVERAGEIF(A:A,A103,G:G)</f>
        <v>53.41746666666664</v>
      </c>
      <c r="J103" s="2">
        <f t="shared" si="8"/>
        <v>-9.545633333333342</v>
      </c>
      <c r="K103" s="2">
        <f t="shared" si="9"/>
        <v>80.45436666666666</v>
      </c>
      <c r="L103" s="2">
        <f t="shared" si="10"/>
        <v>124.8686019474411</v>
      </c>
      <c r="M103" s="2">
        <f>SUMIF(A:A,A103,L:L)</f>
        <v>1991.5101219842782</v>
      </c>
      <c r="N103" s="3">
        <f t="shared" si="11"/>
        <v>0.06270046060475251</v>
      </c>
      <c r="O103" s="7">
        <f t="shared" si="12"/>
        <v>15.948846154476303</v>
      </c>
      <c r="P103" s="3">
        <f t="shared" si="13"/>
        <v>0.06270046060475251</v>
      </c>
      <c r="Q103" s="3">
        <f>IF(ISNUMBER(P103),SUMIF(A:A,A103,P:P),"")</f>
        <v>1</v>
      </c>
      <c r="R103" s="3">
        <f t="shared" si="14"/>
        <v>0.06270046060475251</v>
      </c>
      <c r="S103" s="8">
        <f t="shared" si="15"/>
        <v>15.948846154476303</v>
      </c>
    </row>
    <row r="104" spans="1:19" ht="15">
      <c r="A104" s="1">
        <v>4</v>
      </c>
      <c r="B104" s="5">
        <v>0.6805555555555555</v>
      </c>
      <c r="C104" s="1" t="s">
        <v>19</v>
      </c>
      <c r="D104" s="1">
        <v>6</v>
      </c>
      <c r="E104" s="1">
        <v>3</v>
      </c>
      <c r="F104" s="1" t="s">
        <v>48</v>
      </c>
      <c r="G104" s="2">
        <v>42.912466666666695</v>
      </c>
      <c r="H104" s="6">
        <f>1+_xlfn.COUNTIFS(A:A,A104,O:O,"&lt;"&amp;O104)</f>
        <v>6</v>
      </c>
      <c r="I104" s="2">
        <f>_xlfn.AVERAGEIF(A:A,A104,G:G)</f>
        <v>53.41746666666664</v>
      </c>
      <c r="J104" s="2">
        <f t="shared" si="8"/>
        <v>-10.504999999999946</v>
      </c>
      <c r="K104" s="2">
        <f t="shared" si="9"/>
        <v>79.49500000000006</v>
      </c>
      <c r="L104" s="2">
        <f t="shared" si="10"/>
        <v>117.8838714939182</v>
      </c>
      <c r="M104" s="2">
        <f>SUMIF(A:A,A104,L:L)</f>
        <v>1991.5101219842782</v>
      </c>
      <c r="N104" s="3">
        <f t="shared" si="11"/>
        <v>0.05919320730163421</v>
      </c>
      <c r="O104" s="7">
        <f t="shared" si="12"/>
        <v>16.893830315769897</v>
      </c>
      <c r="P104" s="3">
        <f t="shared" si="13"/>
        <v>0.05919320730163421</v>
      </c>
      <c r="Q104" s="3">
        <f>IF(ISNUMBER(P104),SUMIF(A:A,A104,P:P),"")</f>
        <v>1</v>
      </c>
      <c r="R104" s="3">
        <f t="shared" si="14"/>
        <v>0.05919320730163421</v>
      </c>
      <c r="S104" s="8">
        <f t="shared" si="15"/>
        <v>16.893830315769897</v>
      </c>
    </row>
    <row r="105" spans="1:19" ht="15">
      <c r="A105" s="1">
        <v>4</v>
      </c>
      <c r="B105" s="5">
        <v>0.6805555555555555</v>
      </c>
      <c r="C105" s="1" t="s">
        <v>19</v>
      </c>
      <c r="D105" s="1">
        <v>6</v>
      </c>
      <c r="E105" s="1">
        <v>7</v>
      </c>
      <c r="F105" s="1" t="s">
        <v>51</v>
      </c>
      <c r="G105" s="2">
        <v>40.7271666666666</v>
      </c>
      <c r="H105" s="6">
        <f>1+_xlfn.COUNTIFS(A:A,A105,O:O,"&lt;"&amp;O105)</f>
        <v>7</v>
      </c>
      <c r="I105" s="2">
        <f>_xlfn.AVERAGEIF(A:A,A105,G:G)</f>
        <v>53.41746666666664</v>
      </c>
      <c r="J105" s="2">
        <f t="shared" si="8"/>
        <v>-12.690300000000043</v>
      </c>
      <c r="K105" s="2">
        <f t="shared" si="9"/>
        <v>77.30969999999996</v>
      </c>
      <c r="L105" s="2">
        <f t="shared" si="10"/>
        <v>103.39762574877315</v>
      </c>
      <c r="M105" s="2">
        <f>SUMIF(A:A,A105,L:L)</f>
        <v>1991.5101219842782</v>
      </c>
      <c r="N105" s="3">
        <f t="shared" si="11"/>
        <v>0.05191920674033582</v>
      </c>
      <c r="O105" s="7">
        <f t="shared" si="12"/>
        <v>19.260694890839</v>
      </c>
      <c r="P105" s="3">
        <f t="shared" si="13"/>
        <v>0.05191920674033582</v>
      </c>
      <c r="Q105" s="3">
        <f>IF(ISNUMBER(P105),SUMIF(A:A,A105,P:P),"")</f>
        <v>1</v>
      </c>
      <c r="R105" s="3">
        <f t="shared" si="14"/>
        <v>0.05191920674033582</v>
      </c>
      <c r="S105" s="8">
        <f t="shared" si="15"/>
        <v>19.260694890839</v>
      </c>
    </row>
    <row r="106" spans="1:19" ht="15">
      <c r="A106" s="1">
        <v>19</v>
      </c>
      <c r="B106" s="5">
        <v>0.6875</v>
      </c>
      <c r="C106" s="1" t="s">
        <v>150</v>
      </c>
      <c r="D106" s="1">
        <v>7</v>
      </c>
      <c r="E106" s="1">
        <v>5</v>
      </c>
      <c r="F106" s="1" t="s">
        <v>179</v>
      </c>
      <c r="G106" s="2">
        <v>73.67223333333341</v>
      </c>
      <c r="H106" s="6">
        <f>1+_xlfn.COUNTIFS(A:A,A106,O:O,"&lt;"&amp;O106)</f>
        <v>1</v>
      </c>
      <c r="I106" s="2">
        <f>_xlfn.AVERAGEIF(A:A,A106,G:G)</f>
        <v>52.63360740740738</v>
      </c>
      <c r="J106" s="2">
        <f t="shared" si="8"/>
        <v>21.038625925926027</v>
      </c>
      <c r="K106" s="2">
        <f t="shared" si="9"/>
        <v>111.03862592592603</v>
      </c>
      <c r="L106" s="2">
        <f t="shared" si="10"/>
        <v>782.3620051022516</v>
      </c>
      <c r="M106" s="2">
        <f>SUMIF(A:A,A106,L:L)</f>
        <v>2805.465034323343</v>
      </c>
      <c r="N106" s="3">
        <f t="shared" si="11"/>
        <v>0.2788707025503711</v>
      </c>
      <c r="O106" s="7">
        <f t="shared" si="12"/>
        <v>3.5858912064072945</v>
      </c>
      <c r="P106" s="3">
        <f t="shared" si="13"/>
        <v>0.2788707025503711</v>
      </c>
      <c r="Q106" s="3">
        <f>IF(ISNUMBER(P106),SUMIF(A:A,A106,P:P),"")</f>
        <v>0.9146526967601538</v>
      </c>
      <c r="R106" s="3">
        <f t="shared" si="14"/>
        <v>0.3048924510234057</v>
      </c>
      <c r="S106" s="8">
        <f t="shared" si="15"/>
        <v>3.279845062228953</v>
      </c>
    </row>
    <row r="107" spans="1:19" ht="15">
      <c r="A107" s="1">
        <v>19</v>
      </c>
      <c r="B107" s="5">
        <v>0.6875</v>
      </c>
      <c r="C107" s="1" t="s">
        <v>150</v>
      </c>
      <c r="D107" s="1">
        <v>7</v>
      </c>
      <c r="E107" s="1">
        <v>1</v>
      </c>
      <c r="F107" s="1" t="s">
        <v>176</v>
      </c>
      <c r="G107" s="2">
        <v>65.6798999999999</v>
      </c>
      <c r="H107" s="6">
        <f>1+_xlfn.COUNTIFS(A:A,A107,O:O,"&lt;"&amp;O107)</f>
        <v>2</v>
      </c>
      <c r="I107" s="2">
        <f>_xlfn.AVERAGEIF(A:A,A107,G:G)</f>
        <v>52.63360740740738</v>
      </c>
      <c r="J107" s="2">
        <f t="shared" si="8"/>
        <v>13.046292592592522</v>
      </c>
      <c r="K107" s="2">
        <f t="shared" si="9"/>
        <v>103.04629259259252</v>
      </c>
      <c r="L107" s="2">
        <f t="shared" si="10"/>
        <v>484.3353581673521</v>
      </c>
      <c r="M107" s="2">
        <f>SUMIF(A:A,A107,L:L)</f>
        <v>2805.465034323343</v>
      </c>
      <c r="N107" s="3">
        <f t="shared" si="11"/>
        <v>0.17263995531641696</v>
      </c>
      <c r="O107" s="7">
        <f t="shared" si="12"/>
        <v>5.792401869933213</v>
      </c>
      <c r="P107" s="3">
        <f t="shared" si="13"/>
        <v>0.17263995531641696</v>
      </c>
      <c r="Q107" s="3">
        <f>IF(ISNUMBER(P107),SUMIF(A:A,A107,P:P),"")</f>
        <v>0.9146526967601538</v>
      </c>
      <c r="R107" s="3">
        <f t="shared" si="14"/>
        <v>0.188749189640981</v>
      </c>
      <c r="S107" s="8">
        <f t="shared" si="15"/>
        <v>5.298035991052971</v>
      </c>
    </row>
    <row r="108" spans="1:19" ht="15">
      <c r="A108" s="1">
        <v>19</v>
      </c>
      <c r="B108" s="5">
        <v>0.6875</v>
      </c>
      <c r="C108" s="1" t="s">
        <v>150</v>
      </c>
      <c r="D108" s="1">
        <v>7</v>
      </c>
      <c r="E108" s="1">
        <v>6</v>
      </c>
      <c r="F108" s="1" t="s">
        <v>180</v>
      </c>
      <c r="G108" s="2">
        <v>65.6186666666666</v>
      </c>
      <c r="H108" s="6">
        <f>1+_xlfn.COUNTIFS(A:A,A108,O:O,"&lt;"&amp;O108)</f>
        <v>3</v>
      </c>
      <c r="I108" s="2">
        <f>_xlfn.AVERAGEIF(A:A,A108,G:G)</f>
        <v>52.63360740740738</v>
      </c>
      <c r="J108" s="2">
        <f t="shared" si="8"/>
        <v>12.985059259259216</v>
      </c>
      <c r="K108" s="2">
        <f t="shared" si="9"/>
        <v>102.98505925925922</v>
      </c>
      <c r="L108" s="2">
        <f t="shared" si="10"/>
        <v>482.55917490804393</v>
      </c>
      <c r="M108" s="2">
        <f>SUMIF(A:A,A108,L:L)</f>
        <v>2805.465034323343</v>
      </c>
      <c r="N108" s="3">
        <f t="shared" si="11"/>
        <v>0.1720068398658312</v>
      </c>
      <c r="O108" s="7">
        <f t="shared" si="12"/>
        <v>5.813722296043693</v>
      </c>
      <c r="P108" s="3">
        <f t="shared" si="13"/>
        <v>0.1720068398658312</v>
      </c>
      <c r="Q108" s="3">
        <f>IF(ISNUMBER(P108),SUMIF(A:A,A108,P:P),"")</f>
        <v>0.9146526967601538</v>
      </c>
      <c r="R108" s="3">
        <f t="shared" si="14"/>
        <v>0.18805699745390458</v>
      </c>
      <c r="S108" s="8">
        <f t="shared" si="15"/>
        <v>5.317536776290997</v>
      </c>
    </row>
    <row r="109" spans="1:19" ht="15">
      <c r="A109" s="1">
        <v>19</v>
      </c>
      <c r="B109" s="5">
        <v>0.6875</v>
      </c>
      <c r="C109" s="1" t="s">
        <v>150</v>
      </c>
      <c r="D109" s="1">
        <v>7</v>
      </c>
      <c r="E109" s="1">
        <v>7</v>
      </c>
      <c r="F109" s="1" t="s">
        <v>181</v>
      </c>
      <c r="G109" s="2">
        <v>59.7345666666666</v>
      </c>
      <c r="H109" s="6">
        <f>1+_xlfn.COUNTIFS(A:A,A109,O:O,"&lt;"&amp;O109)</f>
        <v>4</v>
      </c>
      <c r="I109" s="2">
        <f>_xlfn.AVERAGEIF(A:A,A109,G:G)</f>
        <v>52.63360740740738</v>
      </c>
      <c r="J109" s="2">
        <f t="shared" si="8"/>
        <v>7.10095925925922</v>
      </c>
      <c r="K109" s="2">
        <f t="shared" si="9"/>
        <v>97.10095925925921</v>
      </c>
      <c r="L109" s="2">
        <f t="shared" si="10"/>
        <v>339.01947549076993</v>
      </c>
      <c r="M109" s="2">
        <f>SUMIF(A:A,A109,L:L)</f>
        <v>2805.465034323343</v>
      </c>
      <c r="N109" s="3">
        <f t="shared" si="11"/>
        <v>0.12084252391067098</v>
      </c>
      <c r="O109" s="7">
        <f t="shared" si="12"/>
        <v>8.275232655180377</v>
      </c>
      <c r="P109" s="3">
        <f t="shared" si="13"/>
        <v>0.12084252391067098</v>
      </c>
      <c r="Q109" s="3">
        <f>IF(ISNUMBER(P109),SUMIF(A:A,A109,P:P),"")</f>
        <v>0.9146526967601538</v>
      </c>
      <c r="R109" s="3">
        <f t="shared" si="14"/>
        <v>0.13211847987625744</v>
      </c>
      <c r="S109" s="8">
        <f t="shared" si="15"/>
        <v>7.56896386437842</v>
      </c>
    </row>
    <row r="110" spans="1:19" ht="15">
      <c r="A110" s="1">
        <v>19</v>
      </c>
      <c r="B110" s="5">
        <v>0.6875</v>
      </c>
      <c r="C110" s="1" t="s">
        <v>150</v>
      </c>
      <c r="D110" s="1">
        <v>7</v>
      </c>
      <c r="E110" s="1">
        <v>2</v>
      </c>
      <c r="F110" s="1" t="s">
        <v>177</v>
      </c>
      <c r="G110" s="2">
        <v>56.3182333333333</v>
      </c>
      <c r="H110" s="6">
        <f>1+_xlfn.COUNTIFS(A:A,A110,O:O,"&lt;"&amp;O110)</f>
        <v>5</v>
      </c>
      <c r="I110" s="2">
        <f>_xlfn.AVERAGEIF(A:A,A110,G:G)</f>
        <v>52.63360740740738</v>
      </c>
      <c r="J110" s="2">
        <f t="shared" si="8"/>
        <v>3.6846259259259213</v>
      </c>
      <c r="K110" s="2">
        <f t="shared" si="9"/>
        <v>93.68462592592593</v>
      </c>
      <c r="L110" s="2">
        <f t="shared" si="10"/>
        <v>276.1868296011171</v>
      </c>
      <c r="M110" s="2">
        <f>SUMIF(A:A,A110,L:L)</f>
        <v>2805.465034323343</v>
      </c>
      <c r="N110" s="3">
        <f t="shared" si="11"/>
        <v>0.09844600671265585</v>
      </c>
      <c r="O110" s="7">
        <f t="shared" si="12"/>
        <v>10.15785234355721</v>
      </c>
      <c r="P110" s="3">
        <f t="shared" si="13"/>
        <v>0.09844600671265585</v>
      </c>
      <c r="Q110" s="3">
        <f>IF(ISNUMBER(P110),SUMIF(A:A,A110,P:P),"")</f>
        <v>0.9146526967601538</v>
      </c>
      <c r="R110" s="3">
        <f t="shared" si="14"/>
        <v>0.10763211770037671</v>
      </c>
      <c r="S110" s="8">
        <f t="shared" si="15"/>
        <v>9.29090703932605</v>
      </c>
    </row>
    <row r="111" spans="1:19" ht="15">
      <c r="A111" s="1">
        <v>19</v>
      </c>
      <c r="B111" s="5">
        <v>0.6875</v>
      </c>
      <c r="C111" s="1" t="s">
        <v>150</v>
      </c>
      <c r="D111" s="1">
        <v>7</v>
      </c>
      <c r="E111" s="1">
        <v>9</v>
      </c>
      <c r="F111" s="1" t="s">
        <v>183</v>
      </c>
      <c r="G111" s="2">
        <v>51.068666666666694</v>
      </c>
      <c r="H111" s="6">
        <f>1+_xlfn.COUNTIFS(A:A,A111,O:O,"&lt;"&amp;O111)</f>
        <v>6</v>
      </c>
      <c r="I111" s="2">
        <f>_xlfn.AVERAGEIF(A:A,A111,G:G)</f>
        <v>52.63360740740738</v>
      </c>
      <c r="J111" s="2">
        <f aca="true" t="shared" si="16" ref="J111:J160">G111-I111</f>
        <v>-1.5649407407406883</v>
      </c>
      <c r="K111" s="2">
        <f aca="true" t="shared" si="17" ref="K111:K160">90+J111</f>
        <v>88.4350592592593</v>
      </c>
      <c r="L111" s="2">
        <f aca="true" t="shared" si="18" ref="L111:L160">EXP(0.06*K111)</f>
        <v>201.56331604062876</v>
      </c>
      <c r="M111" s="2">
        <f>SUMIF(A:A,A111,L:L)</f>
        <v>2805.465034323343</v>
      </c>
      <c r="N111" s="3">
        <f aca="true" t="shared" si="19" ref="N111:N160">L111/M111</f>
        <v>0.07184666840420784</v>
      </c>
      <c r="O111" s="7">
        <f aca="true" t="shared" si="20" ref="O111:O160">1/N111</f>
        <v>13.918529866604548</v>
      </c>
      <c r="P111" s="3">
        <f aca="true" t="shared" si="21" ref="P111:P160">IF(O111&gt;21,"",N111)</f>
        <v>0.07184666840420784</v>
      </c>
      <c r="Q111" s="3">
        <f>IF(ISNUMBER(P111),SUMIF(A:A,A111,P:P),"")</f>
        <v>0.9146526967601538</v>
      </c>
      <c r="R111" s="3">
        <f aca="true" t="shared" si="22" ref="R111:R160">_xlfn.IFERROR(P111*(1/Q111),"")</f>
        <v>0.07855076430507474</v>
      </c>
      <c r="S111" s="8">
        <f aca="true" t="shared" si="23" ref="S111:S160">_xlfn.IFERROR(1/R111,"")</f>
        <v>12.730620877426592</v>
      </c>
    </row>
    <row r="112" spans="1:19" ht="15">
      <c r="A112" s="1">
        <v>19</v>
      </c>
      <c r="B112" s="5">
        <v>0.6875</v>
      </c>
      <c r="C112" s="1" t="s">
        <v>150</v>
      </c>
      <c r="D112" s="1">
        <v>7</v>
      </c>
      <c r="E112" s="1">
        <v>3</v>
      </c>
      <c r="F112" s="1" t="s">
        <v>178</v>
      </c>
      <c r="G112" s="2">
        <v>34.5189333333333</v>
      </c>
      <c r="H112" s="6">
        <f>1+_xlfn.COUNTIFS(A:A,A112,O:O,"&lt;"&amp;O112)</f>
        <v>8</v>
      </c>
      <c r="I112" s="2">
        <f>_xlfn.AVERAGEIF(A:A,A112,G:G)</f>
        <v>52.63360740740738</v>
      </c>
      <c r="J112" s="2">
        <f t="shared" si="16"/>
        <v>-18.11467407407408</v>
      </c>
      <c r="K112" s="2">
        <f t="shared" si="17"/>
        <v>71.88532592592591</v>
      </c>
      <c r="L112" s="2">
        <f t="shared" si="18"/>
        <v>74.67307277165084</v>
      </c>
      <c r="M112" s="2">
        <f>SUMIF(A:A,A112,L:L)</f>
        <v>2805.465034323343</v>
      </c>
      <c r="N112" s="3">
        <f t="shared" si="19"/>
        <v>0.026617003547742102</v>
      </c>
      <c r="O112" s="7">
        <f t="shared" si="20"/>
        <v>37.569969069070105</v>
      </c>
      <c r="P112" s="3">
        <f t="shared" si="21"/>
      </c>
      <c r="Q112" s="3">
        <f>IF(ISNUMBER(P112),SUMIF(A:A,A112,P:P),"")</f>
      </c>
      <c r="R112" s="3">
        <f t="shared" si="22"/>
      </c>
      <c r="S112" s="8">
        <f t="shared" si="23"/>
      </c>
    </row>
    <row r="113" spans="1:19" ht="15">
      <c r="A113" s="1">
        <v>19</v>
      </c>
      <c r="B113" s="5">
        <v>0.6875</v>
      </c>
      <c r="C113" s="1" t="s">
        <v>150</v>
      </c>
      <c r="D113" s="1">
        <v>7</v>
      </c>
      <c r="E113" s="1">
        <v>8</v>
      </c>
      <c r="F113" s="1" t="s">
        <v>182</v>
      </c>
      <c r="G113" s="2">
        <v>43.1200666666667</v>
      </c>
      <c r="H113" s="6">
        <f>1+_xlfn.COUNTIFS(A:A,A113,O:O,"&lt;"&amp;O113)</f>
        <v>7</v>
      </c>
      <c r="I113" s="2">
        <f>_xlfn.AVERAGEIF(A:A,A113,G:G)</f>
        <v>52.63360740740738</v>
      </c>
      <c r="J113" s="2">
        <f t="shared" si="16"/>
        <v>-9.51354074074068</v>
      </c>
      <c r="K113" s="2">
        <f t="shared" si="17"/>
        <v>80.48645925925932</v>
      </c>
      <c r="L113" s="2">
        <f t="shared" si="18"/>
        <v>125.10927501795673</v>
      </c>
      <c r="M113" s="2">
        <f>SUMIF(A:A,A113,L:L)</f>
        <v>2805.465034323343</v>
      </c>
      <c r="N113" s="3">
        <f t="shared" si="19"/>
        <v>0.04459484380924824</v>
      </c>
      <c r="O113" s="7">
        <f t="shared" si="20"/>
        <v>22.424117108189453</v>
      </c>
      <c r="P113" s="3">
        <f t="shared" si="21"/>
      </c>
      <c r="Q113" s="3">
        <f>IF(ISNUMBER(P113),SUMIF(A:A,A113,P:P),"")</f>
      </c>
      <c r="R113" s="3">
        <f t="shared" si="22"/>
      </c>
      <c r="S113" s="8">
        <f t="shared" si="23"/>
      </c>
    </row>
    <row r="114" spans="1:19" ht="15">
      <c r="A114" s="1">
        <v>19</v>
      </c>
      <c r="B114" s="5">
        <v>0.6875</v>
      </c>
      <c r="C114" s="1" t="s">
        <v>150</v>
      </c>
      <c r="D114" s="1">
        <v>7</v>
      </c>
      <c r="E114" s="1">
        <v>13</v>
      </c>
      <c r="F114" s="1" t="s">
        <v>184</v>
      </c>
      <c r="G114" s="2">
        <v>23.9712</v>
      </c>
      <c r="H114" s="6">
        <f>1+_xlfn.COUNTIFS(A:A,A114,O:O,"&lt;"&amp;O114)</f>
        <v>9</v>
      </c>
      <c r="I114" s="2">
        <f>_xlfn.AVERAGEIF(A:A,A114,G:G)</f>
        <v>52.63360740740738</v>
      </c>
      <c r="J114" s="2">
        <f t="shared" si="16"/>
        <v>-28.662407407407382</v>
      </c>
      <c r="K114" s="2">
        <f t="shared" si="17"/>
        <v>61.337592592592614</v>
      </c>
      <c r="L114" s="2">
        <f t="shared" si="18"/>
        <v>39.65652722357199</v>
      </c>
      <c r="M114" s="2">
        <f>SUMIF(A:A,A114,L:L)</f>
        <v>2805.465034323343</v>
      </c>
      <c r="N114" s="3">
        <f t="shared" si="19"/>
        <v>0.014135455882855745</v>
      </c>
      <c r="O114" s="7">
        <f t="shared" si="20"/>
        <v>70.74409260566225</v>
      </c>
      <c r="P114" s="3">
        <f t="shared" si="21"/>
      </c>
      <c r="Q114" s="3">
        <f>IF(ISNUMBER(P114),SUMIF(A:A,A114,P:P),"")</f>
      </c>
      <c r="R114" s="3">
        <f t="shared" si="22"/>
      </c>
      <c r="S114" s="8">
        <f t="shared" si="23"/>
      </c>
    </row>
    <row r="115" spans="1:19" ht="15">
      <c r="A115" s="1">
        <v>9</v>
      </c>
      <c r="B115" s="5">
        <v>0.6909722222222222</v>
      </c>
      <c r="C115" s="1" t="s">
        <v>63</v>
      </c>
      <c r="D115" s="1">
        <v>5</v>
      </c>
      <c r="E115" s="1">
        <v>3</v>
      </c>
      <c r="F115" s="1" t="s">
        <v>85</v>
      </c>
      <c r="G115" s="2">
        <v>65.53569999999999</v>
      </c>
      <c r="H115" s="6">
        <f>1+_xlfn.COUNTIFS(A:A,A115,O:O,"&lt;"&amp;O115)</f>
        <v>1</v>
      </c>
      <c r="I115" s="2">
        <f>_xlfn.AVERAGEIF(A:A,A115,G:G)</f>
        <v>51.870929166666656</v>
      </c>
      <c r="J115" s="2">
        <f t="shared" si="16"/>
        <v>13.664770833333336</v>
      </c>
      <c r="K115" s="2">
        <f t="shared" si="17"/>
        <v>103.66477083333334</v>
      </c>
      <c r="L115" s="2">
        <f t="shared" si="18"/>
        <v>502.64605277972765</v>
      </c>
      <c r="M115" s="2">
        <f>SUMIF(A:A,A115,L:L)</f>
        <v>2429.5543963247487</v>
      </c>
      <c r="N115" s="3">
        <f t="shared" si="19"/>
        <v>0.20688816580525782</v>
      </c>
      <c r="O115" s="7">
        <f t="shared" si="20"/>
        <v>4.833529245656767</v>
      </c>
      <c r="P115" s="3">
        <f t="shared" si="21"/>
        <v>0.20688816580525782</v>
      </c>
      <c r="Q115" s="3">
        <f>IF(ISNUMBER(P115),SUMIF(A:A,A115,P:P),"")</f>
        <v>0.948027625746699</v>
      </c>
      <c r="R115" s="3">
        <f t="shared" si="22"/>
        <v>0.21823010235836288</v>
      </c>
      <c r="S115" s="8">
        <f t="shared" si="23"/>
        <v>4.582319254737217</v>
      </c>
    </row>
    <row r="116" spans="1:19" ht="15">
      <c r="A116" s="1">
        <v>9</v>
      </c>
      <c r="B116" s="5">
        <v>0.6909722222222222</v>
      </c>
      <c r="C116" s="1" t="s">
        <v>63</v>
      </c>
      <c r="D116" s="1">
        <v>5</v>
      </c>
      <c r="E116" s="1">
        <v>5</v>
      </c>
      <c r="F116" s="1" t="s">
        <v>87</v>
      </c>
      <c r="G116" s="2">
        <v>64.2081666666666</v>
      </c>
      <c r="H116" s="6">
        <f>1+_xlfn.COUNTIFS(A:A,A116,O:O,"&lt;"&amp;O116)</f>
        <v>2</v>
      </c>
      <c r="I116" s="2">
        <f>_xlfn.AVERAGEIF(A:A,A116,G:G)</f>
        <v>51.870929166666656</v>
      </c>
      <c r="J116" s="2">
        <f t="shared" si="16"/>
        <v>12.337237499999944</v>
      </c>
      <c r="K116" s="2">
        <f t="shared" si="17"/>
        <v>102.33723749999994</v>
      </c>
      <c r="L116" s="2">
        <f t="shared" si="18"/>
        <v>464.1622881412628</v>
      </c>
      <c r="M116" s="2">
        <f>SUMIF(A:A,A116,L:L)</f>
        <v>2429.5543963247487</v>
      </c>
      <c r="N116" s="3">
        <f t="shared" si="19"/>
        <v>0.1910483209774654</v>
      </c>
      <c r="O116" s="7">
        <f t="shared" si="20"/>
        <v>5.234277877364608</v>
      </c>
      <c r="P116" s="3">
        <f t="shared" si="21"/>
        <v>0.1910483209774654</v>
      </c>
      <c r="Q116" s="3">
        <f>IF(ISNUMBER(P116),SUMIF(A:A,A116,P:P),"")</f>
        <v>0.948027625746699</v>
      </c>
      <c r="R116" s="3">
        <f t="shared" si="22"/>
        <v>0.2015218921779724</v>
      </c>
      <c r="S116" s="8">
        <f t="shared" si="23"/>
        <v>4.96224002857644</v>
      </c>
    </row>
    <row r="117" spans="1:19" ht="15">
      <c r="A117" s="1">
        <v>9</v>
      </c>
      <c r="B117" s="5">
        <v>0.6909722222222222</v>
      </c>
      <c r="C117" s="1" t="s">
        <v>63</v>
      </c>
      <c r="D117" s="1">
        <v>5</v>
      </c>
      <c r="E117" s="1">
        <v>2</v>
      </c>
      <c r="F117" s="1" t="s">
        <v>84</v>
      </c>
      <c r="G117" s="2">
        <v>64.0536666666666</v>
      </c>
      <c r="H117" s="6">
        <f>1+_xlfn.COUNTIFS(A:A,A117,O:O,"&lt;"&amp;O117)</f>
        <v>3</v>
      </c>
      <c r="I117" s="2">
        <f>_xlfn.AVERAGEIF(A:A,A117,G:G)</f>
        <v>51.870929166666656</v>
      </c>
      <c r="J117" s="2">
        <f t="shared" si="16"/>
        <v>12.182737499999945</v>
      </c>
      <c r="K117" s="2">
        <f t="shared" si="17"/>
        <v>102.18273749999994</v>
      </c>
      <c r="L117" s="2">
        <f t="shared" si="18"/>
        <v>459.8793856533668</v>
      </c>
      <c r="M117" s="2">
        <f>SUMIF(A:A,A117,L:L)</f>
        <v>2429.5543963247487</v>
      </c>
      <c r="N117" s="3">
        <f t="shared" si="19"/>
        <v>0.18928548640402476</v>
      </c>
      <c r="O117" s="7">
        <f t="shared" si="20"/>
        <v>5.283025228175852</v>
      </c>
      <c r="P117" s="3">
        <f t="shared" si="21"/>
        <v>0.18928548640402476</v>
      </c>
      <c r="Q117" s="3">
        <f>IF(ISNUMBER(P117),SUMIF(A:A,A117,P:P),"")</f>
        <v>0.948027625746699</v>
      </c>
      <c r="R117" s="3">
        <f t="shared" si="22"/>
        <v>0.19966241622435535</v>
      </c>
      <c r="S117" s="8">
        <f t="shared" si="23"/>
        <v>5.008453863827465</v>
      </c>
    </row>
    <row r="118" spans="1:19" ht="15">
      <c r="A118" s="1">
        <v>9</v>
      </c>
      <c r="B118" s="5">
        <v>0.6909722222222222</v>
      </c>
      <c r="C118" s="1" t="s">
        <v>63</v>
      </c>
      <c r="D118" s="1">
        <v>5</v>
      </c>
      <c r="E118" s="1">
        <v>6</v>
      </c>
      <c r="F118" s="1" t="s">
        <v>88</v>
      </c>
      <c r="G118" s="2">
        <v>62.957333333333395</v>
      </c>
      <c r="H118" s="6">
        <f>1+_xlfn.COUNTIFS(A:A,A118,O:O,"&lt;"&amp;O118)</f>
        <v>4</v>
      </c>
      <c r="I118" s="2">
        <f>_xlfn.AVERAGEIF(A:A,A118,G:G)</f>
        <v>51.870929166666656</v>
      </c>
      <c r="J118" s="2">
        <f t="shared" si="16"/>
        <v>11.086404166666739</v>
      </c>
      <c r="K118" s="2">
        <f t="shared" si="17"/>
        <v>101.08640416666674</v>
      </c>
      <c r="L118" s="2">
        <f t="shared" si="18"/>
        <v>430.60200878371626</v>
      </c>
      <c r="M118" s="2">
        <f>SUMIF(A:A,A118,L:L)</f>
        <v>2429.5543963247487</v>
      </c>
      <c r="N118" s="3">
        <f t="shared" si="19"/>
        <v>0.17723497339063465</v>
      </c>
      <c r="O118" s="7">
        <f t="shared" si="20"/>
        <v>5.642227269648132</v>
      </c>
      <c r="P118" s="3">
        <f t="shared" si="21"/>
        <v>0.17723497339063465</v>
      </c>
      <c r="Q118" s="3">
        <f>IF(ISNUMBER(P118),SUMIF(A:A,A118,P:P),"")</f>
        <v>0.948027625746699</v>
      </c>
      <c r="R118" s="3">
        <f t="shared" si="22"/>
        <v>0.1869512750232762</v>
      </c>
      <c r="S118" s="8">
        <f t="shared" si="23"/>
        <v>5.348987322367798</v>
      </c>
    </row>
    <row r="119" spans="1:19" ht="15">
      <c r="A119" s="1">
        <v>9</v>
      </c>
      <c r="B119" s="5">
        <v>0.6909722222222222</v>
      </c>
      <c r="C119" s="1" t="s">
        <v>63</v>
      </c>
      <c r="D119" s="1">
        <v>5</v>
      </c>
      <c r="E119" s="1">
        <v>4</v>
      </c>
      <c r="F119" s="1" t="s">
        <v>86</v>
      </c>
      <c r="G119" s="2">
        <v>52.64656666666671</v>
      </c>
      <c r="H119" s="6">
        <f>1+_xlfn.COUNTIFS(A:A,A119,O:O,"&lt;"&amp;O119)</f>
        <v>5</v>
      </c>
      <c r="I119" s="2">
        <f>_xlfn.AVERAGEIF(A:A,A119,G:G)</f>
        <v>51.870929166666656</v>
      </c>
      <c r="J119" s="2">
        <f t="shared" si="16"/>
        <v>0.7756375000000517</v>
      </c>
      <c r="K119" s="2">
        <f t="shared" si="17"/>
        <v>90.77563750000004</v>
      </c>
      <c r="L119" s="2">
        <f t="shared" si="18"/>
        <v>231.9538083724462</v>
      </c>
      <c r="M119" s="2">
        <f>SUMIF(A:A,A119,L:L)</f>
        <v>2429.5543963247487</v>
      </c>
      <c r="N119" s="3">
        <f t="shared" si="19"/>
        <v>0.095471749355902</v>
      </c>
      <c r="O119" s="7">
        <f t="shared" si="20"/>
        <v>10.474302678504138</v>
      </c>
      <c r="P119" s="3">
        <f t="shared" si="21"/>
        <v>0.095471749355902</v>
      </c>
      <c r="Q119" s="3">
        <f>IF(ISNUMBER(P119),SUMIF(A:A,A119,P:P),"")</f>
        <v>0.948027625746699</v>
      </c>
      <c r="R119" s="3">
        <f t="shared" si="22"/>
        <v>0.10070566169493762</v>
      </c>
      <c r="S119" s="8">
        <f t="shared" si="23"/>
        <v>9.929928299654566</v>
      </c>
    </row>
    <row r="120" spans="1:19" ht="15">
      <c r="A120" s="1">
        <v>9</v>
      </c>
      <c r="B120" s="5">
        <v>0.6909722222222222</v>
      </c>
      <c r="C120" s="1" t="s">
        <v>63</v>
      </c>
      <c r="D120" s="1">
        <v>5</v>
      </c>
      <c r="E120" s="1">
        <v>1</v>
      </c>
      <c r="F120" s="1" t="s">
        <v>83</v>
      </c>
      <c r="G120" s="2">
        <v>51.3070666666667</v>
      </c>
      <c r="H120" s="6">
        <f>1+_xlfn.COUNTIFS(A:A,A120,O:O,"&lt;"&amp;O120)</f>
        <v>6</v>
      </c>
      <c r="I120" s="2">
        <f>_xlfn.AVERAGEIF(A:A,A120,G:G)</f>
        <v>51.870929166666656</v>
      </c>
      <c r="J120" s="2">
        <f t="shared" si="16"/>
        <v>-0.5638624999999564</v>
      </c>
      <c r="K120" s="2">
        <f t="shared" si="17"/>
        <v>89.43613750000004</v>
      </c>
      <c r="L120" s="2">
        <f t="shared" si="18"/>
        <v>214.0411422396863</v>
      </c>
      <c r="M120" s="2">
        <f>SUMIF(A:A,A120,L:L)</f>
        <v>2429.5543963247487</v>
      </c>
      <c r="N120" s="3">
        <f t="shared" si="19"/>
        <v>0.08809892981341436</v>
      </c>
      <c r="O120" s="7">
        <f t="shared" si="20"/>
        <v>11.350875681667308</v>
      </c>
      <c r="P120" s="3">
        <f t="shared" si="21"/>
        <v>0.08809892981341436</v>
      </c>
      <c r="Q120" s="3">
        <f>IF(ISNUMBER(P120),SUMIF(A:A,A120,P:P),"")</f>
        <v>0.948027625746699</v>
      </c>
      <c r="R120" s="3">
        <f t="shared" si="22"/>
        <v>0.09292865252109572</v>
      </c>
      <c r="S120" s="8">
        <f t="shared" si="23"/>
        <v>10.760943722637</v>
      </c>
    </row>
    <row r="121" spans="1:19" ht="15">
      <c r="A121" s="1">
        <v>9</v>
      </c>
      <c r="B121" s="5">
        <v>0.6909722222222222</v>
      </c>
      <c r="C121" s="1" t="s">
        <v>63</v>
      </c>
      <c r="D121" s="1">
        <v>5</v>
      </c>
      <c r="E121" s="1">
        <v>7</v>
      </c>
      <c r="F121" s="1" t="s">
        <v>89</v>
      </c>
      <c r="G121" s="2">
        <v>38.8646666666666</v>
      </c>
      <c r="H121" s="6">
        <f>1+_xlfn.COUNTIFS(A:A,A121,O:O,"&lt;"&amp;O121)</f>
        <v>7</v>
      </c>
      <c r="I121" s="2">
        <f>_xlfn.AVERAGEIF(A:A,A121,G:G)</f>
        <v>51.870929166666656</v>
      </c>
      <c r="J121" s="2">
        <f t="shared" si="16"/>
        <v>-13.006262500000055</v>
      </c>
      <c r="K121" s="2">
        <f t="shared" si="17"/>
        <v>76.99373749999995</v>
      </c>
      <c r="L121" s="2">
        <f t="shared" si="18"/>
        <v>101.45590291094815</v>
      </c>
      <c r="M121" s="2">
        <f>SUMIF(A:A,A121,L:L)</f>
        <v>2429.5543963247487</v>
      </c>
      <c r="N121" s="3">
        <f t="shared" si="19"/>
        <v>0.041759057983811014</v>
      </c>
      <c r="O121" s="7">
        <f t="shared" si="20"/>
        <v>23.946900344056516</v>
      </c>
      <c r="P121" s="3">
        <f t="shared" si="21"/>
      </c>
      <c r="Q121" s="3">
        <f>IF(ISNUMBER(P121),SUMIF(A:A,A121,P:P),"")</f>
      </c>
      <c r="R121" s="3">
        <f t="shared" si="22"/>
      </c>
      <c r="S121" s="8">
        <f t="shared" si="23"/>
      </c>
    </row>
    <row r="122" spans="1:19" ht="15">
      <c r="A122" s="1">
        <v>9</v>
      </c>
      <c r="B122" s="5">
        <v>0.6909722222222222</v>
      </c>
      <c r="C122" s="1" t="s">
        <v>63</v>
      </c>
      <c r="D122" s="1">
        <v>5</v>
      </c>
      <c r="E122" s="1">
        <v>8</v>
      </c>
      <c r="F122" s="1" t="s">
        <v>90</v>
      </c>
      <c r="G122" s="2">
        <v>15.3942666666667</v>
      </c>
      <c r="H122" s="6">
        <f>1+_xlfn.COUNTIFS(A:A,A122,O:O,"&lt;"&amp;O122)</f>
        <v>8</v>
      </c>
      <c r="I122" s="2">
        <f>_xlfn.AVERAGEIF(A:A,A122,G:G)</f>
        <v>51.870929166666656</v>
      </c>
      <c r="J122" s="2">
        <f t="shared" si="16"/>
        <v>-36.476662499999954</v>
      </c>
      <c r="K122" s="2">
        <f t="shared" si="17"/>
        <v>53.523337500000046</v>
      </c>
      <c r="L122" s="2">
        <f t="shared" si="18"/>
        <v>24.81380744359404</v>
      </c>
      <c r="M122" s="2">
        <f>SUMIF(A:A,A122,L:L)</f>
        <v>2429.5543963247487</v>
      </c>
      <c r="N122" s="3">
        <f t="shared" si="19"/>
        <v>0.010213316269489806</v>
      </c>
      <c r="O122" s="7">
        <f t="shared" si="20"/>
        <v>97.91139073870605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20</v>
      </c>
      <c r="B123" s="5">
        <v>0.7083333333333334</v>
      </c>
      <c r="C123" s="1" t="s">
        <v>150</v>
      </c>
      <c r="D123" s="1">
        <v>8</v>
      </c>
      <c r="E123" s="1">
        <v>4</v>
      </c>
      <c r="F123" s="1" t="s">
        <v>187</v>
      </c>
      <c r="G123" s="2">
        <v>69.0891333333334</v>
      </c>
      <c r="H123" s="6">
        <f>1+_xlfn.COUNTIFS(A:A,A123,O:O,"&lt;"&amp;O123)</f>
        <v>1</v>
      </c>
      <c r="I123" s="2">
        <f>_xlfn.AVERAGEIF(A:A,A123,G:G)</f>
        <v>51.43279090909091</v>
      </c>
      <c r="J123" s="2">
        <f t="shared" si="16"/>
        <v>17.65634242424248</v>
      </c>
      <c r="K123" s="2">
        <f t="shared" si="17"/>
        <v>107.65634242424248</v>
      </c>
      <c r="L123" s="2">
        <f t="shared" si="18"/>
        <v>638.6653098794376</v>
      </c>
      <c r="M123" s="2">
        <f>SUMIF(A:A,A123,L:L)</f>
        <v>3023.533793480668</v>
      </c>
      <c r="N123" s="3">
        <f t="shared" si="19"/>
        <v>0.211231411157542</v>
      </c>
      <c r="O123" s="7">
        <f t="shared" si="20"/>
        <v>4.734144389416466</v>
      </c>
      <c r="P123" s="3">
        <f t="shared" si="21"/>
        <v>0.211231411157542</v>
      </c>
      <c r="Q123" s="3">
        <f>IF(ISNUMBER(P123),SUMIF(A:A,A123,P:P),"")</f>
        <v>0.9020746655468724</v>
      </c>
      <c r="R123" s="3">
        <f t="shared" si="22"/>
        <v>0.23416178197343052</v>
      </c>
      <c r="S123" s="8">
        <f t="shared" si="23"/>
        <v>4.27055171673346</v>
      </c>
    </row>
    <row r="124" spans="1:19" ht="15">
      <c r="A124" s="1">
        <v>20</v>
      </c>
      <c r="B124" s="5">
        <v>0.7083333333333334</v>
      </c>
      <c r="C124" s="1" t="s">
        <v>150</v>
      </c>
      <c r="D124" s="1">
        <v>8</v>
      </c>
      <c r="E124" s="1">
        <v>12</v>
      </c>
      <c r="F124" s="1" t="s">
        <v>194</v>
      </c>
      <c r="G124" s="2">
        <v>66.4567</v>
      </c>
      <c r="H124" s="6">
        <f>1+_xlfn.COUNTIFS(A:A,A124,O:O,"&lt;"&amp;O124)</f>
        <v>2</v>
      </c>
      <c r="I124" s="2">
        <f>_xlfn.AVERAGEIF(A:A,A124,G:G)</f>
        <v>51.43279090909091</v>
      </c>
      <c r="J124" s="2">
        <f t="shared" si="16"/>
        <v>15.023909090909086</v>
      </c>
      <c r="K124" s="2">
        <f t="shared" si="17"/>
        <v>105.02390909090909</v>
      </c>
      <c r="L124" s="2">
        <f t="shared" si="18"/>
        <v>545.3536838952077</v>
      </c>
      <c r="M124" s="2">
        <f>SUMIF(A:A,A124,L:L)</f>
        <v>3023.533793480668</v>
      </c>
      <c r="N124" s="3">
        <f t="shared" si="19"/>
        <v>0.1803696340590263</v>
      </c>
      <c r="O124" s="7">
        <f t="shared" si="20"/>
        <v>5.544170476460289</v>
      </c>
      <c r="P124" s="3">
        <f t="shared" si="21"/>
        <v>0.1803696340590263</v>
      </c>
      <c r="Q124" s="3">
        <f>IF(ISNUMBER(P124),SUMIF(A:A,A124,P:P),"")</f>
        <v>0.9020746655468724</v>
      </c>
      <c r="R124" s="3">
        <f t="shared" si="22"/>
        <v>0.1999497834801505</v>
      </c>
      <c r="S124" s="8">
        <f t="shared" si="23"/>
        <v>5.00125572828776</v>
      </c>
    </row>
    <row r="125" spans="1:19" ht="15">
      <c r="A125" s="1">
        <v>20</v>
      </c>
      <c r="B125" s="5">
        <v>0.7083333333333334</v>
      </c>
      <c r="C125" s="1" t="s">
        <v>150</v>
      </c>
      <c r="D125" s="1">
        <v>8</v>
      </c>
      <c r="E125" s="1">
        <v>1</v>
      </c>
      <c r="F125" s="1" t="s">
        <v>185</v>
      </c>
      <c r="G125" s="2">
        <v>58.77139999999999</v>
      </c>
      <c r="H125" s="6">
        <f>1+_xlfn.COUNTIFS(A:A,A125,O:O,"&lt;"&amp;O125)</f>
        <v>3</v>
      </c>
      <c r="I125" s="2">
        <f>_xlfn.AVERAGEIF(A:A,A125,G:G)</f>
        <v>51.43279090909091</v>
      </c>
      <c r="J125" s="2">
        <f t="shared" si="16"/>
        <v>7.338609090909081</v>
      </c>
      <c r="K125" s="2">
        <f t="shared" si="17"/>
        <v>97.33860909090907</v>
      </c>
      <c r="L125" s="2">
        <f t="shared" si="18"/>
        <v>343.8881796779589</v>
      </c>
      <c r="M125" s="2">
        <f>SUMIF(A:A,A125,L:L)</f>
        <v>3023.533793480668</v>
      </c>
      <c r="N125" s="3">
        <f t="shared" si="19"/>
        <v>0.11373717086260099</v>
      </c>
      <c r="O125" s="7">
        <f t="shared" si="20"/>
        <v>8.79220040744674</v>
      </c>
      <c r="P125" s="3">
        <f t="shared" si="21"/>
        <v>0.11373717086260099</v>
      </c>
      <c r="Q125" s="3">
        <f>IF(ISNUMBER(P125),SUMIF(A:A,A125,P:P),"")</f>
        <v>0.9020746655468724</v>
      </c>
      <c r="R125" s="3">
        <f t="shared" si="22"/>
        <v>0.12608398750856076</v>
      </c>
      <c r="S125" s="8">
        <f t="shared" si="23"/>
        <v>7.931221241968594</v>
      </c>
    </row>
    <row r="126" spans="1:19" ht="15">
      <c r="A126" s="1">
        <v>20</v>
      </c>
      <c r="B126" s="5">
        <v>0.7083333333333334</v>
      </c>
      <c r="C126" s="1" t="s">
        <v>150</v>
      </c>
      <c r="D126" s="1">
        <v>8</v>
      </c>
      <c r="E126" s="1">
        <v>9</v>
      </c>
      <c r="F126" s="1" t="s">
        <v>191</v>
      </c>
      <c r="G126" s="2">
        <v>58.312766666666604</v>
      </c>
      <c r="H126" s="6">
        <f>1+_xlfn.COUNTIFS(A:A,A126,O:O,"&lt;"&amp;O126)</f>
        <v>4</v>
      </c>
      <c r="I126" s="2">
        <f>_xlfn.AVERAGEIF(A:A,A126,G:G)</f>
        <v>51.43279090909091</v>
      </c>
      <c r="J126" s="2">
        <f t="shared" si="16"/>
        <v>6.879975757575693</v>
      </c>
      <c r="K126" s="2">
        <f t="shared" si="17"/>
        <v>96.87997575757569</v>
      </c>
      <c r="L126" s="2">
        <f t="shared" si="18"/>
        <v>334.55408161041123</v>
      </c>
      <c r="M126" s="2">
        <f>SUMIF(A:A,A126,L:L)</f>
        <v>3023.533793480668</v>
      </c>
      <c r="N126" s="3">
        <f t="shared" si="19"/>
        <v>0.1106500222791541</v>
      </c>
      <c r="O126" s="7">
        <f t="shared" si="20"/>
        <v>9.037503828757881</v>
      </c>
      <c r="P126" s="3">
        <f t="shared" si="21"/>
        <v>0.1106500222791541</v>
      </c>
      <c r="Q126" s="3">
        <f>IF(ISNUMBER(P126),SUMIF(A:A,A126,P:P),"")</f>
        <v>0.9020746655468724</v>
      </c>
      <c r="R126" s="3">
        <f t="shared" si="22"/>
        <v>0.12266171139178794</v>
      </c>
      <c r="S126" s="8">
        <f t="shared" si="23"/>
        <v>8.152503243705345</v>
      </c>
    </row>
    <row r="127" spans="1:19" ht="15">
      <c r="A127" s="1">
        <v>20</v>
      </c>
      <c r="B127" s="5">
        <v>0.7083333333333334</v>
      </c>
      <c r="C127" s="1" t="s">
        <v>150</v>
      </c>
      <c r="D127" s="1">
        <v>8</v>
      </c>
      <c r="E127" s="1">
        <v>2</v>
      </c>
      <c r="F127" s="1" t="s">
        <v>186</v>
      </c>
      <c r="G127" s="2">
        <v>54.0450666666666</v>
      </c>
      <c r="H127" s="6">
        <f>1+_xlfn.COUNTIFS(A:A,A127,O:O,"&lt;"&amp;O127)</f>
        <v>5</v>
      </c>
      <c r="I127" s="2">
        <f>_xlfn.AVERAGEIF(A:A,A127,G:G)</f>
        <v>51.43279090909091</v>
      </c>
      <c r="J127" s="2">
        <f t="shared" si="16"/>
        <v>2.612275757575688</v>
      </c>
      <c r="K127" s="2">
        <f t="shared" si="17"/>
        <v>92.61227575757569</v>
      </c>
      <c r="L127" s="2">
        <f t="shared" si="18"/>
        <v>258.9762983771042</v>
      </c>
      <c r="M127" s="2">
        <f>SUMIF(A:A,A127,L:L)</f>
        <v>3023.533793480668</v>
      </c>
      <c r="N127" s="3">
        <f t="shared" si="19"/>
        <v>0.08565351541150552</v>
      </c>
      <c r="O127" s="7">
        <f t="shared" si="20"/>
        <v>11.67494404865575</v>
      </c>
      <c r="P127" s="3">
        <f t="shared" si="21"/>
        <v>0.08565351541150552</v>
      </c>
      <c r="Q127" s="3">
        <f>IF(ISNUMBER(P127),SUMIF(A:A,A127,P:P),"")</f>
        <v>0.9020746655468724</v>
      </c>
      <c r="R127" s="3">
        <f t="shared" si="22"/>
        <v>0.09495169156488732</v>
      </c>
      <c r="S127" s="8">
        <f t="shared" si="23"/>
        <v>10.531671247969586</v>
      </c>
    </row>
    <row r="128" spans="1:19" ht="15">
      <c r="A128" s="1">
        <v>20</v>
      </c>
      <c r="B128" s="5">
        <v>0.7083333333333334</v>
      </c>
      <c r="C128" s="1" t="s">
        <v>150</v>
      </c>
      <c r="D128" s="1">
        <v>8</v>
      </c>
      <c r="E128" s="1">
        <v>6</v>
      </c>
      <c r="F128" s="1" t="s">
        <v>189</v>
      </c>
      <c r="G128" s="2">
        <v>53.1336</v>
      </c>
      <c r="H128" s="6">
        <f>1+_xlfn.COUNTIFS(A:A,A128,O:O,"&lt;"&amp;O128)</f>
        <v>6</v>
      </c>
      <c r="I128" s="2">
        <f>_xlfn.AVERAGEIF(A:A,A128,G:G)</f>
        <v>51.43279090909091</v>
      </c>
      <c r="J128" s="2">
        <f t="shared" si="16"/>
        <v>1.7008090909090896</v>
      </c>
      <c r="K128" s="2">
        <f t="shared" si="17"/>
        <v>91.70080909090909</v>
      </c>
      <c r="L128" s="2">
        <f t="shared" si="18"/>
        <v>245.19370859015297</v>
      </c>
      <c r="M128" s="2">
        <f>SUMIF(A:A,A128,L:L)</f>
        <v>3023.533793480668</v>
      </c>
      <c r="N128" s="3">
        <f t="shared" si="19"/>
        <v>0.08109507792465846</v>
      </c>
      <c r="O128" s="7">
        <f t="shared" si="20"/>
        <v>12.331204625378767</v>
      </c>
      <c r="P128" s="3">
        <f t="shared" si="21"/>
        <v>0.08109507792465846</v>
      </c>
      <c r="Q128" s="3">
        <f>IF(ISNUMBER(P128),SUMIF(A:A,A128,P:P),"")</f>
        <v>0.9020746655468724</v>
      </c>
      <c r="R128" s="3">
        <f t="shared" si="22"/>
        <v>0.08989840976799354</v>
      </c>
      <c r="S128" s="8">
        <f t="shared" si="23"/>
        <v>11.123667288228598</v>
      </c>
    </row>
    <row r="129" spans="1:19" ht="15">
      <c r="A129" s="1">
        <v>20</v>
      </c>
      <c r="B129" s="5">
        <v>0.7083333333333334</v>
      </c>
      <c r="C129" s="1" t="s">
        <v>150</v>
      </c>
      <c r="D129" s="1">
        <v>8</v>
      </c>
      <c r="E129" s="1">
        <v>10</v>
      </c>
      <c r="F129" s="1" t="s">
        <v>192</v>
      </c>
      <c r="G129" s="2">
        <v>49.2724</v>
      </c>
      <c r="H129" s="6">
        <f>1+_xlfn.COUNTIFS(A:A,A129,O:O,"&lt;"&amp;O129)</f>
        <v>7</v>
      </c>
      <c r="I129" s="2">
        <f>_xlfn.AVERAGEIF(A:A,A129,G:G)</f>
        <v>51.43279090909091</v>
      </c>
      <c r="J129" s="2">
        <f t="shared" si="16"/>
        <v>-2.160390909090914</v>
      </c>
      <c r="K129" s="2">
        <f t="shared" si="17"/>
        <v>87.83960909090908</v>
      </c>
      <c r="L129" s="2">
        <f t="shared" si="18"/>
        <v>194.48918267685002</v>
      </c>
      <c r="M129" s="2">
        <f>SUMIF(A:A,A129,L:L)</f>
        <v>3023.533793480668</v>
      </c>
      <c r="N129" s="3">
        <f t="shared" si="19"/>
        <v>0.06432512284010414</v>
      </c>
      <c r="O129" s="7">
        <f t="shared" si="20"/>
        <v>15.546025500576892</v>
      </c>
      <c r="P129" s="3">
        <f t="shared" si="21"/>
        <v>0.06432512284010414</v>
      </c>
      <c r="Q129" s="3">
        <f>IF(ISNUMBER(P129),SUMIF(A:A,A129,P:P),"")</f>
        <v>0.9020746655468724</v>
      </c>
      <c r="R129" s="3">
        <f t="shared" si="22"/>
        <v>0.07130798069925594</v>
      </c>
      <c r="S129" s="8">
        <f t="shared" si="23"/>
        <v>14.02367575401605</v>
      </c>
    </row>
    <row r="130" spans="1:19" ht="15">
      <c r="A130" s="1">
        <v>20</v>
      </c>
      <c r="B130" s="5">
        <v>0.7083333333333334</v>
      </c>
      <c r="C130" s="1" t="s">
        <v>150</v>
      </c>
      <c r="D130" s="1">
        <v>8</v>
      </c>
      <c r="E130" s="1">
        <v>5</v>
      </c>
      <c r="F130" s="1" t="s">
        <v>188</v>
      </c>
      <c r="G130" s="2">
        <v>27.724266666666704</v>
      </c>
      <c r="H130" s="6">
        <f>1+_xlfn.COUNTIFS(A:A,A130,O:O,"&lt;"&amp;O130)</f>
        <v>11</v>
      </c>
      <c r="I130" s="2">
        <f>_xlfn.AVERAGEIF(A:A,A130,G:G)</f>
        <v>51.43279090909091</v>
      </c>
      <c r="J130" s="2">
        <f t="shared" si="16"/>
        <v>-23.708524242424208</v>
      </c>
      <c r="K130" s="2">
        <f t="shared" si="17"/>
        <v>66.2914757575758</v>
      </c>
      <c r="L130" s="2">
        <f t="shared" si="18"/>
        <v>53.38279726419443</v>
      </c>
      <c r="M130" s="2">
        <f>SUMIF(A:A,A130,L:L)</f>
        <v>3023.533793480668</v>
      </c>
      <c r="N130" s="3">
        <f t="shared" si="19"/>
        <v>0.017655763391597676</v>
      </c>
      <c r="O130" s="7">
        <f t="shared" si="20"/>
        <v>56.63872911187159</v>
      </c>
      <c r="P130" s="3">
        <f t="shared" si="21"/>
      </c>
      <c r="Q130" s="3">
        <f>IF(ISNUMBER(P130),SUMIF(A:A,A130,P:P),"")</f>
      </c>
      <c r="R130" s="3">
        <f t="shared" si="22"/>
      </c>
      <c r="S130" s="8">
        <f t="shared" si="23"/>
      </c>
    </row>
    <row r="131" spans="1:19" ht="15">
      <c r="A131" s="1">
        <v>20</v>
      </c>
      <c r="B131" s="5">
        <v>0.7083333333333334</v>
      </c>
      <c r="C131" s="1" t="s">
        <v>150</v>
      </c>
      <c r="D131" s="1">
        <v>8</v>
      </c>
      <c r="E131" s="1">
        <v>7</v>
      </c>
      <c r="F131" s="1" t="s">
        <v>190</v>
      </c>
      <c r="G131" s="2">
        <v>46.6659666666667</v>
      </c>
      <c r="H131" s="6">
        <f>1+_xlfn.COUNTIFS(A:A,A131,O:O,"&lt;"&amp;O131)</f>
        <v>8</v>
      </c>
      <c r="I131" s="2">
        <f>_xlfn.AVERAGEIF(A:A,A131,G:G)</f>
        <v>51.43279090909091</v>
      </c>
      <c r="J131" s="2">
        <f t="shared" si="16"/>
        <v>-4.766824242424214</v>
      </c>
      <c r="K131" s="2">
        <f t="shared" si="17"/>
        <v>85.2331757575758</v>
      </c>
      <c r="L131" s="2">
        <f t="shared" si="18"/>
        <v>166.33279081661746</v>
      </c>
      <c r="M131" s="2">
        <f>SUMIF(A:A,A131,L:L)</f>
        <v>3023.533793480668</v>
      </c>
      <c r="N131" s="3">
        <f t="shared" si="19"/>
        <v>0.055012711012280925</v>
      </c>
      <c r="O131" s="7">
        <f t="shared" si="20"/>
        <v>18.17761716518137</v>
      </c>
      <c r="P131" s="3">
        <f t="shared" si="21"/>
        <v>0.055012711012280925</v>
      </c>
      <c r="Q131" s="3">
        <f>IF(ISNUMBER(P131),SUMIF(A:A,A131,P:P),"")</f>
        <v>0.9020746655468724</v>
      </c>
      <c r="R131" s="3">
        <f t="shared" si="22"/>
        <v>0.060984653613933494</v>
      </c>
      <c r="S131" s="8">
        <f t="shared" si="23"/>
        <v>16.397567924720075</v>
      </c>
    </row>
    <row r="132" spans="1:19" ht="15">
      <c r="A132" s="1">
        <v>20</v>
      </c>
      <c r="B132" s="5">
        <v>0.7083333333333334</v>
      </c>
      <c r="C132" s="1" t="s">
        <v>150</v>
      </c>
      <c r="D132" s="1">
        <v>8</v>
      </c>
      <c r="E132" s="1">
        <v>11</v>
      </c>
      <c r="F132" s="1" t="s">
        <v>193</v>
      </c>
      <c r="G132" s="2">
        <v>44.1298666666667</v>
      </c>
      <c r="H132" s="6">
        <f>1+_xlfn.COUNTIFS(A:A,A132,O:O,"&lt;"&amp;O132)</f>
        <v>9</v>
      </c>
      <c r="I132" s="2">
        <f>_xlfn.AVERAGEIF(A:A,A132,G:G)</f>
        <v>51.43279090909091</v>
      </c>
      <c r="J132" s="2">
        <f t="shared" si="16"/>
        <v>-7.302924242424211</v>
      </c>
      <c r="K132" s="2">
        <f t="shared" si="17"/>
        <v>82.69707575757579</v>
      </c>
      <c r="L132" s="2">
        <f t="shared" si="18"/>
        <v>142.85420224851177</v>
      </c>
      <c r="M132" s="2">
        <f>SUMIF(A:A,A132,L:L)</f>
        <v>3023.533793480668</v>
      </c>
      <c r="N132" s="3">
        <f t="shared" si="19"/>
        <v>0.04724743032690207</v>
      </c>
      <c r="O132" s="7">
        <f t="shared" si="20"/>
        <v>21.165172223781514</v>
      </c>
      <c r="P132" s="3">
        <f t="shared" si="21"/>
      </c>
      <c r="Q132" s="3">
        <f>IF(ISNUMBER(P132),SUMIF(A:A,A132,P:P),"")</f>
      </c>
      <c r="R132" s="3">
        <f t="shared" si="22"/>
      </c>
      <c r="S132" s="8">
        <f t="shared" si="23"/>
      </c>
    </row>
    <row r="133" spans="1:19" ht="15">
      <c r="A133" s="1">
        <v>20</v>
      </c>
      <c r="B133" s="5">
        <v>0.7083333333333334</v>
      </c>
      <c r="C133" s="1" t="s">
        <v>150</v>
      </c>
      <c r="D133" s="1">
        <v>8</v>
      </c>
      <c r="E133" s="1">
        <v>14</v>
      </c>
      <c r="F133" s="1" t="s">
        <v>195</v>
      </c>
      <c r="G133" s="2">
        <v>38.1595333333333</v>
      </c>
      <c r="H133" s="6">
        <f>1+_xlfn.COUNTIFS(A:A,A133,O:O,"&lt;"&amp;O133)</f>
        <v>10</v>
      </c>
      <c r="I133" s="2">
        <f>_xlfn.AVERAGEIF(A:A,A133,G:G)</f>
        <v>51.43279090909091</v>
      </c>
      <c r="J133" s="2">
        <f t="shared" si="16"/>
        <v>-13.273257575757611</v>
      </c>
      <c r="K133" s="2">
        <f t="shared" si="17"/>
        <v>76.72674242424239</v>
      </c>
      <c r="L133" s="2">
        <f t="shared" si="18"/>
        <v>99.84355844422184</v>
      </c>
      <c r="M133" s="2">
        <f>SUMIF(A:A,A133,L:L)</f>
        <v>3023.533793480668</v>
      </c>
      <c r="N133" s="3">
        <f t="shared" si="19"/>
        <v>0.03302214073462785</v>
      </c>
      <c r="O133" s="7">
        <f t="shared" si="20"/>
        <v>30.282712681657696</v>
      </c>
      <c r="P133" s="3">
        <f t="shared" si="21"/>
      </c>
      <c r="Q133" s="3">
        <f>IF(ISNUMBER(P133),SUMIF(A:A,A133,P:P),"")</f>
      </c>
      <c r="R133" s="3">
        <f t="shared" si="22"/>
      </c>
      <c r="S133" s="8">
        <f t="shared" si="23"/>
      </c>
    </row>
    <row r="134" spans="1:19" ht="15">
      <c r="A134" s="1">
        <v>10</v>
      </c>
      <c r="B134" s="5">
        <v>0.7152777777777778</v>
      </c>
      <c r="C134" s="1" t="s">
        <v>63</v>
      </c>
      <c r="D134" s="1">
        <v>6</v>
      </c>
      <c r="E134" s="1">
        <v>4</v>
      </c>
      <c r="F134" s="1" t="s">
        <v>94</v>
      </c>
      <c r="G134" s="2">
        <v>73.9251666666667</v>
      </c>
      <c r="H134" s="6">
        <f>1+_xlfn.COUNTIFS(A:A,A134,O:O,"&lt;"&amp;O134)</f>
        <v>1</v>
      </c>
      <c r="I134" s="2">
        <f>_xlfn.AVERAGEIF(A:A,A134,G:G)</f>
        <v>48.00277777777777</v>
      </c>
      <c r="J134" s="2">
        <f t="shared" si="16"/>
        <v>25.922388888888925</v>
      </c>
      <c r="K134" s="2">
        <f t="shared" si="17"/>
        <v>115.92238888888892</v>
      </c>
      <c r="L134" s="2">
        <f t="shared" si="18"/>
        <v>1048.7385430476559</v>
      </c>
      <c r="M134" s="2">
        <f>SUMIF(A:A,A134,L:L)</f>
        <v>3059.868060710287</v>
      </c>
      <c r="N134" s="3">
        <f t="shared" si="19"/>
        <v>0.34273979212169436</v>
      </c>
      <c r="O134" s="7">
        <f t="shared" si="20"/>
        <v>2.917665304660442</v>
      </c>
      <c r="P134" s="3">
        <f t="shared" si="21"/>
        <v>0.34273979212169436</v>
      </c>
      <c r="Q134" s="3">
        <f>IF(ISNUMBER(P134),SUMIF(A:A,A134,P:P),"")</f>
        <v>0.9682542847997422</v>
      </c>
      <c r="R134" s="3">
        <f t="shared" si="22"/>
        <v>0.35397704663148594</v>
      </c>
      <c r="S134" s="8">
        <f t="shared" si="23"/>
        <v>2.825041932849018</v>
      </c>
    </row>
    <row r="135" spans="1:19" ht="15">
      <c r="A135" s="1">
        <v>10</v>
      </c>
      <c r="B135" s="5">
        <v>0.7152777777777778</v>
      </c>
      <c r="C135" s="1" t="s">
        <v>63</v>
      </c>
      <c r="D135" s="1">
        <v>6</v>
      </c>
      <c r="E135" s="1">
        <v>5</v>
      </c>
      <c r="F135" s="1" t="s">
        <v>95</v>
      </c>
      <c r="G135" s="2">
        <v>67.9221999999999</v>
      </c>
      <c r="H135" s="6">
        <f>1+_xlfn.COUNTIFS(A:A,A135,O:O,"&lt;"&amp;O135)</f>
        <v>2</v>
      </c>
      <c r="I135" s="2">
        <f>_xlfn.AVERAGEIF(A:A,A135,G:G)</f>
        <v>48.00277777777777</v>
      </c>
      <c r="J135" s="2">
        <f t="shared" si="16"/>
        <v>19.91942222222213</v>
      </c>
      <c r="K135" s="2">
        <f t="shared" si="17"/>
        <v>109.91942222222212</v>
      </c>
      <c r="L135" s="2">
        <f t="shared" si="18"/>
        <v>731.5498262635934</v>
      </c>
      <c r="M135" s="2">
        <f>SUMIF(A:A,A135,L:L)</f>
        <v>3059.868060710287</v>
      </c>
      <c r="N135" s="3">
        <f t="shared" si="19"/>
        <v>0.23907887913761186</v>
      </c>
      <c r="O135" s="7">
        <f t="shared" si="20"/>
        <v>4.182719960906326</v>
      </c>
      <c r="P135" s="3">
        <f t="shared" si="21"/>
        <v>0.23907887913761186</v>
      </c>
      <c r="Q135" s="3">
        <f>IF(ISNUMBER(P135),SUMIF(A:A,A135,P:P),"")</f>
        <v>0.9682542847997422</v>
      </c>
      <c r="R135" s="3">
        <f t="shared" si="22"/>
        <v>0.2469174501892951</v>
      </c>
      <c r="S135" s="8">
        <f t="shared" si="23"/>
        <v>4.049936524264959</v>
      </c>
    </row>
    <row r="136" spans="1:19" ht="15">
      <c r="A136" s="1">
        <v>10</v>
      </c>
      <c r="B136" s="5">
        <v>0.7152777777777778</v>
      </c>
      <c r="C136" s="1" t="s">
        <v>63</v>
      </c>
      <c r="D136" s="1">
        <v>6</v>
      </c>
      <c r="E136" s="1">
        <v>1</v>
      </c>
      <c r="F136" s="1" t="s">
        <v>91</v>
      </c>
      <c r="G136" s="2">
        <v>52.9396666666666</v>
      </c>
      <c r="H136" s="6">
        <f>1+_xlfn.COUNTIFS(A:A,A136,O:O,"&lt;"&amp;O136)</f>
        <v>3</v>
      </c>
      <c r="I136" s="2">
        <f>_xlfn.AVERAGEIF(A:A,A136,G:G)</f>
        <v>48.00277777777777</v>
      </c>
      <c r="J136" s="2">
        <f t="shared" si="16"/>
        <v>4.936888888888824</v>
      </c>
      <c r="K136" s="2">
        <f t="shared" si="17"/>
        <v>94.93688888888883</v>
      </c>
      <c r="L136" s="2">
        <f t="shared" si="18"/>
        <v>297.73782974663646</v>
      </c>
      <c r="M136" s="2">
        <f>SUMIF(A:A,A136,L:L)</f>
        <v>3059.868060710287</v>
      </c>
      <c r="N136" s="3">
        <f t="shared" si="19"/>
        <v>0.09730413986461972</v>
      </c>
      <c r="O136" s="7">
        <f t="shared" si="20"/>
        <v>10.277055029635024</v>
      </c>
      <c r="P136" s="3">
        <f t="shared" si="21"/>
        <v>0.09730413986461972</v>
      </c>
      <c r="Q136" s="3">
        <f>IF(ISNUMBER(P136),SUMIF(A:A,A136,P:P),"")</f>
        <v>0.9682542847997422</v>
      </c>
      <c r="R136" s="3">
        <f t="shared" si="22"/>
        <v>0.10049440667824622</v>
      </c>
      <c r="S136" s="8">
        <f t="shared" si="23"/>
        <v>9.950802567566853</v>
      </c>
    </row>
    <row r="137" spans="1:19" ht="15">
      <c r="A137" s="1">
        <v>10</v>
      </c>
      <c r="B137" s="5">
        <v>0.7152777777777778</v>
      </c>
      <c r="C137" s="1" t="s">
        <v>63</v>
      </c>
      <c r="D137" s="1">
        <v>6</v>
      </c>
      <c r="E137" s="1">
        <v>3</v>
      </c>
      <c r="F137" s="1" t="s">
        <v>93</v>
      </c>
      <c r="G137" s="2">
        <v>49.665633333333396</v>
      </c>
      <c r="H137" s="6">
        <f>1+_xlfn.COUNTIFS(A:A,A137,O:O,"&lt;"&amp;O137)</f>
        <v>4</v>
      </c>
      <c r="I137" s="2">
        <f>_xlfn.AVERAGEIF(A:A,A137,G:G)</f>
        <v>48.00277777777777</v>
      </c>
      <c r="J137" s="2">
        <f t="shared" si="16"/>
        <v>1.6628555555556233</v>
      </c>
      <c r="K137" s="2">
        <f t="shared" si="17"/>
        <v>91.66285555555562</v>
      </c>
      <c r="L137" s="2">
        <f t="shared" si="18"/>
        <v>244.63598577250283</v>
      </c>
      <c r="M137" s="2">
        <f>SUMIF(A:A,A137,L:L)</f>
        <v>3059.868060710287</v>
      </c>
      <c r="N137" s="3">
        <f t="shared" si="19"/>
        <v>0.07994984781001162</v>
      </c>
      <c r="O137" s="7">
        <f t="shared" si="20"/>
        <v>12.507841195349672</v>
      </c>
      <c r="P137" s="3">
        <f t="shared" si="21"/>
        <v>0.07994984781001162</v>
      </c>
      <c r="Q137" s="3">
        <f>IF(ISNUMBER(P137),SUMIF(A:A,A137,P:P),"")</f>
        <v>0.9682542847997422</v>
      </c>
      <c r="R137" s="3">
        <f t="shared" si="22"/>
        <v>0.08257112730107581</v>
      </c>
      <c r="S137" s="8">
        <f t="shared" si="23"/>
        <v>12.110770830992047</v>
      </c>
    </row>
    <row r="138" spans="1:19" ht="15">
      <c r="A138" s="1">
        <v>10</v>
      </c>
      <c r="B138" s="5">
        <v>0.7152777777777778</v>
      </c>
      <c r="C138" s="1" t="s">
        <v>63</v>
      </c>
      <c r="D138" s="1">
        <v>6</v>
      </c>
      <c r="E138" s="1">
        <v>2</v>
      </c>
      <c r="F138" s="1" t="s">
        <v>92</v>
      </c>
      <c r="G138" s="2">
        <v>47.7414333333333</v>
      </c>
      <c r="H138" s="6">
        <f>1+_xlfn.COUNTIFS(A:A,A138,O:O,"&lt;"&amp;O138)</f>
        <v>5</v>
      </c>
      <c r="I138" s="2">
        <f>_xlfn.AVERAGEIF(A:A,A138,G:G)</f>
        <v>48.00277777777777</v>
      </c>
      <c r="J138" s="2">
        <f t="shared" si="16"/>
        <v>-0.26134444444447524</v>
      </c>
      <c r="K138" s="2">
        <f t="shared" si="17"/>
        <v>89.73865555555552</v>
      </c>
      <c r="L138" s="2">
        <f t="shared" si="18"/>
        <v>217.96169434445937</v>
      </c>
      <c r="M138" s="2">
        <f>SUMIF(A:A,A138,L:L)</f>
        <v>3059.868060710287</v>
      </c>
      <c r="N138" s="3">
        <f t="shared" si="19"/>
        <v>0.07123238323349927</v>
      </c>
      <c r="O138" s="7">
        <f t="shared" si="20"/>
        <v>14.038558793154607</v>
      </c>
      <c r="P138" s="3">
        <f t="shared" si="21"/>
        <v>0.07123238323349927</v>
      </c>
      <c r="Q138" s="3">
        <f>IF(ISNUMBER(P138),SUMIF(A:A,A138,P:P),"")</f>
        <v>0.9682542847997422</v>
      </c>
      <c r="R138" s="3">
        <f t="shared" si="22"/>
        <v>0.07356784715724941</v>
      </c>
      <c r="S138" s="8">
        <f t="shared" si="23"/>
        <v>13.592894703885046</v>
      </c>
    </row>
    <row r="139" spans="1:19" ht="15">
      <c r="A139" s="1">
        <v>10</v>
      </c>
      <c r="B139" s="5">
        <v>0.7152777777777778</v>
      </c>
      <c r="C139" s="1" t="s">
        <v>63</v>
      </c>
      <c r="D139" s="1">
        <v>6</v>
      </c>
      <c r="E139" s="1">
        <v>6</v>
      </c>
      <c r="F139" s="1" t="s">
        <v>96</v>
      </c>
      <c r="G139" s="2">
        <v>47.387833333333404</v>
      </c>
      <c r="H139" s="6">
        <f>1+_xlfn.COUNTIFS(A:A,A139,O:O,"&lt;"&amp;O139)</f>
        <v>6</v>
      </c>
      <c r="I139" s="2">
        <f>_xlfn.AVERAGEIF(A:A,A139,G:G)</f>
        <v>48.00277777777777</v>
      </c>
      <c r="J139" s="2">
        <f t="shared" si="16"/>
        <v>-0.6149444444443688</v>
      </c>
      <c r="K139" s="2">
        <f t="shared" si="17"/>
        <v>89.38505555555562</v>
      </c>
      <c r="L139" s="2">
        <f t="shared" si="18"/>
        <v>213.38612826985158</v>
      </c>
      <c r="M139" s="2">
        <f>SUMIF(A:A,A139,L:L)</f>
        <v>3059.868060710287</v>
      </c>
      <c r="N139" s="3">
        <f t="shared" si="19"/>
        <v>0.06973703572706277</v>
      </c>
      <c r="O139" s="7">
        <f t="shared" si="20"/>
        <v>14.339582828180509</v>
      </c>
      <c r="P139" s="3">
        <f t="shared" si="21"/>
        <v>0.06973703572706277</v>
      </c>
      <c r="Q139" s="3">
        <f>IF(ISNUMBER(P139),SUMIF(A:A,A139,P:P),"")</f>
        <v>0.9682542847997422</v>
      </c>
      <c r="R139" s="3">
        <f t="shared" si="22"/>
        <v>0.07202347236861033</v>
      </c>
      <c r="S139" s="8">
        <f t="shared" si="23"/>
        <v>13.88436251562658</v>
      </c>
    </row>
    <row r="140" spans="1:19" ht="15">
      <c r="A140" s="1">
        <v>10</v>
      </c>
      <c r="B140" s="5">
        <v>0.7152777777777778</v>
      </c>
      <c r="C140" s="1" t="s">
        <v>63</v>
      </c>
      <c r="D140" s="1">
        <v>6</v>
      </c>
      <c r="E140" s="1">
        <v>9</v>
      </c>
      <c r="F140" s="1" t="s">
        <v>98</v>
      </c>
      <c r="G140" s="2">
        <v>47.0193666666667</v>
      </c>
      <c r="H140" s="6">
        <f>1+_xlfn.COUNTIFS(A:A,A140,O:O,"&lt;"&amp;O140)</f>
        <v>7</v>
      </c>
      <c r="I140" s="2">
        <f>_xlfn.AVERAGEIF(A:A,A140,G:G)</f>
        <v>48.00277777777777</v>
      </c>
      <c r="J140" s="2">
        <f t="shared" si="16"/>
        <v>-0.9834111111110744</v>
      </c>
      <c r="K140" s="2">
        <f t="shared" si="17"/>
        <v>89.01658888888892</v>
      </c>
      <c r="L140" s="2">
        <f t="shared" si="18"/>
        <v>208.72035325991368</v>
      </c>
      <c r="M140" s="2">
        <f>SUMIF(A:A,A140,L:L)</f>
        <v>3059.868060710287</v>
      </c>
      <c r="N140" s="3">
        <f t="shared" si="19"/>
        <v>0.06821220690524266</v>
      </c>
      <c r="O140" s="7">
        <f t="shared" si="20"/>
        <v>14.660132626835475</v>
      </c>
      <c r="P140" s="3">
        <f t="shared" si="21"/>
        <v>0.06821220690524266</v>
      </c>
      <c r="Q140" s="3">
        <f>IF(ISNUMBER(P140),SUMIF(A:A,A140,P:P),"")</f>
        <v>0.9682542847997422</v>
      </c>
      <c r="R140" s="3">
        <f t="shared" si="22"/>
        <v>0.07044864967403738</v>
      </c>
      <c r="S140" s="8">
        <f t="shared" si="23"/>
        <v>14.19473623166595</v>
      </c>
    </row>
    <row r="141" spans="1:19" ht="15">
      <c r="A141" s="1">
        <v>10</v>
      </c>
      <c r="B141" s="5">
        <v>0.7152777777777778</v>
      </c>
      <c r="C141" s="1" t="s">
        <v>63</v>
      </c>
      <c r="D141" s="1">
        <v>6</v>
      </c>
      <c r="E141" s="1">
        <v>7</v>
      </c>
      <c r="F141" s="1" t="s">
        <v>97</v>
      </c>
      <c r="G141" s="2">
        <v>23.2052</v>
      </c>
      <c r="H141" s="6">
        <f>1+_xlfn.COUNTIFS(A:A,A141,O:O,"&lt;"&amp;O141)</f>
        <v>8</v>
      </c>
      <c r="I141" s="2">
        <f>_xlfn.AVERAGEIF(A:A,A141,G:G)</f>
        <v>48.00277777777777</v>
      </c>
      <c r="J141" s="2">
        <f t="shared" si="16"/>
        <v>-24.79757777777777</v>
      </c>
      <c r="K141" s="2">
        <f t="shared" si="17"/>
        <v>65.20242222222222</v>
      </c>
      <c r="L141" s="2">
        <f t="shared" si="18"/>
        <v>50.00611676937752</v>
      </c>
      <c r="M141" s="2">
        <f>SUMIF(A:A,A141,L:L)</f>
        <v>3059.868060710287</v>
      </c>
      <c r="N141" s="3">
        <f t="shared" si="19"/>
        <v>0.016342572874782583</v>
      </c>
      <c r="O141" s="7">
        <f t="shared" si="20"/>
        <v>61.18987552706897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10</v>
      </c>
      <c r="B142" s="5">
        <v>0.7152777777777778</v>
      </c>
      <c r="C142" s="1" t="s">
        <v>63</v>
      </c>
      <c r="D142" s="1">
        <v>6</v>
      </c>
      <c r="E142" s="1">
        <v>10</v>
      </c>
      <c r="F142" s="1" t="s">
        <v>99</v>
      </c>
      <c r="G142" s="2">
        <v>22.2185</v>
      </c>
      <c r="H142" s="6">
        <f>1+_xlfn.COUNTIFS(A:A,A142,O:O,"&lt;"&amp;O142)</f>
        <v>9</v>
      </c>
      <c r="I142" s="2">
        <f>_xlfn.AVERAGEIF(A:A,A142,G:G)</f>
        <v>48.00277777777777</v>
      </c>
      <c r="J142" s="2">
        <f t="shared" si="16"/>
        <v>-25.784277777777774</v>
      </c>
      <c r="K142" s="2">
        <f t="shared" si="17"/>
        <v>64.21572222222223</v>
      </c>
      <c r="L142" s="2">
        <f t="shared" si="18"/>
        <v>47.131583236295526</v>
      </c>
      <c r="M142" s="2">
        <f>SUMIF(A:A,A142,L:L)</f>
        <v>3059.868060710287</v>
      </c>
      <c r="N142" s="3">
        <f t="shared" si="19"/>
        <v>0.015403142325474933</v>
      </c>
      <c r="O142" s="7">
        <f t="shared" si="20"/>
        <v>64.921817825842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15</v>
      </c>
      <c r="B143" s="5">
        <v>0.7222222222222222</v>
      </c>
      <c r="C143" s="1" t="s">
        <v>108</v>
      </c>
      <c r="D143" s="1">
        <v>7</v>
      </c>
      <c r="E143" s="1">
        <v>2</v>
      </c>
      <c r="F143" s="1" t="s">
        <v>137</v>
      </c>
      <c r="G143" s="2">
        <v>74.5314</v>
      </c>
      <c r="H143" s="6">
        <f>1+_xlfn.COUNTIFS(A:A,A143,O:O,"&lt;"&amp;O143)</f>
        <v>1</v>
      </c>
      <c r="I143" s="2">
        <f>_xlfn.AVERAGEIF(A:A,A143,G:G)</f>
        <v>48.847554761904746</v>
      </c>
      <c r="J143" s="2">
        <f t="shared" si="16"/>
        <v>25.68384523809526</v>
      </c>
      <c r="K143" s="2">
        <f t="shared" si="17"/>
        <v>115.68384523809526</v>
      </c>
      <c r="L143" s="2">
        <f t="shared" si="18"/>
        <v>1033.8352547563973</v>
      </c>
      <c r="M143" s="2">
        <f>SUMIF(A:A,A143,L:L)</f>
        <v>4060.054959115811</v>
      </c>
      <c r="N143" s="3">
        <f t="shared" si="19"/>
        <v>0.25463577837417833</v>
      </c>
      <c r="O143" s="7">
        <f t="shared" si="20"/>
        <v>3.927177894579037</v>
      </c>
      <c r="P143" s="3">
        <f t="shared" si="21"/>
        <v>0.25463577837417833</v>
      </c>
      <c r="Q143" s="3">
        <f>IF(ISNUMBER(P143),SUMIF(A:A,A143,P:P),"")</f>
        <v>0.8223358637497798</v>
      </c>
      <c r="R143" s="3">
        <f t="shared" si="22"/>
        <v>0.30964936542237304</v>
      </c>
      <c r="S143" s="8">
        <f t="shared" si="23"/>
        <v>3.229459226037694</v>
      </c>
    </row>
    <row r="144" spans="1:19" ht="15">
      <c r="A144" s="1">
        <v>15</v>
      </c>
      <c r="B144" s="5">
        <v>0.7222222222222222</v>
      </c>
      <c r="C144" s="1" t="s">
        <v>108</v>
      </c>
      <c r="D144" s="1">
        <v>7</v>
      </c>
      <c r="E144" s="1">
        <v>3</v>
      </c>
      <c r="F144" s="1" t="s">
        <v>138</v>
      </c>
      <c r="G144" s="2">
        <v>64.2157666666666</v>
      </c>
      <c r="H144" s="6">
        <f>1+_xlfn.COUNTIFS(A:A,A144,O:O,"&lt;"&amp;O144)</f>
        <v>2</v>
      </c>
      <c r="I144" s="2">
        <f>_xlfn.AVERAGEIF(A:A,A144,G:G)</f>
        <v>48.847554761904746</v>
      </c>
      <c r="J144" s="2">
        <f t="shared" si="16"/>
        <v>15.36821190476185</v>
      </c>
      <c r="K144" s="2">
        <f t="shared" si="17"/>
        <v>105.36821190476185</v>
      </c>
      <c r="L144" s="2">
        <f t="shared" si="18"/>
        <v>556.7368653914648</v>
      </c>
      <c r="M144" s="2">
        <f>SUMIF(A:A,A144,L:L)</f>
        <v>4060.054959115811</v>
      </c>
      <c r="N144" s="3">
        <f t="shared" si="19"/>
        <v>0.13712545051673625</v>
      </c>
      <c r="O144" s="7">
        <f t="shared" si="20"/>
        <v>7.292592266655484</v>
      </c>
      <c r="P144" s="3">
        <f t="shared" si="21"/>
        <v>0.13712545051673625</v>
      </c>
      <c r="Q144" s="3">
        <f>IF(ISNUMBER(P144),SUMIF(A:A,A144,P:P),"")</f>
        <v>0.8223358637497798</v>
      </c>
      <c r="R144" s="3">
        <f t="shared" si="22"/>
        <v>0.1667511494530424</v>
      </c>
      <c r="S144" s="8">
        <f t="shared" si="23"/>
        <v>5.996960160575102</v>
      </c>
    </row>
    <row r="145" spans="1:19" ht="15">
      <c r="A145" s="1">
        <v>15</v>
      </c>
      <c r="B145" s="5">
        <v>0.7222222222222222</v>
      </c>
      <c r="C145" s="1" t="s">
        <v>108</v>
      </c>
      <c r="D145" s="1">
        <v>7</v>
      </c>
      <c r="E145" s="1">
        <v>1</v>
      </c>
      <c r="F145" s="1" t="s">
        <v>136</v>
      </c>
      <c r="G145" s="2">
        <v>58.4375666666666</v>
      </c>
      <c r="H145" s="6">
        <f>1+_xlfn.COUNTIFS(A:A,A145,O:O,"&lt;"&amp;O145)</f>
        <v>3</v>
      </c>
      <c r="I145" s="2">
        <f>_xlfn.AVERAGEIF(A:A,A145,G:G)</f>
        <v>48.847554761904746</v>
      </c>
      <c r="J145" s="2">
        <f t="shared" si="16"/>
        <v>9.590011904761852</v>
      </c>
      <c r="K145" s="2">
        <f t="shared" si="17"/>
        <v>99.59001190476185</v>
      </c>
      <c r="L145" s="2">
        <f t="shared" si="18"/>
        <v>393.62580097436256</v>
      </c>
      <c r="M145" s="2">
        <f>SUMIF(A:A,A145,L:L)</f>
        <v>4060.054959115811</v>
      </c>
      <c r="N145" s="3">
        <f t="shared" si="19"/>
        <v>0.0969508553303144</v>
      </c>
      <c r="O145" s="7">
        <f t="shared" si="20"/>
        <v>10.314504153604119</v>
      </c>
      <c r="P145" s="3">
        <f t="shared" si="21"/>
        <v>0.0969508553303144</v>
      </c>
      <c r="Q145" s="3">
        <f>IF(ISNUMBER(P145),SUMIF(A:A,A145,P:P),"")</f>
        <v>0.8223358637497798</v>
      </c>
      <c r="R145" s="3">
        <f t="shared" si="22"/>
        <v>0.11789690758253807</v>
      </c>
      <c r="S145" s="8">
        <f t="shared" si="23"/>
        <v>8.481986682304735</v>
      </c>
    </row>
    <row r="146" spans="1:19" ht="15">
      <c r="A146" s="1">
        <v>15</v>
      </c>
      <c r="B146" s="5">
        <v>0.7222222222222222</v>
      </c>
      <c r="C146" s="1" t="s">
        <v>108</v>
      </c>
      <c r="D146" s="1">
        <v>7</v>
      </c>
      <c r="E146" s="1">
        <v>4</v>
      </c>
      <c r="F146" s="1" t="s">
        <v>139</v>
      </c>
      <c r="G146" s="2">
        <v>57.4479333333333</v>
      </c>
      <c r="H146" s="6">
        <f>1+_xlfn.COUNTIFS(A:A,A146,O:O,"&lt;"&amp;O146)</f>
        <v>4</v>
      </c>
      <c r="I146" s="2">
        <f>_xlfn.AVERAGEIF(A:A,A146,G:G)</f>
        <v>48.847554761904746</v>
      </c>
      <c r="J146" s="2">
        <f t="shared" si="16"/>
        <v>8.600378571428557</v>
      </c>
      <c r="K146" s="2">
        <f t="shared" si="17"/>
        <v>98.60037857142856</v>
      </c>
      <c r="L146" s="2">
        <f t="shared" si="18"/>
        <v>370.9334677390445</v>
      </c>
      <c r="M146" s="2">
        <f>SUMIF(A:A,A146,L:L)</f>
        <v>4060.054959115811</v>
      </c>
      <c r="N146" s="3">
        <f t="shared" si="19"/>
        <v>0.0913616863501339</v>
      </c>
      <c r="O146" s="7">
        <f t="shared" si="20"/>
        <v>10.945507246523524</v>
      </c>
      <c r="P146" s="3">
        <f t="shared" si="21"/>
        <v>0.0913616863501339</v>
      </c>
      <c r="Q146" s="3">
        <f>IF(ISNUMBER(P146),SUMIF(A:A,A146,P:P),"")</f>
        <v>0.8223358637497798</v>
      </c>
      <c r="R146" s="3">
        <f t="shared" si="22"/>
        <v>0.11110020902351575</v>
      </c>
      <c r="S146" s="8">
        <f t="shared" si="23"/>
        <v>9.000883155749396</v>
      </c>
    </row>
    <row r="147" spans="1:19" ht="15">
      <c r="A147" s="1">
        <v>15</v>
      </c>
      <c r="B147" s="5">
        <v>0.7222222222222222</v>
      </c>
      <c r="C147" s="1" t="s">
        <v>108</v>
      </c>
      <c r="D147" s="1">
        <v>7</v>
      </c>
      <c r="E147" s="1">
        <v>5</v>
      </c>
      <c r="F147" s="1" t="s">
        <v>140</v>
      </c>
      <c r="G147" s="2">
        <v>56.21826666666661</v>
      </c>
      <c r="H147" s="6">
        <f>1+_xlfn.COUNTIFS(A:A,A147,O:O,"&lt;"&amp;O147)</f>
        <v>5</v>
      </c>
      <c r="I147" s="2">
        <f>_xlfn.AVERAGEIF(A:A,A147,G:G)</f>
        <v>48.847554761904746</v>
      </c>
      <c r="J147" s="2">
        <f t="shared" si="16"/>
        <v>7.370711904761862</v>
      </c>
      <c r="K147" s="2">
        <f t="shared" si="17"/>
        <v>97.37071190476186</v>
      </c>
      <c r="L147" s="2">
        <f t="shared" si="18"/>
        <v>344.55120471514954</v>
      </c>
      <c r="M147" s="2">
        <f>SUMIF(A:A,A147,L:L)</f>
        <v>4060.054959115811</v>
      </c>
      <c r="N147" s="3">
        <f t="shared" si="19"/>
        <v>0.0848636799710182</v>
      </c>
      <c r="O147" s="7">
        <f t="shared" si="20"/>
        <v>11.783604014597412</v>
      </c>
      <c r="P147" s="3">
        <f t="shared" si="21"/>
        <v>0.0848636799710182</v>
      </c>
      <c r="Q147" s="3">
        <f>IF(ISNUMBER(P147),SUMIF(A:A,A147,P:P),"")</f>
        <v>0.8223358637497798</v>
      </c>
      <c r="R147" s="3">
        <f t="shared" si="22"/>
        <v>0.10319832043326825</v>
      </c>
      <c r="S147" s="8">
        <f t="shared" si="23"/>
        <v>9.690080185429336</v>
      </c>
    </row>
    <row r="148" spans="1:19" ht="15">
      <c r="A148" s="1">
        <v>15</v>
      </c>
      <c r="B148" s="5">
        <v>0.7222222222222222</v>
      </c>
      <c r="C148" s="1" t="s">
        <v>108</v>
      </c>
      <c r="D148" s="1">
        <v>7</v>
      </c>
      <c r="E148" s="1">
        <v>6</v>
      </c>
      <c r="F148" s="1" t="s">
        <v>141</v>
      </c>
      <c r="G148" s="2">
        <v>49.8312333333333</v>
      </c>
      <c r="H148" s="6">
        <f>1+_xlfn.COUNTIFS(A:A,A148,O:O,"&lt;"&amp;O148)</f>
        <v>6</v>
      </c>
      <c r="I148" s="2">
        <f>_xlfn.AVERAGEIF(A:A,A148,G:G)</f>
        <v>48.847554761904746</v>
      </c>
      <c r="J148" s="2">
        <f t="shared" si="16"/>
        <v>0.9836785714285554</v>
      </c>
      <c r="K148" s="2">
        <f t="shared" si="17"/>
        <v>90.98367857142856</v>
      </c>
      <c r="L148" s="2">
        <f t="shared" si="18"/>
        <v>234.86730950857793</v>
      </c>
      <c r="M148" s="2">
        <f>SUMIF(A:A,A148,L:L)</f>
        <v>4060.054959115811</v>
      </c>
      <c r="N148" s="3">
        <f t="shared" si="19"/>
        <v>0.057848307935153366</v>
      </c>
      <c r="O148" s="7">
        <f t="shared" si="20"/>
        <v>17.286590320342253</v>
      </c>
      <c r="P148" s="3">
        <f t="shared" si="21"/>
        <v>0.057848307935153366</v>
      </c>
      <c r="Q148" s="3">
        <f>IF(ISNUMBER(P148),SUMIF(A:A,A148,P:P),"")</f>
        <v>0.8223358637497798</v>
      </c>
      <c r="R148" s="3">
        <f t="shared" si="22"/>
        <v>0.07034632743775776</v>
      </c>
      <c r="S148" s="8">
        <f t="shared" si="23"/>
        <v>14.215383182367228</v>
      </c>
    </row>
    <row r="149" spans="1:19" ht="15">
      <c r="A149" s="1">
        <v>15</v>
      </c>
      <c r="B149" s="5">
        <v>0.7222222222222222</v>
      </c>
      <c r="C149" s="1" t="s">
        <v>108</v>
      </c>
      <c r="D149" s="1">
        <v>7</v>
      </c>
      <c r="E149" s="1">
        <v>9</v>
      </c>
      <c r="F149" s="1" t="s">
        <v>144</v>
      </c>
      <c r="G149" s="2">
        <v>47.698</v>
      </c>
      <c r="H149" s="6">
        <f>1+_xlfn.COUNTIFS(A:A,A149,O:O,"&lt;"&amp;O149)</f>
        <v>7</v>
      </c>
      <c r="I149" s="2">
        <f>_xlfn.AVERAGEIF(A:A,A149,G:G)</f>
        <v>48.847554761904746</v>
      </c>
      <c r="J149" s="2">
        <f t="shared" si="16"/>
        <v>-1.1495547619047457</v>
      </c>
      <c r="K149" s="2">
        <f t="shared" si="17"/>
        <v>88.85044523809526</v>
      </c>
      <c r="L149" s="2">
        <f t="shared" si="18"/>
        <v>206.65003581822896</v>
      </c>
      <c r="M149" s="2">
        <f>SUMIF(A:A,A149,L:L)</f>
        <v>4060.054959115811</v>
      </c>
      <c r="N149" s="3">
        <f t="shared" si="19"/>
        <v>0.05089833460363618</v>
      </c>
      <c r="O149" s="7">
        <f t="shared" si="20"/>
        <v>19.647008252575713</v>
      </c>
      <c r="P149" s="3">
        <f t="shared" si="21"/>
        <v>0.05089833460363618</v>
      </c>
      <c r="Q149" s="3">
        <f>IF(ISNUMBER(P149),SUMIF(A:A,A149,P:P),"")</f>
        <v>0.8223358637497798</v>
      </c>
      <c r="R149" s="3">
        <f t="shared" si="22"/>
        <v>0.061894825274364434</v>
      </c>
      <c r="S149" s="8">
        <f t="shared" si="23"/>
        <v>16.1564395014809</v>
      </c>
    </row>
    <row r="150" spans="1:19" ht="15">
      <c r="A150" s="1">
        <v>15</v>
      </c>
      <c r="B150" s="5">
        <v>0.7222222222222222</v>
      </c>
      <c r="C150" s="1" t="s">
        <v>108</v>
      </c>
      <c r="D150" s="1">
        <v>7</v>
      </c>
      <c r="E150" s="1">
        <v>7</v>
      </c>
      <c r="F150" s="1" t="s">
        <v>142</v>
      </c>
      <c r="G150" s="2">
        <v>37.8864333333333</v>
      </c>
      <c r="H150" s="6">
        <f>1+_xlfn.COUNTIFS(A:A,A150,O:O,"&lt;"&amp;O150)</f>
        <v>12</v>
      </c>
      <c r="I150" s="2">
        <f>_xlfn.AVERAGEIF(A:A,A150,G:G)</f>
        <v>48.847554761904746</v>
      </c>
      <c r="J150" s="2">
        <f t="shared" si="16"/>
        <v>-10.961121428571445</v>
      </c>
      <c r="K150" s="2">
        <f t="shared" si="17"/>
        <v>79.03887857142855</v>
      </c>
      <c r="L150" s="2">
        <f t="shared" si="18"/>
        <v>114.70145556948523</v>
      </c>
      <c r="M150" s="2">
        <f>SUMIF(A:A,A150,L:L)</f>
        <v>4060.054959115811</v>
      </c>
      <c r="N150" s="3">
        <f t="shared" si="19"/>
        <v>0.028251207612831092</v>
      </c>
      <c r="O150" s="7">
        <f t="shared" si="20"/>
        <v>35.39671697240374</v>
      </c>
      <c r="P150" s="3">
        <f t="shared" si="21"/>
      </c>
      <c r="Q150" s="3">
        <f>IF(ISNUMBER(P150),SUMIF(A:A,A150,P:P),"")</f>
      </c>
      <c r="R150" s="3">
        <f t="shared" si="22"/>
      </c>
      <c r="S150" s="8">
        <f t="shared" si="23"/>
      </c>
    </row>
    <row r="151" spans="1:19" ht="15">
      <c r="A151" s="1">
        <v>15</v>
      </c>
      <c r="B151" s="5">
        <v>0.7222222222222222</v>
      </c>
      <c r="C151" s="1" t="s">
        <v>108</v>
      </c>
      <c r="D151" s="1">
        <v>7</v>
      </c>
      <c r="E151" s="1">
        <v>8</v>
      </c>
      <c r="F151" s="1" t="s">
        <v>143</v>
      </c>
      <c r="G151" s="2">
        <v>39.7044666666667</v>
      </c>
      <c r="H151" s="6">
        <f>1+_xlfn.COUNTIFS(A:A,A151,O:O,"&lt;"&amp;O151)</f>
        <v>10</v>
      </c>
      <c r="I151" s="2">
        <f>_xlfn.AVERAGEIF(A:A,A151,G:G)</f>
        <v>48.847554761904746</v>
      </c>
      <c r="J151" s="2">
        <f t="shared" si="16"/>
        <v>-9.143088095238049</v>
      </c>
      <c r="K151" s="2">
        <f t="shared" si="17"/>
        <v>80.85691190476194</v>
      </c>
      <c r="L151" s="2">
        <f t="shared" si="18"/>
        <v>127.9212338915723</v>
      </c>
      <c r="M151" s="2">
        <f>SUMIF(A:A,A151,L:L)</f>
        <v>4060.054959115811</v>
      </c>
      <c r="N151" s="3">
        <f t="shared" si="19"/>
        <v>0.03150726657144333</v>
      </c>
      <c r="O151" s="7">
        <f t="shared" si="20"/>
        <v>31.7387101077931</v>
      </c>
      <c r="P151" s="3">
        <f t="shared" si="21"/>
      </c>
      <c r="Q151" s="3">
        <f>IF(ISNUMBER(P151),SUMIF(A:A,A151,P:P),"")</f>
      </c>
      <c r="R151" s="3">
        <f t="shared" si="22"/>
      </c>
      <c r="S151" s="8">
        <f t="shared" si="23"/>
      </c>
    </row>
    <row r="152" spans="1:19" ht="15">
      <c r="A152" s="1">
        <v>15</v>
      </c>
      <c r="B152" s="5">
        <v>0.7222222222222222</v>
      </c>
      <c r="C152" s="1" t="s">
        <v>108</v>
      </c>
      <c r="D152" s="1">
        <v>7</v>
      </c>
      <c r="E152" s="1">
        <v>10</v>
      </c>
      <c r="F152" s="1" t="s">
        <v>145</v>
      </c>
      <c r="G152" s="2">
        <v>45.362866666666704</v>
      </c>
      <c r="H152" s="6">
        <f>1+_xlfn.COUNTIFS(A:A,A152,O:O,"&lt;"&amp;O152)</f>
        <v>9</v>
      </c>
      <c r="I152" s="2">
        <f>_xlfn.AVERAGEIF(A:A,A152,G:G)</f>
        <v>48.847554761904746</v>
      </c>
      <c r="J152" s="2">
        <f t="shared" si="16"/>
        <v>-3.4846880952380417</v>
      </c>
      <c r="K152" s="2">
        <f t="shared" si="17"/>
        <v>86.51531190476196</v>
      </c>
      <c r="L152" s="2">
        <f t="shared" si="18"/>
        <v>179.6335090174017</v>
      </c>
      <c r="M152" s="2">
        <f>SUMIF(A:A,A152,L:L)</f>
        <v>4060.054959115811</v>
      </c>
      <c r="N152" s="3">
        <f t="shared" si="19"/>
        <v>0.04424410773407901</v>
      </c>
      <c r="O152" s="7">
        <f t="shared" si="20"/>
        <v>22.601879690066625</v>
      </c>
      <c r="P152" s="3">
        <f t="shared" si="21"/>
      </c>
      <c r="Q152" s="3">
        <f>IF(ISNUMBER(P152),SUMIF(A:A,A152,P:P),"")</f>
      </c>
      <c r="R152" s="3">
        <f t="shared" si="22"/>
      </c>
      <c r="S152" s="8">
        <f t="shared" si="23"/>
      </c>
    </row>
    <row r="153" spans="1:19" ht="15">
      <c r="A153" s="1">
        <v>15</v>
      </c>
      <c r="B153" s="5">
        <v>0.7222222222222222</v>
      </c>
      <c r="C153" s="1" t="s">
        <v>108</v>
      </c>
      <c r="D153" s="1">
        <v>7</v>
      </c>
      <c r="E153" s="1">
        <v>12</v>
      </c>
      <c r="F153" s="1" t="s">
        <v>146</v>
      </c>
      <c r="G153" s="2">
        <v>30.2954</v>
      </c>
      <c r="H153" s="6">
        <f>1+_xlfn.COUNTIFS(A:A,A153,O:O,"&lt;"&amp;O153)</f>
        <v>14</v>
      </c>
      <c r="I153" s="2">
        <f>_xlfn.AVERAGEIF(A:A,A153,G:G)</f>
        <v>48.847554761904746</v>
      </c>
      <c r="J153" s="2">
        <f t="shared" si="16"/>
        <v>-18.552154761904745</v>
      </c>
      <c r="K153" s="2">
        <f t="shared" si="17"/>
        <v>71.44784523809525</v>
      </c>
      <c r="L153" s="2">
        <f t="shared" si="18"/>
        <v>72.73849245925486</v>
      </c>
      <c r="M153" s="2">
        <f>SUMIF(A:A,A153,L:L)</f>
        <v>4060.054959115811</v>
      </c>
      <c r="N153" s="3">
        <f t="shared" si="19"/>
        <v>0.01791564232300335</v>
      </c>
      <c r="O153" s="7">
        <f t="shared" si="20"/>
        <v>55.81714470354316</v>
      </c>
      <c r="P153" s="3">
        <f t="shared" si="21"/>
      </c>
      <c r="Q153" s="3">
        <f>IF(ISNUMBER(P153),SUMIF(A:A,A153,P:P),"")</f>
      </c>
      <c r="R153" s="3">
        <f t="shared" si="22"/>
      </c>
      <c r="S153" s="8">
        <f t="shared" si="23"/>
      </c>
    </row>
    <row r="154" spans="1:19" ht="15">
      <c r="A154" s="1">
        <v>15</v>
      </c>
      <c r="B154" s="5">
        <v>0.7222222222222222</v>
      </c>
      <c r="C154" s="1" t="s">
        <v>108</v>
      </c>
      <c r="D154" s="1">
        <v>7</v>
      </c>
      <c r="E154" s="1">
        <v>13</v>
      </c>
      <c r="F154" s="1" t="s">
        <v>147</v>
      </c>
      <c r="G154" s="2">
        <v>38.3844</v>
      </c>
      <c r="H154" s="6">
        <f>1+_xlfn.COUNTIFS(A:A,A154,O:O,"&lt;"&amp;O154)</f>
        <v>11</v>
      </c>
      <c r="I154" s="2">
        <f>_xlfn.AVERAGEIF(A:A,A154,G:G)</f>
        <v>48.847554761904746</v>
      </c>
      <c r="J154" s="2">
        <f t="shared" si="16"/>
        <v>-10.463154761904747</v>
      </c>
      <c r="K154" s="2">
        <f t="shared" si="17"/>
        <v>79.53684523809525</v>
      </c>
      <c r="L154" s="2">
        <f t="shared" si="18"/>
        <v>118.18021607674984</v>
      </c>
      <c r="M154" s="2">
        <f>SUMIF(A:A,A154,L:L)</f>
        <v>4060.054959115811</v>
      </c>
      <c r="N154" s="3">
        <f t="shared" si="19"/>
        <v>0.029108033577576704</v>
      </c>
      <c r="O154" s="7">
        <f t="shared" si="20"/>
        <v>34.35477691527563</v>
      </c>
      <c r="P154" s="3">
        <f t="shared" si="21"/>
      </c>
      <c r="Q154" s="3">
        <f>IF(ISNUMBER(P154),SUMIF(A:A,A154,P:P),"")</f>
      </c>
      <c r="R154" s="3">
        <f t="shared" si="22"/>
      </c>
      <c r="S154" s="8">
        <f t="shared" si="23"/>
      </c>
    </row>
    <row r="155" spans="1:19" ht="15">
      <c r="A155" s="1">
        <v>15</v>
      </c>
      <c r="B155" s="5">
        <v>0.7222222222222222</v>
      </c>
      <c r="C155" s="1" t="s">
        <v>108</v>
      </c>
      <c r="D155" s="1">
        <v>7</v>
      </c>
      <c r="E155" s="1">
        <v>14</v>
      </c>
      <c r="F155" s="1" t="s">
        <v>148</v>
      </c>
      <c r="G155" s="2">
        <v>46.9456333333333</v>
      </c>
      <c r="H155" s="6">
        <f>1+_xlfn.COUNTIFS(A:A,A155,O:O,"&lt;"&amp;O155)</f>
        <v>8</v>
      </c>
      <c r="I155" s="2">
        <f>_xlfn.AVERAGEIF(A:A,A155,G:G)</f>
        <v>48.847554761904746</v>
      </c>
      <c r="J155" s="2">
        <f t="shared" si="16"/>
        <v>-1.9019214285714483</v>
      </c>
      <c r="K155" s="2">
        <f t="shared" si="17"/>
        <v>88.09807857142854</v>
      </c>
      <c r="L155" s="2">
        <f t="shared" si="18"/>
        <v>197.5288627728522</v>
      </c>
      <c r="M155" s="2">
        <f>SUMIF(A:A,A155,L:L)</f>
        <v>4060.054959115811</v>
      </c>
      <c r="N155" s="3">
        <f t="shared" si="19"/>
        <v>0.04865177066860926</v>
      </c>
      <c r="O155" s="7">
        <f t="shared" si="20"/>
        <v>20.554236490414368</v>
      </c>
      <c r="P155" s="3">
        <f t="shared" si="21"/>
        <v>0.04865177066860926</v>
      </c>
      <c r="Q155" s="3">
        <f>IF(ISNUMBER(P155),SUMIF(A:A,A155,P:P),"")</f>
        <v>0.8223358637497798</v>
      </c>
      <c r="R155" s="3">
        <f t="shared" si="22"/>
        <v>0.0591628953731404</v>
      </c>
      <c r="S155" s="8">
        <f t="shared" si="23"/>
        <v>16.902485818062143</v>
      </c>
    </row>
    <row r="156" spans="1:19" ht="15">
      <c r="A156" s="1">
        <v>15</v>
      </c>
      <c r="B156" s="5">
        <v>0.7222222222222222</v>
      </c>
      <c r="C156" s="1" t="s">
        <v>108</v>
      </c>
      <c r="D156" s="1">
        <v>7</v>
      </c>
      <c r="E156" s="1">
        <v>15</v>
      </c>
      <c r="F156" s="1" t="s">
        <v>149</v>
      </c>
      <c r="G156" s="2">
        <v>36.9064000000001</v>
      </c>
      <c r="H156" s="6">
        <f>1+_xlfn.COUNTIFS(A:A,A156,O:O,"&lt;"&amp;O156)</f>
        <v>13</v>
      </c>
      <c r="I156" s="2">
        <f>_xlfn.AVERAGEIF(A:A,A156,G:G)</f>
        <v>48.847554761904746</v>
      </c>
      <c r="J156" s="2">
        <f t="shared" si="16"/>
        <v>-11.941154761904649</v>
      </c>
      <c r="K156" s="2">
        <f t="shared" si="17"/>
        <v>78.05884523809536</v>
      </c>
      <c r="L156" s="2">
        <f t="shared" si="18"/>
        <v>108.15125042527022</v>
      </c>
      <c r="M156" s="2">
        <f>SUMIF(A:A,A156,L:L)</f>
        <v>4060.054959115811</v>
      </c>
      <c r="N156" s="3">
        <f t="shared" si="19"/>
        <v>0.026637878431286836</v>
      </c>
      <c r="O156" s="7">
        <f t="shared" si="20"/>
        <v>37.54052720750747</v>
      </c>
      <c r="P156" s="3">
        <f t="shared" si="21"/>
      </c>
      <c r="Q156" s="3">
        <f>IF(ISNUMBER(P156),SUMIF(A:A,A156,P:P),"")</f>
      </c>
      <c r="R156" s="3">
        <f t="shared" si="22"/>
      </c>
      <c r="S156" s="8">
        <f t="shared" si="23"/>
      </c>
    </row>
    <row r="157" spans="1:19" ht="15">
      <c r="A157" s="1">
        <v>5</v>
      </c>
      <c r="B157" s="5">
        <v>0.7326388888888888</v>
      </c>
      <c r="C157" s="1" t="s">
        <v>19</v>
      </c>
      <c r="D157" s="1">
        <v>8</v>
      </c>
      <c r="E157" s="1">
        <v>4</v>
      </c>
      <c r="F157" s="1" t="s">
        <v>55</v>
      </c>
      <c r="G157" s="2">
        <v>75.8470333333333</v>
      </c>
      <c r="H157" s="6">
        <f>1+_xlfn.COUNTIFS(A:A,A157,O:O,"&lt;"&amp;O157)</f>
        <v>1</v>
      </c>
      <c r="I157" s="2">
        <f>_xlfn.AVERAGEIF(A:A,A157,G:G)</f>
        <v>50.176263333333324</v>
      </c>
      <c r="J157" s="2">
        <f t="shared" si="16"/>
        <v>25.670769999999976</v>
      </c>
      <c r="K157" s="2">
        <f t="shared" si="17"/>
        <v>115.67076999999998</v>
      </c>
      <c r="L157" s="2">
        <f t="shared" si="18"/>
        <v>1033.0245142902832</v>
      </c>
      <c r="M157" s="2">
        <f>SUMIF(A:A,A157,L:L)</f>
        <v>3265.9476603171065</v>
      </c>
      <c r="N157" s="3">
        <f t="shared" si="19"/>
        <v>0.3163016134159302</v>
      </c>
      <c r="O157" s="7">
        <f t="shared" si="20"/>
        <v>3.1615393585900566</v>
      </c>
      <c r="P157" s="3">
        <f t="shared" si="21"/>
        <v>0.3163016134159302</v>
      </c>
      <c r="Q157" s="3">
        <f>IF(ISNUMBER(P157),SUMIF(A:A,A157,P:P),"")</f>
        <v>0.9328679203581527</v>
      </c>
      <c r="R157" s="3">
        <f t="shared" si="22"/>
        <v>0.33906366218970596</v>
      </c>
      <c r="S157" s="8">
        <f t="shared" si="23"/>
        <v>2.949298646578354</v>
      </c>
    </row>
    <row r="158" spans="1:19" ht="15">
      <c r="A158" s="1">
        <v>5</v>
      </c>
      <c r="B158" s="5">
        <v>0.7326388888888888</v>
      </c>
      <c r="C158" s="1" t="s">
        <v>19</v>
      </c>
      <c r="D158" s="1">
        <v>8</v>
      </c>
      <c r="E158" s="1">
        <v>2</v>
      </c>
      <c r="F158" s="1" t="s">
        <v>53</v>
      </c>
      <c r="G158" s="2">
        <v>69.8168</v>
      </c>
      <c r="H158" s="6">
        <f>1+_xlfn.COUNTIFS(A:A,A158,O:O,"&lt;"&amp;O158)</f>
        <v>2</v>
      </c>
      <c r="I158" s="2">
        <f>_xlfn.AVERAGEIF(A:A,A158,G:G)</f>
        <v>50.176263333333324</v>
      </c>
      <c r="J158" s="2">
        <f t="shared" si="16"/>
        <v>19.640536666666677</v>
      </c>
      <c r="K158" s="2">
        <f t="shared" si="17"/>
        <v>109.64053666666668</v>
      </c>
      <c r="L158" s="2">
        <f t="shared" si="18"/>
        <v>719.4105527678577</v>
      </c>
      <c r="M158" s="2">
        <f>SUMIF(A:A,A158,L:L)</f>
        <v>3265.9476603171065</v>
      </c>
      <c r="N158" s="3">
        <f t="shared" si="19"/>
        <v>0.2202762039052416</v>
      </c>
      <c r="O158" s="7">
        <f t="shared" si="20"/>
        <v>4.539755008807851</v>
      </c>
      <c r="P158" s="3">
        <f t="shared" si="21"/>
        <v>0.2202762039052416</v>
      </c>
      <c r="Q158" s="3">
        <f>IF(ISNUMBER(P158),SUMIF(A:A,A158,P:P),"")</f>
        <v>0.9328679203581527</v>
      </c>
      <c r="R158" s="3">
        <f t="shared" si="22"/>
        <v>0.23612796527580426</v>
      </c>
      <c r="S158" s="8">
        <f t="shared" si="23"/>
        <v>4.234991814002086</v>
      </c>
    </row>
    <row r="159" spans="1:19" ht="15">
      <c r="A159" s="1">
        <v>5</v>
      </c>
      <c r="B159" s="5">
        <v>0.7326388888888888</v>
      </c>
      <c r="C159" s="1" t="s">
        <v>19</v>
      </c>
      <c r="D159" s="1">
        <v>8</v>
      </c>
      <c r="E159" s="1">
        <v>5</v>
      </c>
      <c r="F159" s="1" t="s">
        <v>56</v>
      </c>
      <c r="G159" s="2">
        <v>58.6539333333333</v>
      </c>
      <c r="H159" s="6">
        <f>1+_xlfn.COUNTIFS(A:A,A159,O:O,"&lt;"&amp;O159)</f>
        <v>3</v>
      </c>
      <c r="I159" s="2">
        <f>_xlfn.AVERAGEIF(A:A,A159,G:G)</f>
        <v>50.176263333333324</v>
      </c>
      <c r="J159" s="2">
        <f t="shared" si="16"/>
        <v>8.477669999999975</v>
      </c>
      <c r="K159" s="2">
        <f t="shared" si="17"/>
        <v>98.47766999999997</v>
      </c>
      <c r="L159" s="2">
        <f t="shared" si="18"/>
        <v>368.2124936801774</v>
      </c>
      <c r="M159" s="2">
        <f>SUMIF(A:A,A159,L:L)</f>
        <v>3265.9476603171065</v>
      </c>
      <c r="N159" s="3">
        <f t="shared" si="19"/>
        <v>0.11274292547738682</v>
      </c>
      <c r="O159" s="7">
        <f t="shared" si="20"/>
        <v>8.86973613435792</v>
      </c>
      <c r="P159" s="3">
        <f t="shared" si="21"/>
        <v>0.11274292547738682</v>
      </c>
      <c r="Q159" s="3">
        <f>IF(ISNUMBER(P159),SUMIF(A:A,A159,P:P),"")</f>
        <v>0.9328679203581527</v>
      </c>
      <c r="R159" s="3">
        <f t="shared" si="22"/>
        <v>0.12085625737253547</v>
      </c>
      <c r="S159" s="8">
        <f t="shared" si="23"/>
        <v>8.274292301784033</v>
      </c>
    </row>
    <row r="160" spans="1:19" ht="15">
      <c r="A160" s="1">
        <v>5</v>
      </c>
      <c r="B160" s="5">
        <v>0.7326388888888888</v>
      </c>
      <c r="C160" s="1" t="s">
        <v>19</v>
      </c>
      <c r="D160" s="1">
        <v>8</v>
      </c>
      <c r="E160" s="1">
        <v>3</v>
      </c>
      <c r="F160" s="1" t="s">
        <v>54</v>
      </c>
      <c r="G160" s="2">
        <v>53.1730666666667</v>
      </c>
      <c r="H160" s="6">
        <f>1+_xlfn.COUNTIFS(A:A,A160,O:O,"&lt;"&amp;O160)</f>
        <v>4</v>
      </c>
      <c r="I160" s="2">
        <f>_xlfn.AVERAGEIF(A:A,A160,G:G)</f>
        <v>50.176263333333324</v>
      </c>
      <c r="J160" s="2">
        <f t="shared" si="16"/>
        <v>2.996803333333375</v>
      </c>
      <c r="K160" s="2">
        <f t="shared" si="17"/>
        <v>92.99680333333338</v>
      </c>
      <c r="L160" s="2">
        <f t="shared" si="18"/>
        <v>265.02076992755235</v>
      </c>
      <c r="M160" s="2">
        <f>SUMIF(A:A,A160,L:L)</f>
        <v>3265.9476603171065</v>
      </c>
      <c r="N160" s="3">
        <f t="shared" si="19"/>
        <v>0.08114666782560141</v>
      </c>
      <c r="O160" s="7">
        <f t="shared" si="20"/>
        <v>12.323364924228034</v>
      </c>
      <c r="P160" s="3">
        <f t="shared" si="21"/>
        <v>0.08114666782560141</v>
      </c>
      <c r="Q160" s="3">
        <f>IF(ISNUMBER(P160),SUMIF(A:A,A160,P:P),"")</f>
        <v>0.9328679203581527</v>
      </c>
      <c r="R160" s="3">
        <f t="shared" si="22"/>
        <v>0.08698623465843595</v>
      </c>
      <c r="S160" s="8">
        <f t="shared" si="23"/>
        <v>11.49607180867921</v>
      </c>
    </row>
    <row r="161" spans="1:19" ht="15">
      <c r="A161" s="1">
        <v>5</v>
      </c>
      <c r="B161" s="5">
        <v>0.7326388888888888</v>
      </c>
      <c r="C161" s="1" t="s">
        <v>19</v>
      </c>
      <c r="D161" s="1">
        <v>8</v>
      </c>
      <c r="E161" s="1">
        <v>10</v>
      </c>
      <c r="F161" s="1" t="s">
        <v>59</v>
      </c>
      <c r="G161" s="2">
        <v>50.4197666666666</v>
      </c>
      <c r="H161" s="6">
        <f>1+_xlfn.COUNTIFS(A:A,A161,O:O,"&lt;"&amp;O161)</f>
        <v>5</v>
      </c>
      <c r="I161" s="2">
        <f>_xlfn.AVERAGEIF(A:A,A161,G:G)</f>
        <v>50.176263333333324</v>
      </c>
      <c r="J161" s="2">
        <f aca="true" t="shared" si="24" ref="J161:J174">G161-I161</f>
        <v>0.24350333333327256</v>
      </c>
      <c r="K161" s="2">
        <f aca="true" t="shared" si="25" ref="K161:K174">90+J161</f>
        <v>90.24350333333328</v>
      </c>
      <c r="L161" s="2">
        <f aca="true" t="shared" si="26" ref="L161:L174">EXP(0.06*K161)</f>
        <v>224.664954208996</v>
      </c>
      <c r="M161" s="2">
        <f>SUMIF(A:A,A161,L:L)</f>
        <v>3265.9476603171065</v>
      </c>
      <c r="N161" s="3">
        <f aca="true" t="shared" si="27" ref="N161:N174">L161/M161</f>
        <v>0.0687901269633887</v>
      </c>
      <c r="O161" s="7">
        <f aca="true" t="shared" si="28" ref="O161:O174">1/N161</f>
        <v>14.536969826094628</v>
      </c>
      <c r="P161" s="3">
        <f aca="true" t="shared" si="29" ref="P161:P174">IF(O161&gt;21,"",N161)</f>
        <v>0.0687901269633887</v>
      </c>
      <c r="Q161" s="3">
        <f>IF(ISNUMBER(P161),SUMIF(A:A,A161,P:P),"")</f>
        <v>0.9328679203581527</v>
      </c>
      <c r="R161" s="3">
        <f aca="true" t="shared" si="30" ref="R161:R174">_xlfn.IFERROR(P161*(1/Q161),"")</f>
        <v>0.07374047864887276</v>
      </c>
      <c r="S161" s="8">
        <f aca="true" t="shared" si="31" ref="S161:S174">_xlfn.IFERROR(1/R161,"")</f>
        <v>13.561072809978114</v>
      </c>
    </row>
    <row r="162" spans="1:19" ht="15">
      <c r="A162" s="1">
        <v>5</v>
      </c>
      <c r="B162" s="5">
        <v>0.7326388888888888</v>
      </c>
      <c r="C162" s="1" t="s">
        <v>19</v>
      </c>
      <c r="D162" s="1">
        <v>8</v>
      </c>
      <c r="E162" s="1">
        <v>8</v>
      </c>
      <c r="F162" s="1" t="s">
        <v>58</v>
      </c>
      <c r="G162" s="2">
        <v>50.304333333333396</v>
      </c>
      <c r="H162" s="6">
        <f>1+_xlfn.COUNTIFS(A:A,A162,O:O,"&lt;"&amp;O162)</f>
        <v>6</v>
      </c>
      <c r="I162" s="2">
        <f>_xlfn.AVERAGEIF(A:A,A162,G:G)</f>
        <v>50.176263333333324</v>
      </c>
      <c r="J162" s="2">
        <f t="shared" si="24"/>
        <v>0.12807000000007207</v>
      </c>
      <c r="K162" s="2">
        <f t="shared" si="25"/>
        <v>90.12807000000006</v>
      </c>
      <c r="L162" s="2">
        <f t="shared" si="26"/>
        <v>223.1143008474014</v>
      </c>
      <c r="M162" s="2">
        <f>SUMIF(A:A,A162,L:L)</f>
        <v>3265.9476603171065</v>
      </c>
      <c r="N162" s="3">
        <f t="shared" si="27"/>
        <v>0.06831533265469973</v>
      </c>
      <c r="O162" s="7">
        <f t="shared" si="28"/>
        <v>14.638002350870575</v>
      </c>
      <c r="P162" s="3">
        <f t="shared" si="29"/>
        <v>0.06831533265469973</v>
      </c>
      <c r="Q162" s="3">
        <f>IF(ISNUMBER(P162),SUMIF(A:A,A162,P:P),"")</f>
        <v>0.9328679203581527</v>
      </c>
      <c r="R162" s="3">
        <f t="shared" si="30"/>
        <v>0.07323151666365767</v>
      </c>
      <c r="S162" s="8">
        <f t="shared" si="31"/>
        <v>13.655322811254383</v>
      </c>
    </row>
    <row r="163" spans="1:19" ht="15">
      <c r="A163" s="1">
        <v>5</v>
      </c>
      <c r="B163" s="5">
        <v>0.7326388888888888</v>
      </c>
      <c r="C163" s="1" t="s">
        <v>19</v>
      </c>
      <c r="D163" s="1">
        <v>8</v>
      </c>
      <c r="E163" s="1">
        <v>13</v>
      </c>
      <c r="F163" s="1" t="s">
        <v>62</v>
      </c>
      <c r="G163" s="2">
        <v>49.5507</v>
      </c>
      <c r="H163" s="6">
        <f>1+_xlfn.COUNTIFS(A:A,A163,O:O,"&lt;"&amp;O163)</f>
        <v>7</v>
      </c>
      <c r="I163" s="2">
        <f>_xlfn.AVERAGEIF(A:A,A163,G:G)</f>
        <v>50.176263333333324</v>
      </c>
      <c r="J163" s="2">
        <f t="shared" si="24"/>
        <v>-0.625563333333325</v>
      </c>
      <c r="K163" s="2">
        <f t="shared" si="25"/>
        <v>89.37443666666667</v>
      </c>
      <c r="L163" s="2">
        <f t="shared" si="26"/>
        <v>213.25021615632568</v>
      </c>
      <c r="M163" s="2">
        <f>SUMIF(A:A,A163,L:L)</f>
        <v>3265.9476603171065</v>
      </c>
      <c r="N163" s="3">
        <f t="shared" si="27"/>
        <v>0.06529505011590424</v>
      </c>
      <c r="O163" s="7">
        <f t="shared" si="28"/>
        <v>15.3150965995878</v>
      </c>
      <c r="P163" s="3">
        <f t="shared" si="29"/>
        <v>0.06529505011590424</v>
      </c>
      <c r="Q163" s="3">
        <f>IF(ISNUMBER(P163),SUMIF(A:A,A163,P:P),"")</f>
        <v>0.9328679203581527</v>
      </c>
      <c r="R163" s="3">
        <f t="shared" si="30"/>
        <v>0.06999388519098795</v>
      </c>
      <c r="S163" s="8">
        <f t="shared" si="31"/>
        <v>14.286962314941688</v>
      </c>
    </row>
    <row r="164" spans="1:19" ht="15">
      <c r="A164" s="1">
        <v>5</v>
      </c>
      <c r="B164" s="5">
        <v>0.7326388888888888</v>
      </c>
      <c r="C164" s="1" t="s">
        <v>19</v>
      </c>
      <c r="D164" s="1">
        <v>8</v>
      </c>
      <c r="E164" s="1">
        <v>6</v>
      </c>
      <c r="F164" s="1" t="s">
        <v>57</v>
      </c>
      <c r="G164" s="2">
        <v>35.9930666666666</v>
      </c>
      <c r="H164" s="6">
        <f>1+_xlfn.COUNTIFS(A:A,A164,O:O,"&lt;"&amp;O164)</f>
        <v>8</v>
      </c>
      <c r="I164" s="2">
        <f>_xlfn.AVERAGEIF(A:A,A164,G:G)</f>
        <v>50.176263333333324</v>
      </c>
      <c r="J164" s="2">
        <f t="shared" si="24"/>
        <v>-14.183196666666724</v>
      </c>
      <c r="K164" s="2">
        <f t="shared" si="25"/>
        <v>75.81680333333327</v>
      </c>
      <c r="L164" s="2">
        <f t="shared" si="26"/>
        <v>94.53859842037346</v>
      </c>
      <c r="M164" s="2">
        <f>SUMIF(A:A,A164,L:L)</f>
        <v>3265.9476603171065</v>
      </c>
      <c r="N164" s="3">
        <f t="shared" si="27"/>
        <v>0.028946758568443885</v>
      </c>
      <c r="O164" s="7">
        <f t="shared" si="28"/>
        <v>34.54618235183484</v>
      </c>
      <c r="P164" s="3">
        <f t="shared" si="29"/>
      </c>
      <c r="Q164" s="3">
        <f>IF(ISNUMBER(P164),SUMIF(A:A,A164,P:P),"")</f>
      </c>
      <c r="R164" s="3">
        <f t="shared" si="30"/>
      </c>
      <c r="S164" s="8">
        <f t="shared" si="31"/>
      </c>
    </row>
    <row r="165" spans="1:19" ht="15">
      <c r="A165" s="1">
        <v>5</v>
      </c>
      <c r="B165" s="5">
        <v>0.7326388888888888</v>
      </c>
      <c r="C165" s="1" t="s">
        <v>19</v>
      </c>
      <c r="D165" s="1">
        <v>8</v>
      </c>
      <c r="E165" s="1">
        <v>11</v>
      </c>
      <c r="F165" s="1" t="s">
        <v>60</v>
      </c>
      <c r="G165" s="2">
        <v>27.644800000000004</v>
      </c>
      <c r="H165" s="6">
        <f>1+_xlfn.COUNTIFS(A:A,A165,O:O,"&lt;"&amp;O165)</f>
        <v>10</v>
      </c>
      <c r="I165" s="2">
        <f>_xlfn.AVERAGEIF(A:A,A165,G:G)</f>
        <v>50.176263333333324</v>
      </c>
      <c r="J165" s="2">
        <f t="shared" si="24"/>
        <v>-22.53146333333332</v>
      </c>
      <c r="K165" s="2">
        <f t="shared" si="25"/>
        <v>67.46853666666668</v>
      </c>
      <c r="L165" s="2">
        <f t="shared" si="26"/>
        <v>57.289204337915606</v>
      </c>
      <c r="M165" s="2">
        <f>SUMIF(A:A,A165,L:L)</f>
        <v>3265.9476603171065</v>
      </c>
      <c r="N165" s="3">
        <f t="shared" si="27"/>
        <v>0.017541372457987623</v>
      </c>
      <c r="O165" s="7">
        <f t="shared" si="28"/>
        <v>57.00808202978673</v>
      </c>
      <c r="P165" s="3">
        <f t="shared" si="29"/>
      </c>
      <c r="Q165" s="3">
        <f>IF(ISNUMBER(P165),SUMIF(A:A,A165,P:P),"")</f>
      </c>
      <c r="R165" s="3">
        <f t="shared" si="30"/>
      </c>
      <c r="S165" s="8">
        <f t="shared" si="31"/>
      </c>
    </row>
    <row r="166" spans="1:19" ht="15">
      <c r="A166" s="1">
        <v>5</v>
      </c>
      <c r="B166" s="5">
        <v>0.7326388888888888</v>
      </c>
      <c r="C166" s="1" t="s">
        <v>19</v>
      </c>
      <c r="D166" s="1">
        <v>8</v>
      </c>
      <c r="E166" s="1">
        <v>12</v>
      </c>
      <c r="F166" s="1" t="s">
        <v>61</v>
      </c>
      <c r="G166" s="2">
        <v>30.3591333333333</v>
      </c>
      <c r="H166" s="6">
        <f>1+_xlfn.COUNTIFS(A:A,A166,O:O,"&lt;"&amp;O166)</f>
        <v>9</v>
      </c>
      <c r="I166" s="2">
        <f>_xlfn.AVERAGEIF(A:A,A166,G:G)</f>
        <v>50.176263333333324</v>
      </c>
      <c r="J166" s="2">
        <f t="shared" si="24"/>
        <v>-19.817130000000024</v>
      </c>
      <c r="K166" s="2">
        <f t="shared" si="25"/>
        <v>70.18286999999998</v>
      </c>
      <c r="L166" s="2">
        <f t="shared" si="26"/>
        <v>67.42205568022403</v>
      </c>
      <c r="M166" s="2">
        <f>SUMIF(A:A,A166,L:L)</f>
        <v>3265.9476603171065</v>
      </c>
      <c r="N166" s="3">
        <f t="shared" si="27"/>
        <v>0.02064394861541587</v>
      </c>
      <c r="O166" s="7">
        <f t="shared" si="28"/>
        <v>48.44034533457664</v>
      </c>
      <c r="P166" s="3">
        <f t="shared" si="29"/>
      </c>
      <c r="Q166" s="3">
        <f>IF(ISNUMBER(P166),SUMIF(A:A,A166,P:P),"")</f>
      </c>
      <c r="R166" s="3">
        <f t="shared" si="30"/>
      </c>
      <c r="S166" s="8">
        <f t="shared" si="31"/>
      </c>
    </row>
    <row r="167" spans="1:19" ht="15">
      <c r="A167" s="1">
        <v>11</v>
      </c>
      <c r="B167" s="5">
        <v>0.7430555555555555</v>
      </c>
      <c r="C167" s="1" t="s">
        <v>63</v>
      </c>
      <c r="D167" s="1">
        <v>7</v>
      </c>
      <c r="E167" s="1">
        <v>1</v>
      </c>
      <c r="F167" s="1" t="s">
        <v>100</v>
      </c>
      <c r="G167" s="2">
        <v>74.3479333333333</v>
      </c>
      <c r="H167" s="6">
        <f>1+_xlfn.COUNTIFS(A:A,A167,O:O,"&lt;"&amp;O167)</f>
        <v>1</v>
      </c>
      <c r="I167" s="2">
        <f>_xlfn.AVERAGEIF(A:A,A167,G:G)</f>
        <v>48.829529166666646</v>
      </c>
      <c r="J167" s="2">
        <f t="shared" si="24"/>
        <v>25.518404166666656</v>
      </c>
      <c r="K167" s="2">
        <f t="shared" si="25"/>
        <v>115.51840416666666</v>
      </c>
      <c r="L167" s="2">
        <f t="shared" si="26"/>
        <v>1023.6236922274098</v>
      </c>
      <c r="M167" s="2">
        <f>SUMIF(A:A,A167,L:L)</f>
        <v>2498.798403926066</v>
      </c>
      <c r="N167" s="3">
        <f t="shared" si="27"/>
        <v>0.409646368678286</v>
      </c>
      <c r="O167" s="7">
        <f t="shared" si="28"/>
        <v>2.4411299024240725</v>
      </c>
      <c r="P167" s="3">
        <f t="shared" si="29"/>
        <v>0.409646368678286</v>
      </c>
      <c r="Q167" s="3">
        <f>IF(ISNUMBER(P167),SUMIF(A:A,A167,P:P),"")</f>
        <v>0.940522372698647</v>
      </c>
      <c r="R167" s="3">
        <f t="shared" si="30"/>
        <v>0.4355519661939407</v>
      </c>
      <c r="S167" s="8">
        <f t="shared" si="31"/>
        <v>2.2959372878935054</v>
      </c>
    </row>
    <row r="168" spans="1:19" ht="15">
      <c r="A168" s="1">
        <v>11</v>
      </c>
      <c r="B168" s="5">
        <v>0.7430555555555555</v>
      </c>
      <c r="C168" s="1" t="s">
        <v>63</v>
      </c>
      <c r="D168" s="1">
        <v>7</v>
      </c>
      <c r="E168" s="1">
        <v>2</v>
      </c>
      <c r="F168" s="1" t="s">
        <v>101</v>
      </c>
      <c r="G168" s="2">
        <v>57.6188333333333</v>
      </c>
      <c r="H168" s="6">
        <f>1+_xlfn.COUNTIFS(A:A,A168,O:O,"&lt;"&amp;O168)</f>
        <v>2</v>
      </c>
      <c r="I168" s="2">
        <f>_xlfn.AVERAGEIF(A:A,A168,G:G)</f>
        <v>48.829529166666646</v>
      </c>
      <c r="J168" s="2">
        <f t="shared" si="24"/>
        <v>8.789304166666653</v>
      </c>
      <c r="K168" s="2">
        <f t="shared" si="25"/>
        <v>98.78930416666665</v>
      </c>
      <c r="L168" s="2">
        <f t="shared" si="26"/>
        <v>375.1621190444451</v>
      </c>
      <c r="M168" s="2">
        <f>SUMIF(A:A,A168,L:L)</f>
        <v>2498.798403926066</v>
      </c>
      <c r="N168" s="3">
        <f t="shared" si="27"/>
        <v>0.1501370092341172</v>
      </c>
      <c r="O168" s="7">
        <f t="shared" si="28"/>
        <v>6.6605829242318455</v>
      </c>
      <c r="P168" s="3">
        <f t="shared" si="29"/>
        <v>0.1501370092341172</v>
      </c>
      <c r="Q168" s="3">
        <f>IF(ISNUMBER(P168),SUMIF(A:A,A168,P:P),"")</f>
        <v>0.940522372698647</v>
      </c>
      <c r="R168" s="3">
        <f t="shared" si="30"/>
        <v>0.15963151286165378</v>
      </c>
      <c r="S168" s="8">
        <f t="shared" si="31"/>
        <v>6.2644272554546285</v>
      </c>
    </row>
    <row r="169" spans="1:19" ht="15">
      <c r="A169" s="1">
        <v>11</v>
      </c>
      <c r="B169" s="5">
        <v>0.7430555555555555</v>
      </c>
      <c r="C169" s="1" t="s">
        <v>63</v>
      </c>
      <c r="D169" s="1">
        <v>7</v>
      </c>
      <c r="E169" s="1">
        <v>3</v>
      </c>
      <c r="F169" s="1" t="s">
        <v>102</v>
      </c>
      <c r="G169" s="2">
        <v>55.061400000000006</v>
      </c>
      <c r="H169" s="6">
        <f>1+_xlfn.COUNTIFS(A:A,A169,O:O,"&lt;"&amp;O169)</f>
        <v>3</v>
      </c>
      <c r="I169" s="2">
        <f>_xlfn.AVERAGEIF(A:A,A169,G:G)</f>
        <v>48.829529166666646</v>
      </c>
      <c r="J169" s="2">
        <f t="shared" si="24"/>
        <v>6.23187083333336</v>
      </c>
      <c r="K169" s="2">
        <f t="shared" si="25"/>
        <v>96.23187083333336</v>
      </c>
      <c r="L169" s="2">
        <f t="shared" si="26"/>
        <v>321.7942126211869</v>
      </c>
      <c r="M169" s="2">
        <f>SUMIF(A:A,A169,L:L)</f>
        <v>2498.798403926066</v>
      </c>
      <c r="N169" s="3">
        <f t="shared" si="27"/>
        <v>0.1287795814642709</v>
      </c>
      <c r="O169" s="7">
        <f t="shared" si="28"/>
        <v>7.765206165679641</v>
      </c>
      <c r="P169" s="3">
        <f t="shared" si="29"/>
        <v>0.1287795814642709</v>
      </c>
      <c r="Q169" s="3">
        <f>IF(ISNUMBER(P169),SUMIF(A:A,A169,P:P),"")</f>
        <v>0.940522372698647</v>
      </c>
      <c r="R169" s="3">
        <f t="shared" si="30"/>
        <v>0.13692346423909385</v>
      </c>
      <c r="S169" s="8">
        <f t="shared" si="31"/>
        <v>7.303350127439179</v>
      </c>
    </row>
    <row r="170" spans="1:19" ht="15">
      <c r="A170" s="1">
        <v>11</v>
      </c>
      <c r="B170" s="5">
        <v>0.7430555555555555</v>
      </c>
      <c r="C170" s="1" t="s">
        <v>63</v>
      </c>
      <c r="D170" s="1">
        <v>7</v>
      </c>
      <c r="E170" s="1">
        <v>8</v>
      </c>
      <c r="F170" s="1" t="s">
        <v>106</v>
      </c>
      <c r="G170" s="2">
        <v>50.5717666666667</v>
      </c>
      <c r="H170" s="6">
        <f>1+_xlfn.COUNTIFS(A:A,A170,O:O,"&lt;"&amp;O170)</f>
        <v>4</v>
      </c>
      <c r="I170" s="2">
        <f>_xlfn.AVERAGEIF(A:A,A170,G:G)</f>
        <v>48.829529166666646</v>
      </c>
      <c r="J170" s="2">
        <f t="shared" si="24"/>
        <v>1.7422375000000514</v>
      </c>
      <c r="K170" s="2">
        <f t="shared" si="25"/>
        <v>91.74223750000004</v>
      </c>
      <c r="L170" s="2">
        <f t="shared" si="26"/>
        <v>245.80394582664195</v>
      </c>
      <c r="M170" s="2">
        <f>SUMIF(A:A,A170,L:L)</f>
        <v>2498.798403926066</v>
      </c>
      <c r="N170" s="3">
        <f t="shared" si="27"/>
        <v>0.09836885818417337</v>
      </c>
      <c r="O170" s="7">
        <f t="shared" si="28"/>
        <v>10.165818923380476</v>
      </c>
      <c r="P170" s="3">
        <f t="shared" si="29"/>
        <v>0.09836885818417337</v>
      </c>
      <c r="Q170" s="3">
        <f>IF(ISNUMBER(P170),SUMIF(A:A,A170,P:P),"")</f>
        <v>0.940522372698647</v>
      </c>
      <c r="R170" s="3">
        <f t="shared" si="30"/>
        <v>0.10458959939668735</v>
      </c>
      <c r="S170" s="8">
        <f t="shared" si="31"/>
        <v>9.56118013424261</v>
      </c>
    </row>
    <row r="171" spans="1:19" ht="15">
      <c r="A171" s="1">
        <v>11</v>
      </c>
      <c r="B171" s="5">
        <v>0.7430555555555555</v>
      </c>
      <c r="C171" s="1" t="s">
        <v>63</v>
      </c>
      <c r="D171" s="1">
        <v>7</v>
      </c>
      <c r="E171" s="1">
        <v>7</v>
      </c>
      <c r="F171" s="1" t="s">
        <v>105</v>
      </c>
      <c r="G171" s="2">
        <v>49.0424333333333</v>
      </c>
      <c r="H171" s="6">
        <f>1+_xlfn.COUNTIFS(A:A,A171,O:O,"&lt;"&amp;O171)</f>
        <v>5</v>
      </c>
      <c r="I171" s="2">
        <f>_xlfn.AVERAGEIF(A:A,A171,G:G)</f>
        <v>48.829529166666646</v>
      </c>
      <c r="J171" s="2">
        <f t="shared" si="24"/>
        <v>0.2129041666666538</v>
      </c>
      <c r="K171" s="2">
        <f t="shared" si="25"/>
        <v>90.21290416666665</v>
      </c>
      <c r="L171" s="2">
        <f t="shared" si="26"/>
        <v>224.25285899517476</v>
      </c>
      <c r="M171" s="2">
        <f>SUMIF(A:A,A171,L:L)</f>
        <v>2498.798403926066</v>
      </c>
      <c r="N171" s="3">
        <f t="shared" si="27"/>
        <v>0.08974427814698169</v>
      </c>
      <c r="O171" s="7">
        <f t="shared" si="28"/>
        <v>11.142771669099801</v>
      </c>
      <c r="P171" s="3">
        <f t="shared" si="29"/>
        <v>0.08974427814698169</v>
      </c>
      <c r="Q171" s="3">
        <f>IF(ISNUMBER(P171),SUMIF(A:A,A171,P:P),"")</f>
        <v>0.940522372698647</v>
      </c>
      <c r="R171" s="3">
        <f t="shared" si="30"/>
        <v>0.09541961015714899</v>
      </c>
      <c r="S171" s="8">
        <f t="shared" si="31"/>
        <v>10.480026048661008</v>
      </c>
    </row>
    <row r="172" spans="1:19" ht="15">
      <c r="A172" s="1">
        <v>11</v>
      </c>
      <c r="B172" s="5">
        <v>0.7430555555555555</v>
      </c>
      <c r="C172" s="1" t="s">
        <v>63</v>
      </c>
      <c r="D172" s="1">
        <v>7</v>
      </c>
      <c r="E172" s="1">
        <v>6</v>
      </c>
      <c r="F172" s="1" t="s">
        <v>104</v>
      </c>
      <c r="G172" s="2">
        <v>43.3676666666666</v>
      </c>
      <c r="H172" s="6">
        <f>1+_xlfn.COUNTIFS(A:A,A172,O:O,"&lt;"&amp;O172)</f>
        <v>6</v>
      </c>
      <c r="I172" s="2">
        <f>_xlfn.AVERAGEIF(A:A,A172,G:G)</f>
        <v>48.829529166666646</v>
      </c>
      <c r="J172" s="2">
        <f t="shared" si="24"/>
        <v>-5.461862500000045</v>
      </c>
      <c r="K172" s="2">
        <f t="shared" si="25"/>
        <v>84.53813749999995</v>
      </c>
      <c r="L172" s="2">
        <f t="shared" si="26"/>
        <v>159.53897504127676</v>
      </c>
      <c r="M172" s="2">
        <f>SUMIF(A:A,A172,L:L)</f>
        <v>2498.798403926066</v>
      </c>
      <c r="N172" s="3">
        <f t="shared" si="27"/>
        <v>0.0638462769908177</v>
      </c>
      <c r="O172" s="7">
        <f t="shared" si="28"/>
        <v>15.66262039278843</v>
      </c>
      <c r="P172" s="3">
        <f t="shared" si="29"/>
        <v>0.0638462769908177</v>
      </c>
      <c r="Q172" s="3">
        <f>IF(ISNUMBER(P172),SUMIF(A:A,A172,P:P),"")</f>
        <v>0.940522372698647</v>
      </c>
      <c r="R172" s="3">
        <f t="shared" si="30"/>
        <v>0.06788384715147515</v>
      </c>
      <c r="S172" s="8">
        <f t="shared" si="31"/>
        <v>14.731044894503588</v>
      </c>
    </row>
    <row r="173" spans="1:19" ht="15">
      <c r="A173" s="1">
        <v>11</v>
      </c>
      <c r="B173" s="5">
        <v>0.7430555555555555</v>
      </c>
      <c r="C173" s="1" t="s">
        <v>63</v>
      </c>
      <c r="D173" s="1">
        <v>7</v>
      </c>
      <c r="E173" s="1">
        <v>4</v>
      </c>
      <c r="F173" s="1" t="s">
        <v>103</v>
      </c>
      <c r="G173" s="2">
        <v>33.5937333333334</v>
      </c>
      <c r="H173" s="6">
        <f>1+_xlfn.COUNTIFS(A:A,A173,O:O,"&lt;"&amp;O173)</f>
        <v>7</v>
      </c>
      <c r="I173" s="2">
        <f>_xlfn.AVERAGEIF(A:A,A173,G:G)</f>
        <v>48.829529166666646</v>
      </c>
      <c r="J173" s="2">
        <f t="shared" si="24"/>
        <v>-15.235795833333249</v>
      </c>
      <c r="K173" s="2">
        <f t="shared" si="25"/>
        <v>74.76420416666676</v>
      </c>
      <c r="L173" s="2">
        <f t="shared" si="26"/>
        <v>88.75255795780969</v>
      </c>
      <c r="M173" s="2">
        <f>SUMIF(A:A,A173,L:L)</f>
        <v>2498.798403926066</v>
      </c>
      <c r="N173" s="3">
        <f t="shared" si="27"/>
        <v>0.0355180945443071</v>
      </c>
      <c r="O173" s="7">
        <f t="shared" si="28"/>
        <v>28.154663498419055</v>
      </c>
      <c r="P173" s="3">
        <f t="shared" si="29"/>
      </c>
      <c r="Q173" s="3">
        <f>IF(ISNUMBER(P173),SUMIF(A:A,A173,P:P),"")</f>
      </c>
      <c r="R173" s="3">
        <f t="shared" si="30"/>
      </c>
      <c r="S173" s="8">
        <f t="shared" si="31"/>
      </c>
    </row>
    <row r="174" spans="1:19" ht="15">
      <c r="A174" s="1">
        <v>11</v>
      </c>
      <c r="B174" s="5">
        <v>0.7430555555555555</v>
      </c>
      <c r="C174" s="1" t="s">
        <v>63</v>
      </c>
      <c r="D174" s="1">
        <v>7</v>
      </c>
      <c r="E174" s="1">
        <v>9</v>
      </c>
      <c r="F174" s="1" t="s">
        <v>107</v>
      </c>
      <c r="G174" s="2">
        <v>27.0324666666666</v>
      </c>
      <c r="H174" s="6">
        <f>1+_xlfn.COUNTIFS(A:A,A174,O:O,"&lt;"&amp;O174)</f>
        <v>8</v>
      </c>
      <c r="I174" s="2">
        <f>_xlfn.AVERAGEIF(A:A,A174,G:G)</f>
        <v>48.829529166666646</v>
      </c>
      <c r="J174" s="2">
        <f t="shared" si="24"/>
        <v>-21.797062500000045</v>
      </c>
      <c r="K174" s="2">
        <f t="shared" si="25"/>
        <v>68.20293749999996</v>
      </c>
      <c r="L174" s="2">
        <f t="shared" si="26"/>
        <v>59.87004221212096</v>
      </c>
      <c r="M174" s="2">
        <f>SUMIF(A:A,A174,L:L)</f>
        <v>2498.798403926066</v>
      </c>
      <c r="N174" s="3">
        <f t="shared" si="27"/>
        <v>0.023959532757046046</v>
      </c>
      <c r="O174" s="7">
        <f t="shared" si="28"/>
        <v>41.73704095735835</v>
      </c>
      <c r="P174" s="3">
        <f t="shared" si="29"/>
      </c>
      <c r="Q174" s="3">
        <f>IF(ISNUMBER(P174),SUMIF(A:A,A174,P:P),"")</f>
      </c>
      <c r="R174" s="3">
        <f t="shared" si="30"/>
      </c>
      <c r="S174" s="8">
        <f t="shared" si="31"/>
      </c>
    </row>
  </sheetData>
  <sheetProtection/>
  <autoFilter ref="A1:S87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2017-02-20T22:48:56Z</dcterms:modified>
  <cp:category/>
  <cp:version/>
  <cp:contentType/>
  <cp:contentStatus/>
</cp:coreProperties>
</file>