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'PRICES'!$A$1:$S$90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<sst xmlns="http://schemas.openxmlformats.org/spreadsheetml/2006/main" count="639" uniqueCount="335">
  <si>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</si>
  <si>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</si>
  <si>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</si>
  <si>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</si>
  <si>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</si>
  <si>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</si>
  <si>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</si>
  <si>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</si>
  <si>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</si>
  <si>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</si>
  <si>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</si>
  <si>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</si>
  <si>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</si>
  <si>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</si>
  <si>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</si>
  <si>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</si>
  <si>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</si>
  <si>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</si>
  <si>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</si>
  <si>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Discern             </t>
  </si>
  <si>
    <t>Geraldton</t>
  </si>
  <si>
    <t xml:space="preserve">Thors Touch         </t>
  </si>
  <si>
    <t xml:space="preserve">Balmont Stunner     </t>
  </si>
  <si>
    <t xml:space="preserve">Henderson           </t>
  </si>
  <si>
    <t xml:space="preserve">Red Hot Wind        </t>
  </si>
  <si>
    <t xml:space="preserve">Delantero           </t>
  </si>
  <si>
    <t xml:space="preserve">Just Jaffa          </t>
  </si>
  <si>
    <t xml:space="preserve">Blues Shadow        </t>
  </si>
  <si>
    <t xml:space="preserve">Discorsia           </t>
  </si>
  <si>
    <t xml:space="preserve">Vandigail           </t>
  </si>
  <si>
    <t xml:space="preserve">Royal Tipple        </t>
  </si>
  <si>
    <t xml:space="preserve">Our Jasmar          </t>
  </si>
  <si>
    <t xml:space="preserve">Perfect Etiquette   </t>
  </si>
  <si>
    <t xml:space="preserve">Blue Flame          </t>
  </si>
  <si>
    <t xml:space="preserve">Bullsbrook Boy      </t>
  </si>
  <si>
    <t xml:space="preserve">Femelle             </t>
  </si>
  <si>
    <t xml:space="preserve">Newmarracarra       </t>
  </si>
  <si>
    <t xml:space="preserve">Happy Lane          </t>
  </si>
  <si>
    <t xml:space="preserve">Production          </t>
  </si>
  <si>
    <t xml:space="preserve">Tintilly            </t>
  </si>
  <si>
    <t xml:space="preserve">Secret Vein         </t>
  </si>
  <si>
    <t xml:space="preserve">Shooting Iron       </t>
  </si>
  <si>
    <t xml:space="preserve">Fleeting Glance     </t>
  </si>
  <si>
    <t xml:space="preserve">Wing Commander      </t>
  </si>
  <si>
    <t xml:space="preserve">Chavinca            </t>
  </si>
  <si>
    <t xml:space="preserve">Fizza Ma Wizza      </t>
  </si>
  <si>
    <t xml:space="preserve">Hue And Cry         </t>
  </si>
  <si>
    <t xml:space="preserve">Madam Kenworthy     </t>
  </si>
  <si>
    <t xml:space="preserve">Paris Of Troy       </t>
  </si>
  <si>
    <t xml:space="preserve">Saxon Crown         </t>
  </si>
  <si>
    <t xml:space="preserve">Vital Art           </t>
  </si>
  <si>
    <t xml:space="preserve">Handyman            </t>
  </si>
  <si>
    <t xml:space="preserve">Sasse De Blishk     </t>
  </si>
  <si>
    <t xml:space="preserve">Natural Luck        </t>
  </si>
  <si>
    <t xml:space="preserve">Ernie Boy           </t>
  </si>
  <si>
    <t xml:space="preserve">Energy Boy          </t>
  </si>
  <si>
    <t xml:space="preserve">Fabulistic          </t>
  </si>
  <si>
    <t xml:space="preserve">Kilat               </t>
  </si>
  <si>
    <t xml:space="preserve">Mr Lonely           </t>
  </si>
  <si>
    <t xml:space="preserve">Sound Effects       </t>
  </si>
  <si>
    <t xml:space="preserve">Star Times          </t>
  </si>
  <si>
    <t xml:space="preserve">Wanderer            </t>
  </si>
  <si>
    <t xml:space="preserve">Lord Hatras         </t>
  </si>
  <si>
    <t xml:space="preserve">Bernina Heights     </t>
  </si>
  <si>
    <t xml:space="preserve">Vital Power         </t>
  </si>
  <si>
    <t xml:space="preserve">Nullaki             </t>
  </si>
  <si>
    <t xml:space="preserve">First Flight        </t>
  </si>
  <si>
    <t xml:space="preserve">Divasun             </t>
  </si>
  <si>
    <t xml:space="preserve">Hay Street Hero     </t>
  </si>
  <si>
    <t xml:space="preserve">Joyful Hope         </t>
  </si>
  <si>
    <t xml:space="preserve">Mishkebab           </t>
  </si>
  <si>
    <t xml:space="preserve">Nat The Fyfe        </t>
  </si>
  <si>
    <t xml:space="preserve">Roundnrounditgos    </t>
  </si>
  <si>
    <t xml:space="preserve">Truly Gold          </t>
  </si>
  <si>
    <t xml:space="preserve">Megamind            </t>
  </si>
  <si>
    <t xml:space="preserve">Ay No Digas         </t>
  </si>
  <si>
    <t xml:space="preserve">Galaxy Blaze        </t>
  </si>
  <si>
    <t xml:space="preserve">Assets N Cash       </t>
  </si>
  <si>
    <t xml:space="preserve">Blazing Ammo        </t>
  </si>
  <si>
    <t xml:space="preserve">Carnatic Ruler      </t>
  </si>
  <si>
    <t xml:space="preserve">Friargent           </t>
  </si>
  <si>
    <t xml:space="preserve">Hardwood            </t>
  </si>
  <si>
    <t xml:space="preserve">Rustic Ricochet     </t>
  </si>
  <si>
    <t xml:space="preserve">Take A Sip          </t>
  </si>
  <si>
    <t>Kangaroo Island</t>
  </si>
  <si>
    <t xml:space="preserve">Able Striker        </t>
  </si>
  <si>
    <t xml:space="preserve">Lunar Power         </t>
  </si>
  <si>
    <t xml:space="preserve">Parentive           </t>
  </si>
  <si>
    <t xml:space="preserve">Bengara             </t>
  </si>
  <si>
    <t xml:space="preserve">Bonstar Express     </t>
  </si>
  <si>
    <t xml:space="preserve">Emmookis Dash       </t>
  </si>
  <si>
    <t xml:space="preserve">Moore Alpha         </t>
  </si>
  <si>
    <t xml:space="preserve">One For Max         </t>
  </si>
  <si>
    <t xml:space="preserve">Its Fred            </t>
  </si>
  <si>
    <t xml:space="preserve">Final Table         </t>
  </si>
  <si>
    <t xml:space="preserve">Londostar           </t>
  </si>
  <si>
    <t xml:space="preserve">Crystal Icon        </t>
  </si>
  <si>
    <t xml:space="preserve">Swivet              </t>
  </si>
  <si>
    <t xml:space="preserve">Court Ranger        </t>
  </si>
  <si>
    <t xml:space="preserve">Liberty Hill        </t>
  </si>
  <si>
    <t xml:space="preserve">Aussie Jack         </t>
  </si>
  <si>
    <t xml:space="preserve">Alphabetic          </t>
  </si>
  <si>
    <t xml:space="preserve">North Beach         </t>
  </si>
  <si>
    <t xml:space="preserve">Swingitlikesayers   </t>
  </si>
  <si>
    <t xml:space="preserve">Make Mine Magnus    </t>
  </si>
  <si>
    <t xml:space="preserve">Day Spa             </t>
  </si>
  <si>
    <t xml:space="preserve">Arwa                </t>
  </si>
  <si>
    <t xml:space="preserve">Tale Blazer         </t>
  </si>
  <si>
    <t xml:space="preserve">Pazzimy             </t>
  </si>
  <si>
    <t xml:space="preserve">Miss Communication  </t>
  </si>
  <si>
    <t xml:space="preserve">Calypso Choice      </t>
  </si>
  <si>
    <t xml:space="preserve">Emmookis Star       </t>
  </si>
  <si>
    <t xml:space="preserve">Chloborough         </t>
  </si>
  <si>
    <t xml:space="preserve">Dareben Halaro      </t>
  </si>
  <si>
    <t xml:space="preserve">Fraar Mandy         </t>
  </si>
  <si>
    <t xml:space="preserve">Calibrium           </t>
  </si>
  <si>
    <t xml:space="preserve">Sha La La           </t>
  </si>
  <si>
    <t xml:space="preserve">Zaazoe              </t>
  </si>
  <si>
    <t xml:space="preserve">Later Baby          </t>
  </si>
  <si>
    <t xml:space="preserve">Maybe This Time     </t>
  </si>
  <si>
    <t xml:space="preserve">Redentes Edge       </t>
  </si>
  <si>
    <t xml:space="preserve">Alitaka             </t>
  </si>
  <si>
    <t xml:space="preserve">Hurricane Sonny     </t>
  </si>
  <si>
    <t xml:space="preserve">Dust N Diamonds     </t>
  </si>
  <si>
    <t xml:space="preserve">Rainbow Room        </t>
  </si>
  <si>
    <t xml:space="preserve">Miss Insomnia       </t>
  </si>
  <si>
    <t xml:space="preserve">Bengal Tiger        </t>
  </si>
  <si>
    <t xml:space="preserve">Little Jay Jay      </t>
  </si>
  <si>
    <t>Newcastle</t>
  </si>
  <si>
    <t xml:space="preserve">The Bohemian        </t>
  </si>
  <si>
    <t xml:space="preserve">Red Viking          </t>
  </si>
  <si>
    <t xml:space="preserve">Macmissile          </t>
  </si>
  <si>
    <t xml:space="preserve">Advocacy            </t>
  </si>
  <si>
    <t xml:space="preserve">Strike Me Lucky     </t>
  </si>
  <si>
    <t xml:space="preserve">Ode To Caitlin      </t>
  </si>
  <si>
    <t xml:space="preserve">Static Lift         </t>
  </si>
  <si>
    <t xml:space="preserve">Oxford Magic        </t>
  </si>
  <si>
    <t xml:space="preserve">Kelvinside          </t>
  </si>
  <si>
    <t xml:space="preserve">Gadfly              </t>
  </si>
  <si>
    <t xml:space="preserve">Courtly             </t>
  </si>
  <si>
    <t xml:space="preserve">Happy Go Plucky     </t>
  </si>
  <si>
    <t xml:space="preserve">Pinchme             </t>
  </si>
  <si>
    <t xml:space="preserve">Mega Mall           </t>
  </si>
  <si>
    <t xml:space="preserve">Chloes Comet        </t>
  </si>
  <si>
    <t xml:space="preserve">Fleeteor            </t>
  </si>
  <si>
    <t xml:space="preserve">Betrayed            </t>
  </si>
  <si>
    <t xml:space="preserve">Rainbow Park        </t>
  </si>
  <si>
    <t xml:space="preserve">Valbeata            </t>
  </si>
  <si>
    <t xml:space="preserve">Lomazzo             </t>
  </si>
  <si>
    <t xml:space="preserve">Eusebio             </t>
  </si>
  <si>
    <t xml:space="preserve">Lindwall            </t>
  </si>
  <si>
    <t xml:space="preserve">Lucky Nic           </t>
  </si>
  <si>
    <t xml:space="preserve">Typecast            </t>
  </si>
  <si>
    <t xml:space="preserve">Walk Right In       </t>
  </si>
  <si>
    <t xml:space="preserve">Duck In Dubai       </t>
  </si>
  <si>
    <t xml:space="preserve">Express Point       </t>
  </si>
  <si>
    <t xml:space="preserve">Sprite Zah          </t>
  </si>
  <si>
    <t xml:space="preserve">Bobs Ticket         </t>
  </si>
  <si>
    <t xml:space="preserve">Bukzel              </t>
  </si>
  <si>
    <t xml:space="preserve">Peggys Cove         </t>
  </si>
  <si>
    <t>Pakenham</t>
  </si>
  <si>
    <t xml:space="preserve">Dashing Declan      </t>
  </si>
  <si>
    <t xml:space="preserve">Laser Sight         </t>
  </si>
  <si>
    <t xml:space="preserve">Ponbar Finale       </t>
  </si>
  <si>
    <t xml:space="preserve">Dangerwood          </t>
  </si>
  <si>
    <t xml:space="preserve">Kothu Rotti         </t>
  </si>
  <si>
    <t xml:space="preserve">Mandlakazi          </t>
  </si>
  <si>
    <t xml:space="preserve">Rotoiti             </t>
  </si>
  <si>
    <t xml:space="preserve">Telford             </t>
  </si>
  <si>
    <t xml:space="preserve">Peltier             </t>
  </si>
  <si>
    <t xml:space="preserve">Delzali             </t>
  </si>
  <si>
    <t xml:space="preserve">Manning Road        </t>
  </si>
  <si>
    <t xml:space="preserve">Lilyfield           </t>
  </si>
  <si>
    <t xml:space="preserve">Bedford             </t>
  </si>
  <si>
    <t xml:space="preserve">Captain Rhett       </t>
  </si>
  <si>
    <t xml:space="preserve">Good Host           </t>
  </si>
  <si>
    <t xml:space="preserve">Yulong Xiong Hu     </t>
  </si>
  <si>
    <t xml:space="preserve">Call Me Sachi       </t>
  </si>
  <si>
    <t xml:space="preserve">Cape To Cairo       </t>
  </si>
  <si>
    <t xml:space="preserve">Eloquent Belle      </t>
  </si>
  <si>
    <t xml:space="preserve">Scapa Cove          </t>
  </si>
  <si>
    <t xml:space="preserve">Tinys Legacy        </t>
  </si>
  <si>
    <t xml:space="preserve">Moral Outrage       </t>
  </si>
  <si>
    <t xml:space="preserve">My Survivor         </t>
  </si>
  <si>
    <t xml:space="preserve">Heza Dude           </t>
  </si>
  <si>
    <t xml:space="preserve">Adalita             </t>
  </si>
  <si>
    <t xml:space="preserve">Cullemmys Diamond   </t>
  </si>
  <si>
    <t xml:space="preserve">Star Impulse        </t>
  </si>
  <si>
    <t xml:space="preserve">Ghenwaa             </t>
  </si>
  <si>
    <t xml:space="preserve">Dangerous Breeding  </t>
  </si>
  <si>
    <t xml:space="preserve">Single Note         </t>
  </si>
  <si>
    <t xml:space="preserve">Caruselle           </t>
  </si>
  <si>
    <t xml:space="preserve">Free Speech         </t>
  </si>
  <si>
    <t xml:space="preserve">Jocasta             </t>
  </si>
  <si>
    <t xml:space="preserve">Tennessee Gold      </t>
  </si>
  <si>
    <t xml:space="preserve">Nina Rules          </t>
  </si>
  <si>
    <t xml:space="preserve">What A Stryker      </t>
  </si>
  <si>
    <t xml:space="preserve">Fiano               </t>
  </si>
  <si>
    <t xml:space="preserve">Casinoholic         </t>
  </si>
  <si>
    <t xml:space="preserve">Mr Churchill        </t>
  </si>
  <si>
    <t xml:space="preserve">Dangerous Spin      </t>
  </si>
  <si>
    <t xml:space="preserve">Stone Warrior       </t>
  </si>
  <si>
    <t xml:space="preserve">Thumbtacks          </t>
  </si>
  <si>
    <t xml:space="preserve">Charlie Cheval      </t>
  </si>
  <si>
    <t xml:space="preserve">Dry Biscuit         </t>
  </si>
  <si>
    <t xml:space="preserve">Wicked Sensation    </t>
  </si>
  <si>
    <t xml:space="preserve">Typhoon Monaco      </t>
  </si>
  <si>
    <t xml:space="preserve">Parallel World      </t>
  </si>
  <si>
    <t xml:space="preserve">Aurora Glow         </t>
  </si>
  <si>
    <t xml:space="preserve">Star Circle         </t>
  </si>
  <si>
    <t xml:space="preserve">Queen Ouija         </t>
  </si>
  <si>
    <t xml:space="preserve">Stormy Shore        </t>
  </si>
  <si>
    <t xml:space="preserve">Gingie              </t>
  </si>
  <si>
    <t xml:space="preserve">Backstreet Lover    </t>
  </si>
  <si>
    <t xml:space="preserve">Look At Me Now      </t>
  </si>
  <si>
    <t xml:space="preserve">My Obsession        </t>
  </si>
  <si>
    <t xml:space="preserve">Primeiro            </t>
  </si>
  <si>
    <t xml:space="preserve">Saone Et Loire      </t>
  </si>
  <si>
    <t>Rockhampton</t>
  </si>
  <si>
    <t xml:space="preserve">Terms Of Trade      </t>
  </si>
  <si>
    <t xml:space="preserve">Craiglea Wandoo     </t>
  </si>
  <si>
    <t xml:space="preserve">Motorised           </t>
  </si>
  <si>
    <t xml:space="preserve">Casino Benjo        </t>
  </si>
  <si>
    <t xml:space="preserve">Winsomemore         </t>
  </si>
  <si>
    <t xml:space="preserve">Intimate Kingdom    </t>
  </si>
  <si>
    <t xml:space="preserve">Just Call Me Louie  </t>
  </si>
  <si>
    <t xml:space="preserve">Glory City          </t>
  </si>
  <si>
    <t xml:space="preserve">Hyper Drive         </t>
  </si>
  <si>
    <t xml:space="preserve">Perfectly Aligned   </t>
  </si>
  <si>
    <t xml:space="preserve">All Host            </t>
  </si>
  <si>
    <t xml:space="preserve">Rocklord            </t>
  </si>
  <si>
    <t xml:space="preserve">Mt Ziggaro          </t>
  </si>
  <si>
    <t xml:space="preserve">Lookslikerain       </t>
  </si>
  <si>
    <t xml:space="preserve">Covert Charmour     </t>
  </si>
  <si>
    <t xml:space="preserve">Around The Moon     </t>
  </si>
  <si>
    <t xml:space="preserve">Shigzag             </t>
  </si>
  <si>
    <t xml:space="preserve">Claim The Throne    </t>
  </si>
  <si>
    <t xml:space="preserve">Dragster            </t>
  </si>
  <si>
    <t xml:space="preserve">Sussex Street       </t>
  </si>
  <si>
    <t xml:space="preserve">Munster             </t>
  </si>
  <si>
    <t xml:space="preserve">Shrouded            </t>
  </si>
  <si>
    <t xml:space="preserve">Abandoned Love      </t>
  </si>
  <si>
    <t xml:space="preserve">Arquatas            </t>
  </si>
  <si>
    <t xml:space="preserve">I Can I Will I Am   </t>
  </si>
  <si>
    <t xml:space="preserve">First Regret        </t>
  </si>
  <si>
    <t xml:space="preserve">Poetic Show         </t>
  </si>
  <si>
    <t xml:space="preserve">Westbury Road       </t>
  </si>
  <si>
    <t xml:space="preserve">Two Of A Kind       </t>
  </si>
  <si>
    <t xml:space="preserve">Captain Adriatic    </t>
  </si>
  <si>
    <t xml:space="preserve">Boomtown Boy        </t>
  </si>
  <si>
    <t xml:space="preserve">Hay Deet            </t>
  </si>
  <si>
    <t xml:space="preserve">Seacity             </t>
  </si>
  <si>
    <t xml:space="preserve">Diva Miss           </t>
  </si>
  <si>
    <t xml:space="preserve">Plain N Simple      </t>
  </si>
  <si>
    <t>Stawell</t>
  </si>
  <si>
    <t xml:space="preserve">Al Monta            </t>
  </si>
  <si>
    <t xml:space="preserve">Any Tuffer          </t>
  </si>
  <si>
    <t xml:space="preserve">Blevic Boy          </t>
  </si>
  <si>
    <t xml:space="preserve">Flaaj               </t>
  </si>
  <si>
    <t xml:space="preserve">Pull The Ripcord    </t>
  </si>
  <si>
    <t xml:space="preserve">Respun              </t>
  </si>
  <si>
    <t xml:space="preserve">Rufinson            </t>
  </si>
  <si>
    <t xml:space="preserve">Boness Own          </t>
  </si>
  <si>
    <t xml:space="preserve">Danube Delta        </t>
  </si>
  <si>
    <t xml:space="preserve">Under Our Spell     </t>
  </si>
  <si>
    <t xml:space="preserve">Guru Jim            </t>
  </si>
  <si>
    <t xml:space="preserve">Sir Chatalot        </t>
  </si>
  <si>
    <t xml:space="preserve">Wannon Warrior      </t>
  </si>
  <si>
    <t xml:space="preserve">Avachat             </t>
  </si>
  <si>
    <t xml:space="preserve">Goodjamak Baby      </t>
  </si>
  <si>
    <t xml:space="preserve">La Rana Toro        </t>
  </si>
  <si>
    <t xml:space="preserve">Call Me Nova        </t>
  </si>
  <si>
    <t xml:space="preserve">Lady Annabel        </t>
  </si>
  <si>
    <t xml:space="preserve">Motown Charm        </t>
  </si>
  <si>
    <t xml:space="preserve">Primal Dreams       </t>
  </si>
  <si>
    <t xml:space="preserve">Stryker Royale      </t>
  </si>
  <si>
    <t xml:space="preserve">General Von Costa   </t>
  </si>
  <si>
    <t xml:space="preserve">Choysa              </t>
  </si>
  <si>
    <t xml:space="preserve">Wee Frankie         </t>
  </si>
  <si>
    <t xml:space="preserve">Lachies A Star      </t>
  </si>
  <si>
    <t xml:space="preserve">Marcks Maha         </t>
  </si>
  <si>
    <t xml:space="preserve">Anne From Mayo      </t>
  </si>
  <si>
    <t xml:space="preserve">Centafloral         </t>
  </si>
  <si>
    <t xml:space="preserve">Dornale             </t>
  </si>
  <si>
    <t xml:space="preserve">Spray Tan           </t>
  </si>
  <si>
    <t xml:space="preserve">Day In Court        </t>
  </si>
  <si>
    <t xml:space="preserve">Big Cairns          </t>
  </si>
  <si>
    <t xml:space="preserve">Consiello           </t>
  </si>
  <si>
    <t xml:space="preserve">Piran               </t>
  </si>
  <si>
    <t xml:space="preserve">Salvarotti          </t>
  </si>
  <si>
    <t xml:space="preserve">Queens Palace       </t>
  </si>
  <si>
    <t xml:space="preserve">Halcyon             </t>
  </si>
  <si>
    <t xml:space="preserve">Hello My Dear       </t>
  </si>
  <si>
    <t xml:space="preserve">My Dancing Duel     </t>
  </si>
  <si>
    <t xml:space="preserve">Linka               </t>
  </si>
  <si>
    <t xml:space="preserve">Montmartre          </t>
  </si>
  <si>
    <t xml:space="preserve">Heebites            </t>
  </si>
  <si>
    <t xml:space="preserve">Defiable            </t>
  </si>
  <si>
    <t xml:space="preserve">Your Divine Archie  </t>
  </si>
  <si>
    <t xml:space="preserve">Hes A Genius        </t>
  </si>
  <si>
    <t xml:space="preserve">Our Henrietta       </t>
  </si>
  <si>
    <t xml:space="preserve">Brilliant Jet       </t>
  </si>
  <si>
    <t xml:space="preserve">Vegas Ruler         </t>
  </si>
  <si>
    <t xml:space="preserve">Queentonette        </t>
  </si>
  <si>
    <t xml:space="preserve">Melomane            </t>
  </si>
  <si>
    <t xml:space="preserve">Normandy Lad        </t>
  </si>
  <si>
    <t xml:space="preserve">Saint Blackwires    </t>
  </si>
  <si>
    <t xml:space="preserve">King Cuddler        </t>
  </si>
  <si>
    <t xml:space="preserve">Street Outlaw       </t>
  </si>
  <si>
    <t xml:space="preserve">Kai Glow            </t>
  </si>
  <si>
    <t xml:space="preserve">House Of Stars      </t>
  </si>
  <si>
    <t xml:space="preserve">Kookiecutter        </t>
  </si>
  <si>
    <t xml:space="preserve">Red Tycoon          </t>
  </si>
  <si>
    <t xml:space="preserve">Alangejack          </t>
  </si>
  <si>
    <t xml:space="preserve">Time Ford           </t>
  </si>
  <si>
    <t xml:space="preserve">Revanche            </t>
  </si>
  <si>
    <t xml:space="preserve">Desert Grey         </t>
  </si>
  <si>
    <t xml:space="preserve">Viotti              </t>
  </si>
  <si>
    <t xml:space="preserve">Sar Sar             </t>
  </si>
  <si>
    <t xml:space="preserve">Sense In The City   </t>
  </si>
  <si>
    <t xml:space="preserve">Crystal Tycoon      </t>
  </si>
  <si>
    <t xml:space="preserve">Bunumburt           </t>
  </si>
  <si>
    <t xml:space="preserve">Aldos Gold          </t>
  </si>
  <si>
    <t xml:space="preserve">East Afrika         </t>
  </si>
  <si>
    <t xml:space="preserve">Jester Angel        </t>
  </si>
  <si>
    <t xml:space="preserve">Spicy Mac           </t>
  </si>
  <si>
    <t xml:space="preserve">Amiees Choice       </t>
  </si>
  <si>
    <t xml:space="preserve">Favonski            </t>
  </si>
  <si>
    <t xml:space="preserve">Coolidge            </t>
  </si>
  <si>
    <t xml:space="preserve">Ruby Eyes           </t>
  </si>
  <si>
    <t xml:space="preserve">Tulcea              </t>
  </si>
  <si>
    <t xml:space="preserve">Yarrayne Lass       </t>
  </si>
  <si>
    <t xml:space="preserve">Steal The Light     </t>
  </si>
  <si>
    <t xml:space="preserve">Norlane             </t>
  </si>
  <si>
    <t xml:space="preserve">Honour And Power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</si>
</sst>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1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AB302" sqref="AB302"/>
    </sheetView>
  </sheetViews>
  <sheetFormatPr defaultColWidth="9.140625" defaultRowHeight="15"/>
  <cols>
    <col min="1" max="1" width="9.140625" style="10" hidden="1" customWidth="1"/>
    <col min="2" max="2" width="7.28125" style="10" bestFit="1" customWidth="1"/>
    <col min="3" max="3" width="12.00390625" style="10" bestFit="1" customWidth="1"/>
    <col min="4" max="5" width="5.57421875" style="10" bestFit="1" customWidth="1"/>
    <col min="6" max="6" width="20.421875" style="10" bestFit="1" customWidth="1"/>
    <col min="7" max="7" width="8.7109375" style="11" bestFit="1" customWidth="1"/>
    <col min="8" max="8" width="8.00390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14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13</v>
      </c>
      <c r="B2" s="5">
        <v>0.5520833333333334</v>
      </c>
      <c r="C2" s="1" t="s">
        <v>128</v>
      </c>
      <c r="D2" s="1">
        <v>1</v>
      </c>
      <c r="E2" s="1">
        <v>2</v>
      </c>
      <c r="F2" s="1" t="s">
        <v>130</v>
      </c>
      <c r="G2" s="2">
        <v>65.2939666666666</v>
      </c>
      <c r="H2" s="6">
        <f>1+_xlfn.COUNTIFS(A:A,A2,O:O,"&lt;"&amp;O2)</f>
        <v>1</v>
      </c>
      <c r="I2" s="2">
        <f>_xlfn.AVERAGEIF(A:A,A2,G:G)</f>
        <v>50.66014444444443</v>
      </c>
      <c r="J2" s="2">
        <f aca="true" t="shared" si="0" ref="J2:J57">G2-I2</f>
        <v>14.633822222222179</v>
      </c>
      <c r="K2" s="2">
        <f aca="true" t="shared" si="1" ref="K2:K57">90+J2</f>
        <v>104.63382222222218</v>
      </c>
      <c r="L2" s="2">
        <f aca="true" t="shared" si="2" ref="L2:L57">EXP(0.06*K2)</f>
        <v>532.7377801095637</v>
      </c>
      <c r="M2" s="2">
        <f>SUMIF(A:A,A2,L:L)</f>
        <v>1474.9257663217375</v>
      </c>
      <c r="N2" s="3">
        <f aca="true" t="shared" si="3" ref="N2:N57">L2/M2</f>
        <v>0.36119633426578385</v>
      </c>
      <c r="O2" s="7">
        <f aca="true" t="shared" si="4" ref="O2:O57">1/N2</f>
        <v>2.768577377820664</v>
      </c>
      <c r="P2" s="3">
        <f aca="true" t="shared" si="5" ref="P2:P57">IF(O2&gt;21,"",N2)</f>
        <v>0.36119633426578385</v>
      </c>
      <c r="Q2" s="3">
        <f>IF(ISNUMBER(P2),SUMIF(A:A,A2,P:P),"")</f>
        <v>1</v>
      </c>
      <c r="R2" s="3">
        <f aca="true" t="shared" si="6" ref="R2:R57">_xlfn.IFERROR(P2*(1/Q2),"")</f>
        <v>0.36119633426578385</v>
      </c>
      <c r="S2" s="8">
        <f aca="true" t="shared" si="7" ref="S2:S57">_xlfn.IFERROR(1/R2,"")</f>
        <v>2.768577377820664</v>
      </c>
    </row>
    <row r="3" spans="1:19" ht="15">
      <c r="A3" s="1">
        <v>13</v>
      </c>
      <c r="B3" s="5">
        <v>0.5520833333333334</v>
      </c>
      <c r="C3" s="1" t="s">
        <v>128</v>
      </c>
      <c r="D3" s="1">
        <v>1</v>
      </c>
      <c r="E3" s="1">
        <v>5</v>
      </c>
      <c r="F3" s="1" t="s">
        <v>133</v>
      </c>
      <c r="G3" s="2">
        <v>51.813133333333305</v>
      </c>
      <c r="H3" s="6">
        <f>1+_xlfn.COUNTIFS(A:A,A3,O:O,"&lt;"&amp;O3)</f>
        <v>2</v>
      </c>
      <c r="I3" s="2">
        <f>_xlfn.AVERAGEIF(A:A,A3,G:G)</f>
        <v>50.66014444444443</v>
      </c>
      <c r="J3" s="2">
        <f t="shared" si="0"/>
        <v>1.1529888888888777</v>
      </c>
      <c r="K3" s="2">
        <f t="shared" si="1"/>
        <v>91.15298888888887</v>
      </c>
      <c r="L3" s="2">
        <f t="shared" si="2"/>
        <v>237.2653970384182</v>
      </c>
      <c r="M3" s="2">
        <f>SUMIF(A:A,A3,L:L)</f>
        <v>1474.9257663217375</v>
      </c>
      <c r="N3" s="3">
        <f t="shared" si="3"/>
        <v>0.16086599234761867</v>
      </c>
      <c r="O3" s="7">
        <f t="shared" si="4"/>
        <v>6.216354279772689</v>
      </c>
      <c r="P3" s="3">
        <f t="shared" si="5"/>
        <v>0.16086599234761867</v>
      </c>
      <c r="Q3" s="3">
        <f>IF(ISNUMBER(P3),SUMIF(A:A,A3,P:P),"")</f>
        <v>1</v>
      </c>
      <c r="R3" s="3">
        <f t="shared" si="6"/>
        <v>0.16086599234761867</v>
      </c>
      <c r="S3" s="8">
        <f t="shared" si="7"/>
        <v>6.216354279772689</v>
      </c>
    </row>
    <row r="4" spans="1:19" ht="15">
      <c r="A4" s="1">
        <v>13</v>
      </c>
      <c r="B4" s="5">
        <v>0.5520833333333334</v>
      </c>
      <c r="C4" s="1" t="s">
        <v>128</v>
      </c>
      <c r="D4" s="1">
        <v>1</v>
      </c>
      <c r="E4" s="1">
        <v>1</v>
      </c>
      <c r="F4" s="1" t="s">
        <v>129</v>
      </c>
      <c r="G4" s="2">
        <v>49.8454</v>
      </c>
      <c r="H4" s="6">
        <f>1+_xlfn.COUNTIFS(A:A,A4,O:O,"&lt;"&amp;O4)</f>
        <v>3</v>
      </c>
      <c r="I4" s="2">
        <f>_xlfn.AVERAGEIF(A:A,A4,G:G)</f>
        <v>50.66014444444443</v>
      </c>
      <c r="J4" s="2">
        <f t="shared" si="0"/>
        <v>-0.814744444444429</v>
      </c>
      <c r="K4" s="2">
        <f t="shared" si="1"/>
        <v>89.18525555555557</v>
      </c>
      <c r="L4" s="2">
        <f t="shared" si="2"/>
        <v>210.84332736531493</v>
      </c>
      <c r="M4" s="2">
        <f>SUMIF(A:A,A4,L:L)</f>
        <v>1474.9257663217375</v>
      </c>
      <c r="N4" s="3">
        <f t="shared" si="3"/>
        <v>0.14295182318980654</v>
      </c>
      <c r="O4" s="7">
        <f t="shared" si="4"/>
        <v>6.9953637364403125</v>
      </c>
      <c r="P4" s="3">
        <f t="shared" si="5"/>
        <v>0.14295182318980654</v>
      </c>
      <c r="Q4" s="3">
        <f>IF(ISNUMBER(P4),SUMIF(A:A,A4,P:P),"")</f>
        <v>1</v>
      </c>
      <c r="R4" s="3">
        <f t="shared" si="6"/>
        <v>0.14295182318980654</v>
      </c>
      <c r="S4" s="8">
        <f t="shared" si="7"/>
        <v>6.9953637364403125</v>
      </c>
    </row>
    <row r="5" spans="1:19" ht="15">
      <c r="A5" s="1">
        <v>13</v>
      </c>
      <c r="B5" s="5">
        <v>0.5520833333333334</v>
      </c>
      <c r="C5" s="1" t="s">
        <v>128</v>
      </c>
      <c r="D5" s="1">
        <v>1</v>
      </c>
      <c r="E5" s="1">
        <v>3</v>
      </c>
      <c r="F5" s="1" t="s">
        <v>131</v>
      </c>
      <c r="G5" s="2">
        <v>46.6818666666666</v>
      </c>
      <c r="H5" s="6">
        <f>1+_xlfn.COUNTIFS(A:A,A5,O:O,"&lt;"&amp;O5)</f>
        <v>4</v>
      </c>
      <c r="I5" s="2">
        <f>_xlfn.AVERAGEIF(A:A,A5,G:G)</f>
        <v>50.66014444444443</v>
      </c>
      <c r="J5" s="2">
        <f t="shared" si="0"/>
        <v>-3.9782777777778264</v>
      </c>
      <c r="K5" s="2">
        <f t="shared" si="1"/>
        <v>86.02172222222217</v>
      </c>
      <c r="L5" s="2">
        <f t="shared" si="2"/>
        <v>174.39159793451338</v>
      </c>
      <c r="M5" s="2">
        <f>SUMIF(A:A,A5,L:L)</f>
        <v>1474.9257663217375</v>
      </c>
      <c r="N5" s="3">
        <f t="shared" si="3"/>
        <v>0.11823754246928787</v>
      </c>
      <c r="O5" s="7">
        <f t="shared" si="4"/>
        <v>8.457550614769834</v>
      </c>
      <c r="P5" s="3">
        <f t="shared" si="5"/>
        <v>0.11823754246928787</v>
      </c>
      <c r="Q5" s="3">
        <f>IF(ISNUMBER(P5),SUMIF(A:A,A5,P:P),"")</f>
        <v>1</v>
      </c>
      <c r="R5" s="3">
        <f t="shared" si="6"/>
        <v>0.11823754246928787</v>
      </c>
      <c r="S5" s="8">
        <f t="shared" si="7"/>
        <v>8.457550614769834</v>
      </c>
    </row>
    <row r="6" spans="1:19" ht="15">
      <c r="A6" s="1">
        <v>13</v>
      </c>
      <c r="B6" s="5">
        <v>0.5520833333333334</v>
      </c>
      <c r="C6" s="1" t="s">
        <v>128</v>
      </c>
      <c r="D6" s="1">
        <v>1</v>
      </c>
      <c r="E6" s="1">
        <v>4</v>
      </c>
      <c r="F6" s="1" t="s">
        <v>132</v>
      </c>
      <c r="G6" s="2">
        <v>46.657</v>
      </c>
      <c r="H6" s="6">
        <f>1+_xlfn.COUNTIFS(A:A,A6,O:O,"&lt;"&amp;O6)</f>
        <v>5</v>
      </c>
      <c r="I6" s="2">
        <f>_xlfn.AVERAGEIF(A:A,A6,G:G)</f>
        <v>50.66014444444443</v>
      </c>
      <c r="J6" s="2">
        <f t="shared" si="0"/>
        <v>-4.00314444444443</v>
      </c>
      <c r="K6" s="2">
        <f t="shared" si="1"/>
        <v>85.99685555555557</v>
      </c>
      <c r="L6" s="2">
        <f t="shared" si="2"/>
        <v>174.13159967732668</v>
      </c>
      <c r="M6" s="2">
        <f>SUMIF(A:A,A6,L:L)</f>
        <v>1474.9257663217375</v>
      </c>
      <c r="N6" s="3">
        <f t="shared" si="3"/>
        <v>0.11806126359266676</v>
      </c>
      <c r="O6" s="7">
        <f t="shared" si="4"/>
        <v>8.470178698494921</v>
      </c>
      <c r="P6" s="3">
        <f t="shared" si="5"/>
        <v>0.11806126359266676</v>
      </c>
      <c r="Q6" s="3">
        <f>IF(ISNUMBER(P6),SUMIF(A:A,A6,P:P),"")</f>
        <v>1</v>
      </c>
      <c r="R6" s="3">
        <f t="shared" si="6"/>
        <v>0.11806126359266676</v>
      </c>
      <c r="S6" s="8">
        <f t="shared" si="7"/>
        <v>8.470178698494921</v>
      </c>
    </row>
    <row r="7" spans="1:19" ht="15">
      <c r="A7" s="1">
        <v>13</v>
      </c>
      <c r="B7" s="5">
        <v>0.5520833333333334</v>
      </c>
      <c r="C7" s="1" t="s">
        <v>128</v>
      </c>
      <c r="D7" s="1">
        <v>1</v>
      </c>
      <c r="E7" s="1">
        <v>6</v>
      </c>
      <c r="F7" s="1" t="s">
        <v>134</v>
      </c>
      <c r="G7" s="2">
        <v>43.6695</v>
      </c>
      <c r="H7" s="6">
        <f>1+_xlfn.COUNTIFS(A:A,A7,O:O,"&lt;"&amp;O7)</f>
        <v>6</v>
      </c>
      <c r="I7" s="2">
        <f>_xlfn.AVERAGEIF(A:A,A7,G:G)</f>
        <v>50.66014444444443</v>
      </c>
      <c r="J7" s="2">
        <f t="shared" si="0"/>
        <v>-6.990644444444428</v>
      </c>
      <c r="K7" s="2">
        <f t="shared" si="1"/>
        <v>83.00935555555557</v>
      </c>
      <c r="L7" s="2">
        <f t="shared" si="2"/>
        <v>145.55606419660057</v>
      </c>
      <c r="M7" s="2">
        <f>SUMIF(A:A,A7,L:L)</f>
        <v>1474.9257663217375</v>
      </c>
      <c r="N7" s="3">
        <f t="shared" si="3"/>
        <v>0.09868704413483631</v>
      </c>
      <c r="O7" s="7">
        <f t="shared" si="4"/>
        <v>10.133042374171202</v>
      </c>
      <c r="P7" s="3">
        <f t="shared" si="5"/>
        <v>0.09868704413483631</v>
      </c>
      <c r="Q7" s="3">
        <f>IF(ISNUMBER(P7),SUMIF(A:A,A7,P:P),"")</f>
        <v>1</v>
      </c>
      <c r="R7" s="3">
        <f t="shared" si="6"/>
        <v>0.09868704413483631</v>
      </c>
      <c r="S7" s="8">
        <f t="shared" si="7"/>
        <v>10.133042374171202</v>
      </c>
    </row>
    <row r="8" spans="1:19" ht="15">
      <c r="A8" s="1">
        <v>7</v>
      </c>
      <c r="B8" s="5">
        <v>0.5708333333333333</v>
      </c>
      <c r="C8" s="1" t="s">
        <v>84</v>
      </c>
      <c r="D8" s="1">
        <v>1</v>
      </c>
      <c r="E8" s="1">
        <v>2</v>
      </c>
      <c r="F8" s="1" t="s">
        <v>86</v>
      </c>
      <c r="G8" s="2">
        <v>56.9025333333333</v>
      </c>
      <c r="H8" s="6">
        <f>1+_xlfn.COUNTIFS(A:A,A8,O:O,"&lt;"&amp;O8)</f>
        <v>1</v>
      </c>
      <c r="I8" s="2">
        <f>_xlfn.AVERAGEIF(A:A,A8,G:G)</f>
        <v>50.127533333333346</v>
      </c>
      <c r="J8" s="2">
        <f t="shared" si="0"/>
        <v>6.774999999999956</v>
      </c>
      <c r="K8" s="2">
        <f t="shared" si="1"/>
        <v>96.77499999999995</v>
      </c>
      <c r="L8" s="2">
        <f t="shared" si="2"/>
        <v>332.45349976994845</v>
      </c>
      <c r="M8" s="2">
        <f>SUMIF(A:A,A8,L:L)</f>
        <v>1183.9835491846236</v>
      </c>
      <c r="N8" s="3">
        <f t="shared" si="3"/>
        <v>0.28079233026413236</v>
      </c>
      <c r="O8" s="7">
        <f t="shared" si="4"/>
        <v>3.5613508355421675</v>
      </c>
      <c r="P8" s="3">
        <f t="shared" si="5"/>
        <v>0.28079233026413236</v>
      </c>
      <c r="Q8" s="3">
        <f>IF(ISNUMBER(P8),SUMIF(A:A,A8,P:P),"")</f>
        <v>1</v>
      </c>
      <c r="R8" s="3">
        <f t="shared" si="6"/>
        <v>0.28079233026413236</v>
      </c>
      <c r="S8" s="8">
        <f t="shared" si="7"/>
        <v>3.5613508355421675</v>
      </c>
    </row>
    <row r="9" spans="1:19" ht="15">
      <c r="A9" s="1">
        <v>7</v>
      </c>
      <c r="B9" s="5">
        <v>0.5708333333333333</v>
      </c>
      <c r="C9" s="1" t="s">
        <v>84</v>
      </c>
      <c r="D9" s="1">
        <v>1</v>
      </c>
      <c r="E9" s="1">
        <v>1</v>
      </c>
      <c r="F9" s="1" t="s">
        <v>85</v>
      </c>
      <c r="G9" s="2">
        <v>53.7822666666666</v>
      </c>
      <c r="H9" s="6">
        <f>1+_xlfn.COUNTIFS(A:A,A9,O:O,"&lt;"&amp;O9)</f>
        <v>2</v>
      </c>
      <c r="I9" s="2">
        <f>_xlfn.AVERAGEIF(A:A,A9,G:G)</f>
        <v>50.127533333333346</v>
      </c>
      <c r="J9" s="2">
        <f t="shared" si="0"/>
        <v>3.6547333333332546</v>
      </c>
      <c r="K9" s="2">
        <f t="shared" si="1"/>
        <v>93.65473333333325</v>
      </c>
      <c r="L9" s="2">
        <f t="shared" si="2"/>
        <v>275.6919171376837</v>
      </c>
      <c r="M9" s="2">
        <f>SUMIF(A:A,A9,L:L)</f>
        <v>1183.9835491846236</v>
      </c>
      <c r="N9" s="3">
        <f t="shared" si="3"/>
        <v>0.23285113828443393</v>
      </c>
      <c r="O9" s="7">
        <f t="shared" si="4"/>
        <v>4.294589270070362</v>
      </c>
      <c r="P9" s="3">
        <f t="shared" si="5"/>
        <v>0.23285113828443393</v>
      </c>
      <c r="Q9" s="3">
        <f>IF(ISNUMBER(P9),SUMIF(A:A,A9,P:P),"")</f>
        <v>1</v>
      </c>
      <c r="R9" s="3">
        <f t="shared" si="6"/>
        <v>0.23285113828443393</v>
      </c>
      <c r="S9" s="8">
        <f t="shared" si="7"/>
        <v>4.294589270070362</v>
      </c>
    </row>
    <row r="10" spans="1:19" ht="15">
      <c r="A10" s="1">
        <v>7</v>
      </c>
      <c r="B10" s="5">
        <v>0.5708333333333333</v>
      </c>
      <c r="C10" s="1" t="s">
        <v>84</v>
      </c>
      <c r="D10" s="1">
        <v>1</v>
      </c>
      <c r="E10" s="1">
        <v>3</v>
      </c>
      <c r="F10" s="1" t="s">
        <v>87</v>
      </c>
      <c r="G10" s="2">
        <v>53.453566666666696</v>
      </c>
      <c r="H10" s="6">
        <f>1+_xlfn.COUNTIFS(A:A,A10,O:O,"&lt;"&amp;O10)</f>
        <v>3</v>
      </c>
      <c r="I10" s="2">
        <f>_xlfn.AVERAGEIF(A:A,A10,G:G)</f>
        <v>50.127533333333346</v>
      </c>
      <c r="J10" s="2">
        <f t="shared" si="0"/>
        <v>3.326033333333349</v>
      </c>
      <c r="K10" s="2">
        <f t="shared" si="1"/>
        <v>93.32603333333336</v>
      </c>
      <c r="L10" s="2">
        <f t="shared" si="2"/>
        <v>270.30798659575544</v>
      </c>
      <c r="M10" s="2">
        <f>SUMIF(A:A,A10,L:L)</f>
        <v>1183.9835491846236</v>
      </c>
      <c r="N10" s="3">
        <f t="shared" si="3"/>
        <v>0.22830383646961058</v>
      </c>
      <c r="O10" s="7">
        <f t="shared" si="4"/>
        <v>4.380127883366119</v>
      </c>
      <c r="P10" s="3">
        <f t="shared" si="5"/>
        <v>0.22830383646961058</v>
      </c>
      <c r="Q10" s="3">
        <f>IF(ISNUMBER(P10),SUMIF(A:A,A10,P:P),"")</f>
        <v>1</v>
      </c>
      <c r="R10" s="3">
        <f t="shared" si="6"/>
        <v>0.22830383646961058</v>
      </c>
      <c r="S10" s="8">
        <f t="shared" si="7"/>
        <v>4.380127883366119</v>
      </c>
    </row>
    <row r="11" spans="1:19" ht="15">
      <c r="A11" s="1">
        <v>7</v>
      </c>
      <c r="B11" s="5">
        <v>0.5708333333333333</v>
      </c>
      <c r="C11" s="1" t="s">
        <v>84</v>
      </c>
      <c r="D11" s="1">
        <v>1</v>
      </c>
      <c r="E11" s="1">
        <v>5</v>
      </c>
      <c r="F11" s="1" t="s">
        <v>89</v>
      </c>
      <c r="G11" s="2">
        <v>48.0889333333334</v>
      </c>
      <c r="H11" s="6">
        <f>1+_xlfn.COUNTIFS(A:A,A11,O:O,"&lt;"&amp;O11)</f>
        <v>4</v>
      </c>
      <c r="I11" s="2">
        <f>_xlfn.AVERAGEIF(A:A,A11,G:G)</f>
        <v>50.127533333333346</v>
      </c>
      <c r="J11" s="2">
        <f t="shared" si="0"/>
        <v>-2.0385999999999456</v>
      </c>
      <c r="K11" s="2">
        <f t="shared" si="1"/>
        <v>87.96140000000005</v>
      </c>
      <c r="L11" s="2">
        <f t="shared" si="2"/>
        <v>195.9156089640129</v>
      </c>
      <c r="M11" s="2">
        <f>SUMIF(A:A,A11,L:L)</f>
        <v>1183.9835491846236</v>
      </c>
      <c r="N11" s="3">
        <f t="shared" si="3"/>
        <v>0.16547156343425085</v>
      </c>
      <c r="O11" s="7">
        <f t="shared" si="4"/>
        <v>6.0433344512233615</v>
      </c>
      <c r="P11" s="3">
        <f t="shared" si="5"/>
        <v>0.16547156343425085</v>
      </c>
      <c r="Q11" s="3">
        <f>IF(ISNUMBER(P11),SUMIF(A:A,A11,P:P),"")</f>
        <v>1</v>
      </c>
      <c r="R11" s="3">
        <f t="shared" si="6"/>
        <v>0.16547156343425085</v>
      </c>
      <c r="S11" s="8">
        <f t="shared" si="7"/>
        <v>6.0433344512233615</v>
      </c>
    </row>
    <row r="12" spans="1:19" ht="15">
      <c r="A12" s="1">
        <v>7</v>
      </c>
      <c r="B12" s="5">
        <v>0.5708333333333333</v>
      </c>
      <c r="C12" s="1" t="s">
        <v>84</v>
      </c>
      <c r="D12" s="1">
        <v>1</v>
      </c>
      <c r="E12" s="1">
        <v>4</v>
      </c>
      <c r="F12" s="1" t="s">
        <v>88</v>
      </c>
      <c r="G12" s="2">
        <v>38.410366666666704</v>
      </c>
      <c r="H12" s="6">
        <f>1+_xlfn.COUNTIFS(A:A,A12,O:O,"&lt;"&amp;O12)</f>
        <v>5</v>
      </c>
      <c r="I12" s="2">
        <f>_xlfn.AVERAGEIF(A:A,A12,G:G)</f>
        <v>50.127533333333346</v>
      </c>
      <c r="J12" s="2">
        <f t="shared" si="0"/>
        <v>-11.717166666666643</v>
      </c>
      <c r="K12" s="2">
        <f t="shared" si="1"/>
        <v>78.28283333333336</v>
      </c>
      <c r="L12" s="2">
        <f t="shared" si="2"/>
        <v>109.61453671722332</v>
      </c>
      <c r="M12" s="2">
        <f>SUMIF(A:A,A12,L:L)</f>
        <v>1183.9835491846236</v>
      </c>
      <c r="N12" s="3">
        <f t="shared" si="3"/>
        <v>0.09258113154757242</v>
      </c>
      <c r="O12" s="7">
        <f t="shared" si="4"/>
        <v>10.801336981781803</v>
      </c>
      <c r="P12" s="3">
        <f t="shared" si="5"/>
        <v>0.09258113154757242</v>
      </c>
      <c r="Q12" s="3">
        <f>IF(ISNUMBER(P12),SUMIF(A:A,A12,P:P),"")</f>
        <v>1</v>
      </c>
      <c r="R12" s="3">
        <f t="shared" si="6"/>
        <v>0.09258113154757242</v>
      </c>
      <c r="S12" s="8">
        <f t="shared" si="7"/>
        <v>10.801336981781803</v>
      </c>
    </row>
    <row r="13" spans="1:19" ht="15">
      <c r="A13" s="1">
        <v>8</v>
      </c>
      <c r="B13" s="5">
        <v>0.5951388888888889</v>
      </c>
      <c r="C13" s="1" t="s">
        <v>84</v>
      </c>
      <c r="D13" s="1">
        <v>2</v>
      </c>
      <c r="E13" s="1">
        <v>1</v>
      </c>
      <c r="F13" s="1" t="s">
        <v>90</v>
      </c>
      <c r="G13" s="2">
        <v>56.3222666666666</v>
      </c>
      <c r="H13" s="6">
        <f>1+_xlfn.COUNTIFS(A:A,A13,O:O,"&lt;"&amp;O13)</f>
        <v>1</v>
      </c>
      <c r="I13" s="2">
        <f>_xlfn.AVERAGEIF(A:A,A13,G:G)</f>
        <v>48.70575999999998</v>
      </c>
      <c r="J13" s="2">
        <f t="shared" si="0"/>
        <v>7.6165066666666235</v>
      </c>
      <c r="K13" s="2">
        <f t="shared" si="1"/>
        <v>97.61650666666662</v>
      </c>
      <c r="L13" s="2">
        <f t="shared" si="2"/>
        <v>349.6701914194747</v>
      </c>
      <c r="M13" s="2">
        <f>SUMIF(A:A,A13,L:L)</f>
        <v>1188.0995151104412</v>
      </c>
      <c r="N13" s="3">
        <f t="shared" si="3"/>
        <v>0.2943105244740132</v>
      </c>
      <c r="O13" s="7">
        <f t="shared" si="4"/>
        <v>3.397771798297676</v>
      </c>
      <c r="P13" s="3">
        <f t="shared" si="5"/>
        <v>0.2943105244740132</v>
      </c>
      <c r="Q13" s="3">
        <f>IF(ISNUMBER(P13),SUMIF(A:A,A13,P:P),"")</f>
        <v>0.9999999999999999</v>
      </c>
      <c r="R13" s="3">
        <f t="shared" si="6"/>
        <v>0.2943105244740132</v>
      </c>
      <c r="S13" s="8">
        <f t="shared" si="7"/>
        <v>3.397771798297676</v>
      </c>
    </row>
    <row r="14" spans="1:19" ht="15">
      <c r="A14" s="1">
        <v>8</v>
      </c>
      <c r="B14" s="5">
        <v>0.5951388888888889</v>
      </c>
      <c r="C14" s="1" t="s">
        <v>84</v>
      </c>
      <c r="D14" s="1">
        <v>2</v>
      </c>
      <c r="E14" s="1">
        <v>3</v>
      </c>
      <c r="F14" s="1" t="s">
        <v>92</v>
      </c>
      <c r="G14" s="2">
        <v>55.4263333333333</v>
      </c>
      <c r="H14" s="6">
        <f>1+_xlfn.COUNTIFS(A:A,A14,O:O,"&lt;"&amp;O14)</f>
        <v>2</v>
      </c>
      <c r="I14" s="2">
        <f>_xlfn.AVERAGEIF(A:A,A14,G:G)</f>
        <v>48.70575999999998</v>
      </c>
      <c r="J14" s="2">
        <f t="shared" si="0"/>
        <v>6.72057333333332</v>
      </c>
      <c r="K14" s="2">
        <f t="shared" si="1"/>
        <v>96.72057333333332</v>
      </c>
      <c r="L14" s="2">
        <f t="shared" si="2"/>
        <v>331.36961035895985</v>
      </c>
      <c r="M14" s="2">
        <f>SUMIF(A:A,A14,L:L)</f>
        <v>1188.0995151104412</v>
      </c>
      <c r="N14" s="3">
        <f t="shared" si="3"/>
        <v>0.2789072852438266</v>
      </c>
      <c r="O14" s="7">
        <f t="shared" si="4"/>
        <v>3.5854208653093416</v>
      </c>
      <c r="P14" s="3">
        <f t="shared" si="5"/>
        <v>0.2789072852438266</v>
      </c>
      <c r="Q14" s="3">
        <f>IF(ISNUMBER(P14),SUMIF(A:A,A14,P:P),"")</f>
        <v>0.9999999999999999</v>
      </c>
      <c r="R14" s="3">
        <f t="shared" si="6"/>
        <v>0.2789072852438266</v>
      </c>
      <c r="S14" s="8">
        <f t="shared" si="7"/>
        <v>3.5854208653093416</v>
      </c>
    </row>
    <row r="15" spans="1:19" ht="15">
      <c r="A15" s="1">
        <v>8</v>
      </c>
      <c r="B15" s="5">
        <v>0.5951388888888889</v>
      </c>
      <c r="C15" s="1" t="s">
        <v>84</v>
      </c>
      <c r="D15" s="1">
        <v>2</v>
      </c>
      <c r="E15" s="1">
        <v>4</v>
      </c>
      <c r="F15" s="1" t="s">
        <v>93</v>
      </c>
      <c r="G15" s="2">
        <v>46.794999999999995</v>
      </c>
      <c r="H15" s="6">
        <f>1+_xlfn.COUNTIFS(A:A,A15,O:O,"&lt;"&amp;O15)</f>
        <v>3</v>
      </c>
      <c r="I15" s="2">
        <f>_xlfn.AVERAGEIF(A:A,A15,G:G)</f>
        <v>48.70575999999998</v>
      </c>
      <c r="J15" s="2">
        <f t="shared" si="0"/>
        <v>-1.910759999999982</v>
      </c>
      <c r="K15" s="2">
        <f t="shared" si="1"/>
        <v>88.08924000000002</v>
      </c>
      <c r="L15" s="2">
        <f t="shared" si="2"/>
        <v>197.42413816601527</v>
      </c>
      <c r="M15" s="2">
        <f>SUMIF(A:A,A15,L:L)</f>
        <v>1188.0995151104412</v>
      </c>
      <c r="N15" s="3">
        <f t="shared" si="3"/>
        <v>0.16616801509902432</v>
      </c>
      <c r="O15" s="7">
        <f t="shared" si="4"/>
        <v>6.018005326741558</v>
      </c>
      <c r="P15" s="3">
        <f t="shared" si="5"/>
        <v>0.16616801509902432</v>
      </c>
      <c r="Q15" s="3">
        <f>IF(ISNUMBER(P15),SUMIF(A:A,A15,P:P),"")</f>
        <v>0.9999999999999999</v>
      </c>
      <c r="R15" s="3">
        <f t="shared" si="6"/>
        <v>0.16616801509902432</v>
      </c>
      <c r="S15" s="8">
        <f t="shared" si="7"/>
        <v>6.018005326741558</v>
      </c>
    </row>
    <row r="16" spans="1:19" ht="15">
      <c r="A16" s="1">
        <v>8</v>
      </c>
      <c r="B16" s="5">
        <v>0.5951388888888889</v>
      </c>
      <c r="C16" s="1" t="s">
        <v>84</v>
      </c>
      <c r="D16" s="1">
        <v>2</v>
      </c>
      <c r="E16" s="1">
        <v>2</v>
      </c>
      <c r="F16" s="1" t="s">
        <v>91</v>
      </c>
      <c r="G16" s="2">
        <v>45.3903</v>
      </c>
      <c r="H16" s="6">
        <f>1+_xlfn.COUNTIFS(A:A,A16,O:O,"&lt;"&amp;O16)</f>
        <v>4</v>
      </c>
      <c r="I16" s="2">
        <f>_xlfn.AVERAGEIF(A:A,A16,G:G)</f>
        <v>48.70575999999998</v>
      </c>
      <c r="J16" s="2">
        <f t="shared" si="0"/>
        <v>-3.315459999999973</v>
      </c>
      <c r="K16" s="2">
        <f t="shared" si="1"/>
        <v>86.68454000000003</v>
      </c>
      <c r="L16" s="2">
        <f t="shared" si="2"/>
        <v>181.46674249993296</v>
      </c>
      <c r="M16" s="2">
        <f>SUMIF(A:A,A16,L:L)</f>
        <v>1188.0995151104412</v>
      </c>
      <c r="N16" s="3">
        <f t="shared" si="3"/>
        <v>0.15273698894074922</v>
      </c>
      <c r="O16" s="7">
        <f t="shared" si="4"/>
        <v>6.547202527266836</v>
      </c>
      <c r="P16" s="3">
        <f t="shared" si="5"/>
        <v>0.15273698894074922</v>
      </c>
      <c r="Q16" s="3">
        <f>IF(ISNUMBER(P16),SUMIF(A:A,A16,P:P),"")</f>
        <v>0.9999999999999999</v>
      </c>
      <c r="R16" s="3">
        <f t="shared" si="6"/>
        <v>0.15273698894074922</v>
      </c>
      <c r="S16" s="8">
        <f t="shared" si="7"/>
        <v>6.547202527266836</v>
      </c>
    </row>
    <row r="17" spans="1:19" ht="15">
      <c r="A17" s="1">
        <v>8</v>
      </c>
      <c r="B17" s="5">
        <v>0.5951388888888889</v>
      </c>
      <c r="C17" s="1" t="s">
        <v>84</v>
      </c>
      <c r="D17" s="1">
        <v>2</v>
      </c>
      <c r="E17" s="1">
        <v>5</v>
      </c>
      <c r="F17" s="1" t="s">
        <v>94</v>
      </c>
      <c r="G17" s="2">
        <v>39.5949</v>
      </c>
      <c r="H17" s="6">
        <f>1+_xlfn.COUNTIFS(A:A,A17,O:O,"&lt;"&amp;O17)</f>
        <v>5</v>
      </c>
      <c r="I17" s="2">
        <f>_xlfn.AVERAGEIF(A:A,A17,G:G)</f>
        <v>48.70575999999998</v>
      </c>
      <c r="J17" s="2">
        <f t="shared" si="0"/>
        <v>-9.110859999999974</v>
      </c>
      <c r="K17" s="2">
        <f t="shared" si="1"/>
        <v>80.88914000000003</v>
      </c>
      <c r="L17" s="2">
        <f t="shared" si="2"/>
        <v>128.16883266605822</v>
      </c>
      <c r="M17" s="2">
        <f>SUMIF(A:A,A17,L:L)</f>
        <v>1188.0995151104412</v>
      </c>
      <c r="N17" s="3">
        <f t="shared" si="3"/>
        <v>0.10787718624238656</v>
      </c>
      <c r="O17" s="7">
        <f t="shared" si="4"/>
        <v>9.269800546643152</v>
      </c>
      <c r="P17" s="3">
        <f t="shared" si="5"/>
        <v>0.10787718624238656</v>
      </c>
      <c r="Q17" s="3">
        <f>IF(ISNUMBER(P17),SUMIF(A:A,A17,P:P),"")</f>
        <v>0.9999999999999999</v>
      </c>
      <c r="R17" s="3">
        <f t="shared" si="6"/>
        <v>0.10787718624238656</v>
      </c>
      <c r="S17" s="8">
        <f t="shared" si="7"/>
        <v>9.269800546643152</v>
      </c>
    </row>
    <row r="18" spans="1:19" ht="15">
      <c r="A18" s="1">
        <v>14</v>
      </c>
      <c r="B18" s="5">
        <v>0.6006944444444444</v>
      </c>
      <c r="C18" s="1" t="s">
        <v>128</v>
      </c>
      <c r="D18" s="1">
        <v>3</v>
      </c>
      <c r="E18" s="1">
        <v>1</v>
      </c>
      <c r="F18" s="1" t="s">
        <v>135</v>
      </c>
      <c r="G18" s="2">
        <v>71.26876666666661</v>
      </c>
      <c r="H18" s="6">
        <f>1+_xlfn.COUNTIFS(A:A,A18,O:O,"&lt;"&amp;O18)</f>
        <v>1</v>
      </c>
      <c r="I18" s="2">
        <f>_xlfn.AVERAGEIF(A:A,A18,G:G)</f>
        <v>56.44883888888887</v>
      </c>
      <c r="J18" s="2">
        <f t="shared" si="0"/>
        <v>14.819927777777735</v>
      </c>
      <c r="K18" s="2">
        <f t="shared" si="1"/>
        <v>104.81992777777774</v>
      </c>
      <c r="L18" s="2">
        <f t="shared" si="2"/>
        <v>538.719844446723</v>
      </c>
      <c r="M18" s="2">
        <f>SUMIF(A:A,A18,L:L)</f>
        <v>1717.9441747399396</v>
      </c>
      <c r="N18" s="3">
        <f t="shared" si="3"/>
        <v>0.31358402232614674</v>
      </c>
      <c r="O18" s="7">
        <f t="shared" si="4"/>
        <v>3.1889379840913525</v>
      </c>
      <c r="P18" s="3">
        <f t="shared" si="5"/>
        <v>0.31358402232614674</v>
      </c>
      <c r="Q18" s="3">
        <f>IF(ISNUMBER(P18),SUMIF(A:A,A18,P:P),"")</f>
        <v>0.9550057214675649</v>
      </c>
      <c r="R18" s="3">
        <f t="shared" si="6"/>
        <v>0.328358265586367</v>
      </c>
      <c r="S18" s="8">
        <f t="shared" si="7"/>
        <v>3.0454540202124845</v>
      </c>
    </row>
    <row r="19" spans="1:19" ht="15">
      <c r="A19" s="1">
        <v>14</v>
      </c>
      <c r="B19" s="5">
        <v>0.6006944444444444</v>
      </c>
      <c r="C19" s="1" t="s">
        <v>128</v>
      </c>
      <c r="D19" s="1">
        <v>3</v>
      </c>
      <c r="E19" s="1">
        <v>2</v>
      </c>
      <c r="F19" s="1" t="s">
        <v>136</v>
      </c>
      <c r="G19" s="2">
        <v>70.6868333333333</v>
      </c>
      <c r="H19" s="6">
        <f>1+_xlfn.COUNTIFS(A:A,A19,O:O,"&lt;"&amp;O19)</f>
        <v>2</v>
      </c>
      <c r="I19" s="2">
        <f>_xlfn.AVERAGEIF(A:A,A19,G:G)</f>
        <v>56.44883888888887</v>
      </c>
      <c r="J19" s="2">
        <f t="shared" si="0"/>
        <v>14.237994444444425</v>
      </c>
      <c r="K19" s="2">
        <f t="shared" si="1"/>
        <v>104.23799444444442</v>
      </c>
      <c r="L19" s="2">
        <f t="shared" si="2"/>
        <v>520.234497505645</v>
      </c>
      <c r="M19" s="2">
        <f>SUMIF(A:A,A19,L:L)</f>
        <v>1717.9441747399396</v>
      </c>
      <c r="N19" s="3">
        <f t="shared" si="3"/>
        <v>0.30282386654641874</v>
      </c>
      <c r="O19" s="7">
        <f t="shared" si="4"/>
        <v>3.3022496258455036</v>
      </c>
      <c r="P19" s="3">
        <f t="shared" si="5"/>
        <v>0.30282386654641874</v>
      </c>
      <c r="Q19" s="3">
        <f>IF(ISNUMBER(P19),SUMIF(A:A,A19,P:P),"")</f>
        <v>0.9550057214675649</v>
      </c>
      <c r="R19" s="3">
        <f t="shared" si="6"/>
        <v>0.3170911542614288</v>
      </c>
      <c r="S19" s="8">
        <f t="shared" si="7"/>
        <v>3.1536672863965816</v>
      </c>
    </row>
    <row r="20" spans="1:19" ht="15">
      <c r="A20" s="1">
        <v>14</v>
      </c>
      <c r="B20" s="5">
        <v>0.6006944444444444</v>
      </c>
      <c r="C20" s="1" t="s">
        <v>128</v>
      </c>
      <c r="D20" s="1">
        <v>3</v>
      </c>
      <c r="E20" s="1">
        <v>3</v>
      </c>
      <c r="F20" s="1" t="s">
        <v>137</v>
      </c>
      <c r="G20" s="2">
        <v>61.480900000000005</v>
      </c>
      <c r="H20" s="6">
        <f>1+_xlfn.COUNTIFS(A:A,A20,O:O,"&lt;"&amp;O20)</f>
        <v>3</v>
      </c>
      <c r="I20" s="2">
        <f>_xlfn.AVERAGEIF(A:A,A20,G:G)</f>
        <v>56.44883888888887</v>
      </c>
      <c r="J20" s="2">
        <f t="shared" si="0"/>
        <v>5.032061111111133</v>
      </c>
      <c r="K20" s="2">
        <f t="shared" si="1"/>
        <v>95.03206111111113</v>
      </c>
      <c r="L20" s="2">
        <f t="shared" si="2"/>
        <v>299.44287555723577</v>
      </c>
      <c r="M20" s="2">
        <f>SUMIF(A:A,A20,L:L)</f>
        <v>1717.9441747399396</v>
      </c>
      <c r="N20" s="3">
        <f t="shared" si="3"/>
        <v>0.17430303030805125</v>
      </c>
      <c r="O20" s="7">
        <f t="shared" si="4"/>
        <v>5.737134909431399</v>
      </c>
      <c r="P20" s="3">
        <f t="shared" si="5"/>
        <v>0.17430303030805125</v>
      </c>
      <c r="Q20" s="3">
        <f>IF(ISNUMBER(P20),SUMIF(A:A,A20,P:P),"")</f>
        <v>0.9550057214675649</v>
      </c>
      <c r="R20" s="3">
        <f t="shared" si="6"/>
        <v>0.182515168642339</v>
      </c>
      <c r="S20" s="8">
        <f t="shared" si="7"/>
        <v>5.478996663338286</v>
      </c>
    </row>
    <row r="21" spans="1:19" ht="15">
      <c r="A21" s="1">
        <v>14</v>
      </c>
      <c r="B21" s="5">
        <v>0.6006944444444444</v>
      </c>
      <c r="C21" s="1" t="s">
        <v>128</v>
      </c>
      <c r="D21" s="1">
        <v>3</v>
      </c>
      <c r="E21" s="1">
        <v>6</v>
      </c>
      <c r="F21" s="1" t="s">
        <v>140</v>
      </c>
      <c r="G21" s="2">
        <v>53.2772333333333</v>
      </c>
      <c r="H21" s="6">
        <f>1+_xlfn.COUNTIFS(A:A,A21,O:O,"&lt;"&amp;O21)</f>
        <v>4</v>
      </c>
      <c r="I21" s="2">
        <f>_xlfn.AVERAGEIF(A:A,A21,G:G)</f>
        <v>56.44883888888887</v>
      </c>
      <c r="J21" s="2">
        <f t="shared" si="0"/>
        <v>-3.1716055555555727</v>
      </c>
      <c r="K21" s="2">
        <f t="shared" si="1"/>
        <v>86.82839444444443</v>
      </c>
      <c r="L21" s="2">
        <f t="shared" si="2"/>
        <v>183.03980935940575</v>
      </c>
      <c r="M21" s="2">
        <f>SUMIF(A:A,A21,L:L)</f>
        <v>1717.9441747399396</v>
      </c>
      <c r="N21" s="3">
        <f t="shared" si="3"/>
        <v>0.10654584243816544</v>
      </c>
      <c r="O21" s="7">
        <f t="shared" si="4"/>
        <v>9.385631359387453</v>
      </c>
      <c r="P21" s="3">
        <f t="shared" si="5"/>
        <v>0.10654584243816544</v>
      </c>
      <c r="Q21" s="3">
        <f>IF(ISNUMBER(P21),SUMIF(A:A,A21,P:P),"")</f>
        <v>0.9550057214675649</v>
      </c>
      <c r="R21" s="3">
        <f t="shared" si="6"/>
        <v>0.11156565876321199</v>
      </c>
      <c r="S21" s="8">
        <f t="shared" si="7"/>
        <v>8.963331647800418</v>
      </c>
    </row>
    <row r="22" spans="1:19" ht="15">
      <c r="A22" s="1">
        <v>14</v>
      </c>
      <c r="B22" s="5">
        <v>0.6006944444444444</v>
      </c>
      <c r="C22" s="1" t="s">
        <v>128</v>
      </c>
      <c r="D22" s="1">
        <v>3</v>
      </c>
      <c r="E22" s="1">
        <v>4</v>
      </c>
      <c r="F22" s="1" t="s">
        <v>138</v>
      </c>
      <c r="G22" s="2">
        <v>43.0694</v>
      </c>
      <c r="H22" s="6">
        <f>1+_xlfn.COUNTIFS(A:A,A22,O:O,"&lt;"&amp;O22)</f>
        <v>5</v>
      </c>
      <c r="I22" s="2">
        <f>_xlfn.AVERAGEIF(A:A,A22,G:G)</f>
        <v>56.44883888888887</v>
      </c>
      <c r="J22" s="2">
        <f t="shared" si="0"/>
        <v>-13.37943888888887</v>
      </c>
      <c r="K22" s="2">
        <f t="shared" si="1"/>
        <v>76.62056111111113</v>
      </c>
      <c r="L22" s="2">
        <f t="shared" si="2"/>
        <v>99.20948916950697</v>
      </c>
      <c r="M22" s="2">
        <f>SUMIF(A:A,A22,L:L)</f>
        <v>1717.9441747399396</v>
      </c>
      <c r="N22" s="3">
        <f t="shared" si="3"/>
        <v>0.057748959848782734</v>
      </c>
      <c r="O22" s="7">
        <f t="shared" si="4"/>
        <v>17.316329205210412</v>
      </c>
      <c r="P22" s="3">
        <f t="shared" si="5"/>
        <v>0.057748959848782734</v>
      </c>
      <c r="Q22" s="3">
        <f>IF(ISNUMBER(P22),SUMIF(A:A,A22,P:P),"")</f>
        <v>0.9550057214675649</v>
      </c>
      <c r="R22" s="3">
        <f t="shared" si="6"/>
        <v>0.06046975274665312</v>
      </c>
      <c r="S22" s="8">
        <f t="shared" si="7"/>
        <v>16.537193465791837</v>
      </c>
    </row>
    <row r="23" spans="1:19" ht="15">
      <c r="A23" s="1">
        <v>14</v>
      </c>
      <c r="B23" s="5">
        <v>0.6006944444444444</v>
      </c>
      <c r="C23" s="1" t="s">
        <v>128</v>
      </c>
      <c r="D23" s="1">
        <v>3</v>
      </c>
      <c r="E23" s="1">
        <v>5</v>
      </c>
      <c r="F23" s="1" t="s">
        <v>139</v>
      </c>
      <c r="G23" s="2">
        <v>38.9099</v>
      </c>
      <c r="H23" s="6">
        <f>1+_xlfn.COUNTIFS(A:A,A23,O:O,"&lt;"&amp;O23)</f>
        <v>6</v>
      </c>
      <c r="I23" s="2">
        <f>_xlfn.AVERAGEIF(A:A,A23,G:G)</f>
        <v>56.44883888888887</v>
      </c>
      <c r="J23" s="2">
        <f t="shared" si="0"/>
        <v>-17.53893888888887</v>
      </c>
      <c r="K23" s="2">
        <f t="shared" si="1"/>
        <v>72.46106111111112</v>
      </c>
      <c r="L23" s="2">
        <f t="shared" si="2"/>
        <v>77.2976587014233</v>
      </c>
      <c r="M23" s="2">
        <f>SUMIF(A:A,A23,L:L)</f>
        <v>1717.9441747399396</v>
      </c>
      <c r="N23" s="3">
        <f t="shared" si="3"/>
        <v>0.04499427853243516</v>
      </c>
      <c r="O23" s="7">
        <f t="shared" si="4"/>
        <v>22.22504799758323</v>
      </c>
      <c r="P23" s="3">
        <f t="shared" si="5"/>
      </c>
      <c r="Q23" s="3">
        <f>IF(ISNUMBER(P23),SUMIF(A:A,A23,P:P),"")</f>
      </c>
      <c r="R23" s="3">
        <f t="shared" si="6"/>
      </c>
      <c r="S23" s="8">
        <f t="shared" si="7"/>
      </c>
    </row>
    <row r="24" spans="1:19" ht="15">
      <c r="A24" s="1">
        <v>27</v>
      </c>
      <c r="B24" s="5">
        <v>0.6041666666666666</v>
      </c>
      <c r="C24" s="1" t="s">
        <v>254</v>
      </c>
      <c r="D24" s="1">
        <v>3</v>
      </c>
      <c r="E24" s="1">
        <v>5</v>
      </c>
      <c r="F24" s="1" t="s">
        <v>259</v>
      </c>
      <c r="G24" s="2">
        <v>77.3785333333334</v>
      </c>
      <c r="H24" s="6">
        <f>1+_xlfn.COUNTIFS(A:A,A24,O:O,"&lt;"&amp;O24)</f>
        <v>1</v>
      </c>
      <c r="I24" s="2">
        <f>_xlfn.AVERAGEIF(A:A,A24,G:G)</f>
        <v>48.269123333333326</v>
      </c>
      <c r="J24" s="2">
        <f t="shared" si="0"/>
        <v>29.109410000000068</v>
      </c>
      <c r="K24" s="2">
        <f t="shared" si="1"/>
        <v>119.10941000000007</v>
      </c>
      <c r="L24" s="2">
        <f t="shared" si="2"/>
        <v>1269.7364014549237</v>
      </c>
      <c r="M24" s="2">
        <f>SUMIF(A:A,A24,L:L)</f>
        <v>3462.448354193869</v>
      </c>
      <c r="N24" s="3">
        <f t="shared" si="3"/>
        <v>0.36671634391801494</v>
      </c>
      <c r="O24" s="7">
        <f t="shared" si="4"/>
        <v>2.726903277110456</v>
      </c>
      <c r="P24" s="3">
        <f t="shared" si="5"/>
        <v>0.36671634391801494</v>
      </c>
      <c r="Q24" s="3">
        <f>IF(ISNUMBER(P24),SUMIF(A:A,A24,P:P),"")</f>
        <v>0.8849973290682632</v>
      </c>
      <c r="R24" s="3">
        <f t="shared" si="6"/>
        <v>0.4143700007593229</v>
      </c>
      <c r="S24" s="8">
        <f t="shared" si="7"/>
        <v>2.4133021168702475</v>
      </c>
    </row>
    <row r="25" spans="1:19" ht="15">
      <c r="A25" s="1">
        <v>27</v>
      </c>
      <c r="B25" s="5">
        <v>0.6041666666666666</v>
      </c>
      <c r="C25" s="1" t="s">
        <v>254</v>
      </c>
      <c r="D25" s="1">
        <v>3</v>
      </c>
      <c r="E25" s="1">
        <v>11</v>
      </c>
      <c r="F25" s="1" t="s">
        <v>264</v>
      </c>
      <c r="G25" s="2">
        <v>68.3668333333334</v>
      </c>
      <c r="H25" s="6">
        <f>1+_xlfn.COUNTIFS(A:A,A25,O:O,"&lt;"&amp;O25)</f>
        <v>2</v>
      </c>
      <c r="I25" s="2">
        <f>_xlfn.AVERAGEIF(A:A,A25,G:G)</f>
        <v>48.269123333333326</v>
      </c>
      <c r="J25" s="2">
        <f t="shared" si="0"/>
        <v>20.097710000000077</v>
      </c>
      <c r="K25" s="2">
        <f t="shared" si="1"/>
        <v>110.09771000000008</v>
      </c>
      <c r="L25" s="2">
        <f t="shared" si="2"/>
        <v>739.4174156611306</v>
      </c>
      <c r="M25" s="2">
        <f>SUMIF(A:A,A25,L:L)</f>
        <v>3462.448354193869</v>
      </c>
      <c r="N25" s="3">
        <f t="shared" si="3"/>
        <v>0.2135533414572136</v>
      </c>
      <c r="O25" s="7">
        <f t="shared" si="4"/>
        <v>4.682670817400226</v>
      </c>
      <c r="P25" s="3">
        <f t="shared" si="5"/>
        <v>0.2135533414572136</v>
      </c>
      <c r="Q25" s="3">
        <f>IF(ISNUMBER(P25),SUMIF(A:A,A25,P:P),"")</f>
        <v>0.8849973290682632</v>
      </c>
      <c r="R25" s="3">
        <f t="shared" si="6"/>
        <v>0.24130393894187838</v>
      </c>
      <c r="S25" s="8">
        <f t="shared" si="7"/>
        <v>4.1441511663051</v>
      </c>
    </row>
    <row r="26" spans="1:19" ht="15">
      <c r="A26" s="1">
        <v>27</v>
      </c>
      <c r="B26" s="5">
        <v>0.6041666666666666</v>
      </c>
      <c r="C26" s="1" t="s">
        <v>254</v>
      </c>
      <c r="D26" s="1">
        <v>3</v>
      </c>
      <c r="E26" s="1">
        <v>7</v>
      </c>
      <c r="F26" s="1" t="s">
        <v>261</v>
      </c>
      <c r="G26" s="2">
        <v>60.0134</v>
      </c>
      <c r="H26" s="6">
        <f>1+_xlfn.COUNTIFS(A:A,A26,O:O,"&lt;"&amp;O26)</f>
        <v>3</v>
      </c>
      <c r="I26" s="2">
        <f>_xlfn.AVERAGEIF(A:A,A26,G:G)</f>
        <v>48.269123333333326</v>
      </c>
      <c r="J26" s="2">
        <f t="shared" si="0"/>
        <v>11.744276666666671</v>
      </c>
      <c r="K26" s="2">
        <f t="shared" si="1"/>
        <v>101.74427666666668</v>
      </c>
      <c r="L26" s="2">
        <f t="shared" si="2"/>
        <v>447.9387928596217</v>
      </c>
      <c r="M26" s="2">
        <f>SUMIF(A:A,A26,L:L)</f>
        <v>3462.448354193869</v>
      </c>
      <c r="N26" s="3">
        <f t="shared" si="3"/>
        <v>0.12937053409534863</v>
      </c>
      <c r="O26" s="7">
        <f t="shared" si="4"/>
        <v>7.7297354223101555</v>
      </c>
      <c r="P26" s="3">
        <f t="shared" si="5"/>
        <v>0.12937053409534863</v>
      </c>
      <c r="Q26" s="3">
        <f>IF(ISNUMBER(P26),SUMIF(A:A,A26,P:P),"")</f>
        <v>0.8849973290682632</v>
      </c>
      <c r="R26" s="3">
        <f t="shared" si="6"/>
        <v>0.14618183563508788</v>
      </c>
      <c r="S26" s="8">
        <f t="shared" si="7"/>
        <v>6.840795203148831</v>
      </c>
    </row>
    <row r="27" spans="1:19" ht="15">
      <c r="A27" s="1">
        <v>27</v>
      </c>
      <c r="B27" s="5">
        <v>0.6041666666666666</v>
      </c>
      <c r="C27" s="1" t="s">
        <v>254</v>
      </c>
      <c r="D27" s="1">
        <v>3</v>
      </c>
      <c r="E27" s="1">
        <v>3</v>
      </c>
      <c r="F27" s="1" t="s">
        <v>257</v>
      </c>
      <c r="G27" s="2">
        <v>51.3239</v>
      </c>
      <c r="H27" s="6">
        <f>1+_xlfn.COUNTIFS(A:A,A27,O:O,"&lt;"&amp;O27)</f>
        <v>4</v>
      </c>
      <c r="I27" s="2">
        <f>_xlfn.AVERAGEIF(A:A,A27,G:G)</f>
        <v>48.269123333333326</v>
      </c>
      <c r="J27" s="2">
        <f t="shared" si="0"/>
        <v>3.054776666666676</v>
      </c>
      <c r="K27" s="2">
        <f t="shared" si="1"/>
        <v>93.05477666666667</v>
      </c>
      <c r="L27" s="2">
        <f t="shared" si="2"/>
        <v>265.94422331270306</v>
      </c>
      <c r="M27" s="2">
        <f>SUMIF(A:A,A27,L:L)</f>
        <v>3462.448354193869</v>
      </c>
      <c r="N27" s="3">
        <f t="shared" si="3"/>
        <v>0.07680814155410572</v>
      </c>
      <c r="O27" s="7">
        <f t="shared" si="4"/>
        <v>13.01945314346101</v>
      </c>
      <c r="P27" s="3">
        <f t="shared" si="5"/>
        <v>0.07680814155410572</v>
      </c>
      <c r="Q27" s="3">
        <f>IF(ISNUMBER(P27),SUMIF(A:A,A27,P:P),"")</f>
        <v>0.8849973290682632</v>
      </c>
      <c r="R27" s="3">
        <f t="shared" si="6"/>
        <v>0.08678912244285567</v>
      </c>
      <c r="S27" s="8">
        <f t="shared" si="7"/>
        <v>11.522181257892397</v>
      </c>
    </row>
    <row r="28" spans="1:19" ht="15">
      <c r="A28" s="1">
        <v>27</v>
      </c>
      <c r="B28" s="5">
        <v>0.6041666666666666</v>
      </c>
      <c r="C28" s="1" t="s">
        <v>254</v>
      </c>
      <c r="D28" s="1">
        <v>3</v>
      </c>
      <c r="E28" s="1">
        <v>2</v>
      </c>
      <c r="F28" s="1" t="s">
        <v>256</v>
      </c>
      <c r="G28" s="2">
        <v>44.2819666666667</v>
      </c>
      <c r="H28" s="6">
        <f>1+_xlfn.COUNTIFS(A:A,A28,O:O,"&lt;"&amp;O28)</f>
        <v>5</v>
      </c>
      <c r="I28" s="2">
        <f>_xlfn.AVERAGEIF(A:A,A28,G:G)</f>
        <v>48.269123333333326</v>
      </c>
      <c r="J28" s="2">
        <f t="shared" si="0"/>
        <v>-3.9871566666666283</v>
      </c>
      <c r="K28" s="2">
        <f t="shared" si="1"/>
        <v>86.01284333333336</v>
      </c>
      <c r="L28" s="2">
        <f t="shared" si="2"/>
        <v>174.29871845943416</v>
      </c>
      <c r="M28" s="2">
        <f>SUMIF(A:A,A28,L:L)</f>
        <v>3462.448354193869</v>
      </c>
      <c r="N28" s="3">
        <f t="shared" si="3"/>
        <v>0.05033973091564411</v>
      </c>
      <c r="O28" s="7">
        <f t="shared" si="4"/>
        <v>19.865024739121708</v>
      </c>
      <c r="P28" s="3">
        <f t="shared" si="5"/>
        <v>0.05033973091564411</v>
      </c>
      <c r="Q28" s="3">
        <f>IF(ISNUMBER(P28),SUMIF(A:A,A28,P:P),"")</f>
        <v>0.8849973290682632</v>
      </c>
      <c r="R28" s="3">
        <f t="shared" si="6"/>
        <v>0.05688122354972804</v>
      </c>
      <c r="S28" s="8">
        <f t="shared" si="7"/>
        <v>17.580493835997682</v>
      </c>
    </row>
    <row r="29" spans="1:19" ht="15">
      <c r="A29" s="1">
        <v>27</v>
      </c>
      <c r="B29" s="5">
        <v>0.6041666666666666</v>
      </c>
      <c r="C29" s="1" t="s">
        <v>254</v>
      </c>
      <c r="D29" s="1">
        <v>3</v>
      </c>
      <c r="E29" s="1">
        <v>1</v>
      </c>
      <c r="F29" s="1" t="s">
        <v>255</v>
      </c>
      <c r="G29" s="2">
        <v>27.6610666666667</v>
      </c>
      <c r="H29" s="6">
        <f>1+_xlfn.COUNTIFS(A:A,A29,O:O,"&lt;"&amp;O29)</f>
        <v>10</v>
      </c>
      <c r="I29" s="2">
        <f>_xlfn.AVERAGEIF(A:A,A29,G:G)</f>
        <v>48.269123333333326</v>
      </c>
      <c r="J29" s="2">
        <f t="shared" si="0"/>
        <v>-20.608056666666627</v>
      </c>
      <c r="K29" s="2">
        <f t="shared" si="1"/>
        <v>69.39194333333337</v>
      </c>
      <c r="L29" s="2">
        <f t="shared" si="2"/>
        <v>64.29723315056926</v>
      </c>
      <c r="M29" s="2">
        <f>SUMIF(A:A,A29,L:L)</f>
        <v>3462.448354193869</v>
      </c>
      <c r="N29" s="3">
        <f t="shared" si="3"/>
        <v>0.01856987500555485</v>
      </c>
      <c r="O29" s="7">
        <f t="shared" si="4"/>
        <v>53.850658644760266</v>
      </c>
      <c r="P29" s="3">
        <f t="shared" si="5"/>
      </c>
      <c r="Q29" s="3">
        <f>IF(ISNUMBER(P29),SUMIF(A:A,A29,P:P),"")</f>
      </c>
      <c r="R29" s="3">
        <f t="shared" si="6"/>
      </c>
      <c r="S29" s="8">
        <f t="shared" si="7"/>
      </c>
    </row>
    <row r="30" spans="1:19" ht="15">
      <c r="A30" s="1">
        <v>27</v>
      </c>
      <c r="B30" s="5">
        <v>0.6041666666666666</v>
      </c>
      <c r="C30" s="1" t="s">
        <v>254</v>
      </c>
      <c r="D30" s="1">
        <v>3</v>
      </c>
      <c r="E30" s="1">
        <v>4</v>
      </c>
      <c r="F30" s="1" t="s">
        <v>258</v>
      </c>
      <c r="G30" s="2">
        <v>43.5612333333333</v>
      </c>
      <c r="H30" s="6">
        <f>1+_xlfn.COUNTIFS(A:A,A30,O:O,"&lt;"&amp;O30)</f>
        <v>6</v>
      </c>
      <c r="I30" s="2">
        <f>_xlfn.AVERAGEIF(A:A,A30,G:G)</f>
        <v>48.269123333333326</v>
      </c>
      <c r="J30" s="2">
        <f t="shared" si="0"/>
        <v>-4.707890000000027</v>
      </c>
      <c r="K30" s="2">
        <f t="shared" si="1"/>
        <v>85.29210999999998</v>
      </c>
      <c r="L30" s="2">
        <f t="shared" si="2"/>
        <v>166.92199375056484</v>
      </c>
      <c r="M30" s="2">
        <f>SUMIF(A:A,A30,L:L)</f>
        <v>3462.448354193869</v>
      </c>
      <c r="N30" s="3">
        <f t="shared" si="3"/>
        <v>0.048209237127936254</v>
      </c>
      <c r="O30" s="7">
        <f t="shared" si="4"/>
        <v>20.7429127606029</v>
      </c>
      <c r="P30" s="3">
        <f t="shared" si="5"/>
        <v>0.048209237127936254</v>
      </c>
      <c r="Q30" s="3">
        <f>IF(ISNUMBER(P30),SUMIF(A:A,A30,P:P),"")</f>
        <v>0.8849973290682632</v>
      </c>
      <c r="R30" s="3">
        <f t="shared" si="6"/>
        <v>0.05447387867112726</v>
      </c>
      <c r="S30" s="8">
        <f t="shared" si="7"/>
        <v>18.35742239022956</v>
      </c>
    </row>
    <row r="31" spans="1:19" ht="15">
      <c r="A31" s="1">
        <v>27</v>
      </c>
      <c r="B31" s="5">
        <v>0.6041666666666666</v>
      </c>
      <c r="C31" s="1" t="s">
        <v>254</v>
      </c>
      <c r="D31" s="1">
        <v>3</v>
      </c>
      <c r="E31" s="1">
        <v>6</v>
      </c>
      <c r="F31" s="1" t="s">
        <v>260</v>
      </c>
      <c r="G31" s="2">
        <v>37.1378333333333</v>
      </c>
      <c r="H31" s="6">
        <f>1+_xlfn.COUNTIFS(A:A,A31,O:O,"&lt;"&amp;O31)</f>
        <v>8</v>
      </c>
      <c r="I31" s="2">
        <f>_xlfn.AVERAGEIF(A:A,A31,G:G)</f>
        <v>48.269123333333326</v>
      </c>
      <c r="J31" s="2">
        <f t="shared" si="0"/>
        <v>-11.131290000000028</v>
      </c>
      <c r="K31" s="2">
        <f t="shared" si="1"/>
        <v>78.86870999999996</v>
      </c>
      <c r="L31" s="2">
        <f t="shared" si="2"/>
        <v>113.53629891263105</v>
      </c>
      <c r="M31" s="2">
        <f>SUMIF(A:A,A31,L:L)</f>
        <v>3462.448354193869</v>
      </c>
      <c r="N31" s="3">
        <f t="shared" si="3"/>
        <v>0.03279075593289671</v>
      </c>
      <c r="O31" s="7">
        <f t="shared" si="4"/>
        <v>30.496399718457507</v>
      </c>
      <c r="P31" s="3">
        <f t="shared" si="5"/>
      </c>
      <c r="Q31" s="3">
        <f>IF(ISNUMBER(P31),SUMIF(A:A,A31,P:P),"")</f>
      </c>
      <c r="R31" s="3">
        <f t="shared" si="6"/>
      </c>
      <c r="S31" s="8">
        <f t="shared" si="7"/>
      </c>
    </row>
    <row r="32" spans="1:19" ht="15">
      <c r="A32" s="1">
        <v>27</v>
      </c>
      <c r="B32" s="5">
        <v>0.6041666666666666</v>
      </c>
      <c r="C32" s="1" t="s">
        <v>254</v>
      </c>
      <c r="D32" s="1">
        <v>3</v>
      </c>
      <c r="E32" s="1">
        <v>8</v>
      </c>
      <c r="F32" s="1" t="s">
        <v>262</v>
      </c>
      <c r="G32" s="2">
        <v>38.754433333333296</v>
      </c>
      <c r="H32" s="6">
        <f>1+_xlfn.COUNTIFS(A:A,A32,O:O,"&lt;"&amp;O32)</f>
        <v>7</v>
      </c>
      <c r="I32" s="2">
        <f>_xlfn.AVERAGEIF(A:A,A32,G:G)</f>
        <v>48.269123333333326</v>
      </c>
      <c r="J32" s="2">
        <f t="shared" si="0"/>
        <v>-9.51469000000003</v>
      </c>
      <c r="K32" s="2">
        <f t="shared" si="1"/>
        <v>80.48530999999997</v>
      </c>
      <c r="L32" s="2">
        <f t="shared" si="2"/>
        <v>125.10064833582433</v>
      </c>
      <c r="M32" s="2">
        <f>SUMIF(A:A,A32,L:L)</f>
        <v>3462.448354193869</v>
      </c>
      <c r="N32" s="3">
        <f t="shared" si="3"/>
        <v>0.03613069006048768</v>
      </c>
      <c r="O32" s="7">
        <f t="shared" si="4"/>
        <v>27.67730143891147</v>
      </c>
      <c r="P32" s="3">
        <f t="shared" si="5"/>
      </c>
      <c r="Q32" s="3">
        <f>IF(ISNUMBER(P32),SUMIF(A:A,A32,P:P),"")</f>
      </c>
      <c r="R32" s="3">
        <f t="shared" si="6"/>
      </c>
      <c r="S32" s="8">
        <f t="shared" si="7"/>
      </c>
    </row>
    <row r="33" spans="1:19" ht="15">
      <c r="A33" s="1">
        <v>27</v>
      </c>
      <c r="B33" s="5">
        <v>0.6041666666666666</v>
      </c>
      <c r="C33" s="1" t="s">
        <v>254</v>
      </c>
      <c r="D33" s="1">
        <v>3</v>
      </c>
      <c r="E33" s="1">
        <v>9</v>
      </c>
      <c r="F33" s="1" t="s">
        <v>263</v>
      </c>
      <c r="G33" s="2">
        <v>34.2120333333333</v>
      </c>
      <c r="H33" s="6">
        <f>1+_xlfn.COUNTIFS(A:A,A33,O:O,"&lt;"&amp;O33)</f>
        <v>9</v>
      </c>
      <c r="I33" s="2">
        <f>_xlfn.AVERAGEIF(A:A,A33,G:G)</f>
        <v>48.269123333333326</v>
      </c>
      <c r="J33" s="2">
        <f t="shared" si="0"/>
        <v>-14.057090000000024</v>
      </c>
      <c r="K33" s="2">
        <f t="shared" si="1"/>
        <v>75.94290999999998</v>
      </c>
      <c r="L33" s="2">
        <f t="shared" si="2"/>
        <v>95.25662829646679</v>
      </c>
      <c r="M33" s="2">
        <f>SUMIF(A:A,A33,L:L)</f>
        <v>3462.448354193869</v>
      </c>
      <c r="N33" s="3">
        <f t="shared" si="3"/>
        <v>0.02751134993279764</v>
      </c>
      <c r="O33" s="7">
        <f t="shared" si="4"/>
        <v>36.34863437972742</v>
      </c>
      <c r="P33" s="3">
        <f t="shared" si="5"/>
      </c>
      <c r="Q33" s="3">
        <f>IF(ISNUMBER(P33),SUMIF(A:A,A33,P:P),"")</f>
      </c>
      <c r="R33" s="3">
        <f t="shared" si="6"/>
      </c>
      <c r="S33" s="8">
        <f t="shared" si="7"/>
      </c>
    </row>
    <row r="34" spans="1:19" ht="15">
      <c r="A34" s="1">
        <v>23</v>
      </c>
      <c r="B34" s="5">
        <v>0.6145833333333334</v>
      </c>
      <c r="C34" s="1" t="s">
        <v>218</v>
      </c>
      <c r="D34" s="1">
        <v>2</v>
      </c>
      <c r="E34" s="1">
        <v>2</v>
      </c>
      <c r="F34" s="1" t="s">
        <v>220</v>
      </c>
      <c r="G34" s="2">
        <v>67.9596</v>
      </c>
      <c r="H34" s="6">
        <f>1+_xlfn.COUNTIFS(A:A,A34,O:O,"&lt;"&amp;O34)</f>
        <v>1</v>
      </c>
      <c r="I34" s="2">
        <f>_xlfn.AVERAGEIF(A:A,A34,G:G)</f>
        <v>49.90942222222219</v>
      </c>
      <c r="J34" s="2">
        <f t="shared" si="0"/>
        <v>18.050177777777805</v>
      </c>
      <c r="K34" s="2">
        <f t="shared" si="1"/>
        <v>108.0501777777778</v>
      </c>
      <c r="L34" s="2">
        <f t="shared" si="2"/>
        <v>653.9367712036735</v>
      </c>
      <c r="M34" s="2">
        <f>SUMIF(A:A,A34,L:L)</f>
        <v>1879.0263848861846</v>
      </c>
      <c r="N34" s="3">
        <f t="shared" si="3"/>
        <v>0.34801894026798535</v>
      </c>
      <c r="O34" s="7">
        <f t="shared" si="4"/>
        <v>2.8734068301856475</v>
      </c>
      <c r="P34" s="3">
        <f t="shared" si="5"/>
        <v>0.34801894026798535</v>
      </c>
      <c r="Q34" s="3">
        <f>IF(ISNUMBER(P34),SUMIF(A:A,A34,P:P),"")</f>
        <v>1</v>
      </c>
      <c r="R34" s="3">
        <f t="shared" si="6"/>
        <v>0.34801894026798535</v>
      </c>
      <c r="S34" s="8">
        <f t="shared" si="7"/>
        <v>2.8734068301856475</v>
      </c>
    </row>
    <row r="35" spans="1:19" ht="15">
      <c r="A35" s="1">
        <v>23</v>
      </c>
      <c r="B35" s="5">
        <v>0.6145833333333334</v>
      </c>
      <c r="C35" s="1" t="s">
        <v>218</v>
      </c>
      <c r="D35" s="1">
        <v>2</v>
      </c>
      <c r="E35" s="1">
        <v>1</v>
      </c>
      <c r="F35" s="1" t="s">
        <v>219</v>
      </c>
      <c r="G35" s="2">
        <v>65.0607999999999</v>
      </c>
      <c r="H35" s="6">
        <f>1+_xlfn.COUNTIFS(A:A,A35,O:O,"&lt;"&amp;O35)</f>
        <v>2</v>
      </c>
      <c r="I35" s="2">
        <f>_xlfn.AVERAGEIF(A:A,A35,G:G)</f>
        <v>49.90942222222219</v>
      </c>
      <c r="J35" s="2">
        <f t="shared" si="0"/>
        <v>15.15137777777771</v>
      </c>
      <c r="K35" s="2">
        <f t="shared" si="1"/>
        <v>105.15137777777771</v>
      </c>
      <c r="L35" s="2">
        <f t="shared" si="2"/>
        <v>549.5406056064439</v>
      </c>
      <c r="M35" s="2">
        <f>SUMIF(A:A,A35,L:L)</f>
        <v>1879.0263848861846</v>
      </c>
      <c r="N35" s="3">
        <f t="shared" si="3"/>
        <v>0.29246029221656217</v>
      </c>
      <c r="O35" s="7">
        <f t="shared" si="4"/>
        <v>3.4192675949989</v>
      </c>
      <c r="P35" s="3">
        <f t="shared" si="5"/>
        <v>0.29246029221656217</v>
      </c>
      <c r="Q35" s="3">
        <f>IF(ISNUMBER(P35),SUMIF(A:A,A35,P:P),"")</f>
        <v>1</v>
      </c>
      <c r="R35" s="3">
        <f t="shared" si="6"/>
        <v>0.29246029221656217</v>
      </c>
      <c r="S35" s="8">
        <f t="shared" si="7"/>
        <v>3.4192675949989</v>
      </c>
    </row>
    <row r="36" spans="1:19" ht="15">
      <c r="A36" s="1">
        <v>23</v>
      </c>
      <c r="B36" s="5">
        <v>0.6145833333333334</v>
      </c>
      <c r="C36" s="1" t="s">
        <v>218</v>
      </c>
      <c r="D36" s="1">
        <v>2</v>
      </c>
      <c r="E36" s="1">
        <v>3</v>
      </c>
      <c r="F36" s="1" t="s">
        <v>221</v>
      </c>
      <c r="G36" s="2">
        <v>59.4749</v>
      </c>
      <c r="H36" s="6">
        <f>1+_xlfn.COUNTIFS(A:A,A36,O:O,"&lt;"&amp;O36)</f>
        <v>3</v>
      </c>
      <c r="I36" s="2">
        <f>_xlfn.AVERAGEIF(A:A,A36,G:G)</f>
        <v>49.90942222222219</v>
      </c>
      <c r="J36" s="2">
        <f t="shared" si="0"/>
        <v>9.565477777777808</v>
      </c>
      <c r="K36" s="2">
        <f t="shared" si="1"/>
        <v>99.5654777777778</v>
      </c>
      <c r="L36" s="2">
        <f t="shared" si="2"/>
        <v>393.046791320691</v>
      </c>
      <c r="M36" s="2">
        <f>SUMIF(A:A,A36,L:L)</f>
        <v>1879.0263848861846</v>
      </c>
      <c r="N36" s="3">
        <f t="shared" si="3"/>
        <v>0.20917577021915976</v>
      </c>
      <c r="O36" s="7">
        <f t="shared" si="4"/>
        <v>4.780668425182658</v>
      </c>
      <c r="P36" s="3">
        <f t="shared" si="5"/>
        <v>0.20917577021915976</v>
      </c>
      <c r="Q36" s="3">
        <f>IF(ISNUMBER(P36),SUMIF(A:A,A36,P:P),"")</f>
        <v>1</v>
      </c>
      <c r="R36" s="3">
        <f t="shared" si="6"/>
        <v>0.20917577021915976</v>
      </c>
      <c r="S36" s="8">
        <f t="shared" si="7"/>
        <v>4.780668425182658</v>
      </c>
    </row>
    <row r="37" spans="1:19" ht="15">
      <c r="A37" s="1">
        <v>23</v>
      </c>
      <c r="B37" s="5">
        <v>0.6145833333333334</v>
      </c>
      <c r="C37" s="1" t="s">
        <v>218</v>
      </c>
      <c r="D37" s="1">
        <v>2</v>
      </c>
      <c r="E37" s="1">
        <v>6</v>
      </c>
      <c r="F37" s="1" t="s">
        <v>224</v>
      </c>
      <c r="G37" s="2">
        <v>36.0480333333333</v>
      </c>
      <c r="H37" s="6">
        <f>1+_xlfn.COUNTIFS(A:A,A37,O:O,"&lt;"&amp;O37)</f>
        <v>4</v>
      </c>
      <c r="I37" s="2">
        <f>_xlfn.AVERAGEIF(A:A,A37,G:G)</f>
        <v>49.90942222222219</v>
      </c>
      <c r="J37" s="2">
        <f t="shared" si="0"/>
        <v>-13.86138888888889</v>
      </c>
      <c r="K37" s="2">
        <f t="shared" si="1"/>
        <v>76.13861111111112</v>
      </c>
      <c r="L37" s="2">
        <f t="shared" si="2"/>
        <v>96.38173056223928</v>
      </c>
      <c r="M37" s="2">
        <f>SUMIF(A:A,A37,L:L)</f>
        <v>1879.0263848861846</v>
      </c>
      <c r="N37" s="3">
        <f t="shared" si="3"/>
        <v>0.0512934418257662</v>
      </c>
      <c r="O37" s="7">
        <f t="shared" si="4"/>
        <v>19.495669707577914</v>
      </c>
      <c r="P37" s="3">
        <f t="shared" si="5"/>
        <v>0.0512934418257662</v>
      </c>
      <c r="Q37" s="3">
        <f>IF(ISNUMBER(P37),SUMIF(A:A,A37,P:P),"")</f>
        <v>1</v>
      </c>
      <c r="R37" s="3">
        <f t="shared" si="6"/>
        <v>0.0512934418257662</v>
      </c>
      <c r="S37" s="8">
        <f t="shared" si="7"/>
        <v>19.495669707577914</v>
      </c>
    </row>
    <row r="38" spans="1:19" ht="15">
      <c r="A38" s="1">
        <v>23</v>
      </c>
      <c r="B38" s="5">
        <v>0.6145833333333334</v>
      </c>
      <c r="C38" s="1" t="s">
        <v>218</v>
      </c>
      <c r="D38" s="1">
        <v>2</v>
      </c>
      <c r="E38" s="1">
        <v>5</v>
      </c>
      <c r="F38" s="1" t="s">
        <v>223</v>
      </c>
      <c r="G38" s="2">
        <v>35.937599999999996</v>
      </c>
      <c r="H38" s="6">
        <f>1+_xlfn.COUNTIFS(A:A,A38,O:O,"&lt;"&amp;O38)</f>
        <v>5</v>
      </c>
      <c r="I38" s="2">
        <f>_xlfn.AVERAGEIF(A:A,A38,G:G)</f>
        <v>49.90942222222219</v>
      </c>
      <c r="J38" s="2">
        <f t="shared" si="0"/>
        <v>-13.971822222222194</v>
      </c>
      <c r="K38" s="2">
        <f t="shared" si="1"/>
        <v>76.02817777777781</v>
      </c>
      <c r="L38" s="2">
        <f t="shared" si="2"/>
        <v>95.74521631601698</v>
      </c>
      <c r="M38" s="2">
        <f>SUMIF(A:A,A38,L:L)</f>
        <v>1879.0263848861846</v>
      </c>
      <c r="N38" s="3">
        <f t="shared" si="3"/>
        <v>0.050954694987860115</v>
      </c>
      <c r="O38" s="7">
        <f t="shared" si="4"/>
        <v>19.625276929598904</v>
      </c>
      <c r="P38" s="3">
        <f t="shared" si="5"/>
        <v>0.050954694987860115</v>
      </c>
      <c r="Q38" s="3">
        <f>IF(ISNUMBER(P38),SUMIF(A:A,A38,P:P),"")</f>
        <v>1</v>
      </c>
      <c r="R38" s="3">
        <f t="shared" si="6"/>
        <v>0.050954694987860115</v>
      </c>
      <c r="S38" s="8">
        <f t="shared" si="7"/>
        <v>19.625276929598904</v>
      </c>
    </row>
    <row r="39" spans="1:19" ht="15">
      <c r="A39" s="1">
        <v>23</v>
      </c>
      <c r="B39" s="5">
        <v>0.6145833333333334</v>
      </c>
      <c r="C39" s="1" t="s">
        <v>218</v>
      </c>
      <c r="D39" s="1">
        <v>2</v>
      </c>
      <c r="E39" s="1">
        <v>4</v>
      </c>
      <c r="F39" s="1" t="s">
        <v>222</v>
      </c>
      <c r="G39" s="2">
        <v>34.9756</v>
      </c>
      <c r="H39" s="6">
        <f>1+_xlfn.COUNTIFS(A:A,A39,O:O,"&lt;"&amp;O39)</f>
        <v>6</v>
      </c>
      <c r="I39" s="2">
        <f>_xlfn.AVERAGEIF(A:A,A39,G:G)</f>
        <v>49.90942222222219</v>
      </c>
      <c r="J39" s="2">
        <f t="shared" si="0"/>
        <v>-14.93382222222219</v>
      </c>
      <c r="K39" s="2">
        <f t="shared" si="1"/>
        <v>75.06617777777781</v>
      </c>
      <c r="L39" s="2">
        <f t="shared" si="2"/>
        <v>90.37526987711992</v>
      </c>
      <c r="M39" s="2">
        <f>SUMIF(A:A,A39,L:L)</f>
        <v>1879.0263848861846</v>
      </c>
      <c r="N39" s="3">
        <f t="shared" si="3"/>
        <v>0.04809686048266645</v>
      </c>
      <c r="O39" s="7">
        <f t="shared" si="4"/>
        <v>20.79137785636525</v>
      </c>
      <c r="P39" s="3">
        <f t="shared" si="5"/>
        <v>0.04809686048266645</v>
      </c>
      <c r="Q39" s="3">
        <f>IF(ISNUMBER(P39),SUMIF(A:A,A39,P:P),"")</f>
        <v>1</v>
      </c>
      <c r="R39" s="3">
        <f t="shared" si="6"/>
        <v>0.04809686048266645</v>
      </c>
      <c r="S39" s="8">
        <f t="shared" si="7"/>
        <v>20.79137785636525</v>
      </c>
    </row>
    <row r="40" spans="1:19" ht="15">
      <c r="A40" s="1">
        <v>9</v>
      </c>
      <c r="B40" s="5">
        <v>0.6194444444444445</v>
      </c>
      <c r="C40" s="1" t="s">
        <v>84</v>
      </c>
      <c r="D40" s="1">
        <v>3</v>
      </c>
      <c r="E40" s="1">
        <v>1</v>
      </c>
      <c r="F40" s="1" t="s">
        <v>95</v>
      </c>
      <c r="G40" s="2">
        <v>63.692233333333405</v>
      </c>
      <c r="H40" s="6">
        <f>1+_xlfn.COUNTIFS(A:A,A40,O:O,"&lt;"&amp;O40)</f>
        <v>1</v>
      </c>
      <c r="I40" s="2">
        <f>_xlfn.AVERAGEIF(A:A,A40,G:G)</f>
        <v>47.53888333333333</v>
      </c>
      <c r="J40" s="2">
        <f t="shared" si="0"/>
        <v>16.153350000000074</v>
      </c>
      <c r="K40" s="2">
        <f t="shared" si="1"/>
        <v>106.15335000000007</v>
      </c>
      <c r="L40" s="2">
        <f t="shared" si="2"/>
        <v>583.5913530679209</v>
      </c>
      <c r="M40" s="2">
        <f>SUMIF(A:A,A40,L:L)</f>
        <v>1075.7207102633506</v>
      </c>
      <c r="N40" s="3">
        <f t="shared" si="3"/>
        <v>0.5425119619804011</v>
      </c>
      <c r="O40" s="7">
        <f t="shared" si="4"/>
        <v>1.8432773285764457</v>
      </c>
      <c r="P40" s="3">
        <f t="shared" si="5"/>
        <v>0.5425119619804011</v>
      </c>
      <c r="Q40" s="3">
        <f>IF(ISNUMBER(P40),SUMIF(A:A,A40,P:P),"")</f>
        <v>1</v>
      </c>
      <c r="R40" s="3">
        <f t="shared" si="6"/>
        <v>0.5425119619804011</v>
      </c>
      <c r="S40" s="8">
        <f t="shared" si="7"/>
        <v>1.8432773285764457</v>
      </c>
    </row>
    <row r="41" spans="1:19" ht="15">
      <c r="A41" s="1">
        <v>9</v>
      </c>
      <c r="B41" s="5">
        <v>0.6194444444444445</v>
      </c>
      <c r="C41" s="1" t="s">
        <v>84</v>
      </c>
      <c r="D41" s="1">
        <v>3</v>
      </c>
      <c r="E41" s="1">
        <v>5</v>
      </c>
      <c r="F41" s="1" t="s">
        <v>97</v>
      </c>
      <c r="G41" s="2">
        <v>45.805099999999996</v>
      </c>
      <c r="H41" s="6">
        <f>1+_xlfn.COUNTIFS(A:A,A41,O:O,"&lt;"&amp;O41)</f>
        <v>2</v>
      </c>
      <c r="I41" s="2">
        <f>_xlfn.AVERAGEIF(A:A,A41,G:G)</f>
        <v>47.53888333333333</v>
      </c>
      <c r="J41" s="2">
        <f t="shared" si="0"/>
        <v>-1.733783333333335</v>
      </c>
      <c r="K41" s="2">
        <f t="shared" si="1"/>
        <v>88.26621666666666</v>
      </c>
      <c r="L41" s="2">
        <f t="shared" si="2"/>
        <v>199.53167586660322</v>
      </c>
      <c r="M41" s="2">
        <f>SUMIF(A:A,A41,L:L)</f>
        <v>1075.7207102633506</v>
      </c>
      <c r="N41" s="3">
        <f t="shared" si="3"/>
        <v>0.1854865058958986</v>
      </c>
      <c r="O41" s="7">
        <f t="shared" si="4"/>
        <v>5.391227761663883</v>
      </c>
      <c r="P41" s="3">
        <f t="shared" si="5"/>
        <v>0.1854865058958986</v>
      </c>
      <c r="Q41" s="3">
        <f>IF(ISNUMBER(P41),SUMIF(A:A,A41,P:P),"")</f>
        <v>1</v>
      </c>
      <c r="R41" s="3">
        <f t="shared" si="6"/>
        <v>0.1854865058958986</v>
      </c>
      <c r="S41" s="8">
        <f t="shared" si="7"/>
        <v>5.391227761663883</v>
      </c>
    </row>
    <row r="42" spans="1:19" ht="15">
      <c r="A42" s="1">
        <v>9</v>
      </c>
      <c r="B42" s="5">
        <v>0.6194444444444445</v>
      </c>
      <c r="C42" s="1" t="s">
        <v>84</v>
      </c>
      <c r="D42" s="1">
        <v>3</v>
      </c>
      <c r="E42" s="1">
        <v>4</v>
      </c>
      <c r="F42" s="1" t="s">
        <v>96</v>
      </c>
      <c r="G42" s="2">
        <v>43.5219333333333</v>
      </c>
      <c r="H42" s="6">
        <f>1+_xlfn.COUNTIFS(A:A,A42,O:O,"&lt;"&amp;O42)</f>
        <v>3</v>
      </c>
      <c r="I42" s="2">
        <f>_xlfn.AVERAGEIF(A:A,A42,G:G)</f>
        <v>47.53888333333333</v>
      </c>
      <c r="J42" s="2">
        <f t="shared" si="0"/>
        <v>-4.01695000000003</v>
      </c>
      <c r="K42" s="2">
        <f t="shared" si="1"/>
        <v>85.98304999999996</v>
      </c>
      <c r="L42" s="2">
        <f t="shared" si="2"/>
        <v>173.9874203914249</v>
      </c>
      <c r="M42" s="2">
        <f>SUMIF(A:A,A42,L:L)</f>
        <v>1075.7207102633506</v>
      </c>
      <c r="N42" s="3">
        <f t="shared" si="3"/>
        <v>0.161740327885693</v>
      </c>
      <c r="O42" s="7">
        <f t="shared" si="4"/>
        <v>6.182749924352395</v>
      </c>
      <c r="P42" s="3">
        <f t="shared" si="5"/>
        <v>0.161740327885693</v>
      </c>
      <c r="Q42" s="3">
        <f>IF(ISNUMBER(P42),SUMIF(A:A,A42,P:P),"")</f>
        <v>1</v>
      </c>
      <c r="R42" s="3">
        <f t="shared" si="6"/>
        <v>0.161740327885693</v>
      </c>
      <c r="S42" s="8">
        <f t="shared" si="7"/>
        <v>6.182749924352395</v>
      </c>
    </row>
    <row r="43" spans="1:19" ht="15">
      <c r="A43" s="1">
        <v>9</v>
      </c>
      <c r="B43" s="5">
        <v>0.6194444444444445</v>
      </c>
      <c r="C43" s="1" t="s">
        <v>84</v>
      </c>
      <c r="D43" s="1">
        <v>3</v>
      </c>
      <c r="E43" s="1">
        <v>6</v>
      </c>
      <c r="F43" s="1" t="s">
        <v>98</v>
      </c>
      <c r="G43" s="2">
        <v>37.1362666666666</v>
      </c>
      <c r="H43" s="6">
        <f>1+_xlfn.COUNTIFS(A:A,A43,O:O,"&lt;"&amp;O43)</f>
        <v>4</v>
      </c>
      <c r="I43" s="2">
        <f>_xlfn.AVERAGEIF(A:A,A43,G:G)</f>
        <v>47.53888333333333</v>
      </c>
      <c r="J43" s="2">
        <f t="shared" si="0"/>
        <v>-10.40261666666673</v>
      </c>
      <c r="K43" s="2">
        <f t="shared" si="1"/>
        <v>79.59738333333327</v>
      </c>
      <c r="L43" s="2">
        <f t="shared" si="2"/>
        <v>118.61026093740162</v>
      </c>
      <c r="M43" s="2">
        <f>SUMIF(A:A,A43,L:L)</f>
        <v>1075.7207102633506</v>
      </c>
      <c r="N43" s="3">
        <f t="shared" si="3"/>
        <v>0.11026120423800734</v>
      </c>
      <c r="O43" s="7">
        <f t="shared" si="4"/>
        <v>9.069373102813412</v>
      </c>
      <c r="P43" s="3">
        <f t="shared" si="5"/>
        <v>0.11026120423800734</v>
      </c>
      <c r="Q43" s="3">
        <f>IF(ISNUMBER(P43),SUMIF(A:A,A43,P:P),"")</f>
        <v>1</v>
      </c>
      <c r="R43" s="3">
        <f t="shared" si="6"/>
        <v>0.11026120423800734</v>
      </c>
      <c r="S43" s="8">
        <f t="shared" si="7"/>
        <v>9.069373102813412</v>
      </c>
    </row>
    <row r="44" spans="1:19" ht="15">
      <c r="A44" s="1">
        <v>28</v>
      </c>
      <c r="B44" s="5">
        <v>0.625</v>
      </c>
      <c r="C44" s="1" t="s">
        <v>254</v>
      </c>
      <c r="D44" s="1">
        <v>4</v>
      </c>
      <c r="E44" s="1">
        <v>1</v>
      </c>
      <c r="F44" s="1" t="s">
        <v>265</v>
      </c>
      <c r="G44" s="2">
        <v>71.6884333333334</v>
      </c>
      <c r="H44" s="6">
        <f>1+_xlfn.COUNTIFS(A:A,A44,O:O,"&lt;"&amp;O44)</f>
        <v>1</v>
      </c>
      <c r="I44" s="2">
        <f>_xlfn.AVERAGEIF(A:A,A44,G:G)</f>
        <v>46.87301666666667</v>
      </c>
      <c r="J44" s="2">
        <f t="shared" si="0"/>
        <v>24.815416666666735</v>
      </c>
      <c r="K44" s="2">
        <f t="shared" si="1"/>
        <v>114.81541666666674</v>
      </c>
      <c r="L44" s="2">
        <f t="shared" si="2"/>
        <v>981.345903135221</v>
      </c>
      <c r="M44" s="2">
        <f>SUMIF(A:A,A44,L:L)</f>
        <v>3560.491423012691</v>
      </c>
      <c r="N44" s="3">
        <f t="shared" si="3"/>
        <v>0.27562091479632334</v>
      </c>
      <c r="O44" s="7">
        <f t="shared" si="4"/>
        <v>3.628171689144033</v>
      </c>
      <c r="P44" s="3">
        <f t="shared" si="5"/>
        <v>0.27562091479632334</v>
      </c>
      <c r="Q44" s="3">
        <f>IF(ISNUMBER(P44),SUMIF(A:A,A44,P:P),"")</f>
        <v>0.9410456346764982</v>
      </c>
      <c r="R44" s="3">
        <f t="shared" si="6"/>
        <v>0.2928879372476693</v>
      </c>
      <c r="S44" s="8">
        <f t="shared" si="7"/>
        <v>3.4142751299258487</v>
      </c>
    </row>
    <row r="45" spans="1:19" ht="15">
      <c r="A45" s="1">
        <v>28</v>
      </c>
      <c r="B45" s="5">
        <v>0.625</v>
      </c>
      <c r="C45" s="1" t="s">
        <v>254</v>
      </c>
      <c r="D45" s="1">
        <v>4</v>
      </c>
      <c r="E45" s="1">
        <v>6</v>
      </c>
      <c r="F45" s="1" t="s">
        <v>269</v>
      </c>
      <c r="G45" s="2">
        <v>58.461033333333305</v>
      </c>
      <c r="H45" s="6">
        <f>1+_xlfn.COUNTIFS(A:A,A45,O:O,"&lt;"&amp;O45)</f>
        <v>2</v>
      </c>
      <c r="I45" s="2">
        <f>_xlfn.AVERAGEIF(A:A,A45,G:G)</f>
        <v>46.87301666666667</v>
      </c>
      <c r="J45" s="2">
        <f t="shared" si="0"/>
        <v>11.588016666666633</v>
      </c>
      <c r="K45" s="2">
        <f t="shared" si="1"/>
        <v>101.58801666666663</v>
      </c>
      <c r="L45" s="2">
        <f t="shared" si="2"/>
        <v>443.7587238603547</v>
      </c>
      <c r="M45" s="2">
        <f>SUMIF(A:A,A45,L:L)</f>
        <v>3560.491423012691</v>
      </c>
      <c r="N45" s="3">
        <f t="shared" si="3"/>
        <v>0.1246341224113582</v>
      </c>
      <c r="O45" s="7">
        <f t="shared" si="4"/>
        <v>8.023484906480697</v>
      </c>
      <c r="P45" s="3">
        <f t="shared" si="5"/>
        <v>0.1246341224113582</v>
      </c>
      <c r="Q45" s="3">
        <f>IF(ISNUMBER(P45),SUMIF(A:A,A45,P:P),"")</f>
        <v>0.9410456346764982</v>
      </c>
      <c r="R45" s="3">
        <f t="shared" si="6"/>
        <v>0.1324421662656174</v>
      </c>
      <c r="S45" s="8">
        <f t="shared" si="7"/>
        <v>7.55046544613643</v>
      </c>
    </row>
    <row r="46" spans="1:19" ht="15">
      <c r="A46" s="1">
        <v>28</v>
      </c>
      <c r="B46" s="5">
        <v>0.625</v>
      </c>
      <c r="C46" s="1" t="s">
        <v>254</v>
      </c>
      <c r="D46" s="1">
        <v>4</v>
      </c>
      <c r="E46" s="1">
        <v>12</v>
      </c>
      <c r="F46" s="1" t="s">
        <v>274</v>
      </c>
      <c r="G46" s="2">
        <v>57.185166666666696</v>
      </c>
      <c r="H46" s="6">
        <f>1+_xlfn.COUNTIFS(A:A,A46,O:O,"&lt;"&amp;O46)</f>
        <v>3</v>
      </c>
      <c r="I46" s="2">
        <f>_xlfn.AVERAGEIF(A:A,A46,G:G)</f>
        <v>46.87301666666667</v>
      </c>
      <c r="J46" s="2">
        <f t="shared" si="0"/>
        <v>10.312150000000024</v>
      </c>
      <c r="K46" s="2">
        <f t="shared" si="1"/>
        <v>100.31215000000003</v>
      </c>
      <c r="L46" s="2">
        <f t="shared" si="2"/>
        <v>411.0558116311676</v>
      </c>
      <c r="M46" s="2">
        <f>SUMIF(A:A,A46,L:L)</f>
        <v>3560.491423012691</v>
      </c>
      <c r="N46" s="3">
        <f t="shared" si="3"/>
        <v>0.11544917900219372</v>
      </c>
      <c r="O46" s="7">
        <f t="shared" si="4"/>
        <v>8.661819933609042</v>
      </c>
      <c r="P46" s="3">
        <f t="shared" si="5"/>
        <v>0.11544917900219372</v>
      </c>
      <c r="Q46" s="3">
        <f>IF(ISNUMBER(P46),SUMIF(A:A,A46,P:P),"")</f>
        <v>0.9410456346764982</v>
      </c>
      <c r="R46" s="3">
        <f t="shared" si="6"/>
        <v>0.1226818070750432</v>
      </c>
      <c r="S46" s="8">
        <f t="shared" si="7"/>
        <v>8.151167836876663</v>
      </c>
    </row>
    <row r="47" spans="1:19" ht="15">
      <c r="A47" s="1">
        <v>28</v>
      </c>
      <c r="B47" s="5">
        <v>0.625</v>
      </c>
      <c r="C47" s="1" t="s">
        <v>254</v>
      </c>
      <c r="D47" s="1">
        <v>4</v>
      </c>
      <c r="E47" s="1">
        <v>8</v>
      </c>
      <c r="F47" s="1" t="s">
        <v>271</v>
      </c>
      <c r="G47" s="2">
        <v>53.39246666666671</v>
      </c>
      <c r="H47" s="6">
        <f>1+_xlfn.COUNTIFS(A:A,A47,O:O,"&lt;"&amp;O47)</f>
        <v>4</v>
      </c>
      <c r="I47" s="2">
        <f>_xlfn.AVERAGEIF(A:A,A47,G:G)</f>
        <v>46.87301666666667</v>
      </c>
      <c r="J47" s="2">
        <f t="shared" si="0"/>
        <v>6.519450000000035</v>
      </c>
      <c r="K47" s="2">
        <f t="shared" si="1"/>
        <v>96.51945000000003</v>
      </c>
      <c r="L47" s="2">
        <f t="shared" si="2"/>
        <v>327.39487133978554</v>
      </c>
      <c r="M47" s="2">
        <f>SUMIF(A:A,A47,L:L)</f>
        <v>3560.491423012691</v>
      </c>
      <c r="N47" s="3">
        <f t="shared" si="3"/>
        <v>0.09195215840816774</v>
      </c>
      <c r="O47" s="7">
        <f t="shared" si="4"/>
        <v>10.875220520230593</v>
      </c>
      <c r="P47" s="3">
        <f t="shared" si="5"/>
        <v>0.09195215840816774</v>
      </c>
      <c r="Q47" s="3">
        <f>IF(ISNUMBER(P47),SUMIF(A:A,A47,P:P),"")</f>
        <v>0.9410456346764982</v>
      </c>
      <c r="R47" s="3">
        <f t="shared" si="6"/>
        <v>0.09771275166669043</v>
      </c>
      <c r="S47" s="8">
        <f t="shared" si="7"/>
        <v>10.234078796707276</v>
      </c>
    </row>
    <row r="48" spans="1:19" ht="15">
      <c r="A48" s="1">
        <v>28</v>
      </c>
      <c r="B48" s="5">
        <v>0.625</v>
      </c>
      <c r="C48" s="1" t="s">
        <v>254</v>
      </c>
      <c r="D48" s="1">
        <v>4</v>
      </c>
      <c r="E48" s="1">
        <v>10</v>
      </c>
      <c r="F48" s="1" t="s">
        <v>272</v>
      </c>
      <c r="G48" s="2">
        <v>51.775099999999995</v>
      </c>
      <c r="H48" s="6">
        <f>1+_xlfn.COUNTIFS(A:A,A48,O:O,"&lt;"&amp;O48)</f>
        <v>5</v>
      </c>
      <c r="I48" s="2">
        <f>_xlfn.AVERAGEIF(A:A,A48,G:G)</f>
        <v>46.87301666666667</v>
      </c>
      <c r="J48" s="2">
        <f t="shared" si="0"/>
        <v>4.902083333333323</v>
      </c>
      <c r="K48" s="2">
        <f t="shared" si="1"/>
        <v>94.90208333333332</v>
      </c>
      <c r="L48" s="2">
        <f t="shared" si="2"/>
        <v>297.1167026980777</v>
      </c>
      <c r="M48" s="2">
        <f>SUMIF(A:A,A48,L:L)</f>
        <v>3560.491423012691</v>
      </c>
      <c r="N48" s="3">
        <f t="shared" si="3"/>
        <v>0.08344822874104102</v>
      </c>
      <c r="O48" s="7">
        <f t="shared" si="4"/>
        <v>11.983477841132245</v>
      </c>
      <c r="P48" s="3">
        <f t="shared" si="5"/>
        <v>0.08344822874104102</v>
      </c>
      <c r="Q48" s="3">
        <f>IF(ISNUMBER(P48),SUMIF(A:A,A48,P:P),"")</f>
        <v>0.9410456346764982</v>
      </c>
      <c r="R48" s="3">
        <f t="shared" si="6"/>
        <v>0.08867607017775275</v>
      </c>
      <c r="S48" s="8">
        <f t="shared" si="7"/>
        <v>11.276999510640044</v>
      </c>
    </row>
    <row r="49" spans="1:19" ht="15">
      <c r="A49" s="1">
        <v>28</v>
      </c>
      <c r="B49" s="5">
        <v>0.625</v>
      </c>
      <c r="C49" s="1" t="s">
        <v>254</v>
      </c>
      <c r="D49" s="1">
        <v>4</v>
      </c>
      <c r="E49" s="1">
        <v>2</v>
      </c>
      <c r="F49" s="1" t="s">
        <v>266</v>
      </c>
      <c r="G49" s="2">
        <v>48.9396333333333</v>
      </c>
      <c r="H49" s="6">
        <f>1+_xlfn.COUNTIFS(A:A,A49,O:O,"&lt;"&amp;O49)</f>
        <v>6</v>
      </c>
      <c r="I49" s="2">
        <f>_xlfn.AVERAGEIF(A:A,A49,G:G)</f>
        <v>46.87301666666667</v>
      </c>
      <c r="J49" s="2">
        <f t="shared" si="0"/>
        <v>2.0666166666666257</v>
      </c>
      <c r="K49" s="2">
        <f t="shared" si="1"/>
        <v>92.06661666666662</v>
      </c>
      <c r="L49" s="2">
        <f t="shared" si="2"/>
        <v>250.63482517858458</v>
      </c>
      <c r="M49" s="2">
        <f>SUMIF(A:A,A49,L:L)</f>
        <v>3560.491423012691</v>
      </c>
      <c r="N49" s="3">
        <f t="shared" si="3"/>
        <v>0.07039332367398635</v>
      </c>
      <c r="O49" s="7">
        <f t="shared" si="4"/>
        <v>14.205892658674777</v>
      </c>
      <c r="P49" s="3">
        <f t="shared" si="5"/>
        <v>0.07039332367398635</v>
      </c>
      <c r="Q49" s="3">
        <f>IF(ISNUMBER(P49),SUMIF(A:A,A49,P:P),"")</f>
        <v>0.9410456346764982</v>
      </c>
      <c r="R49" s="3">
        <f t="shared" si="6"/>
        <v>0.07480330504714085</v>
      </c>
      <c r="S49" s="8">
        <f t="shared" si="7"/>
        <v>13.36839327312881</v>
      </c>
    </row>
    <row r="50" spans="1:19" ht="15">
      <c r="A50" s="1">
        <v>28</v>
      </c>
      <c r="B50" s="5">
        <v>0.625</v>
      </c>
      <c r="C50" s="1" t="s">
        <v>254</v>
      </c>
      <c r="D50" s="1">
        <v>4</v>
      </c>
      <c r="E50" s="1">
        <v>15</v>
      </c>
      <c r="F50" s="1" t="s">
        <v>276</v>
      </c>
      <c r="G50" s="2">
        <v>48.4300666666667</v>
      </c>
      <c r="H50" s="6">
        <f>1+_xlfn.COUNTIFS(A:A,A50,O:O,"&lt;"&amp;O50)</f>
        <v>7</v>
      </c>
      <c r="I50" s="2">
        <f>_xlfn.AVERAGEIF(A:A,A50,G:G)</f>
        <v>46.87301666666667</v>
      </c>
      <c r="J50" s="2">
        <f t="shared" si="0"/>
        <v>1.5570500000000251</v>
      </c>
      <c r="K50" s="2">
        <f t="shared" si="1"/>
        <v>91.55705000000003</v>
      </c>
      <c r="L50" s="2">
        <f t="shared" si="2"/>
        <v>243.0878741530325</v>
      </c>
      <c r="M50" s="2">
        <f>SUMIF(A:A,A50,L:L)</f>
        <v>3560.491423012691</v>
      </c>
      <c r="N50" s="3">
        <f t="shared" si="3"/>
        <v>0.06827368620574993</v>
      </c>
      <c r="O50" s="7">
        <f t="shared" si="4"/>
        <v>14.646931425181803</v>
      </c>
      <c r="P50" s="3">
        <f t="shared" si="5"/>
        <v>0.06827368620574993</v>
      </c>
      <c r="Q50" s="3">
        <f>IF(ISNUMBER(P50),SUMIF(A:A,A50,P:P),"")</f>
        <v>0.9410456346764982</v>
      </c>
      <c r="R50" s="3">
        <f t="shared" si="6"/>
        <v>0.07255087712002434</v>
      </c>
      <c r="S50" s="8">
        <f t="shared" si="7"/>
        <v>13.783430879073356</v>
      </c>
    </row>
    <row r="51" spans="1:19" ht="15">
      <c r="A51" s="1">
        <v>28</v>
      </c>
      <c r="B51" s="5">
        <v>0.625</v>
      </c>
      <c r="C51" s="1" t="s">
        <v>254</v>
      </c>
      <c r="D51" s="1">
        <v>4</v>
      </c>
      <c r="E51" s="1">
        <v>3</v>
      </c>
      <c r="F51" s="1" t="s">
        <v>267</v>
      </c>
      <c r="G51" s="2">
        <v>30.3109666666666</v>
      </c>
      <c r="H51" s="6">
        <f>1+_xlfn.COUNTIFS(A:A,A51,O:O,"&lt;"&amp;O51)</f>
        <v>10</v>
      </c>
      <c r="I51" s="2">
        <f>_xlfn.AVERAGEIF(A:A,A51,G:G)</f>
        <v>46.87301666666667</v>
      </c>
      <c r="J51" s="2">
        <f t="shared" si="0"/>
        <v>-16.56205000000007</v>
      </c>
      <c r="K51" s="2">
        <f t="shared" si="1"/>
        <v>73.43794999999993</v>
      </c>
      <c r="L51" s="2">
        <f t="shared" si="2"/>
        <v>81.96374374203727</v>
      </c>
      <c r="M51" s="2">
        <f>SUMIF(A:A,A51,L:L)</f>
        <v>3560.491423012691</v>
      </c>
      <c r="N51" s="3">
        <f t="shared" si="3"/>
        <v>0.02302034579054935</v>
      </c>
      <c r="O51" s="7">
        <f t="shared" si="4"/>
        <v>43.439834010249086</v>
      </c>
      <c r="P51" s="3">
        <f t="shared" si="5"/>
      </c>
      <c r="Q51" s="3">
        <f>IF(ISNUMBER(P51),SUMIF(A:A,A51,P:P),"")</f>
      </c>
      <c r="R51" s="3">
        <f t="shared" si="6"/>
      </c>
      <c r="S51" s="8">
        <f t="shared" si="7"/>
      </c>
    </row>
    <row r="52" spans="1:19" ht="15">
      <c r="A52" s="1">
        <v>28</v>
      </c>
      <c r="B52" s="5">
        <v>0.625</v>
      </c>
      <c r="C52" s="1" t="s">
        <v>254</v>
      </c>
      <c r="D52" s="1">
        <v>4</v>
      </c>
      <c r="E52" s="1">
        <v>4</v>
      </c>
      <c r="F52" s="1" t="s">
        <v>268</v>
      </c>
      <c r="G52" s="2">
        <v>25.5510333333333</v>
      </c>
      <c r="H52" s="6">
        <f>1+_xlfn.COUNTIFS(A:A,A52,O:O,"&lt;"&amp;O52)</f>
        <v>12</v>
      </c>
      <c r="I52" s="2">
        <f>_xlfn.AVERAGEIF(A:A,A52,G:G)</f>
        <v>46.87301666666667</v>
      </c>
      <c r="J52" s="2">
        <f t="shared" si="0"/>
        <v>-21.32198333333337</v>
      </c>
      <c r="K52" s="2">
        <f t="shared" si="1"/>
        <v>68.67801666666662</v>
      </c>
      <c r="L52" s="2">
        <f t="shared" si="2"/>
        <v>61.60117838603916</v>
      </c>
      <c r="M52" s="2">
        <f>SUMIF(A:A,A52,L:L)</f>
        <v>3560.491423012691</v>
      </c>
      <c r="N52" s="3">
        <f t="shared" si="3"/>
        <v>0.017301313517535635</v>
      </c>
      <c r="O52" s="7">
        <f t="shared" si="4"/>
        <v>57.79907976272764</v>
      </c>
      <c r="P52" s="3">
        <f t="shared" si="5"/>
      </c>
      <c r="Q52" s="3">
        <f>IF(ISNUMBER(P52),SUMIF(A:A,A52,P:P),"")</f>
      </c>
      <c r="R52" s="3">
        <f t="shared" si="6"/>
      </c>
      <c r="S52" s="8">
        <f t="shared" si="7"/>
      </c>
    </row>
    <row r="53" spans="1:19" ht="15">
      <c r="A53" s="1">
        <v>28</v>
      </c>
      <c r="B53" s="5">
        <v>0.625</v>
      </c>
      <c r="C53" s="1" t="s">
        <v>254</v>
      </c>
      <c r="D53" s="1">
        <v>4</v>
      </c>
      <c r="E53" s="1">
        <v>7</v>
      </c>
      <c r="F53" s="1" t="s">
        <v>270</v>
      </c>
      <c r="G53" s="2">
        <v>46.1469333333333</v>
      </c>
      <c r="H53" s="6">
        <f>1+_xlfn.COUNTIFS(A:A,A53,O:O,"&lt;"&amp;O53)</f>
        <v>8</v>
      </c>
      <c r="I53" s="2">
        <f>_xlfn.AVERAGEIF(A:A,A53,G:G)</f>
        <v>46.87301666666667</v>
      </c>
      <c r="J53" s="2">
        <f t="shared" si="0"/>
        <v>-0.7260833333333707</v>
      </c>
      <c r="K53" s="2">
        <f t="shared" si="1"/>
        <v>89.27391666666662</v>
      </c>
      <c r="L53" s="2">
        <f t="shared" si="2"/>
        <v>211.96793219511716</v>
      </c>
      <c r="M53" s="2">
        <f>SUMIF(A:A,A53,L:L)</f>
        <v>3560.491423012691</v>
      </c>
      <c r="N53" s="3">
        <f t="shared" si="3"/>
        <v>0.05953333599544571</v>
      </c>
      <c r="O53" s="7">
        <f t="shared" si="4"/>
        <v>16.79731167889701</v>
      </c>
      <c r="P53" s="3">
        <f t="shared" si="5"/>
        <v>0.05953333599544571</v>
      </c>
      <c r="Q53" s="3">
        <f>IF(ISNUMBER(P53),SUMIF(A:A,A53,P:P),"")</f>
        <v>0.9410456346764982</v>
      </c>
      <c r="R53" s="3">
        <f t="shared" si="6"/>
        <v>0.06326296387944183</v>
      </c>
      <c r="S53" s="8">
        <f t="shared" si="7"/>
        <v>15.80703682972659</v>
      </c>
    </row>
    <row r="54" spans="1:19" ht="15">
      <c r="A54" s="1">
        <v>28</v>
      </c>
      <c r="B54" s="5">
        <v>0.625</v>
      </c>
      <c r="C54" s="1" t="s">
        <v>254</v>
      </c>
      <c r="D54" s="1">
        <v>4</v>
      </c>
      <c r="E54" s="1">
        <v>11</v>
      </c>
      <c r="F54" s="1" t="s">
        <v>273</v>
      </c>
      <c r="G54" s="2">
        <v>26.7866333333334</v>
      </c>
      <c r="H54" s="6">
        <f>1+_xlfn.COUNTIFS(A:A,A54,O:O,"&lt;"&amp;O54)</f>
        <v>11</v>
      </c>
      <c r="I54" s="2">
        <f>_xlfn.AVERAGEIF(A:A,A54,G:G)</f>
        <v>46.87301666666667</v>
      </c>
      <c r="J54" s="2">
        <f t="shared" si="0"/>
        <v>-20.086383333333274</v>
      </c>
      <c r="K54" s="2">
        <f t="shared" si="1"/>
        <v>69.91361666666673</v>
      </c>
      <c r="L54" s="2">
        <f t="shared" si="2"/>
        <v>66.34158995540871</v>
      </c>
      <c r="M54" s="2">
        <f>SUMIF(A:A,A54,L:L)</f>
        <v>3560.491423012691</v>
      </c>
      <c r="N54" s="3">
        <f t="shared" si="3"/>
        <v>0.01863270601541686</v>
      </c>
      <c r="O54" s="7">
        <f t="shared" si="4"/>
        <v>53.66906981587062</v>
      </c>
      <c r="P54" s="3">
        <f t="shared" si="5"/>
      </c>
      <c r="Q54" s="3">
        <f>IF(ISNUMBER(P54),SUMIF(A:A,A54,P:P),"")</f>
      </c>
      <c r="R54" s="3">
        <f t="shared" si="6"/>
      </c>
      <c r="S54" s="8">
        <f t="shared" si="7"/>
      </c>
    </row>
    <row r="55" spans="1:19" ht="15">
      <c r="A55" s="1">
        <v>28</v>
      </c>
      <c r="B55" s="5">
        <v>0.625</v>
      </c>
      <c r="C55" s="1" t="s">
        <v>254</v>
      </c>
      <c r="D55" s="1">
        <v>4</v>
      </c>
      <c r="E55" s="1">
        <v>14</v>
      </c>
      <c r="F55" s="1" t="s">
        <v>275</v>
      </c>
      <c r="G55" s="2">
        <v>43.8087333333333</v>
      </c>
      <c r="H55" s="6">
        <f>1+_xlfn.COUNTIFS(A:A,A55,O:O,"&lt;"&amp;O55)</f>
        <v>9</v>
      </c>
      <c r="I55" s="2">
        <f>_xlfn.AVERAGEIF(A:A,A55,G:G)</f>
        <v>46.87301666666667</v>
      </c>
      <c r="J55" s="2">
        <f t="shared" si="0"/>
        <v>-3.064283333333371</v>
      </c>
      <c r="K55" s="2">
        <f t="shared" si="1"/>
        <v>86.93571666666662</v>
      </c>
      <c r="L55" s="2">
        <f t="shared" si="2"/>
        <v>184.22226673786523</v>
      </c>
      <c r="M55" s="2">
        <f>SUMIF(A:A,A55,L:L)</f>
        <v>3560.491423012691</v>
      </c>
      <c r="N55" s="3">
        <f t="shared" si="3"/>
        <v>0.05174068544223216</v>
      </c>
      <c r="O55" s="7">
        <f t="shared" si="4"/>
        <v>19.327150219462936</v>
      </c>
      <c r="P55" s="3">
        <f t="shared" si="5"/>
        <v>0.05174068544223216</v>
      </c>
      <c r="Q55" s="3">
        <f>IF(ISNUMBER(P55),SUMIF(A:A,A55,P:P),"")</f>
        <v>0.9410456346764982</v>
      </c>
      <c r="R55" s="3">
        <f t="shared" si="6"/>
        <v>0.05498212152061997</v>
      </c>
      <c r="S55" s="8">
        <f t="shared" si="7"/>
        <v>18.187730344762514</v>
      </c>
    </row>
    <row r="56" spans="1:19" ht="15">
      <c r="A56" s="1">
        <v>29</v>
      </c>
      <c r="B56" s="5">
        <v>0.6458333333333334</v>
      </c>
      <c r="C56" s="1" t="s">
        <v>254</v>
      </c>
      <c r="D56" s="1">
        <v>5</v>
      </c>
      <c r="E56" s="1">
        <v>3</v>
      </c>
      <c r="F56" s="1" t="s">
        <v>279</v>
      </c>
      <c r="G56" s="2">
        <v>64.2065666666667</v>
      </c>
      <c r="H56" s="6">
        <f>1+_xlfn.COUNTIFS(A:A,A56,O:O,"&lt;"&amp;O56)</f>
        <v>1</v>
      </c>
      <c r="I56" s="2">
        <f>_xlfn.AVERAGEIF(A:A,A56,G:G)</f>
        <v>49.97531818181819</v>
      </c>
      <c r="J56" s="2">
        <f t="shared" si="0"/>
        <v>14.231248484848514</v>
      </c>
      <c r="K56" s="2">
        <f t="shared" si="1"/>
        <v>104.23124848484852</v>
      </c>
      <c r="L56" s="2">
        <f t="shared" si="2"/>
        <v>520.0239712605311</v>
      </c>
      <c r="M56" s="2">
        <f>SUMIF(A:A,A56,L:L)</f>
        <v>3006.111913862455</v>
      </c>
      <c r="N56" s="3">
        <f t="shared" si="3"/>
        <v>0.17298889268309683</v>
      </c>
      <c r="O56" s="7">
        <f t="shared" si="4"/>
        <v>5.780717966857721</v>
      </c>
      <c r="P56" s="3">
        <f t="shared" si="5"/>
        <v>0.17298889268309683</v>
      </c>
      <c r="Q56" s="3">
        <f>IF(ISNUMBER(P56),SUMIF(A:A,A56,P:P),"")</f>
        <v>0.9235345910470618</v>
      </c>
      <c r="R56" s="3">
        <f t="shared" si="6"/>
        <v>0.18731176326267307</v>
      </c>
      <c r="S56" s="8">
        <f t="shared" si="7"/>
        <v>5.338693003480348</v>
      </c>
    </row>
    <row r="57" spans="1:19" ht="15">
      <c r="A57" s="1">
        <v>29</v>
      </c>
      <c r="B57" s="5">
        <v>0.6458333333333334</v>
      </c>
      <c r="C57" s="1" t="s">
        <v>254</v>
      </c>
      <c r="D57" s="1">
        <v>5</v>
      </c>
      <c r="E57" s="1">
        <v>2</v>
      </c>
      <c r="F57" s="1" t="s">
        <v>278</v>
      </c>
      <c r="G57" s="2">
        <v>61.189066666666704</v>
      </c>
      <c r="H57" s="6">
        <f>1+_xlfn.COUNTIFS(A:A,A57,O:O,"&lt;"&amp;O57)</f>
        <v>2</v>
      </c>
      <c r="I57" s="2">
        <f>_xlfn.AVERAGEIF(A:A,A57,G:G)</f>
        <v>49.97531818181819</v>
      </c>
      <c r="J57" s="2">
        <f t="shared" si="0"/>
        <v>11.213748484848516</v>
      </c>
      <c r="K57" s="2">
        <f t="shared" si="1"/>
        <v>101.21374848484851</v>
      </c>
      <c r="L57" s="2">
        <f t="shared" si="2"/>
        <v>433.90469321213936</v>
      </c>
      <c r="M57" s="2">
        <f>SUMIF(A:A,A57,L:L)</f>
        <v>3006.111913862455</v>
      </c>
      <c r="N57" s="3">
        <f t="shared" si="3"/>
        <v>0.1443408314944035</v>
      </c>
      <c r="O57" s="7">
        <f t="shared" si="4"/>
        <v>6.928046552362924</v>
      </c>
      <c r="P57" s="3">
        <f t="shared" si="5"/>
        <v>0.1443408314944035</v>
      </c>
      <c r="Q57" s="3">
        <f>IF(ISNUMBER(P57),SUMIF(A:A,A57,P:P),"")</f>
        <v>0.9235345910470618</v>
      </c>
      <c r="R57" s="3">
        <f t="shared" si="6"/>
        <v>0.1562917435834822</v>
      </c>
      <c r="S57" s="8">
        <f t="shared" si="7"/>
        <v>6.398290639491501</v>
      </c>
    </row>
    <row r="58" spans="1:19" ht="15">
      <c r="A58" s="1">
        <v>29</v>
      </c>
      <c r="B58" s="5">
        <v>0.6458333333333334</v>
      </c>
      <c r="C58" s="1" t="s">
        <v>254</v>
      </c>
      <c r="D58" s="1">
        <v>5</v>
      </c>
      <c r="E58" s="1">
        <v>1</v>
      </c>
      <c r="F58" s="1" t="s">
        <v>277</v>
      </c>
      <c r="G58" s="2">
        <v>58.9407</v>
      </c>
      <c r="H58" s="6">
        <f>1+_xlfn.COUNTIFS(A:A,A58,O:O,"&lt;"&amp;O58)</f>
        <v>3</v>
      </c>
      <c r="I58" s="2">
        <f>_xlfn.AVERAGEIF(A:A,A58,G:G)</f>
        <v>49.97531818181819</v>
      </c>
      <c r="J58" s="2">
        <f aca="true" t="shared" si="8" ref="J58:J115">G58-I58</f>
        <v>8.965381818181811</v>
      </c>
      <c r="K58" s="2">
        <f aca="true" t="shared" si="9" ref="K58:K115">90+J58</f>
        <v>98.96538181818181</v>
      </c>
      <c r="L58" s="2">
        <f aca="true" t="shared" si="10" ref="L58:L115">EXP(0.06*K58)</f>
        <v>379.14658916069607</v>
      </c>
      <c r="M58" s="2">
        <f>SUMIF(A:A,A58,L:L)</f>
        <v>3006.111913862455</v>
      </c>
      <c r="N58" s="3">
        <f aca="true" t="shared" si="11" ref="N58:N115">L58/M58</f>
        <v>0.1261252408509113</v>
      </c>
      <c r="O58" s="7">
        <f aca="true" t="shared" si="12" ref="O58:O115">1/N58</f>
        <v>7.928627079349395</v>
      </c>
      <c r="P58" s="3">
        <f aca="true" t="shared" si="13" ref="P58:P115">IF(O58&gt;21,"",N58)</f>
        <v>0.1261252408509113</v>
      </c>
      <c r="Q58" s="3">
        <f>IF(ISNUMBER(P58),SUMIF(A:A,A58,P:P),"")</f>
        <v>0.9235345910470618</v>
      </c>
      <c r="R58" s="3">
        <f aca="true" t="shared" si="14" ref="R58:R115">_xlfn.IFERROR(P58*(1/Q58),"")</f>
        <v>0.13656796623926798</v>
      </c>
      <c r="S58" s="8">
        <f aca="true" t="shared" si="15" ref="S58:S115">_xlfn.IFERROR(1/R58,"")</f>
        <v>7.322361367291605</v>
      </c>
    </row>
    <row r="59" spans="1:19" ht="15">
      <c r="A59" s="1">
        <v>29</v>
      </c>
      <c r="B59" s="5">
        <v>0.6458333333333334</v>
      </c>
      <c r="C59" s="1" t="s">
        <v>254</v>
      </c>
      <c r="D59" s="1">
        <v>5</v>
      </c>
      <c r="E59" s="1">
        <v>9</v>
      </c>
      <c r="F59" s="1" t="s">
        <v>19</v>
      </c>
      <c r="G59" s="2">
        <v>57.5163333333333</v>
      </c>
      <c r="H59" s="6">
        <f>1+_xlfn.COUNTIFS(A:A,A59,O:O,"&lt;"&amp;O59)</f>
        <v>4</v>
      </c>
      <c r="I59" s="2">
        <f>_xlfn.AVERAGEIF(A:A,A59,G:G)</f>
        <v>49.97531818181819</v>
      </c>
      <c r="J59" s="2">
        <f t="shared" si="8"/>
        <v>7.541015151515111</v>
      </c>
      <c r="K59" s="2">
        <f t="shared" si="9"/>
        <v>97.54101515151511</v>
      </c>
      <c r="L59" s="2">
        <f t="shared" si="10"/>
        <v>348.08994502383325</v>
      </c>
      <c r="M59" s="2">
        <f>SUMIF(A:A,A59,L:L)</f>
        <v>3006.111913862455</v>
      </c>
      <c r="N59" s="3">
        <f t="shared" si="11"/>
        <v>0.11579407387284656</v>
      </c>
      <c r="O59" s="7">
        <f t="shared" si="12"/>
        <v>8.6360205367513</v>
      </c>
      <c r="P59" s="3">
        <f t="shared" si="13"/>
        <v>0.11579407387284656</v>
      </c>
      <c r="Q59" s="3">
        <f>IF(ISNUMBER(P59),SUMIF(A:A,A59,P:P),"")</f>
        <v>0.9235345910470618</v>
      </c>
      <c r="R59" s="3">
        <f t="shared" si="14"/>
        <v>0.12538141504972158</v>
      </c>
      <c r="S59" s="8">
        <f t="shared" si="15"/>
        <v>7.97566369468264</v>
      </c>
    </row>
    <row r="60" spans="1:19" ht="15">
      <c r="A60" s="1">
        <v>29</v>
      </c>
      <c r="B60" s="5">
        <v>0.6458333333333334</v>
      </c>
      <c r="C60" s="1" t="s">
        <v>254</v>
      </c>
      <c r="D60" s="1">
        <v>5</v>
      </c>
      <c r="E60" s="1">
        <v>7</v>
      </c>
      <c r="F60" s="1" t="s">
        <v>282</v>
      </c>
      <c r="G60" s="2">
        <v>55.612733333333296</v>
      </c>
      <c r="H60" s="6">
        <f>1+_xlfn.COUNTIFS(A:A,A60,O:O,"&lt;"&amp;O60)</f>
        <v>5</v>
      </c>
      <c r="I60" s="2">
        <f>_xlfn.AVERAGEIF(A:A,A60,G:G)</f>
        <v>49.97531818181819</v>
      </c>
      <c r="J60" s="2">
        <f t="shared" si="8"/>
        <v>5.637415151515107</v>
      </c>
      <c r="K60" s="2">
        <f t="shared" si="9"/>
        <v>95.63741515151511</v>
      </c>
      <c r="L60" s="2">
        <f t="shared" si="10"/>
        <v>310.5189434740875</v>
      </c>
      <c r="M60" s="2">
        <f>SUMIF(A:A,A60,L:L)</f>
        <v>3006.111913862455</v>
      </c>
      <c r="N60" s="3">
        <f t="shared" si="11"/>
        <v>0.1032958693394458</v>
      </c>
      <c r="O60" s="7">
        <f t="shared" si="12"/>
        <v>9.680929221998696</v>
      </c>
      <c r="P60" s="3">
        <f t="shared" si="13"/>
        <v>0.1032958693394458</v>
      </c>
      <c r="Q60" s="3">
        <f>IF(ISNUMBER(P60),SUMIF(A:A,A60,P:P),"")</f>
        <v>0.9235345910470618</v>
      </c>
      <c r="R60" s="3">
        <f t="shared" si="14"/>
        <v>0.11184840323342259</v>
      </c>
      <c r="S60" s="8">
        <f t="shared" si="15"/>
        <v>8.940673009994116</v>
      </c>
    </row>
    <row r="61" spans="1:19" ht="15">
      <c r="A61" s="1">
        <v>29</v>
      </c>
      <c r="B61" s="5">
        <v>0.6458333333333334</v>
      </c>
      <c r="C61" s="1" t="s">
        <v>254</v>
      </c>
      <c r="D61" s="1">
        <v>5</v>
      </c>
      <c r="E61" s="1">
        <v>5</v>
      </c>
      <c r="F61" s="1" t="s">
        <v>281</v>
      </c>
      <c r="G61" s="2">
        <v>54.054899999999996</v>
      </c>
      <c r="H61" s="6">
        <f>1+_xlfn.COUNTIFS(A:A,A61,O:O,"&lt;"&amp;O61)</f>
        <v>6</v>
      </c>
      <c r="I61" s="2">
        <f>_xlfn.AVERAGEIF(A:A,A61,G:G)</f>
        <v>49.97531818181819</v>
      </c>
      <c r="J61" s="2">
        <f t="shared" si="8"/>
        <v>4.079581818181808</v>
      </c>
      <c r="K61" s="2">
        <f t="shared" si="9"/>
        <v>94.07958181818181</v>
      </c>
      <c r="L61" s="2">
        <f t="shared" si="10"/>
        <v>282.8098911223395</v>
      </c>
      <c r="M61" s="2">
        <f>SUMIF(A:A,A61,L:L)</f>
        <v>3006.111913862455</v>
      </c>
      <c r="N61" s="3">
        <f t="shared" si="11"/>
        <v>0.09407829755711467</v>
      </c>
      <c r="O61" s="7">
        <f t="shared" si="12"/>
        <v>10.629444047846453</v>
      </c>
      <c r="P61" s="3">
        <f t="shared" si="13"/>
        <v>0.09407829755711467</v>
      </c>
      <c r="Q61" s="3">
        <f>IF(ISNUMBER(P61),SUMIF(A:A,A61,P:P),"")</f>
        <v>0.9235345910470618</v>
      </c>
      <c r="R61" s="3">
        <f t="shared" si="14"/>
        <v>0.10186764899672349</v>
      </c>
      <c r="S61" s="8">
        <f t="shared" si="15"/>
        <v>9.8166592617855</v>
      </c>
    </row>
    <row r="62" spans="1:19" ht="15">
      <c r="A62" s="1">
        <v>29</v>
      </c>
      <c r="B62" s="5">
        <v>0.6458333333333334</v>
      </c>
      <c r="C62" s="1" t="s">
        <v>254</v>
      </c>
      <c r="D62" s="1">
        <v>5</v>
      </c>
      <c r="E62" s="1">
        <v>4</v>
      </c>
      <c r="F62" s="1" t="s">
        <v>280</v>
      </c>
      <c r="G62" s="2">
        <v>53.5032333333333</v>
      </c>
      <c r="H62" s="6">
        <f>1+_xlfn.COUNTIFS(A:A,A62,O:O,"&lt;"&amp;O62)</f>
        <v>7</v>
      </c>
      <c r="I62" s="2">
        <f>_xlfn.AVERAGEIF(A:A,A62,G:G)</f>
        <v>49.97531818181819</v>
      </c>
      <c r="J62" s="2">
        <f t="shared" si="8"/>
        <v>3.52791515151511</v>
      </c>
      <c r="K62" s="2">
        <f t="shared" si="9"/>
        <v>93.52791515151512</v>
      </c>
      <c r="L62" s="2">
        <f t="shared" si="10"/>
        <v>273.60211311467117</v>
      </c>
      <c r="M62" s="2">
        <f>SUMIF(A:A,A62,L:L)</f>
        <v>3006.111913862455</v>
      </c>
      <c r="N62" s="3">
        <f t="shared" si="11"/>
        <v>0.09101527852405493</v>
      </c>
      <c r="O62" s="7">
        <f t="shared" si="12"/>
        <v>10.987166289181925</v>
      </c>
      <c r="P62" s="3">
        <f t="shared" si="13"/>
        <v>0.09101527852405493</v>
      </c>
      <c r="Q62" s="3">
        <f>IF(ISNUMBER(P62),SUMIF(A:A,A62,P:P),"")</f>
        <v>0.9235345910470618</v>
      </c>
      <c r="R62" s="3">
        <f t="shared" si="14"/>
        <v>0.09855102278396081</v>
      </c>
      <c r="S62" s="8">
        <f t="shared" si="15"/>
        <v>10.147028125645694</v>
      </c>
    </row>
    <row r="63" spans="1:19" ht="15">
      <c r="A63" s="1">
        <v>29</v>
      </c>
      <c r="B63" s="5">
        <v>0.6458333333333334</v>
      </c>
      <c r="C63" s="1" t="s">
        <v>254</v>
      </c>
      <c r="D63" s="1">
        <v>5</v>
      </c>
      <c r="E63" s="1">
        <v>8</v>
      </c>
      <c r="F63" s="1" t="s">
        <v>283</v>
      </c>
      <c r="G63" s="2">
        <v>50.4755333333334</v>
      </c>
      <c r="H63" s="6">
        <f>1+_xlfn.COUNTIFS(A:A,A63,O:O,"&lt;"&amp;O63)</f>
        <v>8</v>
      </c>
      <c r="I63" s="2">
        <f>_xlfn.AVERAGEIF(A:A,A63,G:G)</f>
        <v>49.97531818181819</v>
      </c>
      <c r="J63" s="2">
        <f t="shared" si="8"/>
        <v>0.5002151515152136</v>
      </c>
      <c r="K63" s="2">
        <f t="shared" si="9"/>
        <v>90.50021515151522</v>
      </c>
      <c r="L63" s="2">
        <f t="shared" si="10"/>
        <v>228.15219064236496</v>
      </c>
      <c r="M63" s="2">
        <f>SUMIF(A:A,A63,L:L)</f>
        <v>3006.111913862455</v>
      </c>
      <c r="N63" s="3">
        <f t="shared" si="11"/>
        <v>0.0758961067251883</v>
      </c>
      <c r="O63" s="7">
        <f t="shared" si="12"/>
        <v>13.175906421931407</v>
      </c>
      <c r="P63" s="3">
        <f t="shared" si="13"/>
        <v>0.0758961067251883</v>
      </c>
      <c r="Q63" s="3">
        <f>IF(ISNUMBER(P63),SUMIF(A:A,A63,P:P),"")</f>
        <v>0.9235345910470618</v>
      </c>
      <c r="R63" s="3">
        <f t="shared" si="14"/>
        <v>0.0821800368507483</v>
      </c>
      <c r="S63" s="8">
        <f t="shared" si="15"/>
        <v>12.168405349052778</v>
      </c>
    </row>
    <row r="64" spans="1:19" ht="15">
      <c r="A64" s="1">
        <v>29</v>
      </c>
      <c r="B64" s="5">
        <v>0.6458333333333334</v>
      </c>
      <c r="C64" s="1" t="s">
        <v>254</v>
      </c>
      <c r="D64" s="1">
        <v>5</v>
      </c>
      <c r="E64" s="1">
        <v>10</v>
      </c>
      <c r="F64" s="1" t="s">
        <v>284</v>
      </c>
      <c r="G64" s="2">
        <v>29.974</v>
      </c>
      <c r="H64" s="6">
        <f>1+_xlfn.COUNTIFS(A:A,A64,O:O,"&lt;"&amp;O64)</f>
        <v>10</v>
      </c>
      <c r="I64" s="2">
        <f>_xlfn.AVERAGEIF(A:A,A64,G:G)</f>
        <v>49.97531818181819</v>
      </c>
      <c r="J64" s="2">
        <f t="shared" si="8"/>
        <v>-20.00131818181819</v>
      </c>
      <c r="K64" s="2">
        <f t="shared" si="9"/>
        <v>69.99868181818181</v>
      </c>
      <c r="L64" s="2">
        <f t="shared" si="10"/>
        <v>66.68105696694751</v>
      </c>
      <c r="M64" s="2">
        <f>SUMIF(A:A,A64,L:L)</f>
        <v>3006.111913862455</v>
      </c>
      <c r="N64" s="3">
        <f t="shared" si="11"/>
        <v>0.022181827848608338</v>
      </c>
      <c r="O64" s="7">
        <f t="shared" si="12"/>
        <v>45.08194756649592</v>
      </c>
      <c r="P64" s="3">
        <f t="shared" si="13"/>
      </c>
      <c r="Q64" s="3">
        <f>IF(ISNUMBER(P64),SUMIF(A:A,A64,P:P),"")</f>
      </c>
      <c r="R64" s="3">
        <f t="shared" si="14"/>
      </c>
      <c r="S64" s="8">
        <f t="shared" si="15"/>
      </c>
    </row>
    <row r="65" spans="1:19" ht="15">
      <c r="A65" s="1">
        <v>29</v>
      </c>
      <c r="B65" s="5">
        <v>0.6458333333333334</v>
      </c>
      <c r="C65" s="1" t="s">
        <v>254</v>
      </c>
      <c r="D65" s="1">
        <v>5</v>
      </c>
      <c r="E65" s="1">
        <v>11</v>
      </c>
      <c r="F65" s="1" t="s">
        <v>285</v>
      </c>
      <c r="G65" s="2">
        <v>25.700733333333297</v>
      </c>
      <c r="H65" s="6">
        <f>1+_xlfn.COUNTIFS(A:A,A65,O:O,"&lt;"&amp;O65)</f>
        <v>11</v>
      </c>
      <c r="I65" s="2">
        <f>_xlfn.AVERAGEIF(A:A,A65,G:G)</f>
        <v>49.97531818181819</v>
      </c>
      <c r="J65" s="2">
        <f t="shared" si="8"/>
        <v>-24.274584848484892</v>
      </c>
      <c r="K65" s="2">
        <f t="shared" si="9"/>
        <v>65.72541515151511</v>
      </c>
      <c r="L65" s="2">
        <f t="shared" si="10"/>
        <v>51.60016700900515</v>
      </c>
      <c r="M65" s="2">
        <f>SUMIF(A:A,A65,L:L)</f>
        <v>3006.111913862455</v>
      </c>
      <c r="N65" s="3">
        <f t="shared" si="11"/>
        <v>0.017165085162350387</v>
      </c>
      <c r="O65" s="7">
        <f t="shared" si="12"/>
        <v>58.257794269112246</v>
      </c>
      <c r="P65" s="3">
        <f t="shared" si="13"/>
      </c>
      <c r="Q65" s="3">
        <f>IF(ISNUMBER(P65),SUMIF(A:A,A65,P:P),"")</f>
      </c>
      <c r="R65" s="3">
        <f t="shared" si="14"/>
      </c>
      <c r="S65" s="8">
        <f t="shared" si="15"/>
      </c>
    </row>
    <row r="66" spans="1:19" ht="15">
      <c r="A66" s="1">
        <v>29</v>
      </c>
      <c r="B66" s="5">
        <v>0.6458333333333334</v>
      </c>
      <c r="C66" s="1" t="s">
        <v>254</v>
      </c>
      <c r="D66" s="1">
        <v>5</v>
      </c>
      <c r="E66" s="1">
        <v>12</v>
      </c>
      <c r="F66" s="1" t="s">
        <v>286</v>
      </c>
      <c r="G66" s="2">
        <v>38.5547</v>
      </c>
      <c r="H66" s="6">
        <f>1+_xlfn.COUNTIFS(A:A,A66,O:O,"&lt;"&amp;O66)</f>
        <v>9</v>
      </c>
      <c r="I66" s="2">
        <f>_xlfn.AVERAGEIF(A:A,A66,G:G)</f>
        <v>49.97531818181819</v>
      </c>
      <c r="J66" s="2">
        <f t="shared" si="8"/>
        <v>-11.420618181818192</v>
      </c>
      <c r="K66" s="2">
        <f t="shared" si="9"/>
        <v>78.57938181818182</v>
      </c>
      <c r="L66" s="2">
        <f t="shared" si="10"/>
        <v>111.58235287583915</v>
      </c>
      <c r="M66" s="2">
        <f>SUMIF(A:A,A66,L:L)</f>
        <v>3006.111913862455</v>
      </c>
      <c r="N66" s="3">
        <f t="shared" si="11"/>
        <v>0.037118495941979295</v>
      </c>
      <c r="O66" s="7">
        <f t="shared" si="12"/>
        <v>26.940746779263932</v>
      </c>
      <c r="P66" s="3">
        <f t="shared" si="13"/>
      </c>
      <c r="Q66" s="3">
        <f>IF(ISNUMBER(P66),SUMIF(A:A,A66,P:P),"")</f>
      </c>
      <c r="R66" s="3">
        <f t="shared" si="14"/>
      </c>
      <c r="S66" s="8">
        <f t="shared" si="15"/>
      </c>
    </row>
    <row r="67" spans="1:19" ht="15">
      <c r="A67" s="1">
        <v>15</v>
      </c>
      <c r="B67" s="5">
        <v>0.6527777777777778</v>
      </c>
      <c r="C67" s="1" t="s">
        <v>128</v>
      </c>
      <c r="D67" s="1">
        <v>5</v>
      </c>
      <c r="E67" s="1">
        <v>2</v>
      </c>
      <c r="F67" s="1" t="s">
        <v>142</v>
      </c>
      <c r="G67" s="2">
        <v>71.614</v>
      </c>
      <c r="H67" s="6">
        <f>1+_xlfn.COUNTIFS(A:A,A67,O:O,"&lt;"&amp;O67)</f>
        <v>1</v>
      </c>
      <c r="I67" s="2">
        <f>_xlfn.AVERAGEIF(A:A,A67,G:G)</f>
        <v>53.091623809523774</v>
      </c>
      <c r="J67" s="2">
        <f t="shared" si="8"/>
        <v>18.52237619047623</v>
      </c>
      <c r="K67" s="2">
        <f t="shared" si="9"/>
        <v>108.52237619047622</v>
      </c>
      <c r="L67" s="2">
        <f t="shared" si="10"/>
        <v>672.728998298272</v>
      </c>
      <c r="M67" s="2">
        <f>SUMIF(A:A,A67,L:L)</f>
        <v>2101.784113981587</v>
      </c>
      <c r="N67" s="3">
        <f t="shared" si="11"/>
        <v>0.3200752131596735</v>
      </c>
      <c r="O67" s="7">
        <f t="shared" si="12"/>
        <v>3.124265669085527</v>
      </c>
      <c r="P67" s="3">
        <f t="shared" si="13"/>
        <v>0.3200752131596735</v>
      </c>
      <c r="Q67" s="3">
        <f>IF(ISNUMBER(P67),SUMIF(A:A,A67,P:P),"")</f>
        <v>0.9334162764229371</v>
      </c>
      <c r="R67" s="3">
        <f t="shared" si="14"/>
        <v>0.3429072550419565</v>
      </c>
      <c r="S67" s="8">
        <f t="shared" si="15"/>
        <v>2.916240427393829</v>
      </c>
    </row>
    <row r="68" spans="1:19" ht="15">
      <c r="A68" s="1">
        <v>15</v>
      </c>
      <c r="B68" s="5">
        <v>0.6527777777777778</v>
      </c>
      <c r="C68" s="1" t="s">
        <v>128</v>
      </c>
      <c r="D68" s="1">
        <v>5</v>
      </c>
      <c r="E68" s="1">
        <v>3</v>
      </c>
      <c r="F68" s="1" t="s">
        <v>143</v>
      </c>
      <c r="G68" s="2">
        <v>66.8968666666666</v>
      </c>
      <c r="H68" s="6">
        <f>1+_xlfn.COUNTIFS(A:A,A68,O:O,"&lt;"&amp;O68)</f>
        <v>2</v>
      </c>
      <c r="I68" s="2">
        <f>_xlfn.AVERAGEIF(A:A,A68,G:G)</f>
        <v>53.091623809523774</v>
      </c>
      <c r="J68" s="2">
        <f t="shared" si="8"/>
        <v>13.805242857142822</v>
      </c>
      <c r="K68" s="2">
        <f t="shared" si="9"/>
        <v>103.80524285714282</v>
      </c>
      <c r="L68" s="2">
        <f t="shared" si="10"/>
        <v>506.9004186743622</v>
      </c>
      <c r="M68" s="2">
        <f>SUMIF(A:A,A68,L:L)</f>
        <v>2101.784113981587</v>
      </c>
      <c r="N68" s="3">
        <f t="shared" si="11"/>
        <v>0.2411762536895847</v>
      </c>
      <c r="O68" s="7">
        <f t="shared" si="12"/>
        <v>4.146345192371588</v>
      </c>
      <c r="P68" s="3">
        <f t="shared" si="13"/>
        <v>0.2411762536895847</v>
      </c>
      <c r="Q68" s="3">
        <f>IF(ISNUMBER(P68),SUMIF(A:A,A68,P:P),"")</f>
        <v>0.9334162764229371</v>
      </c>
      <c r="R68" s="3">
        <f t="shared" si="14"/>
        <v>0.2583801673288008</v>
      </c>
      <c r="S68" s="8">
        <f t="shared" si="15"/>
        <v>3.8702660902276347</v>
      </c>
    </row>
    <row r="69" spans="1:19" ht="15">
      <c r="A69" s="1">
        <v>15</v>
      </c>
      <c r="B69" s="5">
        <v>0.6527777777777778</v>
      </c>
      <c r="C69" s="1" t="s">
        <v>128</v>
      </c>
      <c r="D69" s="1">
        <v>5</v>
      </c>
      <c r="E69" s="1">
        <v>1</v>
      </c>
      <c r="F69" s="1" t="s">
        <v>141</v>
      </c>
      <c r="G69" s="2">
        <v>58.829999999999906</v>
      </c>
      <c r="H69" s="6">
        <f>1+_xlfn.COUNTIFS(A:A,A69,O:O,"&lt;"&amp;O69)</f>
        <v>3</v>
      </c>
      <c r="I69" s="2">
        <f>_xlfn.AVERAGEIF(A:A,A69,G:G)</f>
        <v>53.091623809523774</v>
      </c>
      <c r="J69" s="2">
        <f t="shared" si="8"/>
        <v>5.7383761904761315</v>
      </c>
      <c r="K69" s="2">
        <f t="shared" si="9"/>
        <v>95.73837619047613</v>
      </c>
      <c r="L69" s="2">
        <f t="shared" si="10"/>
        <v>312.4056711933285</v>
      </c>
      <c r="M69" s="2">
        <f>SUMIF(A:A,A69,L:L)</f>
        <v>2101.784113981587</v>
      </c>
      <c r="N69" s="3">
        <f t="shared" si="11"/>
        <v>0.1486383254660309</v>
      </c>
      <c r="O69" s="7">
        <f t="shared" si="12"/>
        <v>6.7277399477198445</v>
      </c>
      <c r="P69" s="3">
        <f t="shared" si="13"/>
        <v>0.1486383254660309</v>
      </c>
      <c r="Q69" s="3">
        <f>IF(ISNUMBER(P69),SUMIF(A:A,A69,P:P),"")</f>
        <v>0.9334162764229371</v>
      </c>
      <c r="R69" s="3">
        <f t="shared" si="14"/>
        <v>0.1592411973312129</v>
      </c>
      <c r="S69" s="8">
        <f t="shared" si="15"/>
        <v>6.279781970742504</v>
      </c>
    </row>
    <row r="70" spans="1:19" ht="15">
      <c r="A70" s="1">
        <v>15</v>
      </c>
      <c r="B70" s="5">
        <v>0.6527777777777778</v>
      </c>
      <c r="C70" s="1" t="s">
        <v>128</v>
      </c>
      <c r="D70" s="1">
        <v>5</v>
      </c>
      <c r="E70" s="1">
        <v>4</v>
      </c>
      <c r="F70" s="1" t="s">
        <v>144</v>
      </c>
      <c r="G70" s="2">
        <v>57.1956333333333</v>
      </c>
      <c r="H70" s="6">
        <f>1+_xlfn.COUNTIFS(A:A,A70,O:O,"&lt;"&amp;O70)</f>
        <v>4</v>
      </c>
      <c r="I70" s="2">
        <f>_xlfn.AVERAGEIF(A:A,A70,G:G)</f>
        <v>53.091623809523774</v>
      </c>
      <c r="J70" s="2">
        <f t="shared" si="8"/>
        <v>4.104009523809523</v>
      </c>
      <c r="K70" s="2">
        <f t="shared" si="9"/>
        <v>94.10400952380952</v>
      </c>
      <c r="L70" s="2">
        <f t="shared" si="10"/>
        <v>283.2246988382429</v>
      </c>
      <c r="M70" s="2">
        <f>SUMIF(A:A,A70,L:L)</f>
        <v>2101.784113981587</v>
      </c>
      <c r="N70" s="3">
        <f t="shared" si="11"/>
        <v>0.13475441980656447</v>
      </c>
      <c r="O70" s="7">
        <f t="shared" si="12"/>
        <v>7.420906872186212</v>
      </c>
      <c r="P70" s="3">
        <f t="shared" si="13"/>
        <v>0.13475441980656447</v>
      </c>
      <c r="Q70" s="3">
        <f>IF(ISNUMBER(P70),SUMIF(A:A,A70,P:P),"")</f>
        <v>0.9334162764229371</v>
      </c>
      <c r="R70" s="3">
        <f t="shared" si="14"/>
        <v>0.1443669059671575</v>
      </c>
      <c r="S70" s="8">
        <f t="shared" si="15"/>
        <v>6.926795260317439</v>
      </c>
    </row>
    <row r="71" spans="1:19" ht="15">
      <c r="A71" s="1">
        <v>15</v>
      </c>
      <c r="B71" s="5">
        <v>0.6527777777777778</v>
      </c>
      <c r="C71" s="1" t="s">
        <v>128</v>
      </c>
      <c r="D71" s="1">
        <v>5</v>
      </c>
      <c r="E71" s="1">
        <v>7</v>
      </c>
      <c r="F71" s="1" t="s">
        <v>147</v>
      </c>
      <c r="G71" s="2">
        <v>50.2392666666667</v>
      </c>
      <c r="H71" s="6">
        <f>1+_xlfn.COUNTIFS(A:A,A71,O:O,"&lt;"&amp;O71)</f>
        <v>5</v>
      </c>
      <c r="I71" s="2">
        <f>_xlfn.AVERAGEIF(A:A,A71,G:G)</f>
        <v>53.091623809523774</v>
      </c>
      <c r="J71" s="2">
        <f t="shared" si="8"/>
        <v>-2.8523571428570733</v>
      </c>
      <c r="K71" s="2">
        <f t="shared" si="9"/>
        <v>87.14764285714293</v>
      </c>
      <c r="L71" s="2">
        <f t="shared" si="10"/>
        <v>186.5797145133694</v>
      </c>
      <c r="M71" s="2">
        <f>SUMIF(A:A,A71,L:L)</f>
        <v>2101.784113981587</v>
      </c>
      <c r="N71" s="3">
        <f t="shared" si="11"/>
        <v>0.08877206430108357</v>
      </c>
      <c r="O71" s="7">
        <f t="shared" si="12"/>
        <v>11.264805069851167</v>
      </c>
      <c r="P71" s="3">
        <f t="shared" si="13"/>
        <v>0.08877206430108357</v>
      </c>
      <c r="Q71" s="3">
        <f>IF(ISNUMBER(P71),SUMIF(A:A,A71,P:P),"")</f>
        <v>0.9334162764229371</v>
      </c>
      <c r="R71" s="3">
        <f t="shared" si="14"/>
        <v>0.09510447433087224</v>
      </c>
      <c r="S71" s="8">
        <f t="shared" si="15"/>
        <v>10.5147524029307</v>
      </c>
    </row>
    <row r="72" spans="1:19" ht="15">
      <c r="A72" s="1">
        <v>15</v>
      </c>
      <c r="B72" s="5">
        <v>0.6527777777777778</v>
      </c>
      <c r="C72" s="1" t="s">
        <v>128</v>
      </c>
      <c r="D72" s="1">
        <v>5</v>
      </c>
      <c r="E72" s="1">
        <v>5</v>
      </c>
      <c r="F72" s="1" t="s">
        <v>145</v>
      </c>
      <c r="G72" s="2">
        <v>37.3687</v>
      </c>
      <c r="H72" s="6">
        <f>1+_xlfn.COUNTIFS(A:A,A72,O:O,"&lt;"&amp;O72)</f>
        <v>6</v>
      </c>
      <c r="I72" s="2">
        <f>_xlfn.AVERAGEIF(A:A,A72,G:G)</f>
        <v>53.091623809523774</v>
      </c>
      <c r="J72" s="2">
        <f t="shared" si="8"/>
        <v>-15.722923809523778</v>
      </c>
      <c r="K72" s="2">
        <f t="shared" si="9"/>
        <v>74.27707619047622</v>
      </c>
      <c r="L72" s="2">
        <f t="shared" si="10"/>
        <v>86.19606883166301</v>
      </c>
      <c r="M72" s="2">
        <f>SUMIF(A:A,A72,L:L)</f>
        <v>2101.784113981587</v>
      </c>
      <c r="N72" s="3">
        <f t="shared" si="11"/>
        <v>0.041010905096420455</v>
      </c>
      <c r="O72" s="7">
        <f t="shared" si="12"/>
        <v>24.383758360097318</v>
      </c>
      <c r="P72" s="3">
        <f t="shared" si="13"/>
      </c>
      <c r="Q72" s="3">
        <f>IF(ISNUMBER(P72),SUMIF(A:A,A72,P:P),"")</f>
      </c>
      <c r="R72" s="3">
        <f t="shared" si="14"/>
      </c>
      <c r="S72" s="8">
        <f t="shared" si="15"/>
      </c>
    </row>
    <row r="73" spans="1:19" ht="15">
      <c r="A73" s="1">
        <v>15</v>
      </c>
      <c r="B73" s="5">
        <v>0.6527777777777778</v>
      </c>
      <c r="C73" s="1" t="s">
        <v>128</v>
      </c>
      <c r="D73" s="1">
        <v>5</v>
      </c>
      <c r="E73" s="1">
        <v>6</v>
      </c>
      <c r="F73" s="1" t="s">
        <v>146</v>
      </c>
      <c r="G73" s="2">
        <v>29.496899999999997</v>
      </c>
      <c r="H73" s="6">
        <f>1+_xlfn.COUNTIFS(A:A,A73,O:O,"&lt;"&amp;O73)</f>
        <v>7</v>
      </c>
      <c r="I73" s="2">
        <f>_xlfn.AVERAGEIF(A:A,A73,G:G)</f>
        <v>53.091623809523774</v>
      </c>
      <c r="J73" s="2">
        <f t="shared" si="8"/>
        <v>-23.594723809523778</v>
      </c>
      <c r="K73" s="2">
        <f t="shared" si="9"/>
        <v>66.40527619047623</v>
      </c>
      <c r="L73" s="2">
        <f t="shared" si="10"/>
        <v>53.74854363234873</v>
      </c>
      <c r="M73" s="2">
        <f>SUMIF(A:A,A73,L:L)</f>
        <v>2101.784113981587</v>
      </c>
      <c r="N73" s="3">
        <f t="shared" si="11"/>
        <v>0.0255728184806423</v>
      </c>
      <c r="O73" s="7">
        <f t="shared" si="12"/>
        <v>39.10401979183342</v>
      </c>
      <c r="P73" s="3">
        <f t="shared" si="13"/>
      </c>
      <c r="Q73" s="3">
        <f>IF(ISNUMBER(P73),SUMIF(A:A,A73,P:P),"")</f>
      </c>
      <c r="R73" s="3">
        <f t="shared" si="14"/>
      </c>
      <c r="S73" s="8">
        <f t="shared" si="15"/>
      </c>
    </row>
    <row r="74" spans="1:19" ht="15">
      <c r="A74" s="1">
        <v>30</v>
      </c>
      <c r="B74" s="5">
        <v>0.6666666666666666</v>
      </c>
      <c r="C74" s="1" t="s">
        <v>254</v>
      </c>
      <c r="D74" s="1">
        <v>6</v>
      </c>
      <c r="E74" s="1">
        <v>2</v>
      </c>
      <c r="F74" s="1" t="s">
        <v>288</v>
      </c>
      <c r="G74" s="2">
        <v>60.27869999999999</v>
      </c>
      <c r="H74" s="6">
        <f>1+_xlfn.COUNTIFS(A:A,A74,O:O,"&lt;"&amp;O74)</f>
        <v>1</v>
      </c>
      <c r="I74" s="2">
        <f>_xlfn.AVERAGEIF(A:A,A74,G:G)</f>
        <v>46.36849999999998</v>
      </c>
      <c r="J74" s="2">
        <f t="shared" si="8"/>
        <v>13.91020000000001</v>
      </c>
      <c r="K74" s="2">
        <f t="shared" si="9"/>
        <v>103.9102</v>
      </c>
      <c r="L74" s="2">
        <f t="shared" si="10"/>
        <v>510.1026602147146</v>
      </c>
      <c r="M74" s="2">
        <f>SUMIF(A:A,A74,L:L)</f>
        <v>2852.904528532312</v>
      </c>
      <c r="N74" s="3">
        <f t="shared" si="11"/>
        <v>0.17880116741135357</v>
      </c>
      <c r="O74" s="7">
        <f t="shared" si="12"/>
        <v>5.592804647071346</v>
      </c>
      <c r="P74" s="3">
        <f t="shared" si="13"/>
        <v>0.17880116741135357</v>
      </c>
      <c r="Q74" s="3">
        <f>IF(ISNUMBER(P74),SUMIF(A:A,A74,P:P),"")</f>
        <v>0.9039766896082737</v>
      </c>
      <c r="R74" s="3">
        <f t="shared" si="14"/>
        <v>0.19779400228653538</v>
      </c>
      <c r="S74" s="8">
        <f t="shared" si="15"/>
        <v>5.055765030485325</v>
      </c>
    </row>
    <row r="75" spans="1:19" ht="15">
      <c r="A75" s="1">
        <v>30</v>
      </c>
      <c r="B75" s="5">
        <v>0.6666666666666666</v>
      </c>
      <c r="C75" s="1" t="s">
        <v>254</v>
      </c>
      <c r="D75" s="1">
        <v>6</v>
      </c>
      <c r="E75" s="1">
        <v>8</v>
      </c>
      <c r="F75" s="1" t="s">
        <v>292</v>
      </c>
      <c r="G75" s="2">
        <v>54.3589</v>
      </c>
      <c r="H75" s="6">
        <f>1+_xlfn.COUNTIFS(A:A,A75,O:O,"&lt;"&amp;O75)</f>
        <v>2</v>
      </c>
      <c r="I75" s="2">
        <f>_xlfn.AVERAGEIF(A:A,A75,G:G)</f>
        <v>46.36849999999998</v>
      </c>
      <c r="J75" s="2">
        <f t="shared" si="8"/>
        <v>7.990400000000015</v>
      </c>
      <c r="K75" s="2">
        <f t="shared" si="9"/>
        <v>97.99040000000002</v>
      </c>
      <c r="L75" s="2">
        <f t="shared" si="10"/>
        <v>357.6032029304934</v>
      </c>
      <c r="M75" s="2">
        <f>SUMIF(A:A,A75,L:L)</f>
        <v>2852.904528532312</v>
      </c>
      <c r="N75" s="3">
        <f t="shared" si="11"/>
        <v>0.12534706274046395</v>
      </c>
      <c r="O75" s="7">
        <f t="shared" si="12"/>
        <v>7.977849485556272</v>
      </c>
      <c r="P75" s="3">
        <f t="shared" si="13"/>
        <v>0.12534706274046395</v>
      </c>
      <c r="Q75" s="3">
        <f>IF(ISNUMBER(P75),SUMIF(A:A,A75,P:P),"")</f>
        <v>0.9039766896082737</v>
      </c>
      <c r="R75" s="3">
        <f t="shared" si="14"/>
        <v>0.13866183075448707</v>
      </c>
      <c r="S75" s="8">
        <f t="shared" si="15"/>
        <v>7.2117899681462285</v>
      </c>
    </row>
    <row r="76" spans="1:19" ht="15">
      <c r="A76" s="1">
        <v>30</v>
      </c>
      <c r="B76" s="5">
        <v>0.6666666666666666</v>
      </c>
      <c r="C76" s="1" t="s">
        <v>254</v>
      </c>
      <c r="D76" s="1">
        <v>6</v>
      </c>
      <c r="E76" s="1">
        <v>5</v>
      </c>
      <c r="F76" s="1" t="s">
        <v>290</v>
      </c>
      <c r="G76" s="2">
        <v>53.9708333333334</v>
      </c>
      <c r="H76" s="6">
        <f>1+_xlfn.COUNTIFS(A:A,A76,O:O,"&lt;"&amp;O76)</f>
        <v>3</v>
      </c>
      <c r="I76" s="2">
        <f>_xlfn.AVERAGEIF(A:A,A76,G:G)</f>
        <v>46.36849999999998</v>
      </c>
      <c r="J76" s="2">
        <f t="shared" si="8"/>
        <v>7.602333333333419</v>
      </c>
      <c r="K76" s="2">
        <f t="shared" si="9"/>
        <v>97.60233333333342</v>
      </c>
      <c r="L76" s="2">
        <f t="shared" si="10"/>
        <v>349.3729582901337</v>
      </c>
      <c r="M76" s="2">
        <f>SUMIF(A:A,A76,L:L)</f>
        <v>2852.904528532312</v>
      </c>
      <c r="N76" s="3">
        <f t="shared" si="11"/>
        <v>0.1224621976641714</v>
      </c>
      <c r="O76" s="7">
        <f t="shared" si="12"/>
        <v>8.16578518982898</v>
      </c>
      <c r="P76" s="3">
        <f t="shared" si="13"/>
        <v>0.1224621976641714</v>
      </c>
      <c r="Q76" s="3">
        <f>IF(ISNUMBER(P76),SUMIF(A:A,A76,P:P),"")</f>
        <v>0.9039766896082737</v>
      </c>
      <c r="R76" s="3">
        <f t="shared" si="14"/>
        <v>0.13547052603451396</v>
      </c>
      <c r="S76" s="8">
        <f t="shared" si="15"/>
        <v>7.381679463953872</v>
      </c>
    </row>
    <row r="77" spans="1:19" ht="15">
      <c r="A77" s="1">
        <v>30</v>
      </c>
      <c r="B77" s="5">
        <v>0.6666666666666666</v>
      </c>
      <c r="C77" s="1" t="s">
        <v>254</v>
      </c>
      <c r="D77" s="1">
        <v>6</v>
      </c>
      <c r="E77" s="1">
        <v>10</v>
      </c>
      <c r="F77" s="1" t="s">
        <v>294</v>
      </c>
      <c r="G77" s="2">
        <v>53.953566666666596</v>
      </c>
      <c r="H77" s="6">
        <f>1+_xlfn.COUNTIFS(A:A,A77,O:O,"&lt;"&amp;O77)</f>
        <v>4</v>
      </c>
      <c r="I77" s="2">
        <f>_xlfn.AVERAGEIF(A:A,A77,G:G)</f>
        <v>46.36849999999998</v>
      </c>
      <c r="J77" s="2">
        <f t="shared" si="8"/>
        <v>7.585066666666613</v>
      </c>
      <c r="K77" s="2">
        <f t="shared" si="9"/>
        <v>97.58506666666662</v>
      </c>
      <c r="L77" s="2">
        <f t="shared" si="10"/>
        <v>349.0111953309118</v>
      </c>
      <c r="M77" s="2">
        <f>SUMIF(A:A,A77,L:L)</f>
        <v>2852.904528532312</v>
      </c>
      <c r="N77" s="3">
        <f t="shared" si="11"/>
        <v>0.12233539252379469</v>
      </c>
      <c r="O77" s="7">
        <f t="shared" si="12"/>
        <v>8.174249326951694</v>
      </c>
      <c r="P77" s="3">
        <f t="shared" si="13"/>
        <v>0.12233539252379469</v>
      </c>
      <c r="Q77" s="3">
        <f>IF(ISNUMBER(P77),SUMIF(A:A,A77,P:P),"")</f>
        <v>0.9039766896082737</v>
      </c>
      <c r="R77" s="3">
        <f t="shared" si="14"/>
        <v>0.13533025124442877</v>
      </c>
      <c r="S77" s="8">
        <f t="shared" si="15"/>
        <v>7.389330846610452</v>
      </c>
    </row>
    <row r="78" spans="1:19" ht="15">
      <c r="A78" s="1">
        <v>30</v>
      </c>
      <c r="B78" s="5">
        <v>0.6666666666666666</v>
      </c>
      <c r="C78" s="1" t="s">
        <v>254</v>
      </c>
      <c r="D78" s="1">
        <v>6</v>
      </c>
      <c r="E78" s="1">
        <v>3</v>
      </c>
      <c r="F78" s="1" t="s">
        <v>289</v>
      </c>
      <c r="G78" s="2">
        <v>51.81266666666669</v>
      </c>
      <c r="H78" s="6">
        <f>1+_xlfn.COUNTIFS(A:A,A78,O:O,"&lt;"&amp;O78)</f>
        <v>5</v>
      </c>
      <c r="I78" s="2">
        <f>_xlfn.AVERAGEIF(A:A,A78,G:G)</f>
        <v>46.36849999999998</v>
      </c>
      <c r="J78" s="2">
        <f t="shared" si="8"/>
        <v>5.44416666666671</v>
      </c>
      <c r="K78" s="2">
        <f t="shared" si="9"/>
        <v>95.44416666666672</v>
      </c>
      <c r="L78" s="2">
        <f t="shared" si="10"/>
        <v>306.93929749281637</v>
      </c>
      <c r="M78" s="2">
        <f>SUMIF(A:A,A78,L:L)</f>
        <v>2852.904528532312</v>
      </c>
      <c r="N78" s="3">
        <f t="shared" si="11"/>
        <v>0.10758835229958519</v>
      </c>
      <c r="O78" s="7">
        <f t="shared" si="12"/>
        <v>9.294686447241515</v>
      </c>
      <c r="P78" s="3">
        <f t="shared" si="13"/>
        <v>0.10758835229958519</v>
      </c>
      <c r="Q78" s="3">
        <f>IF(ISNUMBER(P78),SUMIF(A:A,A78,P:P),"")</f>
        <v>0.9039766896082737</v>
      </c>
      <c r="R78" s="3">
        <f t="shared" si="14"/>
        <v>0.11901673299364297</v>
      </c>
      <c r="S78" s="8">
        <f t="shared" si="15"/>
        <v>8.402179885524273</v>
      </c>
    </row>
    <row r="79" spans="1:19" ht="15">
      <c r="A79" s="1">
        <v>30</v>
      </c>
      <c r="B79" s="5">
        <v>0.6666666666666666</v>
      </c>
      <c r="C79" s="1" t="s">
        <v>254</v>
      </c>
      <c r="D79" s="1">
        <v>6</v>
      </c>
      <c r="E79" s="1">
        <v>1</v>
      </c>
      <c r="F79" s="1" t="s">
        <v>287</v>
      </c>
      <c r="G79" s="2">
        <v>49.9971333333333</v>
      </c>
      <c r="H79" s="6">
        <f>1+_xlfn.COUNTIFS(A:A,A79,O:O,"&lt;"&amp;O79)</f>
        <v>6</v>
      </c>
      <c r="I79" s="2">
        <f>_xlfn.AVERAGEIF(A:A,A79,G:G)</f>
        <v>46.36849999999998</v>
      </c>
      <c r="J79" s="2">
        <f t="shared" si="8"/>
        <v>3.628633333333319</v>
      </c>
      <c r="K79" s="2">
        <f t="shared" si="9"/>
        <v>93.62863333333331</v>
      </c>
      <c r="L79" s="2">
        <f t="shared" si="10"/>
        <v>275.2605214664188</v>
      </c>
      <c r="M79" s="2">
        <f>SUMIF(A:A,A79,L:L)</f>
        <v>2852.904528532312</v>
      </c>
      <c r="N79" s="3">
        <f t="shared" si="11"/>
        <v>0.09648430878548456</v>
      </c>
      <c r="O79" s="7">
        <f t="shared" si="12"/>
        <v>10.364379582418106</v>
      </c>
      <c r="P79" s="3">
        <f t="shared" si="13"/>
        <v>0.09648430878548456</v>
      </c>
      <c r="Q79" s="3">
        <f>IF(ISNUMBER(P79),SUMIF(A:A,A79,P:P),"")</f>
        <v>0.9039766896082737</v>
      </c>
      <c r="R79" s="3">
        <f t="shared" si="14"/>
        <v>0.10673318227629823</v>
      </c>
      <c r="S79" s="8">
        <f t="shared" si="15"/>
        <v>9.369157544757902</v>
      </c>
    </row>
    <row r="80" spans="1:19" ht="15">
      <c r="A80" s="1">
        <v>30</v>
      </c>
      <c r="B80" s="5">
        <v>0.6666666666666666</v>
      </c>
      <c r="C80" s="1" t="s">
        <v>254</v>
      </c>
      <c r="D80" s="1">
        <v>6</v>
      </c>
      <c r="E80" s="1">
        <v>6</v>
      </c>
      <c r="F80" s="1" t="s">
        <v>291</v>
      </c>
      <c r="G80" s="2">
        <v>47.5305999999999</v>
      </c>
      <c r="H80" s="6">
        <f>1+_xlfn.COUNTIFS(A:A,A80,O:O,"&lt;"&amp;O80)</f>
        <v>7</v>
      </c>
      <c r="I80" s="2">
        <f>_xlfn.AVERAGEIF(A:A,A80,G:G)</f>
        <v>46.36849999999998</v>
      </c>
      <c r="J80" s="2">
        <f t="shared" si="8"/>
        <v>1.162099999999917</v>
      </c>
      <c r="K80" s="2">
        <f t="shared" si="9"/>
        <v>91.16209999999992</v>
      </c>
      <c r="L80" s="2">
        <f t="shared" si="10"/>
        <v>237.39513758131574</v>
      </c>
      <c r="M80" s="2">
        <f>SUMIF(A:A,A80,L:L)</f>
        <v>2852.904528532312</v>
      </c>
      <c r="N80" s="3">
        <f t="shared" si="11"/>
        <v>0.08321173569150056</v>
      </c>
      <c r="O80" s="7">
        <f t="shared" si="12"/>
        <v>12.017535647945177</v>
      </c>
      <c r="P80" s="3">
        <f t="shared" si="13"/>
        <v>0.08321173569150056</v>
      </c>
      <c r="Q80" s="3">
        <f>IF(ISNUMBER(P80),SUMIF(A:A,A80,P:P),"")</f>
        <v>0.9039766896082737</v>
      </c>
      <c r="R80" s="3">
        <f t="shared" si="14"/>
        <v>0.09205075379494493</v>
      </c>
      <c r="S80" s="8">
        <f t="shared" si="15"/>
        <v>10.863572092278902</v>
      </c>
    </row>
    <row r="81" spans="1:19" ht="15">
      <c r="A81" s="1">
        <v>30</v>
      </c>
      <c r="B81" s="5">
        <v>0.6666666666666666</v>
      </c>
      <c r="C81" s="1" t="s">
        <v>254</v>
      </c>
      <c r="D81" s="1">
        <v>6</v>
      </c>
      <c r="E81" s="1">
        <v>9</v>
      </c>
      <c r="F81" s="1" t="s">
        <v>293</v>
      </c>
      <c r="G81" s="2">
        <v>32.5996333333333</v>
      </c>
      <c r="H81" s="6">
        <f>1+_xlfn.COUNTIFS(A:A,A81,O:O,"&lt;"&amp;O81)</f>
        <v>10</v>
      </c>
      <c r="I81" s="2">
        <f>_xlfn.AVERAGEIF(A:A,A81,G:G)</f>
        <v>46.36849999999998</v>
      </c>
      <c r="J81" s="2">
        <f t="shared" si="8"/>
        <v>-13.768866666666682</v>
      </c>
      <c r="K81" s="2">
        <f t="shared" si="9"/>
        <v>76.23113333333332</v>
      </c>
      <c r="L81" s="2">
        <f t="shared" si="10"/>
        <v>96.91826554020821</v>
      </c>
      <c r="M81" s="2">
        <f>SUMIF(A:A,A81,L:L)</f>
        <v>2852.904528532312</v>
      </c>
      <c r="N81" s="3">
        <f t="shared" si="11"/>
        <v>0.03397178719824466</v>
      </c>
      <c r="O81" s="7">
        <f t="shared" si="12"/>
        <v>29.436190511980794</v>
      </c>
      <c r="P81" s="3">
        <f t="shared" si="13"/>
      </c>
      <c r="Q81" s="3">
        <f>IF(ISNUMBER(P81),SUMIF(A:A,A81,P:P),"")</f>
      </c>
      <c r="R81" s="3">
        <f t="shared" si="14"/>
      </c>
      <c r="S81" s="8">
        <f t="shared" si="15"/>
      </c>
    </row>
    <row r="82" spans="1:19" ht="15">
      <c r="A82" s="1">
        <v>30</v>
      </c>
      <c r="B82" s="5">
        <v>0.6666666666666666</v>
      </c>
      <c r="C82" s="1" t="s">
        <v>254</v>
      </c>
      <c r="D82" s="1">
        <v>6</v>
      </c>
      <c r="E82" s="1">
        <v>11</v>
      </c>
      <c r="F82" s="1" t="s">
        <v>295</v>
      </c>
      <c r="G82" s="2">
        <v>34.2192</v>
      </c>
      <c r="H82" s="6">
        <f>1+_xlfn.COUNTIFS(A:A,A82,O:O,"&lt;"&amp;O82)</f>
        <v>9</v>
      </c>
      <c r="I82" s="2">
        <f>_xlfn.AVERAGEIF(A:A,A82,G:G)</f>
        <v>46.36849999999998</v>
      </c>
      <c r="J82" s="2">
        <f t="shared" si="8"/>
        <v>-12.149299999999982</v>
      </c>
      <c r="K82" s="2">
        <f t="shared" si="9"/>
        <v>77.85070000000002</v>
      </c>
      <c r="L82" s="2">
        <f t="shared" si="10"/>
        <v>106.8089794244736</v>
      </c>
      <c r="M82" s="2">
        <f>SUMIF(A:A,A82,L:L)</f>
        <v>2852.904528532312</v>
      </c>
      <c r="N82" s="3">
        <f t="shared" si="11"/>
        <v>0.03743867989841984</v>
      </c>
      <c r="O82" s="7">
        <f t="shared" si="12"/>
        <v>26.71034349269902</v>
      </c>
      <c r="P82" s="3">
        <f t="shared" si="13"/>
      </c>
      <c r="Q82" s="3">
        <f>IF(ISNUMBER(P82),SUMIF(A:A,A82,P:P),"")</f>
      </c>
      <c r="R82" s="3">
        <f t="shared" si="14"/>
      </c>
      <c r="S82" s="8">
        <f t="shared" si="15"/>
      </c>
    </row>
    <row r="83" spans="1:19" ht="15">
      <c r="A83" s="1">
        <v>30</v>
      </c>
      <c r="B83" s="5">
        <v>0.6666666666666666</v>
      </c>
      <c r="C83" s="1" t="s">
        <v>254</v>
      </c>
      <c r="D83" s="1">
        <v>6</v>
      </c>
      <c r="E83" s="1">
        <v>12</v>
      </c>
      <c r="F83" s="1" t="s">
        <v>296</v>
      </c>
      <c r="G83" s="2">
        <v>27.228599999999997</v>
      </c>
      <c r="H83" s="6">
        <f>1+_xlfn.COUNTIFS(A:A,A83,O:O,"&lt;"&amp;O83)</f>
        <v>11</v>
      </c>
      <c r="I83" s="2">
        <f>_xlfn.AVERAGEIF(A:A,A83,G:G)</f>
        <v>46.36849999999998</v>
      </c>
      <c r="J83" s="2">
        <f t="shared" si="8"/>
        <v>-19.139899999999987</v>
      </c>
      <c r="K83" s="2">
        <f t="shared" si="9"/>
        <v>70.86010000000002</v>
      </c>
      <c r="L83" s="2">
        <f t="shared" si="10"/>
        <v>70.21809209653684</v>
      </c>
      <c r="M83" s="2">
        <f>SUMIF(A:A,A83,L:L)</f>
        <v>2852.904528532312</v>
      </c>
      <c r="N83" s="3">
        <f t="shared" si="11"/>
        <v>0.024612843295061408</v>
      </c>
      <c r="O83" s="7">
        <f t="shared" si="12"/>
        <v>40.629194604292266</v>
      </c>
      <c r="P83" s="3">
        <f t="shared" si="13"/>
      </c>
      <c r="Q83" s="3">
        <f>IF(ISNUMBER(P83),SUMIF(A:A,A83,P:P),"")</f>
      </c>
      <c r="R83" s="3">
        <f t="shared" si="14"/>
      </c>
      <c r="S83" s="8">
        <f t="shared" si="15"/>
      </c>
    </row>
    <row r="84" spans="1:19" ht="15">
      <c r="A84" s="1">
        <v>30</v>
      </c>
      <c r="B84" s="5">
        <v>0.6666666666666666</v>
      </c>
      <c r="C84" s="1" t="s">
        <v>254</v>
      </c>
      <c r="D84" s="1">
        <v>6</v>
      </c>
      <c r="E84" s="1">
        <v>13</v>
      </c>
      <c r="F84" s="1" t="s">
        <v>297</v>
      </c>
      <c r="G84" s="2">
        <v>44.103666666666705</v>
      </c>
      <c r="H84" s="6">
        <f>1+_xlfn.COUNTIFS(A:A,A84,O:O,"&lt;"&amp;O84)</f>
        <v>8</v>
      </c>
      <c r="I84" s="2">
        <f>_xlfn.AVERAGEIF(A:A,A84,G:G)</f>
        <v>46.36849999999998</v>
      </c>
      <c r="J84" s="2">
        <f t="shared" si="8"/>
        <v>-2.2648333333332786</v>
      </c>
      <c r="K84" s="2">
        <f t="shared" si="9"/>
        <v>87.73516666666671</v>
      </c>
      <c r="L84" s="2">
        <f t="shared" si="10"/>
        <v>193.27421816428807</v>
      </c>
      <c r="M84" s="2">
        <f>SUMIF(A:A,A84,L:L)</f>
        <v>2852.904528532312</v>
      </c>
      <c r="N84" s="3">
        <f t="shared" si="11"/>
        <v>0.06774647249191994</v>
      </c>
      <c r="O84" s="7">
        <f t="shared" si="12"/>
        <v>14.760916151306168</v>
      </c>
      <c r="P84" s="3">
        <f t="shared" si="13"/>
        <v>0.06774647249191994</v>
      </c>
      <c r="Q84" s="3">
        <f>IF(ISNUMBER(P84),SUMIF(A:A,A84,P:P),"")</f>
        <v>0.9039766896082737</v>
      </c>
      <c r="R84" s="3">
        <f t="shared" si="14"/>
        <v>0.07494272061514878</v>
      </c>
      <c r="S84" s="8">
        <f t="shared" si="15"/>
        <v>13.343524118043051</v>
      </c>
    </row>
    <row r="85" spans="1:19" ht="15">
      <c r="A85" s="1">
        <v>10</v>
      </c>
      <c r="B85" s="5">
        <v>0.6701388888888888</v>
      </c>
      <c r="C85" s="1" t="s">
        <v>84</v>
      </c>
      <c r="D85" s="1">
        <v>5</v>
      </c>
      <c r="E85" s="1">
        <v>4</v>
      </c>
      <c r="F85" s="1" t="s">
        <v>102</v>
      </c>
      <c r="G85" s="2">
        <v>69.79943333333341</v>
      </c>
      <c r="H85" s="6">
        <f>1+_xlfn.COUNTIFS(A:A,A85,O:O,"&lt;"&amp;O85)</f>
        <v>1</v>
      </c>
      <c r="I85" s="2">
        <f>_xlfn.AVERAGEIF(A:A,A85,G:G)</f>
        <v>46.68588</v>
      </c>
      <c r="J85" s="2">
        <f t="shared" si="8"/>
        <v>23.113553333333414</v>
      </c>
      <c r="K85" s="2">
        <f t="shared" si="9"/>
        <v>113.11355333333341</v>
      </c>
      <c r="L85" s="2">
        <f t="shared" si="10"/>
        <v>886.0852810679621</v>
      </c>
      <c r="M85" s="2">
        <f>SUMIF(A:A,A85,L:L)</f>
        <v>3191.9928914883194</v>
      </c>
      <c r="N85" s="3">
        <f t="shared" si="11"/>
        <v>0.27759625763289536</v>
      </c>
      <c r="O85" s="7">
        <f t="shared" si="12"/>
        <v>3.6023540393777242</v>
      </c>
      <c r="P85" s="3">
        <f t="shared" si="13"/>
        <v>0.27759625763289536</v>
      </c>
      <c r="Q85" s="3">
        <f>IF(ISNUMBER(P85),SUMIF(A:A,A85,P:P),"")</f>
        <v>0.8940879342454454</v>
      </c>
      <c r="R85" s="3">
        <f t="shared" si="14"/>
        <v>0.3104798163585211</v>
      </c>
      <c r="S85" s="8">
        <f t="shared" si="15"/>
        <v>3.220821281487965</v>
      </c>
    </row>
    <row r="86" spans="1:19" ht="15">
      <c r="A86" s="1">
        <v>10</v>
      </c>
      <c r="B86" s="5">
        <v>0.6701388888888888</v>
      </c>
      <c r="C86" s="1" t="s">
        <v>84</v>
      </c>
      <c r="D86" s="1">
        <v>5</v>
      </c>
      <c r="E86" s="1">
        <v>1</v>
      </c>
      <c r="F86" s="1" t="s">
        <v>99</v>
      </c>
      <c r="G86" s="2">
        <v>61.6050333333333</v>
      </c>
      <c r="H86" s="6">
        <f>1+_xlfn.COUNTIFS(A:A,A86,O:O,"&lt;"&amp;O86)</f>
        <v>2</v>
      </c>
      <c r="I86" s="2">
        <f>_xlfn.AVERAGEIF(A:A,A86,G:G)</f>
        <v>46.68588</v>
      </c>
      <c r="J86" s="2">
        <f t="shared" si="8"/>
        <v>14.919153333333306</v>
      </c>
      <c r="K86" s="2">
        <f t="shared" si="9"/>
        <v>104.9191533333333</v>
      </c>
      <c r="L86" s="2">
        <f t="shared" si="10"/>
        <v>541.9366973167046</v>
      </c>
      <c r="M86" s="2">
        <f>SUMIF(A:A,A86,L:L)</f>
        <v>3191.9928914883194</v>
      </c>
      <c r="N86" s="3">
        <f t="shared" si="11"/>
        <v>0.1697800451754821</v>
      </c>
      <c r="O86" s="7">
        <f t="shared" si="12"/>
        <v>5.889973694885138</v>
      </c>
      <c r="P86" s="3">
        <f t="shared" si="13"/>
        <v>0.1697800451754821</v>
      </c>
      <c r="Q86" s="3">
        <f>IF(ISNUMBER(P86),SUMIF(A:A,A86,P:P),"")</f>
        <v>0.8940879342454454</v>
      </c>
      <c r="R86" s="3">
        <f t="shared" si="14"/>
        <v>0.18989188722109968</v>
      </c>
      <c r="S86" s="8">
        <f t="shared" si="15"/>
        <v>5.266154413619867</v>
      </c>
    </row>
    <row r="87" spans="1:19" ht="15">
      <c r="A87" s="1">
        <v>10</v>
      </c>
      <c r="B87" s="5">
        <v>0.6701388888888888</v>
      </c>
      <c r="C87" s="1" t="s">
        <v>84</v>
      </c>
      <c r="D87" s="1">
        <v>5</v>
      </c>
      <c r="E87" s="1">
        <v>3</v>
      </c>
      <c r="F87" s="1" t="s">
        <v>101</v>
      </c>
      <c r="G87" s="2">
        <v>58.4235333333334</v>
      </c>
      <c r="H87" s="6">
        <f>1+_xlfn.COUNTIFS(A:A,A87,O:O,"&lt;"&amp;O87)</f>
        <v>3</v>
      </c>
      <c r="I87" s="2">
        <f>_xlfn.AVERAGEIF(A:A,A87,G:G)</f>
        <v>46.68588</v>
      </c>
      <c r="J87" s="2">
        <f t="shared" si="8"/>
        <v>11.737653333333405</v>
      </c>
      <c r="K87" s="2">
        <f t="shared" si="9"/>
        <v>101.73765333333341</v>
      </c>
      <c r="L87" s="2">
        <f t="shared" si="10"/>
        <v>447.7608173494175</v>
      </c>
      <c r="M87" s="2">
        <f>SUMIF(A:A,A87,L:L)</f>
        <v>3191.9928914883194</v>
      </c>
      <c r="N87" s="3">
        <f t="shared" si="11"/>
        <v>0.14027625767695293</v>
      </c>
      <c r="O87" s="7">
        <f t="shared" si="12"/>
        <v>7.128790121439758</v>
      </c>
      <c r="P87" s="3">
        <f t="shared" si="13"/>
        <v>0.14027625767695293</v>
      </c>
      <c r="Q87" s="3">
        <f>IF(ISNUMBER(P87),SUMIF(A:A,A87,P:P),"")</f>
        <v>0.8940879342454454</v>
      </c>
      <c r="R87" s="3">
        <f t="shared" si="14"/>
        <v>0.1568931335544052</v>
      </c>
      <c r="S87" s="8">
        <f t="shared" si="15"/>
        <v>6.373765233347411</v>
      </c>
    </row>
    <row r="88" spans="1:19" ht="15">
      <c r="A88" s="1">
        <v>10</v>
      </c>
      <c r="B88" s="5">
        <v>0.6701388888888888</v>
      </c>
      <c r="C88" s="1" t="s">
        <v>84</v>
      </c>
      <c r="D88" s="1">
        <v>5</v>
      </c>
      <c r="E88" s="1">
        <v>5</v>
      </c>
      <c r="F88" s="1" t="s">
        <v>103</v>
      </c>
      <c r="G88" s="2">
        <v>56.9004666666666</v>
      </c>
      <c r="H88" s="6">
        <f>1+_xlfn.COUNTIFS(A:A,A88,O:O,"&lt;"&amp;O88)</f>
        <v>4</v>
      </c>
      <c r="I88" s="2">
        <f>_xlfn.AVERAGEIF(A:A,A88,G:G)</f>
        <v>46.68588</v>
      </c>
      <c r="J88" s="2">
        <f t="shared" si="8"/>
        <v>10.214586666666605</v>
      </c>
      <c r="K88" s="2">
        <f t="shared" si="9"/>
        <v>100.2145866666666</v>
      </c>
      <c r="L88" s="2">
        <f t="shared" si="10"/>
        <v>408.6566022182032</v>
      </c>
      <c r="M88" s="2">
        <f>SUMIF(A:A,A88,L:L)</f>
        <v>3191.9928914883194</v>
      </c>
      <c r="N88" s="3">
        <f t="shared" si="11"/>
        <v>0.12802553643146125</v>
      </c>
      <c r="O88" s="7">
        <f t="shared" si="12"/>
        <v>7.810941690803633</v>
      </c>
      <c r="P88" s="3">
        <f t="shared" si="13"/>
        <v>0.12802553643146125</v>
      </c>
      <c r="Q88" s="3">
        <f>IF(ISNUMBER(P88),SUMIF(A:A,A88,P:P),"")</f>
        <v>0.8940879342454454</v>
      </c>
      <c r="R88" s="3">
        <f t="shared" si="14"/>
        <v>0.1431912136690524</v>
      </c>
      <c r="S88" s="8">
        <f t="shared" si="15"/>
        <v>6.983668720842246</v>
      </c>
    </row>
    <row r="89" spans="1:19" ht="15">
      <c r="A89" s="1">
        <v>10</v>
      </c>
      <c r="B89" s="5">
        <v>0.6701388888888888</v>
      </c>
      <c r="C89" s="1" t="s">
        <v>84</v>
      </c>
      <c r="D89" s="1">
        <v>5</v>
      </c>
      <c r="E89" s="1">
        <v>6</v>
      </c>
      <c r="F89" s="1" t="s">
        <v>104</v>
      </c>
      <c r="G89" s="2">
        <v>53.6358999999999</v>
      </c>
      <c r="H89" s="6">
        <f>1+_xlfn.COUNTIFS(A:A,A89,O:O,"&lt;"&amp;O89)</f>
        <v>5</v>
      </c>
      <c r="I89" s="2">
        <f>_xlfn.AVERAGEIF(A:A,A89,G:G)</f>
        <v>46.68588</v>
      </c>
      <c r="J89" s="2">
        <f t="shared" si="8"/>
        <v>6.950019999999903</v>
      </c>
      <c r="K89" s="2">
        <f t="shared" si="9"/>
        <v>96.95001999999991</v>
      </c>
      <c r="L89" s="2">
        <f t="shared" si="10"/>
        <v>335.96305548360766</v>
      </c>
      <c r="M89" s="2">
        <f>SUMIF(A:A,A89,L:L)</f>
        <v>3191.9928914883194</v>
      </c>
      <c r="N89" s="3">
        <f t="shared" si="11"/>
        <v>0.10525181819153719</v>
      </c>
      <c r="O89" s="7">
        <f t="shared" si="12"/>
        <v>9.501023518474529</v>
      </c>
      <c r="P89" s="3">
        <f t="shared" si="13"/>
        <v>0.10525181819153719</v>
      </c>
      <c r="Q89" s="3">
        <f>IF(ISNUMBER(P89),SUMIF(A:A,A89,P:P),"")</f>
        <v>0.8940879342454454</v>
      </c>
      <c r="R89" s="3">
        <f t="shared" si="14"/>
        <v>0.11771976128988161</v>
      </c>
      <c r="S89" s="8">
        <f t="shared" si="15"/>
        <v>8.494750490850283</v>
      </c>
    </row>
    <row r="90" spans="1:19" ht="15">
      <c r="A90" s="1">
        <v>10</v>
      </c>
      <c r="B90" s="5">
        <v>0.6701388888888888</v>
      </c>
      <c r="C90" s="1" t="s">
        <v>84</v>
      </c>
      <c r="D90" s="1">
        <v>5</v>
      </c>
      <c r="E90" s="1">
        <v>2</v>
      </c>
      <c r="F90" s="1" t="s">
        <v>100</v>
      </c>
      <c r="G90" s="2">
        <v>47.5736666666666</v>
      </c>
      <c r="H90" s="6">
        <f>1+_xlfn.COUNTIFS(A:A,A90,O:O,"&lt;"&amp;O90)</f>
        <v>6</v>
      </c>
      <c r="I90" s="2">
        <f>_xlfn.AVERAGEIF(A:A,A90,G:G)</f>
        <v>46.68588</v>
      </c>
      <c r="J90" s="2">
        <f t="shared" si="8"/>
        <v>0.8877866666665994</v>
      </c>
      <c r="K90" s="2">
        <f t="shared" si="9"/>
        <v>90.8877866666666</v>
      </c>
      <c r="L90" s="2">
        <f t="shared" si="10"/>
        <v>233.51987704104226</v>
      </c>
      <c r="M90" s="2">
        <f>SUMIF(A:A,A90,L:L)</f>
        <v>3191.9928914883194</v>
      </c>
      <c r="N90" s="3">
        <f t="shared" si="11"/>
        <v>0.07315801913711649</v>
      </c>
      <c r="O90" s="7">
        <f t="shared" si="12"/>
        <v>13.669041504879308</v>
      </c>
      <c r="P90" s="3">
        <f t="shared" si="13"/>
        <v>0.07315801913711649</v>
      </c>
      <c r="Q90" s="3">
        <f>IF(ISNUMBER(P90),SUMIF(A:A,A90,P:P),"")</f>
        <v>0.8940879342454454</v>
      </c>
      <c r="R90" s="3">
        <f t="shared" si="14"/>
        <v>0.08182418790703994</v>
      </c>
      <c r="S90" s="8">
        <f t="shared" si="15"/>
        <v>12.221325082212795</v>
      </c>
    </row>
    <row r="91" spans="1:19" ht="15">
      <c r="A91" s="1">
        <v>10</v>
      </c>
      <c r="B91" s="5">
        <v>0.6701388888888888</v>
      </c>
      <c r="C91" s="1" t="s">
        <v>84</v>
      </c>
      <c r="D91" s="1">
        <v>5</v>
      </c>
      <c r="E91" s="1">
        <v>7</v>
      </c>
      <c r="F91" s="1" t="s">
        <v>105</v>
      </c>
      <c r="G91" s="2">
        <v>35.7174333333333</v>
      </c>
      <c r="H91" s="6">
        <f>1+_xlfn.COUNTIFS(A:A,A91,O:O,"&lt;"&amp;O91)</f>
        <v>7</v>
      </c>
      <c r="I91" s="2">
        <f>_xlfn.AVERAGEIF(A:A,A91,G:G)</f>
        <v>46.68588</v>
      </c>
      <c r="J91" s="2">
        <f t="shared" si="8"/>
        <v>-10.9684466666667</v>
      </c>
      <c r="K91" s="2">
        <f t="shared" si="9"/>
        <v>79.0315533333333</v>
      </c>
      <c r="L91" s="2">
        <f t="shared" si="10"/>
        <v>114.65105371814829</v>
      </c>
      <c r="M91" s="2">
        <f>SUMIF(A:A,A91,L:L)</f>
        <v>3191.9928914883194</v>
      </c>
      <c r="N91" s="3">
        <f t="shared" si="11"/>
        <v>0.0359183299010075</v>
      </c>
      <c r="O91" s="7">
        <f t="shared" si="12"/>
        <v>27.84093811588802</v>
      </c>
      <c r="P91" s="3">
        <f t="shared" si="13"/>
      </c>
      <c r="Q91" s="3">
        <f>IF(ISNUMBER(P91),SUMIF(A:A,A91,P:P),"")</f>
      </c>
      <c r="R91" s="3">
        <f t="shared" si="14"/>
      </c>
      <c r="S91" s="8">
        <f t="shared" si="15"/>
      </c>
    </row>
    <row r="92" spans="1:19" ht="15">
      <c r="A92" s="1">
        <v>10</v>
      </c>
      <c r="B92" s="5">
        <v>0.6701388888888888</v>
      </c>
      <c r="C92" s="1" t="s">
        <v>84</v>
      </c>
      <c r="D92" s="1">
        <v>5</v>
      </c>
      <c r="E92" s="1">
        <v>8</v>
      </c>
      <c r="F92" s="1" t="s">
        <v>106</v>
      </c>
      <c r="G92" s="2">
        <v>34.1956</v>
      </c>
      <c r="H92" s="6">
        <f>1+_xlfn.COUNTIFS(A:A,A92,O:O,"&lt;"&amp;O92)</f>
        <v>8</v>
      </c>
      <c r="I92" s="2">
        <f>_xlfn.AVERAGEIF(A:A,A92,G:G)</f>
        <v>46.68588</v>
      </c>
      <c r="J92" s="2">
        <f t="shared" si="8"/>
        <v>-12.490279999999998</v>
      </c>
      <c r="K92" s="2">
        <f t="shared" si="9"/>
        <v>77.50972</v>
      </c>
      <c r="L92" s="2">
        <f t="shared" si="10"/>
        <v>104.6459973300006</v>
      </c>
      <c r="M92" s="2">
        <f>SUMIF(A:A,A92,L:L)</f>
        <v>3191.9928914883194</v>
      </c>
      <c r="N92" s="3">
        <f t="shared" si="11"/>
        <v>0.032783906759017774</v>
      </c>
      <c r="O92" s="7">
        <f t="shared" si="12"/>
        <v>30.50277098915104</v>
      </c>
      <c r="P92" s="3">
        <f t="shared" si="13"/>
      </c>
      <c r="Q92" s="3">
        <f>IF(ISNUMBER(P92),SUMIF(A:A,A92,P:P),"")</f>
      </c>
      <c r="R92" s="3">
        <f t="shared" si="14"/>
      </c>
      <c r="S92" s="8">
        <f t="shared" si="15"/>
      </c>
    </row>
    <row r="93" spans="1:19" ht="15">
      <c r="A93" s="1">
        <v>10</v>
      </c>
      <c r="B93" s="5">
        <v>0.6701388888888888</v>
      </c>
      <c r="C93" s="1" t="s">
        <v>84</v>
      </c>
      <c r="D93" s="1">
        <v>5</v>
      </c>
      <c r="E93" s="1">
        <v>9</v>
      </c>
      <c r="F93" s="1" t="s">
        <v>107</v>
      </c>
      <c r="G93" s="2">
        <v>21.6106666666667</v>
      </c>
      <c r="H93" s="6">
        <f>1+_xlfn.COUNTIFS(A:A,A93,O:O,"&lt;"&amp;O93)</f>
        <v>10</v>
      </c>
      <c r="I93" s="2">
        <f>_xlfn.AVERAGEIF(A:A,A93,G:G)</f>
        <v>46.68588</v>
      </c>
      <c r="J93" s="2">
        <f t="shared" si="8"/>
        <v>-25.0752133333333</v>
      </c>
      <c r="K93" s="2">
        <f t="shared" si="9"/>
        <v>64.9247866666667</v>
      </c>
      <c r="L93" s="2">
        <f t="shared" si="10"/>
        <v>49.180008026764625</v>
      </c>
      <c r="M93" s="2">
        <f>SUMIF(A:A,A93,L:L)</f>
        <v>3191.9928914883194</v>
      </c>
      <c r="N93" s="3">
        <f t="shared" si="11"/>
        <v>0.01540730499679579</v>
      </c>
      <c r="O93" s="7">
        <f t="shared" si="12"/>
        <v>64.90427756236194</v>
      </c>
      <c r="P93" s="3">
        <f t="shared" si="13"/>
      </c>
      <c r="Q93" s="3">
        <f>IF(ISNUMBER(P93),SUMIF(A:A,A93,P:P),"")</f>
      </c>
      <c r="R93" s="3">
        <f t="shared" si="14"/>
      </c>
      <c r="S93" s="8">
        <f t="shared" si="15"/>
      </c>
    </row>
    <row r="94" spans="1:19" ht="15">
      <c r="A94" s="1">
        <v>10</v>
      </c>
      <c r="B94" s="5">
        <v>0.6701388888888888</v>
      </c>
      <c r="C94" s="1" t="s">
        <v>84</v>
      </c>
      <c r="D94" s="1">
        <v>5</v>
      </c>
      <c r="E94" s="1">
        <v>10</v>
      </c>
      <c r="F94" s="1" t="s">
        <v>108</v>
      </c>
      <c r="G94" s="2">
        <v>27.397066666666696</v>
      </c>
      <c r="H94" s="6">
        <f>1+_xlfn.COUNTIFS(A:A,A94,O:O,"&lt;"&amp;O94)</f>
        <v>9</v>
      </c>
      <c r="I94" s="2">
        <f>_xlfn.AVERAGEIF(A:A,A94,G:G)</f>
        <v>46.68588</v>
      </c>
      <c r="J94" s="2">
        <f t="shared" si="8"/>
        <v>-19.2888133333333</v>
      </c>
      <c r="K94" s="2">
        <f t="shared" si="9"/>
        <v>70.71118666666669</v>
      </c>
      <c r="L94" s="2">
        <f t="shared" si="10"/>
        <v>69.59350193646823</v>
      </c>
      <c r="M94" s="2">
        <f>SUMIF(A:A,A94,L:L)</f>
        <v>3191.9928914883194</v>
      </c>
      <c r="N94" s="3">
        <f t="shared" si="11"/>
        <v>0.021802524097733537</v>
      </c>
      <c r="O94" s="7">
        <f t="shared" si="12"/>
        <v>45.86624904150222</v>
      </c>
      <c r="P94" s="3">
        <f t="shared" si="13"/>
      </c>
      <c r="Q94" s="3">
        <f>IF(ISNUMBER(P94),SUMIF(A:A,A94,P:P),"")</f>
      </c>
      <c r="R94" s="3">
        <f t="shared" si="14"/>
      </c>
      <c r="S94" s="8">
        <f t="shared" si="15"/>
      </c>
    </row>
    <row r="95" spans="1:19" ht="15">
      <c r="A95" s="1">
        <v>1</v>
      </c>
      <c r="B95" s="5">
        <v>0.6854166666666667</v>
      </c>
      <c r="C95" s="1" t="s">
        <v>20</v>
      </c>
      <c r="D95" s="1">
        <v>1</v>
      </c>
      <c r="E95" s="1">
        <v>9</v>
      </c>
      <c r="F95" s="1" t="s">
        <v>29</v>
      </c>
      <c r="G95" s="2">
        <v>66.06070000000001</v>
      </c>
      <c r="H95" s="6">
        <f>1+_xlfn.COUNTIFS(A:A,A95,O:O,"&lt;"&amp;O95)</f>
        <v>1</v>
      </c>
      <c r="I95" s="2">
        <f>_xlfn.AVERAGEIF(A:A,A95,G:G)</f>
        <v>48.91026060606062</v>
      </c>
      <c r="J95" s="2">
        <f t="shared" si="8"/>
        <v>17.150439393939394</v>
      </c>
      <c r="K95" s="2">
        <f t="shared" si="9"/>
        <v>107.1504393939394</v>
      </c>
      <c r="L95" s="2">
        <f t="shared" si="10"/>
        <v>619.5704179622268</v>
      </c>
      <c r="M95" s="2">
        <f>SUMIF(A:A,A95,L:L)</f>
        <v>2942.4513133498317</v>
      </c>
      <c r="N95" s="3">
        <f t="shared" si="11"/>
        <v>0.2105626744446885</v>
      </c>
      <c r="O95" s="7">
        <f t="shared" si="12"/>
        <v>4.749179799493306</v>
      </c>
      <c r="P95" s="3">
        <f t="shared" si="13"/>
        <v>0.2105626744446885</v>
      </c>
      <c r="Q95" s="3">
        <f>IF(ISNUMBER(P95),SUMIF(A:A,A95,P:P),"")</f>
        <v>0.944549901165947</v>
      </c>
      <c r="R95" s="3">
        <f t="shared" si="14"/>
        <v>0.22292382243094958</v>
      </c>
      <c r="S95" s="8">
        <f t="shared" si="15"/>
        <v>4.485837310230713</v>
      </c>
    </row>
    <row r="96" spans="1:19" ht="15">
      <c r="A96" s="1">
        <v>1</v>
      </c>
      <c r="B96" s="5">
        <v>0.6854166666666667</v>
      </c>
      <c r="C96" s="1" t="s">
        <v>20</v>
      </c>
      <c r="D96" s="1">
        <v>1</v>
      </c>
      <c r="E96" s="1">
        <v>7</v>
      </c>
      <c r="F96" s="1" t="s">
        <v>27</v>
      </c>
      <c r="G96" s="2">
        <v>62.6522</v>
      </c>
      <c r="H96" s="6">
        <f>1+_xlfn.COUNTIFS(A:A,A96,O:O,"&lt;"&amp;O96)</f>
        <v>2</v>
      </c>
      <c r="I96" s="2">
        <f>_xlfn.AVERAGEIF(A:A,A96,G:G)</f>
        <v>48.91026060606062</v>
      </c>
      <c r="J96" s="2">
        <f t="shared" si="8"/>
        <v>13.741939393939383</v>
      </c>
      <c r="K96" s="2">
        <f t="shared" si="9"/>
        <v>103.74193939393939</v>
      </c>
      <c r="L96" s="2">
        <f t="shared" si="10"/>
        <v>504.97875729910373</v>
      </c>
      <c r="M96" s="2">
        <f>SUMIF(A:A,A96,L:L)</f>
        <v>2942.4513133498317</v>
      </c>
      <c r="N96" s="3">
        <f t="shared" si="11"/>
        <v>0.17161839008449423</v>
      </c>
      <c r="O96" s="7">
        <f t="shared" si="12"/>
        <v>5.826881370391962</v>
      </c>
      <c r="P96" s="3">
        <f t="shared" si="13"/>
        <v>0.17161839008449423</v>
      </c>
      <c r="Q96" s="3">
        <f>IF(ISNUMBER(P96),SUMIF(A:A,A96,P:P),"")</f>
        <v>0.944549901165947</v>
      </c>
      <c r="R96" s="3">
        <f t="shared" si="14"/>
        <v>0.18169330161662128</v>
      </c>
      <c r="S96" s="8">
        <f t="shared" si="15"/>
        <v>5.503780222509425</v>
      </c>
    </row>
    <row r="97" spans="1:19" ht="15">
      <c r="A97" s="1">
        <v>1</v>
      </c>
      <c r="B97" s="5">
        <v>0.6854166666666667</v>
      </c>
      <c r="C97" s="1" t="s">
        <v>20</v>
      </c>
      <c r="D97" s="1">
        <v>1</v>
      </c>
      <c r="E97" s="1">
        <v>5</v>
      </c>
      <c r="F97" s="1" t="s">
        <v>25</v>
      </c>
      <c r="G97" s="2">
        <v>55.027500000000096</v>
      </c>
      <c r="H97" s="6">
        <f>1+_xlfn.COUNTIFS(A:A,A97,O:O,"&lt;"&amp;O97)</f>
        <v>3</v>
      </c>
      <c r="I97" s="2">
        <f>_xlfn.AVERAGEIF(A:A,A97,G:G)</f>
        <v>48.91026060606062</v>
      </c>
      <c r="J97" s="2">
        <f t="shared" si="8"/>
        <v>6.117239393939478</v>
      </c>
      <c r="K97" s="2">
        <f t="shared" si="9"/>
        <v>96.11723939393949</v>
      </c>
      <c r="L97" s="2">
        <f t="shared" si="10"/>
        <v>319.5885424636411</v>
      </c>
      <c r="M97" s="2">
        <f>SUMIF(A:A,A97,L:L)</f>
        <v>2942.4513133498317</v>
      </c>
      <c r="N97" s="3">
        <f t="shared" si="11"/>
        <v>0.10861302649721866</v>
      </c>
      <c r="O97" s="7">
        <f t="shared" si="12"/>
        <v>9.20699875742444</v>
      </c>
      <c r="P97" s="3">
        <f t="shared" si="13"/>
        <v>0.10861302649721866</v>
      </c>
      <c r="Q97" s="3">
        <f>IF(ISNUMBER(P97),SUMIF(A:A,A97,P:P),"")</f>
        <v>0.944549901165947</v>
      </c>
      <c r="R97" s="3">
        <f t="shared" si="14"/>
        <v>0.11498918835643027</v>
      </c>
      <c r="S97" s="8">
        <f t="shared" si="15"/>
        <v>8.69646976636025</v>
      </c>
    </row>
    <row r="98" spans="1:19" ht="15">
      <c r="A98" s="1">
        <v>1</v>
      </c>
      <c r="B98" s="5">
        <v>0.6854166666666667</v>
      </c>
      <c r="C98" s="1" t="s">
        <v>20</v>
      </c>
      <c r="D98" s="1">
        <v>1</v>
      </c>
      <c r="E98" s="1">
        <v>8</v>
      </c>
      <c r="F98" s="1" t="s">
        <v>28</v>
      </c>
      <c r="G98" s="2">
        <v>54.5959</v>
      </c>
      <c r="H98" s="6">
        <f>1+_xlfn.COUNTIFS(A:A,A98,O:O,"&lt;"&amp;O98)</f>
        <v>4</v>
      </c>
      <c r="I98" s="2">
        <f>_xlfn.AVERAGEIF(A:A,A98,G:G)</f>
        <v>48.91026060606062</v>
      </c>
      <c r="J98" s="2">
        <f t="shared" si="8"/>
        <v>5.685639393939383</v>
      </c>
      <c r="K98" s="2">
        <f t="shared" si="9"/>
        <v>95.68563939393938</v>
      </c>
      <c r="L98" s="2">
        <f t="shared" si="10"/>
        <v>311.41871702171574</v>
      </c>
      <c r="M98" s="2">
        <f>SUMIF(A:A,A98,L:L)</f>
        <v>2942.4513133498317</v>
      </c>
      <c r="N98" s="3">
        <f t="shared" si="11"/>
        <v>0.10583648932739054</v>
      </c>
      <c r="O98" s="7">
        <f t="shared" si="12"/>
        <v>9.448537138327012</v>
      </c>
      <c r="P98" s="3">
        <f t="shared" si="13"/>
        <v>0.10583648932739054</v>
      </c>
      <c r="Q98" s="3">
        <f>IF(ISNUMBER(P98),SUMIF(A:A,A98,P:P),"")</f>
        <v>0.944549901165947</v>
      </c>
      <c r="R98" s="3">
        <f t="shared" si="14"/>
        <v>0.11204965369934038</v>
      </c>
      <c r="S98" s="8">
        <f t="shared" si="15"/>
        <v>8.924614820169559</v>
      </c>
    </row>
    <row r="99" spans="1:19" ht="15">
      <c r="A99" s="1">
        <v>1</v>
      </c>
      <c r="B99" s="5">
        <v>0.6854166666666667</v>
      </c>
      <c r="C99" s="1" t="s">
        <v>20</v>
      </c>
      <c r="D99" s="1">
        <v>1</v>
      </c>
      <c r="E99" s="1">
        <v>3</v>
      </c>
      <c r="F99" s="1" t="s">
        <v>23</v>
      </c>
      <c r="G99" s="2">
        <v>52.874833333333406</v>
      </c>
      <c r="H99" s="6">
        <f>1+_xlfn.COUNTIFS(A:A,A99,O:O,"&lt;"&amp;O99)</f>
        <v>5</v>
      </c>
      <c r="I99" s="2">
        <f>_xlfn.AVERAGEIF(A:A,A99,G:G)</f>
        <v>48.91026060606062</v>
      </c>
      <c r="J99" s="2">
        <f t="shared" si="8"/>
        <v>3.964572727272788</v>
      </c>
      <c r="K99" s="2">
        <f t="shared" si="9"/>
        <v>93.96457272727278</v>
      </c>
      <c r="L99" s="2">
        <f t="shared" si="10"/>
        <v>280.8650665062933</v>
      </c>
      <c r="M99" s="2">
        <f>SUMIF(A:A,A99,L:L)</f>
        <v>2942.4513133498317</v>
      </c>
      <c r="N99" s="3">
        <f t="shared" si="11"/>
        <v>0.09545274894847544</v>
      </c>
      <c r="O99" s="7">
        <f t="shared" si="12"/>
        <v>10.476387647460957</v>
      </c>
      <c r="P99" s="3">
        <f t="shared" si="13"/>
        <v>0.09545274894847544</v>
      </c>
      <c r="Q99" s="3">
        <f>IF(ISNUMBER(P99),SUMIF(A:A,A99,P:P),"")</f>
        <v>0.944549901165947</v>
      </c>
      <c r="R99" s="3">
        <f t="shared" si="14"/>
        <v>0.10105633257771678</v>
      </c>
      <c r="S99" s="8">
        <f t="shared" si="15"/>
        <v>9.895470916985394</v>
      </c>
    </row>
    <row r="100" spans="1:19" ht="15">
      <c r="A100" s="1">
        <v>1</v>
      </c>
      <c r="B100" s="5">
        <v>0.6854166666666667</v>
      </c>
      <c r="C100" s="1" t="s">
        <v>20</v>
      </c>
      <c r="D100" s="1">
        <v>1</v>
      </c>
      <c r="E100" s="1">
        <v>1</v>
      </c>
      <c r="F100" s="1" t="s">
        <v>21</v>
      </c>
      <c r="G100" s="2">
        <v>48.507733333333306</v>
      </c>
      <c r="H100" s="6">
        <f>1+_xlfn.COUNTIFS(A:A,A100,O:O,"&lt;"&amp;O100)</f>
        <v>6</v>
      </c>
      <c r="I100" s="2">
        <f>_xlfn.AVERAGEIF(A:A,A100,G:G)</f>
        <v>48.91026060606062</v>
      </c>
      <c r="J100" s="2">
        <f t="shared" si="8"/>
        <v>-0.4025272727273119</v>
      </c>
      <c r="K100" s="2">
        <f t="shared" si="9"/>
        <v>89.59747272727269</v>
      </c>
      <c r="L100" s="2">
        <f t="shared" si="10"/>
        <v>216.12314557611782</v>
      </c>
      <c r="M100" s="2">
        <f>SUMIF(A:A,A100,L:L)</f>
        <v>2942.4513133498317</v>
      </c>
      <c r="N100" s="3">
        <f t="shared" si="11"/>
        <v>0.07345003283336321</v>
      </c>
      <c r="O100" s="7">
        <f t="shared" si="12"/>
        <v>13.614697794195811</v>
      </c>
      <c r="P100" s="3">
        <f t="shared" si="13"/>
        <v>0.07345003283336321</v>
      </c>
      <c r="Q100" s="3">
        <f>IF(ISNUMBER(P100),SUMIF(A:A,A100,P:P),"")</f>
        <v>0.944549901165947</v>
      </c>
      <c r="R100" s="3">
        <f t="shared" si="14"/>
        <v>0.0777619400972854</v>
      </c>
      <c r="S100" s="8">
        <f t="shared" si="15"/>
        <v>12.859761455911888</v>
      </c>
    </row>
    <row r="101" spans="1:19" ht="15">
      <c r="A101" s="1">
        <v>1</v>
      </c>
      <c r="B101" s="5">
        <v>0.6854166666666667</v>
      </c>
      <c r="C101" s="1" t="s">
        <v>20</v>
      </c>
      <c r="D101" s="1">
        <v>1</v>
      </c>
      <c r="E101" s="1">
        <v>6</v>
      </c>
      <c r="F101" s="1" t="s">
        <v>26</v>
      </c>
      <c r="G101" s="2">
        <v>48.4510666666667</v>
      </c>
      <c r="H101" s="6">
        <f>1+_xlfn.COUNTIFS(A:A,A101,O:O,"&lt;"&amp;O101)</f>
        <v>7</v>
      </c>
      <c r="I101" s="2">
        <f>_xlfn.AVERAGEIF(A:A,A101,G:G)</f>
        <v>48.91026060606062</v>
      </c>
      <c r="J101" s="2">
        <f t="shared" si="8"/>
        <v>-0.45919393939391995</v>
      </c>
      <c r="K101" s="2">
        <f t="shared" si="9"/>
        <v>89.54080606060609</v>
      </c>
      <c r="L101" s="2">
        <f t="shared" si="10"/>
        <v>215.3895746583931</v>
      </c>
      <c r="M101" s="2">
        <f>SUMIF(A:A,A101,L:L)</f>
        <v>2942.4513133498317</v>
      </c>
      <c r="N101" s="3">
        <f t="shared" si="11"/>
        <v>0.07320072678218181</v>
      </c>
      <c r="O101" s="7">
        <f t="shared" si="12"/>
        <v>13.661066548910487</v>
      </c>
      <c r="P101" s="3">
        <f t="shared" si="13"/>
        <v>0.07320072678218181</v>
      </c>
      <c r="Q101" s="3">
        <f>IF(ISNUMBER(P101),SUMIF(A:A,A101,P:P),"")</f>
        <v>0.944549901165947</v>
      </c>
      <c r="R101" s="3">
        <f t="shared" si="14"/>
        <v>0.0774979984560088</v>
      </c>
      <c r="S101" s="8">
        <f t="shared" si="15"/>
        <v>12.903559058594825</v>
      </c>
    </row>
    <row r="102" spans="1:19" ht="15">
      <c r="A102" s="1">
        <v>1</v>
      </c>
      <c r="B102" s="5">
        <v>0.6854166666666667</v>
      </c>
      <c r="C102" s="1" t="s">
        <v>20</v>
      </c>
      <c r="D102" s="1">
        <v>1</v>
      </c>
      <c r="E102" s="1">
        <v>11</v>
      </c>
      <c r="F102" s="1" t="s">
        <v>31</v>
      </c>
      <c r="G102" s="2">
        <v>44.5276666666667</v>
      </c>
      <c r="H102" s="6">
        <f>1+_xlfn.COUNTIFS(A:A,A102,O:O,"&lt;"&amp;O102)</f>
        <v>8</v>
      </c>
      <c r="I102" s="2">
        <f>_xlfn.AVERAGEIF(A:A,A102,G:G)</f>
        <v>48.91026060606062</v>
      </c>
      <c r="J102" s="2">
        <f t="shared" si="8"/>
        <v>-4.382593939393921</v>
      </c>
      <c r="K102" s="2">
        <f t="shared" si="9"/>
        <v>85.61740606060607</v>
      </c>
      <c r="L102" s="2">
        <f t="shared" si="10"/>
        <v>170.21193952276369</v>
      </c>
      <c r="M102" s="2">
        <f>SUMIF(A:A,A102,L:L)</f>
        <v>2942.4513133498317</v>
      </c>
      <c r="N102" s="3">
        <f t="shared" si="11"/>
        <v>0.05784698586192953</v>
      </c>
      <c r="O102" s="7">
        <f t="shared" si="12"/>
        <v>17.286985399495528</v>
      </c>
      <c r="P102" s="3">
        <f t="shared" si="13"/>
        <v>0.05784698586192953</v>
      </c>
      <c r="Q102" s="3">
        <f>IF(ISNUMBER(P102),SUMIF(A:A,A102,P:P),"")</f>
        <v>0.944549901165947</v>
      </c>
      <c r="R102" s="3">
        <f t="shared" si="14"/>
        <v>0.06124291134912359</v>
      </c>
      <c r="S102" s="8">
        <f t="shared" si="15"/>
        <v>16.328420350550665</v>
      </c>
    </row>
    <row r="103" spans="1:19" ht="15">
      <c r="A103" s="1">
        <v>1</v>
      </c>
      <c r="B103" s="5">
        <v>0.6854166666666667</v>
      </c>
      <c r="C103" s="1" t="s">
        <v>20</v>
      </c>
      <c r="D103" s="1">
        <v>1</v>
      </c>
      <c r="E103" s="1">
        <v>2</v>
      </c>
      <c r="F103" s="1" t="s">
        <v>22</v>
      </c>
      <c r="G103" s="2">
        <v>41.406833333333296</v>
      </c>
      <c r="H103" s="6">
        <f>1+_xlfn.COUNTIFS(A:A,A103,O:O,"&lt;"&amp;O103)</f>
        <v>9</v>
      </c>
      <c r="I103" s="2">
        <f>_xlfn.AVERAGEIF(A:A,A103,G:G)</f>
        <v>48.91026060606062</v>
      </c>
      <c r="J103" s="2">
        <f t="shared" si="8"/>
        <v>-7.503427272727322</v>
      </c>
      <c r="K103" s="2">
        <f t="shared" si="9"/>
        <v>82.49657272727268</v>
      </c>
      <c r="L103" s="2">
        <f t="shared" si="10"/>
        <v>141.14593619993897</v>
      </c>
      <c r="M103" s="2">
        <f>SUMIF(A:A,A103,L:L)</f>
        <v>2942.4513133498317</v>
      </c>
      <c r="N103" s="3">
        <f t="shared" si="11"/>
        <v>0.047968826386205005</v>
      </c>
      <c r="O103" s="7">
        <f t="shared" si="12"/>
        <v>20.846872340566215</v>
      </c>
      <c r="P103" s="3">
        <f t="shared" si="13"/>
        <v>0.047968826386205005</v>
      </c>
      <c r="Q103" s="3">
        <f>IF(ISNUMBER(P103),SUMIF(A:A,A103,P:P),"")</f>
        <v>0.944549901165947</v>
      </c>
      <c r="R103" s="3">
        <f t="shared" si="14"/>
        <v>0.05078485141652396</v>
      </c>
      <c r="S103" s="8">
        <f t="shared" si="15"/>
        <v>19.690911208900932</v>
      </c>
    </row>
    <row r="104" spans="1:19" ht="15">
      <c r="A104" s="1">
        <v>1</v>
      </c>
      <c r="B104" s="5">
        <v>0.6854166666666667</v>
      </c>
      <c r="C104" s="1" t="s">
        <v>20</v>
      </c>
      <c r="D104" s="1">
        <v>1</v>
      </c>
      <c r="E104" s="1">
        <v>4</v>
      </c>
      <c r="F104" s="1" t="s">
        <v>24</v>
      </c>
      <c r="G104" s="2">
        <v>28.7</v>
      </c>
      <c r="H104" s="6">
        <f>1+_xlfn.COUNTIFS(A:A,A104,O:O,"&lt;"&amp;O104)</f>
        <v>11</v>
      </c>
      <c r="I104" s="2">
        <f>_xlfn.AVERAGEIF(A:A,A104,G:G)</f>
        <v>48.91026060606062</v>
      </c>
      <c r="J104" s="2">
        <f t="shared" si="8"/>
        <v>-20.21026060606062</v>
      </c>
      <c r="K104" s="2">
        <f t="shared" si="9"/>
        <v>69.78973939393939</v>
      </c>
      <c r="L104" s="2">
        <f t="shared" si="10"/>
        <v>65.85032499999174</v>
      </c>
      <c r="M104" s="2">
        <f>SUMIF(A:A,A104,L:L)</f>
        <v>2942.4513133498317</v>
      </c>
      <c r="N104" s="3">
        <f t="shared" si="11"/>
        <v>0.022379410222092846</v>
      </c>
      <c r="O104" s="7">
        <f t="shared" si="12"/>
        <v>44.6839300087008</v>
      </c>
      <c r="P104" s="3">
        <f t="shared" si="13"/>
      </c>
      <c r="Q104" s="3">
        <f>IF(ISNUMBER(P104),SUMIF(A:A,A104,P:P),"")</f>
      </c>
      <c r="R104" s="3">
        <f t="shared" si="14"/>
      </c>
      <c r="S104" s="8">
        <f t="shared" si="15"/>
      </c>
    </row>
    <row r="105" spans="1:19" ht="15">
      <c r="A105" s="1">
        <v>1</v>
      </c>
      <c r="B105" s="5">
        <v>0.6854166666666667</v>
      </c>
      <c r="C105" s="1" t="s">
        <v>20</v>
      </c>
      <c r="D105" s="1">
        <v>1</v>
      </c>
      <c r="E105" s="1">
        <v>10</v>
      </c>
      <c r="F105" s="1" t="s">
        <v>30</v>
      </c>
      <c r="G105" s="2">
        <v>35.2084333333333</v>
      </c>
      <c r="H105" s="6">
        <f>1+_xlfn.COUNTIFS(A:A,A105,O:O,"&lt;"&amp;O105)</f>
        <v>10</v>
      </c>
      <c r="I105" s="2">
        <f>_xlfn.AVERAGEIF(A:A,A105,G:G)</f>
        <v>48.91026060606062</v>
      </c>
      <c r="J105" s="2">
        <f t="shared" si="8"/>
        <v>-13.701827272727314</v>
      </c>
      <c r="K105" s="2">
        <f t="shared" si="9"/>
        <v>76.29817272727269</v>
      </c>
      <c r="L105" s="2">
        <f t="shared" si="10"/>
        <v>97.30889113964557</v>
      </c>
      <c r="M105" s="2">
        <f>SUMIF(A:A,A105,L:L)</f>
        <v>2942.4513133498317</v>
      </c>
      <c r="N105" s="3">
        <f t="shared" si="11"/>
        <v>0.033070688611960185</v>
      </c>
      <c r="O105" s="7">
        <f t="shared" si="12"/>
        <v>30.238257561965156</v>
      </c>
      <c r="P105" s="3">
        <f t="shared" si="13"/>
      </c>
      <c r="Q105" s="3">
        <f>IF(ISNUMBER(P105),SUMIF(A:A,A105,P:P),"")</f>
      </c>
      <c r="R105" s="3">
        <f t="shared" si="14"/>
      </c>
      <c r="S105" s="8">
        <f t="shared" si="15"/>
      </c>
    </row>
    <row r="106" spans="1:19" ht="15">
      <c r="A106" s="1">
        <v>31</v>
      </c>
      <c r="B106" s="5">
        <v>0.6875</v>
      </c>
      <c r="C106" s="1" t="s">
        <v>254</v>
      </c>
      <c r="D106" s="1">
        <v>7</v>
      </c>
      <c r="E106" s="1">
        <v>1</v>
      </c>
      <c r="F106" s="1" t="s">
        <v>298</v>
      </c>
      <c r="G106" s="2">
        <v>67.6878</v>
      </c>
      <c r="H106" s="6">
        <f>1+_xlfn.COUNTIFS(A:A,A106,O:O,"&lt;"&amp;O106)</f>
        <v>1</v>
      </c>
      <c r="I106" s="2">
        <f>_xlfn.AVERAGEIF(A:A,A106,G:G)</f>
        <v>47.46639444444444</v>
      </c>
      <c r="J106" s="2">
        <f t="shared" si="8"/>
        <v>20.221405555555556</v>
      </c>
      <c r="K106" s="2">
        <f t="shared" si="9"/>
        <v>110.22140555555555</v>
      </c>
      <c r="L106" s="2">
        <f t="shared" si="10"/>
        <v>744.9255893568782</v>
      </c>
      <c r="M106" s="2">
        <f>SUMIF(A:A,A106,L:L)</f>
        <v>3427.5554119570174</v>
      </c>
      <c r="N106" s="3">
        <f t="shared" si="11"/>
        <v>0.2173343680333241</v>
      </c>
      <c r="O106" s="7">
        <f t="shared" si="12"/>
        <v>4.60120508803591</v>
      </c>
      <c r="P106" s="3">
        <f t="shared" si="13"/>
        <v>0.2173343680333241</v>
      </c>
      <c r="Q106" s="3">
        <f>IF(ISNUMBER(P106),SUMIF(A:A,A106,P:P),"")</f>
        <v>0.9215354362563952</v>
      </c>
      <c r="R106" s="3">
        <f t="shared" si="14"/>
        <v>0.23583940398018075</v>
      </c>
      <c r="S106" s="8">
        <f t="shared" si="15"/>
        <v>4.240173538108318</v>
      </c>
    </row>
    <row r="107" spans="1:19" ht="15">
      <c r="A107" s="1">
        <v>31</v>
      </c>
      <c r="B107" s="5">
        <v>0.6875</v>
      </c>
      <c r="C107" s="1" t="s">
        <v>254</v>
      </c>
      <c r="D107" s="1">
        <v>7</v>
      </c>
      <c r="E107" s="1">
        <v>6</v>
      </c>
      <c r="F107" s="1" t="s">
        <v>301</v>
      </c>
      <c r="G107" s="2">
        <v>61.3835666666667</v>
      </c>
      <c r="H107" s="6">
        <f>1+_xlfn.COUNTIFS(A:A,A107,O:O,"&lt;"&amp;O107)</f>
        <v>2</v>
      </c>
      <c r="I107" s="2">
        <f>_xlfn.AVERAGEIF(A:A,A107,G:G)</f>
        <v>47.46639444444444</v>
      </c>
      <c r="J107" s="2">
        <f t="shared" si="8"/>
        <v>13.917172222222263</v>
      </c>
      <c r="K107" s="2">
        <f t="shared" si="9"/>
        <v>103.91717222222226</v>
      </c>
      <c r="L107" s="2">
        <f t="shared" si="10"/>
        <v>510.31609780182123</v>
      </c>
      <c r="M107" s="2">
        <f>SUMIF(A:A,A107,L:L)</f>
        <v>3427.5554119570174</v>
      </c>
      <c r="N107" s="3">
        <f t="shared" si="11"/>
        <v>0.14888631589195755</v>
      </c>
      <c r="O107" s="7">
        <f t="shared" si="12"/>
        <v>6.716533981038733</v>
      </c>
      <c r="P107" s="3">
        <f t="shared" si="13"/>
        <v>0.14888631589195755</v>
      </c>
      <c r="Q107" s="3">
        <f>IF(ISNUMBER(P107),SUMIF(A:A,A107,P:P),"")</f>
        <v>0.9215354362563952</v>
      </c>
      <c r="R107" s="3">
        <f t="shared" si="14"/>
        <v>0.16156331057304396</v>
      </c>
      <c r="S107" s="8">
        <f t="shared" si="15"/>
        <v>6.1895240723474325</v>
      </c>
    </row>
    <row r="108" spans="1:19" ht="15">
      <c r="A108" s="1">
        <v>31</v>
      </c>
      <c r="B108" s="5">
        <v>0.6875</v>
      </c>
      <c r="C108" s="1" t="s">
        <v>254</v>
      </c>
      <c r="D108" s="1">
        <v>7</v>
      </c>
      <c r="E108" s="1">
        <v>4</v>
      </c>
      <c r="F108" s="1" t="s">
        <v>300</v>
      </c>
      <c r="G108" s="2">
        <v>59.0307</v>
      </c>
      <c r="H108" s="6">
        <f>1+_xlfn.COUNTIFS(A:A,A108,O:O,"&lt;"&amp;O108)</f>
        <v>3</v>
      </c>
      <c r="I108" s="2">
        <f>_xlfn.AVERAGEIF(A:A,A108,G:G)</f>
        <v>47.46639444444444</v>
      </c>
      <c r="J108" s="2">
        <f t="shared" si="8"/>
        <v>11.564305555555563</v>
      </c>
      <c r="K108" s="2">
        <f t="shared" si="9"/>
        <v>101.56430555555556</v>
      </c>
      <c r="L108" s="2">
        <f t="shared" si="10"/>
        <v>443.12785198247866</v>
      </c>
      <c r="M108" s="2">
        <f>SUMIF(A:A,A108,L:L)</f>
        <v>3427.5554119570174</v>
      </c>
      <c r="N108" s="3">
        <f t="shared" si="11"/>
        <v>0.12928393526086504</v>
      </c>
      <c r="O108" s="7">
        <f t="shared" si="12"/>
        <v>7.73491306543409</v>
      </c>
      <c r="P108" s="3">
        <f t="shared" si="13"/>
        <v>0.12928393526086504</v>
      </c>
      <c r="Q108" s="3">
        <f>IF(ISNUMBER(P108),SUMIF(A:A,A108,P:P),"")</f>
        <v>0.9215354362563952</v>
      </c>
      <c r="R108" s="3">
        <f t="shared" si="14"/>
        <v>0.14029187611717067</v>
      </c>
      <c r="S108" s="8">
        <f t="shared" si="15"/>
        <v>7.127996486160096</v>
      </c>
    </row>
    <row r="109" spans="1:19" ht="15">
      <c r="A109" s="1">
        <v>31</v>
      </c>
      <c r="B109" s="5">
        <v>0.6875</v>
      </c>
      <c r="C109" s="1" t="s">
        <v>254</v>
      </c>
      <c r="D109" s="1">
        <v>7</v>
      </c>
      <c r="E109" s="1">
        <v>11</v>
      </c>
      <c r="F109" s="1" t="s">
        <v>305</v>
      </c>
      <c r="G109" s="2">
        <v>58.248599999999996</v>
      </c>
      <c r="H109" s="6">
        <f>1+_xlfn.COUNTIFS(A:A,A109,O:O,"&lt;"&amp;O109)</f>
        <v>4</v>
      </c>
      <c r="I109" s="2">
        <f>_xlfn.AVERAGEIF(A:A,A109,G:G)</f>
        <v>47.46639444444444</v>
      </c>
      <c r="J109" s="2">
        <f t="shared" si="8"/>
        <v>10.782205555555556</v>
      </c>
      <c r="K109" s="2">
        <f t="shared" si="9"/>
        <v>100.78220555555555</v>
      </c>
      <c r="L109" s="2">
        <f t="shared" si="10"/>
        <v>422.8139861751147</v>
      </c>
      <c r="M109" s="2">
        <f>SUMIF(A:A,A109,L:L)</f>
        <v>3427.5554119570174</v>
      </c>
      <c r="N109" s="3">
        <f t="shared" si="11"/>
        <v>0.12335730144584367</v>
      </c>
      <c r="O109" s="7">
        <f t="shared" si="12"/>
        <v>8.106532716582002</v>
      </c>
      <c r="P109" s="3">
        <f t="shared" si="13"/>
        <v>0.12335730144584367</v>
      </c>
      <c r="Q109" s="3">
        <f>IF(ISNUMBER(P109),SUMIF(A:A,A109,P:P),"")</f>
        <v>0.9215354362563952</v>
      </c>
      <c r="R109" s="3">
        <f t="shared" si="14"/>
        <v>0.13386061630680737</v>
      </c>
      <c r="S109" s="8">
        <f t="shared" si="15"/>
        <v>7.470457163502136</v>
      </c>
    </row>
    <row r="110" spans="1:19" ht="15">
      <c r="A110" s="1">
        <v>31</v>
      </c>
      <c r="B110" s="5">
        <v>0.6875</v>
      </c>
      <c r="C110" s="1" t="s">
        <v>254</v>
      </c>
      <c r="D110" s="1">
        <v>7</v>
      </c>
      <c r="E110" s="1">
        <v>9</v>
      </c>
      <c r="F110" s="1" t="s">
        <v>303</v>
      </c>
      <c r="G110" s="2">
        <v>50.0587666666667</v>
      </c>
      <c r="H110" s="6">
        <f>1+_xlfn.COUNTIFS(A:A,A110,O:O,"&lt;"&amp;O110)</f>
        <v>5</v>
      </c>
      <c r="I110" s="2">
        <f>_xlfn.AVERAGEIF(A:A,A110,G:G)</f>
        <v>47.46639444444444</v>
      </c>
      <c r="J110" s="2">
        <f t="shared" si="8"/>
        <v>2.5923722222222594</v>
      </c>
      <c r="K110" s="2">
        <f t="shared" si="9"/>
        <v>92.59237222222225</v>
      </c>
      <c r="L110" s="2">
        <f t="shared" si="10"/>
        <v>258.6672103375525</v>
      </c>
      <c r="M110" s="2">
        <f>SUMIF(A:A,A110,L:L)</f>
        <v>3427.5554119570174</v>
      </c>
      <c r="N110" s="3">
        <f t="shared" si="11"/>
        <v>0.07546696675863872</v>
      </c>
      <c r="O110" s="7">
        <f t="shared" si="12"/>
        <v>13.250830700513477</v>
      </c>
      <c r="P110" s="3">
        <f t="shared" si="13"/>
        <v>0.07546696675863872</v>
      </c>
      <c r="Q110" s="3">
        <f>IF(ISNUMBER(P110),SUMIF(A:A,A110,P:P),"")</f>
        <v>0.9215354362563952</v>
      </c>
      <c r="R110" s="3">
        <f t="shared" si="14"/>
        <v>0.08189263677717308</v>
      </c>
      <c r="S110" s="8">
        <f t="shared" si="15"/>
        <v>12.211110050357323</v>
      </c>
    </row>
    <row r="111" spans="1:19" ht="15">
      <c r="A111" s="1">
        <v>31</v>
      </c>
      <c r="B111" s="5">
        <v>0.6875</v>
      </c>
      <c r="C111" s="1" t="s">
        <v>254</v>
      </c>
      <c r="D111" s="1">
        <v>7</v>
      </c>
      <c r="E111" s="1">
        <v>3</v>
      </c>
      <c r="F111" s="1" t="s">
        <v>299</v>
      </c>
      <c r="G111" s="2">
        <v>44.0357</v>
      </c>
      <c r="H111" s="6">
        <f>1+_xlfn.COUNTIFS(A:A,A111,O:O,"&lt;"&amp;O111)</f>
        <v>8</v>
      </c>
      <c r="I111" s="2">
        <f>_xlfn.AVERAGEIF(A:A,A111,G:G)</f>
        <v>47.46639444444444</v>
      </c>
      <c r="J111" s="2">
        <f t="shared" si="8"/>
        <v>-3.430694444444441</v>
      </c>
      <c r="K111" s="2">
        <f t="shared" si="9"/>
        <v>86.56930555555556</v>
      </c>
      <c r="L111" s="2">
        <f t="shared" si="10"/>
        <v>180.2163968122156</v>
      </c>
      <c r="M111" s="2">
        <f>SUMIF(A:A,A111,L:L)</f>
        <v>3427.5554119570174</v>
      </c>
      <c r="N111" s="3">
        <f t="shared" si="11"/>
        <v>0.05257869681217442</v>
      </c>
      <c r="O111" s="7">
        <f t="shared" si="12"/>
        <v>19.01910965142927</v>
      </c>
      <c r="P111" s="3">
        <f t="shared" si="13"/>
        <v>0.05257869681217442</v>
      </c>
      <c r="Q111" s="3">
        <f>IF(ISNUMBER(P111),SUMIF(A:A,A111,P:P),"")</f>
        <v>0.9215354362563952</v>
      </c>
      <c r="R111" s="3">
        <f t="shared" si="14"/>
        <v>0.05705553443041517</v>
      </c>
      <c r="S111" s="8">
        <f t="shared" si="15"/>
        <v>17.52678350983809</v>
      </c>
    </row>
    <row r="112" spans="1:19" ht="15">
      <c r="A112" s="1">
        <v>31</v>
      </c>
      <c r="B112" s="5">
        <v>0.6875</v>
      </c>
      <c r="C112" s="1" t="s">
        <v>254</v>
      </c>
      <c r="D112" s="1">
        <v>7</v>
      </c>
      <c r="E112" s="1">
        <v>7</v>
      </c>
      <c r="F112" s="1" t="s">
        <v>302</v>
      </c>
      <c r="G112" s="2">
        <v>43.8649333333333</v>
      </c>
      <c r="H112" s="6">
        <f>1+_xlfn.COUNTIFS(A:A,A112,O:O,"&lt;"&amp;O112)</f>
        <v>9</v>
      </c>
      <c r="I112" s="2">
        <f>_xlfn.AVERAGEIF(A:A,A112,G:G)</f>
        <v>47.46639444444444</v>
      </c>
      <c r="J112" s="2">
        <f t="shared" si="8"/>
        <v>-3.601461111111142</v>
      </c>
      <c r="K112" s="2">
        <f t="shared" si="9"/>
        <v>86.39853888888885</v>
      </c>
      <c r="L112" s="2">
        <f t="shared" si="10"/>
        <v>178.37932699052382</v>
      </c>
      <c r="M112" s="2">
        <f>SUMIF(A:A,A112,L:L)</f>
        <v>3427.5554119570174</v>
      </c>
      <c r="N112" s="3">
        <f t="shared" si="11"/>
        <v>0.0520427259522189</v>
      </c>
      <c r="O112" s="7">
        <f t="shared" si="12"/>
        <v>19.21498118523063</v>
      </c>
      <c r="P112" s="3">
        <f t="shared" si="13"/>
        <v>0.0520427259522189</v>
      </c>
      <c r="Q112" s="3">
        <f>IF(ISNUMBER(P112),SUMIF(A:A,A112,P:P),"")</f>
        <v>0.9215354362563952</v>
      </c>
      <c r="R112" s="3">
        <f t="shared" si="14"/>
        <v>0.05647392808206591</v>
      </c>
      <c r="S112" s="8">
        <f t="shared" si="15"/>
        <v>17.707286069189937</v>
      </c>
    </row>
    <row r="113" spans="1:19" ht="15">
      <c r="A113" s="1">
        <v>31</v>
      </c>
      <c r="B113" s="5">
        <v>0.6875</v>
      </c>
      <c r="C113" s="1" t="s">
        <v>254</v>
      </c>
      <c r="D113" s="1">
        <v>7</v>
      </c>
      <c r="E113" s="1">
        <v>10</v>
      </c>
      <c r="F113" s="1" t="s">
        <v>304</v>
      </c>
      <c r="G113" s="2">
        <v>33.5561666666667</v>
      </c>
      <c r="H113" s="6">
        <f>1+_xlfn.COUNTIFS(A:A,A113,O:O,"&lt;"&amp;O113)</f>
        <v>11</v>
      </c>
      <c r="I113" s="2">
        <f>_xlfn.AVERAGEIF(A:A,A113,G:G)</f>
        <v>47.46639444444444</v>
      </c>
      <c r="J113" s="2">
        <f t="shared" si="8"/>
        <v>-13.910227777777742</v>
      </c>
      <c r="K113" s="2">
        <f t="shared" si="9"/>
        <v>76.08977222222225</v>
      </c>
      <c r="L113" s="2">
        <f t="shared" si="10"/>
        <v>96.09971336844367</v>
      </c>
      <c r="M113" s="2">
        <f>SUMIF(A:A,A113,L:L)</f>
        <v>3427.5554119570174</v>
      </c>
      <c r="N113" s="3">
        <f t="shared" si="11"/>
        <v>0.02803739161537698</v>
      </c>
      <c r="O113" s="7">
        <f t="shared" si="12"/>
        <v>35.666655932842005</v>
      </c>
      <c r="P113" s="3">
        <f t="shared" si="13"/>
      </c>
      <c r="Q113" s="3">
        <f>IF(ISNUMBER(P113),SUMIF(A:A,A113,P:P),"")</f>
      </c>
      <c r="R113" s="3">
        <f t="shared" si="14"/>
      </c>
      <c r="S113" s="8">
        <f t="shared" si="15"/>
      </c>
    </row>
    <row r="114" spans="1:19" ht="15">
      <c r="A114" s="1">
        <v>31</v>
      </c>
      <c r="B114" s="5">
        <v>0.6875</v>
      </c>
      <c r="C114" s="1" t="s">
        <v>254</v>
      </c>
      <c r="D114" s="1">
        <v>7</v>
      </c>
      <c r="E114" s="1">
        <v>12</v>
      </c>
      <c r="F114" s="1" t="s">
        <v>306</v>
      </c>
      <c r="G114" s="2">
        <v>47.1483333333333</v>
      </c>
      <c r="H114" s="6">
        <f>1+_xlfn.COUNTIFS(A:A,A114,O:O,"&lt;"&amp;O114)</f>
        <v>6</v>
      </c>
      <c r="I114" s="2">
        <f>_xlfn.AVERAGEIF(A:A,A114,G:G)</f>
        <v>47.46639444444444</v>
      </c>
      <c r="J114" s="2">
        <f t="shared" si="8"/>
        <v>-0.31806111111114177</v>
      </c>
      <c r="K114" s="2">
        <f t="shared" si="9"/>
        <v>89.68193888888885</v>
      </c>
      <c r="L114" s="2">
        <f t="shared" si="10"/>
        <v>217.2212313110284</v>
      </c>
      <c r="M114" s="2">
        <f>SUMIF(A:A,A114,L:L)</f>
        <v>3427.5554119570174</v>
      </c>
      <c r="N114" s="3">
        <f t="shared" si="11"/>
        <v>0.06337497288978983</v>
      </c>
      <c r="O114" s="7">
        <f t="shared" si="12"/>
        <v>15.779099452066312</v>
      </c>
      <c r="P114" s="3">
        <f t="shared" si="13"/>
        <v>0.06337497288978983</v>
      </c>
      <c r="Q114" s="3">
        <f>IF(ISNUMBER(P114),SUMIF(A:A,A114,P:P),"")</f>
        <v>0.9215354362563952</v>
      </c>
      <c r="R114" s="3">
        <f t="shared" si="14"/>
        <v>0.06877106446089747</v>
      </c>
      <c r="S114" s="8">
        <f t="shared" si="15"/>
        <v>14.540999297292975</v>
      </c>
    </row>
    <row r="115" spans="1:19" ht="15">
      <c r="A115" s="1">
        <v>31</v>
      </c>
      <c r="B115" s="5">
        <v>0.6875</v>
      </c>
      <c r="C115" s="1" t="s">
        <v>254</v>
      </c>
      <c r="D115" s="1">
        <v>7</v>
      </c>
      <c r="E115" s="1">
        <v>13</v>
      </c>
      <c r="F115" s="1" t="s">
        <v>307</v>
      </c>
      <c r="G115" s="2">
        <v>38.6488333333333</v>
      </c>
      <c r="H115" s="6">
        <f>1+_xlfn.COUNTIFS(A:A,A115,O:O,"&lt;"&amp;O115)</f>
        <v>10</v>
      </c>
      <c r="I115" s="2">
        <f>_xlfn.AVERAGEIF(A:A,A115,G:G)</f>
        <v>47.46639444444444</v>
      </c>
      <c r="J115" s="2">
        <f t="shared" si="8"/>
        <v>-8.81756111111114</v>
      </c>
      <c r="K115" s="2">
        <f t="shared" si="9"/>
        <v>81.18243888888887</v>
      </c>
      <c r="L115" s="2">
        <f t="shared" si="10"/>
        <v>130.44430229679875</v>
      </c>
      <c r="M115" s="2">
        <f>SUMIF(A:A,A115,L:L)</f>
        <v>3427.5554119570174</v>
      </c>
      <c r="N115" s="3">
        <f t="shared" si="11"/>
        <v>0.03805753273652241</v>
      </c>
      <c r="O115" s="7">
        <f t="shared" si="12"/>
        <v>26.276007089664457</v>
      </c>
      <c r="P115" s="3">
        <f t="shared" si="13"/>
      </c>
      <c r="Q115" s="3">
        <f>IF(ISNUMBER(P115),SUMIF(A:A,A115,P:P),"")</f>
      </c>
      <c r="R115" s="3">
        <f t="shared" si="14"/>
      </c>
      <c r="S115" s="8">
        <f t="shared" si="15"/>
      </c>
    </row>
    <row r="116" spans="1:19" ht="15">
      <c r="A116" s="1">
        <v>31</v>
      </c>
      <c r="B116" s="5">
        <v>0.6875</v>
      </c>
      <c r="C116" s="1" t="s">
        <v>254</v>
      </c>
      <c r="D116" s="1">
        <v>7</v>
      </c>
      <c r="E116" s="1">
        <v>14</v>
      </c>
      <c r="F116" s="1" t="s">
        <v>308</v>
      </c>
      <c r="G116" s="2">
        <v>19.9179333333333</v>
      </c>
      <c r="H116" s="6">
        <f>1+_xlfn.COUNTIFS(A:A,A116,O:O,"&lt;"&amp;O116)</f>
        <v>12</v>
      </c>
      <c r="I116" s="2">
        <f>_xlfn.AVERAGEIF(A:A,A116,G:G)</f>
        <v>47.46639444444444</v>
      </c>
      <c r="J116" s="2">
        <f aca="true" t="shared" si="16" ref="J116:J173">G116-I116</f>
        <v>-27.54846111111114</v>
      </c>
      <c r="K116" s="2">
        <f aca="true" t="shared" si="17" ref="K116:K173">90+J116</f>
        <v>62.45153888888886</v>
      </c>
      <c r="L116" s="2">
        <f aca="true" t="shared" si="18" ref="L116:L173">EXP(0.06*K116)</f>
        <v>42.39762444099639</v>
      </c>
      <c r="M116" s="2">
        <f>SUMIF(A:A,A116,L:L)</f>
        <v>3427.5554119570174</v>
      </c>
      <c r="N116" s="3">
        <f aca="true" t="shared" si="19" ref="N116:N173">L116/M116</f>
        <v>0.012369639391705352</v>
      </c>
      <c r="O116" s="7">
        <f aca="true" t="shared" si="20" ref="O116:O173">1/N116</f>
        <v>80.84310046019328</v>
      </c>
      <c r="P116" s="3">
        <f aca="true" t="shared" si="21" ref="P116:P173">IF(O116&gt;21,"",N116)</f>
      </c>
      <c r="Q116" s="3">
        <f>IF(ISNUMBER(P116),SUMIF(A:A,A116,P:P),"")</f>
      </c>
      <c r="R116" s="3">
        <f aca="true" t="shared" si="22" ref="R116:R173">_xlfn.IFERROR(P116*(1/Q116),"")</f>
      </c>
      <c r="S116" s="8">
        <f aca="true" t="shared" si="23" ref="S116:S173">_xlfn.IFERROR(1/R116,"")</f>
      </c>
    </row>
    <row r="117" spans="1:19" ht="15">
      <c r="A117" s="1">
        <v>31</v>
      </c>
      <c r="B117" s="5">
        <v>0.6875</v>
      </c>
      <c r="C117" s="1" t="s">
        <v>254</v>
      </c>
      <c r="D117" s="1">
        <v>7</v>
      </c>
      <c r="E117" s="1">
        <v>16</v>
      </c>
      <c r="F117" s="1" t="s">
        <v>309</v>
      </c>
      <c r="G117" s="2">
        <v>46.0154</v>
      </c>
      <c r="H117" s="6">
        <f>1+_xlfn.COUNTIFS(A:A,A117,O:O,"&lt;"&amp;O117)</f>
        <v>7</v>
      </c>
      <c r="I117" s="2">
        <f>_xlfn.AVERAGEIF(A:A,A117,G:G)</f>
        <v>47.46639444444444</v>
      </c>
      <c r="J117" s="2">
        <f t="shared" si="16"/>
        <v>-1.45099444444444</v>
      </c>
      <c r="K117" s="2">
        <f t="shared" si="17"/>
        <v>88.54900555555557</v>
      </c>
      <c r="L117" s="2">
        <f t="shared" si="18"/>
        <v>202.9460810831654</v>
      </c>
      <c r="M117" s="2">
        <f>SUMIF(A:A,A117,L:L)</f>
        <v>3427.5554119570174</v>
      </c>
      <c r="N117" s="3">
        <f t="shared" si="19"/>
        <v>0.059210153211582975</v>
      </c>
      <c r="O117" s="7">
        <f t="shared" si="20"/>
        <v>16.888995311776615</v>
      </c>
      <c r="P117" s="3">
        <f t="shared" si="21"/>
        <v>0.059210153211582975</v>
      </c>
      <c r="Q117" s="3">
        <f>IF(ISNUMBER(P117),SUMIF(A:A,A117,P:P),"")</f>
        <v>0.9215354362563952</v>
      </c>
      <c r="R117" s="3">
        <f t="shared" si="22"/>
        <v>0.06425162927224555</v>
      </c>
      <c r="S117" s="8">
        <f t="shared" si="23"/>
        <v>15.563807662570277</v>
      </c>
    </row>
    <row r="118" spans="1:19" ht="15">
      <c r="A118" s="1">
        <v>24</v>
      </c>
      <c r="B118" s="5">
        <v>0.6902777777777778</v>
      </c>
      <c r="C118" s="1" t="s">
        <v>218</v>
      </c>
      <c r="D118" s="1">
        <v>5</v>
      </c>
      <c r="E118" s="1">
        <v>3</v>
      </c>
      <c r="F118" s="1" t="s">
        <v>227</v>
      </c>
      <c r="G118" s="2">
        <v>73.9077999999999</v>
      </c>
      <c r="H118" s="6">
        <f>1+_xlfn.COUNTIFS(A:A,A118,O:O,"&lt;"&amp;O118)</f>
        <v>1</v>
      </c>
      <c r="I118" s="2">
        <f>_xlfn.AVERAGEIF(A:A,A118,G:G)</f>
        <v>50.56714166666665</v>
      </c>
      <c r="J118" s="2">
        <f t="shared" si="16"/>
        <v>23.340658333333245</v>
      </c>
      <c r="K118" s="2">
        <f t="shared" si="17"/>
        <v>113.34065833333324</v>
      </c>
      <c r="L118" s="2">
        <f t="shared" si="18"/>
        <v>898.2419822620016</v>
      </c>
      <c r="M118" s="2">
        <f>SUMIF(A:A,A118,L:L)</f>
        <v>2652.466238628583</v>
      </c>
      <c r="N118" s="3">
        <f t="shared" si="19"/>
        <v>0.3386440774177106</v>
      </c>
      <c r="O118" s="7">
        <f t="shared" si="20"/>
        <v>2.952952869057622</v>
      </c>
      <c r="P118" s="3">
        <f t="shared" si="21"/>
        <v>0.3386440774177106</v>
      </c>
      <c r="Q118" s="3">
        <f>IF(ISNUMBER(P118),SUMIF(A:A,A118,P:P),"")</f>
        <v>0.9521873064499528</v>
      </c>
      <c r="R118" s="3">
        <f t="shared" si="22"/>
        <v>0.3556485946869843</v>
      </c>
      <c r="S118" s="8">
        <f t="shared" si="23"/>
        <v>2.8117642384616377</v>
      </c>
    </row>
    <row r="119" spans="1:19" ht="15">
      <c r="A119" s="1">
        <v>24</v>
      </c>
      <c r="B119" s="5">
        <v>0.6902777777777778</v>
      </c>
      <c r="C119" s="1" t="s">
        <v>218</v>
      </c>
      <c r="D119" s="1">
        <v>5</v>
      </c>
      <c r="E119" s="1">
        <v>4</v>
      </c>
      <c r="F119" s="1" t="s">
        <v>228</v>
      </c>
      <c r="G119" s="2">
        <v>66.7623</v>
      </c>
      <c r="H119" s="6">
        <f>1+_xlfn.COUNTIFS(A:A,A119,O:O,"&lt;"&amp;O119)</f>
        <v>2</v>
      </c>
      <c r="I119" s="2">
        <f>_xlfn.AVERAGEIF(A:A,A119,G:G)</f>
        <v>50.56714166666665</v>
      </c>
      <c r="J119" s="2">
        <f t="shared" si="16"/>
        <v>16.195158333333346</v>
      </c>
      <c r="K119" s="2">
        <f t="shared" si="17"/>
        <v>106.19515833333335</v>
      </c>
      <c r="L119" s="2">
        <f t="shared" si="18"/>
        <v>585.0571296587535</v>
      </c>
      <c r="M119" s="2">
        <f>SUMIF(A:A,A119,L:L)</f>
        <v>2652.466238628583</v>
      </c>
      <c r="N119" s="3">
        <f t="shared" si="19"/>
        <v>0.22057099959969645</v>
      </c>
      <c r="O119" s="7">
        <f t="shared" si="20"/>
        <v>4.533687573683083</v>
      </c>
      <c r="P119" s="3">
        <f t="shared" si="21"/>
        <v>0.22057099959969645</v>
      </c>
      <c r="Q119" s="3">
        <f>IF(ISNUMBER(P119),SUMIF(A:A,A119,P:P),"")</f>
        <v>0.9521873064499528</v>
      </c>
      <c r="R119" s="3">
        <f t="shared" si="22"/>
        <v>0.23164664988241965</v>
      </c>
      <c r="S119" s="8">
        <f t="shared" si="23"/>
        <v>4.316919759070917</v>
      </c>
    </row>
    <row r="120" spans="1:19" ht="15">
      <c r="A120" s="1">
        <v>24</v>
      </c>
      <c r="B120" s="5">
        <v>0.6902777777777778</v>
      </c>
      <c r="C120" s="1" t="s">
        <v>218</v>
      </c>
      <c r="D120" s="1">
        <v>5</v>
      </c>
      <c r="E120" s="1">
        <v>1</v>
      </c>
      <c r="F120" s="1" t="s">
        <v>225</v>
      </c>
      <c r="G120" s="2">
        <v>63.726499999999994</v>
      </c>
      <c r="H120" s="6">
        <f>1+_xlfn.COUNTIFS(A:A,A120,O:O,"&lt;"&amp;O120)</f>
        <v>3</v>
      </c>
      <c r="I120" s="2">
        <f>_xlfn.AVERAGEIF(A:A,A120,G:G)</f>
        <v>50.56714166666665</v>
      </c>
      <c r="J120" s="2">
        <f t="shared" si="16"/>
        <v>13.159358333333344</v>
      </c>
      <c r="K120" s="2">
        <f t="shared" si="17"/>
        <v>103.15935833333334</v>
      </c>
      <c r="L120" s="2">
        <f t="shared" si="18"/>
        <v>487.6322325920844</v>
      </c>
      <c r="M120" s="2">
        <f>SUMIF(A:A,A120,L:L)</f>
        <v>2652.466238628583</v>
      </c>
      <c r="N120" s="3">
        <f t="shared" si="19"/>
        <v>0.18384107043119505</v>
      </c>
      <c r="O120" s="7">
        <f t="shared" si="20"/>
        <v>5.439480947616998</v>
      </c>
      <c r="P120" s="3">
        <f t="shared" si="21"/>
        <v>0.18384107043119505</v>
      </c>
      <c r="Q120" s="3">
        <f>IF(ISNUMBER(P120),SUMIF(A:A,A120,P:P),"")</f>
        <v>0.9521873064499528</v>
      </c>
      <c r="R120" s="3">
        <f t="shared" si="22"/>
        <v>0.1930723810177759</v>
      </c>
      <c r="S120" s="8">
        <f t="shared" si="23"/>
        <v>5.1794047119972655</v>
      </c>
    </row>
    <row r="121" spans="1:19" ht="15">
      <c r="A121" s="1">
        <v>24</v>
      </c>
      <c r="B121" s="5">
        <v>0.6902777777777778</v>
      </c>
      <c r="C121" s="1" t="s">
        <v>218</v>
      </c>
      <c r="D121" s="1">
        <v>5</v>
      </c>
      <c r="E121" s="1">
        <v>5</v>
      </c>
      <c r="F121" s="1" t="s">
        <v>229</v>
      </c>
      <c r="G121" s="2">
        <v>50.92473333333331</v>
      </c>
      <c r="H121" s="6">
        <f>1+_xlfn.COUNTIFS(A:A,A121,O:O,"&lt;"&amp;O121)</f>
        <v>4</v>
      </c>
      <c r="I121" s="2">
        <f>_xlfn.AVERAGEIF(A:A,A121,G:G)</f>
        <v>50.56714166666665</v>
      </c>
      <c r="J121" s="2">
        <f t="shared" si="16"/>
        <v>0.3575916666666572</v>
      </c>
      <c r="K121" s="2">
        <f t="shared" si="17"/>
        <v>90.35759166666665</v>
      </c>
      <c r="L121" s="2">
        <f t="shared" si="18"/>
        <v>226.208128941188</v>
      </c>
      <c r="M121" s="2">
        <f>SUMIF(A:A,A121,L:L)</f>
        <v>2652.466238628583</v>
      </c>
      <c r="N121" s="3">
        <f t="shared" si="19"/>
        <v>0.08528218970211866</v>
      </c>
      <c r="O121" s="7">
        <f t="shared" si="20"/>
        <v>11.725777720915591</v>
      </c>
      <c r="P121" s="3">
        <f t="shared" si="21"/>
        <v>0.08528218970211866</v>
      </c>
      <c r="Q121" s="3">
        <f>IF(ISNUMBER(P121),SUMIF(A:A,A121,P:P),"")</f>
        <v>0.9521873064499528</v>
      </c>
      <c r="R121" s="3">
        <f t="shared" si="22"/>
        <v>0.0895645101803309</v>
      </c>
      <c r="S121" s="8">
        <f t="shared" si="23"/>
        <v>11.165136704109482</v>
      </c>
    </row>
    <row r="122" spans="1:19" ht="15">
      <c r="A122" s="1">
        <v>24</v>
      </c>
      <c r="B122" s="5">
        <v>0.6902777777777778</v>
      </c>
      <c r="C122" s="1" t="s">
        <v>218</v>
      </c>
      <c r="D122" s="1">
        <v>5</v>
      </c>
      <c r="E122" s="1">
        <v>7</v>
      </c>
      <c r="F122" s="1" t="s">
        <v>231</v>
      </c>
      <c r="G122" s="2">
        <v>48.8104333333333</v>
      </c>
      <c r="H122" s="6">
        <f>1+_xlfn.COUNTIFS(A:A,A122,O:O,"&lt;"&amp;O122)</f>
        <v>5</v>
      </c>
      <c r="I122" s="2">
        <f>_xlfn.AVERAGEIF(A:A,A122,G:G)</f>
        <v>50.56714166666665</v>
      </c>
      <c r="J122" s="2">
        <f t="shared" si="16"/>
        <v>-1.75670833333335</v>
      </c>
      <c r="K122" s="2">
        <f t="shared" si="17"/>
        <v>88.24329166666665</v>
      </c>
      <c r="L122" s="2">
        <f t="shared" si="18"/>
        <v>199.25740871692352</v>
      </c>
      <c r="M122" s="2">
        <f>SUMIF(A:A,A122,L:L)</f>
        <v>2652.466238628583</v>
      </c>
      <c r="N122" s="3">
        <f t="shared" si="19"/>
        <v>0.07512156264803073</v>
      </c>
      <c r="O122" s="7">
        <f t="shared" si="20"/>
        <v>13.311757167317317</v>
      </c>
      <c r="P122" s="3">
        <f t="shared" si="21"/>
        <v>0.07512156264803073</v>
      </c>
      <c r="Q122" s="3">
        <f>IF(ISNUMBER(P122),SUMIF(A:A,A122,P:P),"")</f>
        <v>0.9521873064499528</v>
      </c>
      <c r="R122" s="3">
        <f t="shared" si="22"/>
        <v>0.07889368209297709</v>
      </c>
      <c r="S122" s="8">
        <f t="shared" si="23"/>
        <v>12.67528620126373</v>
      </c>
    </row>
    <row r="123" spans="1:19" ht="15">
      <c r="A123" s="1">
        <v>24</v>
      </c>
      <c r="B123" s="5">
        <v>0.6902777777777778</v>
      </c>
      <c r="C123" s="1" t="s">
        <v>218</v>
      </c>
      <c r="D123" s="1">
        <v>5</v>
      </c>
      <c r="E123" s="1">
        <v>8</v>
      </c>
      <c r="F123" s="1" t="s">
        <v>232</v>
      </c>
      <c r="G123" s="2">
        <v>41.596</v>
      </c>
      <c r="H123" s="6">
        <f>1+_xlfn.COUNTIFS(A:A,A123,O:O,"&lt;"&amp;O123)</f>
        <v>6</v>
      </c>
      <c r="I123" s="2">
        <f>_xlfn.AVERAGEIF(A:A,A123,G:G)</f>
        <v>50.56714166666665</v>
      </c>
      <c r="J123" s="2">
        <f t="shared" si="16"/>
        <v>-8.971141666666654</v>
      </c>
      <c r="K123" s="2">
        <f t="shared" si="17"/>
        <v>81.02885833333335</v>
      </c>
      <c r="L123" s="2">
        <f t="shared" si="18"/>
        <v>129.24780103823738</v>
      </c>
      <c r="M123" s="2">
        <f>SUMIF(A:A,A123,L:L)</f>
        <v>2652.466238628583</v>
      </c>
      <c r="N123" s="3">
        <f t="shared" si="19"/>
        <v>0.04872740665120132</v>
      </c>
      <c r="O123" s="7">
        <f t="shared" si="20"/>
        <v>20.522331655328223</v>
      </c>
      <c r="P123" s="3">
        <f t="shared" si="21"/>
        <v>0.04872740665120132</v>
      </c>
      <c r="Q123" s="3">
        <f>IF(ISNUMBER(P123),SUMIF(A:A,A123,P:P),"")</f>
        <v>0.9521873064499528</v>
      </c>
      <c r="R123" s="3">
        <f t="shared" si="22"/>
        <v>0.051174182139512116</v>
      </c>
      <c r="S123" s="8">
        <f t="shared" si="23"/>
        <v>19.54110370095958</v>
      </c>
    </row>
    <row r="124" spans="1:19" ht="15">
      <c r="A124" s="1">
        <v>24</v>
      </c>
      <c r="B124" s="5">
        <v>0.6902777777777778</v>
      </c>
      <c r="C124" s="1" t="s">
        <v>218</v>
      </c>
      <c r="D124" s="1">
        <v>5</v>
      </c>
      <c r="E124" s="1">
        <v>2</v>
      </c>
      <c r="F124" s="1" t="s">
        <v>226</v>
      </c>
      <c r="G124" s="2">
        <v>26.1127</v>
      </c>
      <c r="H124" s="6">
        <f>1+_xlfn.COUNTIFS(A:A,A124,O:O,"&lt;"&amp;O124)</f>
        <v>8</v>
      </c>
      <c r="I124" s="2">
        <f>_xlfn.AVERAGEIF(A:A,A124,G:G)</f>
        <v>50.56714166666665</v>
      </c>
      <c r="J124" s="2">
        <f t="shared" si="16"/>
        <v>-24.45444166666665</v>
      </c>
      <c r="K124" s="2">
        <f t="shared" si="17"/>
        <v>65.54555833333335</v>
      </c>
      <c r="L124" s="2">
        <f t="shared" si="18"/>
        <v>51.04632225510754</v>
      </c>
      <c r="M124" s="2">
        <f>SUMIF(A:A,A124,L:L)</f>
        <v>2652.466238628583</v>
      </c>
      <c r="N124" s="3">
        <f t="shared" si="19"/>
        <v>0.019244852775770014</v>
      </c>
      <c r="O124" s="7">
        <f t="shared" si="20"/>
        <v>51.961945962976515</v>
      </c>
      <c r="P124" s="3">
        <f t="shared" si="21"/>
      </c>
      <c r="Q124" s="3">
        <f>IF(ISNUMBER(P124),SUMIF(A:A,A124,P:P),"")</f>
      </c>
      <c r="R124" s="3">
        <f t="shared" si="22"/>
      </c>
      <c r="S124" s="8">
        <f t="shared" si="23"/>
      </c>
    </row>
    <row r="125" spans="1:19" ht="15">
      <c r="A125" s="1">
        <v>24</v>
      </c>
      <c r="B125" s="5">
        <v>0.6902777777777778</v>
      </c>
      <c r="C125" s="1" t="s">
        <v>218</v>
      </c>
      <c r="D125" s="1">
        <v>5</v>
      </c>
      <c r="E125" s="1">
        <v>6</v>
      </c>
      <c r="F125" s="1" t="s">
        <v>230</v>
      </c>
      <c r="G125" s="2">
        <v>32.6966666666667</v>
      </c>
      <c r="H125" s="6">
        <f>1+_xlfn.COUNTIFS(A:A,A125,O:O,"&lt;"&amp;O125)</f>
        <v>7</v>
      </c>
      <c r="I125" s="2">
        <f>_xlfn.AVERAGEIF(A:A,A125,G:G)</f>
        <v>50.56714166666665</v>
      </c>
      <c r="J125" s="2">
        <f t="shared" si="16"/>
        <v>-17.87047499999995</v>
      </c>
      <c r="K125" s="2">
        <f t="shared" si="17"/>
        <v>72.12952500000006</v>
      </c>
      <c r="L125" s="2">
        <f t="shared" si="18"/>
        <v>75.77523316428749</v>
      </c>
      <c r="M125" s="2">
        <f>SUMIF(A:A,A125,L:L)</f>
        <v>2652.466238628583</v>
      </c>
      <c r="N125" s="3">
        <f t="shared" si="19"/>
        <v>0.028567840774277264</v>
      </c>
      <c r="O125" s="7">
        <f t="shared" si="20"/>
        <v>35.004395603479026</v>
      </c>
      <c r="P125" s="3">
        <f t="shared" si="21"/>
      </c>
      <c r="Q125" s="3">
        <f>IF(ISNUMBER(P125),SUMIF(A:A,A125,P:P),"")</f>
      </c>
      <c r="R125" s="3">
        <f t="shared" si="22"/>
      </c>
      <c r="S125" s="8">
        <f t="shared" si="23"/>
      </c>
    </row>
    <row r="126" spans="1:19" ht="15">
      <c r="A126" s="1">
        <v>11</v>
      </c>
      <c r="B126" s="5">
        <v>0.6944444444444445</v>
      </c>
      <c r="C126" s="1" t="s">
        <v>84</v>
      </c>
      <c r="D126" s="1">
        <v>6</v>
      </c>
      <c r="E126" s="1">
        <v>1</v>
      </c>
      <c r="F126" s="1" t="s">
        <v>109</v>
      </c>
      <c r="G126" s="2">
        <v>64.3998999999999</v>
      </c>
      <c r="H126" s="6">
        <f>1+_xlfn.COUNTIFS(A:A,A126,O:O,"&lt;"&amp;O126)</f>
        <v>1</v>
      </c>
      <c r="I126" s="2">
        <f>_xlfn.AVERAGEIF(A:A,A126,G:G)</f>
        <v>47.69826666666665</v>
      </c>
      <c r="J126" s="2">
        <f t="shared" si="16"/>
        <v>16.701633333333255</v>
      </c>
      <c r="K126" s="2">
        <f t="shared" si="17"/>
        <v>106.70163333333326</v>
      </c>
      <c r="L126" s="2">
        <f t="shared" si="18"/>
        <v>603.10903423008</v>
      </c>
      <c r="M126" s="2">
        <f>SUMIF(A:A,A126,L:L)</f>
        <v>2672.354246191825</v>
      </c>
      <c r="N126" s="3">
        <f t="shared" si="19"/>
        <v>0.2256845383015842</v>
      </c>
      <c r="O126" s="7">
        <f t="shared" si="20"/>
        <v>4.430963713888505</v>
      </c>
      <c r="P126" s="3">
        <f t="shared" si="21"/>
        <v>0.2256845383015842</v>
      </c>
      <c r="Q126" s="3">
        <f>IF(ISNUMBER(P126),SUMIF(A:A,A126,P:P),"")</f>
        <v>0.9427846988298725</v>
      </c>
      <c r="R126" s="3">
        <f t="shared" si="22"/>
        <v>0.23938078182822678</v>
      </c>
      <c r="S126" s="8">
        <f t="shared" si="23"/>
        <v>4.177444790524468</v>
      </c>
    </row>
    <row r="127" spans="1:19" ht="15">
      <c r="A127" s="1">
        <v>11</v>
      </c>
      <c r="B127" s="5">
        <v>0.6944444444444445</v>
      </c>
      <c r="C127" s="1" t="s">
        <v>84</v>
      </c>
      <c r="D127" s="1">
        <v>6</v>
      </c>
      <c r="E127" s="1">
        <v>9</v>
      </c>
      <c r="F127" s="1" t="s">
        <v>117</v>
      </c>
      <c r="G127" s="2">
        <v>55.9308666666667</v>
      </c>
      <c r="H127" s="6">
        <f>1+_xlfn.COUNTIFS(A:A,A127,O:O,"&lt;"&amp;O127)</f>
        <v>2</v>
      </c>
      <c r="I127" s="2">
        <f>_xlfn.AVERAGEIF(A:A,A127,G:G)</f>
        <v>47.69826666666665</v>
      </c>
      <c r="J127" s="2">
        <f t="shared" si="16"/>
        <v>8.232600000000055</v>
      </c>
      <c r="K127" s="2">
        <f t="shared" si="17"/>
        <v>98.23260000000005</v>
      </c>
      <c r="L127" s="2">
        <f t="shared" si="18"/>
        <v>362.8378353949094</v>
      </c>
      <c r="M127" s="2">
        <f>SUMIF(A:A,A127,L:L)</f>
        <v>2672.354246191825</v>
      </c>
      <c r="N127" s="3">
        <f t="shared" si="19"/>
        <v>0.13577460245473175</v>
      </c>
      <c r="O127" s="7">
        <f t="shared" si="20"/>
        <v>7.365147692724104</v>
      </c>
      <c r="P127" s="3">
        <f t="shared" si="21"/>
        <v>0.13577460245473175</v>
      </c>
      <c r="Q127" s="3">
        <f>IF(ISNUMBER(P127),SUMIF(A:A,A127,P:P),"")</f>
        <v>0.9427846988298725</v>
      </c>
      <c r="R127" s="3">
        <f t="shared" si="22"/>
        <v>0.14401443152741766</v>
      </c>
      <c r="S127" s="8">
        <f t="shared" si="23"/>
        <v>6.943748549322424</v>
      </c>
    </row>
    <row r="128" spans="1:19" ht="15">
      <c r="A128" s="1">
        <v>11</v>
      </c>
      <c r="B128" s="5">
        <v>0.6944444444444445</v>
      </c>
      <c r="C128" s="1" t="s">
        <v>84</v>
      </c>
      <c r="D128" s="1">
        <v>6</v>
      </c>
      <c r="E128" s="1">
        <v>8</v>
      </c>
      <c r="F128" s="1" t="s">
        <v>116</v>
      </c>
      <c r="G128" s="2">
        <v>54.401999999999994</v>
      </c>
      <c r="H128" s="6">
        <f>1+_xlfn.COUNTIFS(A:A,A128,O:O,"&lt;"&amp;O128)</f>
        <v>3</v>
      </c>
      <c r="I128" s="2">
        <f>_xlfn.AVERAGEIF(A:A,A128,G:G)</f>
        <v>47.69826666666665</v>
      </c>
      <c r="J128" s="2">
        <f t="shared" si="16"/>
        <v>6.703733333333346</v>
      </c>
      <c r="K128" s="2">
        <f t="shared" si="17"/>
        <v>96.70373333333335</v>
      </c>
      <c r="L128" s="2">
        <f t="shared" si="18"/>
        <v>331.03496359666826</v>
      </c>
      <c r="M128" s="2">
        <f>SUMIF(A:A,A128,L:L)</f>
        <v>2672.354246191825</v>
      </c>
      <c r="N128" s="3">
        <f t="shared" si="19"/>
        <v>0.12387390783553556</v>
      </c>
      <c r="O128" s="7">
        <f t="shared" si="20"/>
        <v>8.072725059482876</v>
      </c>
      <c r="P128" s="3">
        <f t="shared" si="21"/>
        <v>0.12387390783553556</v>
      </c>
      <c r="Q128" s="3">
        <f>IF(ISNUMBER(P128),SUMIF(A:A,A128,P:P),"")</f>
        <v>0.9427846988298725</v>
      </c>
      <c r="R128" s="3">
        <f t="shared" si="22"/>
        <v>0.13139151281228936</v>
      </c>
      <c r="S128" s="8">
        <f t="shared" si="23"/>
        <v>7.610841663940927</v>
      </c>
    </row>
    <row r="129" spans="1:19" ht="15">
      <c r="A129" s="1">
        <v>11</v>
      </c>
      <c r="B129" s="5">
        <v>0.6944444444444445</v>
      </c>
      <c r="C129" s="1" t="s">
        <v>84</v>
      </c>
      <c r="D129" s="1">
        <v>6</v>
      </c>
      <c r="E129" s="1">
        <v>2</v>
      </c>
      <c r="F129" s="1" t="s">
        <v>110</v>
      </c>
      <c r="G129" s="2">
        <v>54.067266666666704</v>
      </c>
      <c r="H129" s="6">
        <f>1+_xlfn.COUNTIFS(A:A,A129,O:O,"&lt;"&amp;O129)</f>
        <v>4</v>
      </c>
      <c r="I129" s="2">
        <f>_xlfn.AVERAGEIF(A:A,A129,G:G)</f>
        <v>47.69826666666665</v>
      </c>
      <c r="J129" s="2">
        <f t="shared" si="16"/>
        <v>6.369000000000057</v>
      </c>
      <c r="K129" s="2">
        <f t="shared" si="17"/>
        <v>96.36900000000006</v>
      </c>
      <c r="L129" s="2">
        <f t="shared" si="18"/>
        <v>324.45277695763934</v>
      </c>
      <c r="M129" s="2">
        <f>SUMIF(A:A,A129,L:L)</f>
        <v>2672.354246191825</v>
      </c>
      <c r="N129" s="3">
        <f t="shared" si="19"/>
        <v>0.12141084117870715</v>
      </c>
      <c r="O129" s="7">
        <f t="shared" si="20"/>
        <v>8.236496760022272</v>
      </c>
      <c r="P129" s="3">
        <f t="shared" si="21"/>
        <v>0.12141084117870715</v>
      </c>
      <c r="Q129" s="3">
        <f>IF(ISNUMBER(P129),SUMIF(A:A,A129,P:P),"")</f>
        <v>0.9427846988298725</v>
      </c>
      <c r="R129" s="3">
        <f t="shared" si="22"/>
        <v>0.12877896865466207</v>
      </c>
      <c r="S129" s="8">
        <f t="shared" si="23"/>
        <v>7.765243117310816</v>
      </c>
    </row>
    <row r="130" spans="1:19" ht="15">
      <c r="A130" s="1">
        <v>11</v>
      </c>
      <c r="B130" s="5">
        <v>0.6944444444444445</v>
      </c>
      <c r="C130" s="1" t="s">
        <v>84</v>
      </c>
      <c r="D130" s="1">
        <v>6</v>
      </c>
      <c r="E130" s="1">
        <v>5</v>
      </c>
      <c r="F130" s="1" t="s">
        <v>113</v>
      </c>
      <c r="G130" s="2">
        <v>52.673866666666605</v>
      </c>
      <c r="H130" s="6">
        <f>1+_xlfn.COUNTIFS(A:A,A130,O:O,"&lt;"&amp;O130)</f>
        <v>5</v>
      </c>
      <c r="I130" s="2">
        <f>_xlfn.AVERAGEIF(A:A,A130,G:G)</f>
        <v>47.69826666666665</v>
      </c>
      <c r="J130" s="2">
        <f t="shared" si="16"/>
        <v>4.975599999999957</v>
      </c>
      <c r="K130" s="2">
        <f t="shared" si="17"/>
        <v>94.97559999999996</v>
      </c>
      <c r="L130" s="2">
        <f t="shared" si="18"/>
        <v>298.43017921645634</v>
      </c>
      <c r="M130" s="2">
        <f>SUMIF(A:A,A130,L:L)</f>
        <v>2672.354246191825</v>
      </c>
      <c r="N130" s="3">
        <f t="shared" si="19"/>
        <v>0.11167313601545423</v>
      </c>
      <c r="O130" s="7">
        <f t="shared" si="20"/>
        <v>8.954705094532422</v>
      </c>
      <c r="P130" s="3">
        <f t="shared" si="21"/>
        <v>0.11167313601545423</v>
      </c>
      <c r="Q130" s="3">
        <f>IF(ISNUMBER(P130),SUMIF(A:A,A130,P:P),"")</f>
        <v>0.9427846988298725</v>
      </c>
      <c r="R130" s="3">
        <f t="shared" si="22"/>
        <v>0.11845030594371779</v>
      </c>
      <c r="S130" s="8">
        <f t="shared" si="23"/>
        <v>8.442358945659073</v>
      </c>
    </row>
    <row r="131" spans="1:19" ht="15">
      <c r="A131" s="1">
        <v>11</v>
      </c>
      <c r="B131" s="5">
        <v>0.6944444444444445</v>
      </c>
      <c r="C131" s="1" t="s">
        <v>84</v>
      </c>
      <c r="D131" s="1">
        <v>6</v>
      </c>
      <c r="E131" s="1">
        <v>3</v>
      </c>
      <c r="F131" s="1" t="s">
        <v>111</v>
      </c>
      <c r="G131" s="2">
        <v>51.8171</v>
      </c>
      <c r="H131" s="6">
        <f>1+_xlfn.COUNTIFS(A:A,A131,O:O,"&lt;"&amp;O131)</f>
        <v>6</v>
      </c>
      <c r="I131" s="2">
        <f>_xlfn.AVERAGEIF(A:A,A131,G:G)</f>
        <v>47.69826666666665</v>
      </c>
      <c r="J131" s="2">
        <f t="shared" si="16"/>
        <v>4.118833333333356</v>
      </c>
      <c r="K131" s="2">
        <f t="shared" si="17"/>
        <v>94.11883333333336</v>
      </c>
      <c r="L131" s="2">
        <f t="shared" si="18"/>
        <v>283.4767190378935</v>
      </c>
      <c r="M131" s="2">
        <f>SUMIF(A:A,A131,L:L)</f>
        <v>2672.354246191825</v>
      </c>
      <c r="N131" s="3">
        <f t="shared" si="19"/>
        <v>0.10607752300873106</v>
      </c>
      <c r="O131" s="7">
        <f t="shared" si="20"/>
        <v>9.427067786242441</v>
      </c>
      <c r="P131" s="3">
        <f t="shared" si="21"/>
        <v>0.10607752300873106</v>
      </c>
      <c r="Q131" s="3">
        <f>IF(ISNUMBER(P131),SUMIF(A:A,A131,P:P),"")</f>
        <v>0.9427846988298725</v>
      </c>
      <c r="R131" s="3">
        <f t="shared" si="22"/>
        <v>0.11251510884763838</v>
      </c>
      <c r="S131" s="8">
        <f t="shared" si="23"/>
        <v>8.887695263701373</v>
      </c>
    </row>
    <row r="132" spans="1:19" ht="15">
      <c r="A132" s="1">
        <v>11</v>
      </c>
      <c r="B132" s="5">
        <v>0.6944444444444445</v>
      </c>
      <c r="C132" s="1" t="s">
        <v>84</v>
      </c>
      <c r="D132" s="1">
        <v>6</v>
      </c>
      <c r="E132" s="1">
        <v>7</v>
      </c>
      <c r="F132" s="1" t="s">
        <v>115</v>
      </c>
      <c r="G132" s="2">
        <v>42.9547333333333</v>
      </c>
      <c r="H132" s="6">
        <f>1+_xlfn.COUNTIFS(A:A,A132,O:O,"&lt;"&amp;O132)</f>
        <v>7</v>
      </c>
      <c r="I132" s="2">
        <f>_xlfn.AVERAGEIF(A:A,A132,G:G)</f>
        <v>47.69826666666665</v>
      </c>
      <c r="J132" s="2">
        <f t="shared" si="16"/>
        <v>-4.743533333333346</v>
      </c>
      <c r="K132" s="2">
        <f t="shared" si="17"/>
        <v>85.25646666666665</v>
      </c>
      <c r="L132" s="2">
        <f t="shared" si="18"/>
        <v>166.5653958208079</v>
      </c>
      <c r="M132" s="2">
        <f>SUMIF(A:A,A132,L:L)</f>
        <v>2672.354246191825</v>
      </c>
      <c r="N132" s="3">
        <f t="shared" si="19"/>
        <v>0.06232908532174129</v>
      </c>
      <c r="O132" s="7">
        <f t="shared" si="20"/>
        <v>16.043874137379415</v>
      </c>
      <c r="P132" s="3">
        <f t="shared" si="21"/>
        <v>0.06232908532174129</v>
      </c>
      <c r="Q132" s="3">
        <f>IF(ISNUMBER(P132),SUMIF(A:A,A132,P:P),"")</f>
        <v>0.9427846988298725</v>
      </c>
      <c r="R132" s="3">
        <f t="shared" si="22"/>
        <v>0.06611168530747306</v>
      </c>
      <c r="S132" s="8">
        <f t="shared" si="23"/>
        <v>15.12591904667363</v>
      </c>
    </row>
    <row r="133" spans="1:19" ht="15">
      <c r="A133" s="1">
        <v>11</v>
      </c>
      <c r="B133" s="5">
        <v>0.6944444444444445</v>
      </c>
      <c r="C133" s="1" t="s">
        <v>84</v>
      </c>
      <c r="D133" s="1">
        <v>6</v>
      </c>
      <c r="E133" s="1">
        <v>6</v>
      </c>
      <c r="F133" s="1" t="s">
        <v>114</v>
      </c>
      <c r="G133" s="2">
        <v>41.1585333333333</v>
      </c>
      <c r="H133" s="6">
        <f>1+_xlfn.COUNTIFS(A:A,A133,O:O,"&lt;"&amp;O133)</f>
        <v>8</v>
      </c>
      <c r="I133" s="2">
        <f>_xlfn.AVERAGEIF(A:A,A133,G:G)</f>
        <v>47.69826666666665</v>
      </c>
      <c r="J133" s="2">
        <f t="shared" si="16"/>
        <v>-6.539733333333345</v>
      </c>
      <c r="K133" s="2">
        <f t="shared" si="17"/>
        <v>83.46026666666666</v>
      </c>
      <c r="L133" s="2">
        <f t="shared" si="18"/>
        <v>149.54778890823604</v>
      </c>
      <c r="M133" s="2">
        <f>SUMIF(A:A,A133,L:L)</f>
        <v>2672.354246191825</v>
      </c>
      <c r="N133" s="3">
        <f t="shared" si="19"/>
        <v>0.05596106471338729</v>
      </c>
      <c r="O133" s="7">
        <f t="shared" si="20"/>
        <v>17.869567084215518</v>
      </c>
      <c r="P133" s="3">
        <f t="shared" si="21"/>
        <v>0.05596106471338729</v>
      </c>
      <c r="Q133" s="3">
        <f>IF(ISNUMBER(P133),SUMIF(A:A,A133,P:P),"")</f>
        <v>0.9427846988298725</v>
      </c>
      <c r="R133" s="3">
        <f t="shared" si="22"/>
        <v>0.05935720507857498</v>
      </c>
      <c r="S133" s="8">
        <f t="shared" si="23"/>
        <v>16.84715442171233</v>
      </c>
    </row>
    <row r="134" spans="1:19" ht="15">
      <c r="A134" s="1">
        <v>11</v>
      </c>
      <c r="B134" s="5">
        <v>0.6944444444444445</v>
      </c>
      <c r="C134" s="1" t="s">
        <v>84</v>
      </c>
      <c r="D134" s="1">
        <v>6</v>
      </c>
      <c r="E134" s="1">
        <v>4</v>
      </c>
      <c r="F134" s="1" t="s">
        <v>112</v>
      </c>
      <c r="G134" s="2">
        <v>27.2925666666667</v>
      </c>
      <c r="H134" s="6">
        <f>1+_xlfn.COUNTIFS(A:A,A134,O:O,"&lt;"&amp;O134)</f>
        <v>10</v>
      </c>
      <c r="I134" s="2">
        <f>_xlfn.AVERAGEIF(A:A,A134,G:G)</f>
        <v>47.69826666666665</v>
      </c>
      <c r="J134" s="2">
        <f t="shared" si="16"/>
        <v>-20.405699999999946</v>
      </c>
      <c r="K134" s="2">
        <f t="shared" si="17"/>
        <v>69.59430000000006</v>
      </c>
      <c r="L134" s="2">
        <f t="shared" si="18"/>
        <v>65.08264995855745</v>
      </c>
      <c r="M134" s="2">
        <f>SUMIF(A:A,A134,L:L)</f>
        <v>2672.354246191825</v>
      </c>
      <c r="N134" s="3">
        <f t="shared" si="19"/>
        <v>0.024354050385087207</v>
      </c>
      <c r="O134" s="7">
        <f t="shared" si="20"/>
        <v>41.060931721334256</v>
      </c>
      <c r="P134" s="3">
        <f t="shared" si="21"/>
      </c>
      <c r="Q134" s="3">
        <f>IF(ISNUMBER(P134),SUMIF(A:A,A134,P:P),"")</f>
      </c>
      <c r="R134" s="3">
        <f t="shared" si="22"/>
      </c>
      <c r="S134" s="8">
        <f t="shared" si="23"/>
      </c>
    </row>
    <row r="135" spans="1:19" ht="15">
      <c r="A135" s="1">
        <v>11</v>
      </c>
      <c r="B135" s="5">
        <v>0.6944444444444445</v>
      </c>
      <c r="C135" s="1" t="s">
        <v>84</v>
      </c>
      <c r="D135" s="1">
        <v>6</v>
      </c>
      <c r="E135" s="1">
        <v>10</v>
      </c>
      <c r="F135" s="1" t="s">
        <v>118</v>
      </c>
      <c r="G135" s="2">
        <v>32.2858333333333</v>
      </c>
      <c r="H135" s="6">
        <f>1+_xlfn.COUNTIFS(A:A,A135,O:O,"&lt;"&amp;O135)</f>
        <v>9</v>
      </c>
      <c r="I135" s="2">
        <f>_xlfn.AVERAGEIF(A:A,A135,G:G)</f>
        <v>47.69826666666665</v>
      </c>
      <c r="J135" s="2">
        <f t="shared" si="16"/>
        <v>-15.412433333333347</v>
      </c>
      <c r="K135" s="2">
        <f t="shared" si="17"/>
        <v>74.58756666666665</v>
      </c>
      <c r="L135" s="2">
        <f t="shared" si="18"/>
        <v>87.81690307057679</v>
      </c>
      <c r="M135" s="2">
        <f>SUMIF(A:A,A135,L:L)</f>
        <v>2672.354246191825</v>
      </c>
      <c r="N135" s="3">
        <f t="shared" si="19"/>
        <v>0.032861250785040264</v>
      </c>
      <c r="O135" s="7">
        <f t="shared" si="20"/>
        <v>30.430978009371433</v>
      </c>
      <c r="P135" s="3">
        <f t="shared" si="21"/>
      </c>
      <c r="Q135" s="3">
        <f>IF(ISNUMBER(P135),SUMIF(A:A,A135,P:P),"")</f>
      </c>
      <c r="R135" s="3">
        <f t="shared" si="22"/>
      </c>
      <c r="S135" s="8">
        <f t="shared" si="23"/>
      </c>
    </row>
    <row r="136" spans="1:19" ht="15">
      <c r="A136" s="1">
        <v>32</v>
      </c>
      <c r="B136" s="5">
        <v>0.7083333333333334</v>
      </c>
      <c r="C136" s="1" t="s">
        <v>254</v>
      </c>
      <c r="D136" s="1">
        <v>8</v>
      </c>
      <c r="E136" s="1">
        <v>9</v>
      </c>
      <c r="F136" s="1" t="s">
        <v>316</v>
      </c>
      <c r="G136" s="2">
        <v>64.0706666666666</v>
      </c>
      <c r="H136" s="6">
        <f>1+_xlfn.COUNTIFS(A:A,A136,O:O,"&lt;"&amp;O136)</f>
        <v>1</v>
      </c>
      <c r="I136" s="2">
        <f>_xlfn.AVERAGEIF(A:A,A136,G:G)</f>
        <v>46.34754545454545</v>
      </c>
      <c r="J136" s="2">
        <f t="shared" si="16"/>
        <v>17.72312121212115</v>
      </c>
      <c r="K136" s="2">
        <f t="shared" si="17"/>
        <v>107.72312121212116</v>
      </c>
      <c r="L136" s="2">
        <f t="shared" si="18"/>
        <v>641.2294009712293</v>
      </c>
      <c r="M136" s="2">
        <f>SUMIF(A:A,A136,L:L)</f>
        <v>2869.197874609772</v>
      </c>
      <c r="N136" s="3">
        <f t="shared" si="19"/>
        <v>0.2234873400143029</v>
      </c>
      <c r="O136" s="7">
        <f t="shared" si="20"/>
        <v>4.47452638675641</v>
      </c>
      <c r="P136" s="3">
        <f t="shared" si="21"/>
        <v>0.2234873400143029</v>
      </c>
      <c r="Q136" s="3">
        <f>IF(ISNUMBER(P136),SUMIF(A:A,A136,P:P),"")</f>
        <v>0.9289724209504191</v>
      </c>
      <c r="R136" s="3">
        <f t="shared" si="22"/>
        <v>0.240574784540596</v>
      </c>
      <c r="S136" s="8">
        <f t="shared" si="23"/>
        <v>4.156711610111633</v>
      </c>
    </row>
    <row r="137" spans="1:19" ht="15">
      <c r="A137" s="1">
        <v>32</v>
      </c>
      <c r="B137" s="5">
        <v>0.7083333333333334</v>
      </c>
      <c r="C137" s="1" t="s">
        <v>254</v>
      </c>
      <c r="D137" s="1">
        <v>8</v>
      </c>
      <c r="E137" s="1">
        <v>12</v>
      </c>
      <c r="F137" s="1" t="s">
        <v>318</v>
      </c>
      <c r="G137" s="2">
        <v>58.276866666666606</v>
      </c>
      <c r="H137" s="6">
        <f>1+_xlfn.COUNTIFS(A:A,A137,O:O,"&lt;"&amp;O137)</f>
        <v>2</v>
      </c>
      <c r="I137" s="2">
        <f>_xlfn.AVERAGEIF(A:A,A137,G:G)</f>
        <v>46.34754545454545</v>
      </c>
      <c r="J137" s="2">
        <f t="shared" si="16"/>
        <v>11.92932121212116</v>
      </c>
      <c r="K137" s="2">
        <f t="shared" si="17"/>
        <v>101.92932121212115</v>
      </c>
      <c r="L137" s="2">
        <f t="shared" si="18"/>
        <v>452.93982169915347</v>
      </c>
      <c r="M137" s="2">
        <f>SUMIF(A:A,A137,L:L)</f>
        <v>2869.197874609772</v>
      </c>
      <c r="N137" s="3">
        <f t="shared" si="19"/>
        <v>0.1578628736997639</v>
      </c>
      <c r="O137" s="7">
        <f t="shared" si="20"/>
        <v>6.334611657341796</v>
      </c>
      <c r="P137" s="3">
        <f t="shared" si="21"/>
        <v>0.1578628736997639</v>
      </c>
      <c r="Q137" s="3">
        <f>IF(ISNUMBER(P137),SUMIF(A:A,A137,P:P),"")</f>
        <v>0.9289724209504191</v>
      </c>
      <c r="R137" s="3">
        <f t="shared" si="22"/>
        <v>0.1699327882503299</v>
      </c>
      <c r="S137" s="8">
        <f t="shared" si="23"/>
        <v>5.884679527101555</v>
      </c>
    </row>
    <row r="138" spans="1:19" ht="15">
      <c r="A138" s="1">
        <v>32</v>
      </c>
      <c r="B138" s="5">
        <v>0.7083333333333334</v>
      </c>
      <c r="C138" s="1" t="s">
        <v>254</v>
      </c>
      <c r="D138" s="1">
        <v>8</v>
      </c>
      <c r="E138" s="1">
        <v>4</v>
      </c>
      <c r="F138" s="1" t="s">
        <v>313</v>
      </c>
      <c r="G138" s="2">
        <v>52.4955333333333</v>
      </c>
      <c r="H138" s="6">
        <f>1+_xlfn.COUNTIFS(A:A,A138,O:O,"&lt;"&amp;O138)</f>
        <v>3</v>
      </c>
      <c r="I138" s="2">
        <f>_xlfn.AVERAGEIF(A:A,A138,G:G)</f>
        <v>46.34754545454545</v>
      </c>
      <c r="J138" s="2">
        <f t="shared" si="16"/>
        <v>6.147987878787852</v>
      </c>
      <c r="K138" s="2">
        <f t="shared" si="17"/>
        <v>96.14798787878786</v>
      </c>
      <c r="L138" s="2">
        <f t="shared" si="18"/>
        <v>320.17869849570246</v>
      </c>
      <c r="M138" s="2">
        <f>SUMIF(A:A,A138,L:L)</f>
        <v>2869.197874609772</v>
      </c>
      <c r="N138" s="3">
        <f t="shared" si="19"/>
        <v>0.11159171046690138</v>
      </c>
      <c r="O138" s="7">
        <f t="shared" si="20"/>
        <v>8.961239108317143</v>
      </c>
      <c r="P138" s="3">
        <f t="shared" si="21"/>
        <v>0.11159171046690138</v>
      </c>
      <c r="Q138" s="3">
        <f>IF(ISNUMBER(P138),SUMIF(A:A,A138,P:P),"")</f>
        <v>0.9289724209504191</v>
      </c>
      <c r="R138" s="3">
        <f t="shared" si="22"/>
        <v>0.12012381417387334</v>
      </c>
      <c r="S138" s="8">
        <f t="shared" si="23"/>
        <v>8.32474398916895</v>
      </c>
    </row>
    <row r="139" spans="1:19" ht="15">
      <c r="A139" s="1">
        <v>32</v>
      </c>
      <c r="B139" s="5">
        <v>0.7083333333333334</v>
      </c>
      <c r="C139" s="1" t="s">
        <v>254</v>
      </c>
      <c r="D139" s="1">
        <v>8</v>
      </c>
      <c r="E139" s="1">
        <v>6</v>
      </c>
      <c r="F139" s="1" t="s">
        <v>314</v>
      </c>
      <c r="G139" s="2">
        <v>52.005166666666604</v>
      </c>
      <c r="H139" s="6">
        <f>1+_xlfn.COUNTIFS(A:A,A139,O:O,"&lt;"&amp;O139)</f>
        <v>4</v>
      </c>
      <c r="I139" s="2">
        <f>_xlfn.AVERAGEIF(A:A,A139,G:G)</f>
        <v>46.34754545454545</v>
      </c>
      <c r="J139" s="2">
        <f t="shared" si="16"/>
        <v>5.657621212121157</v>
      </c>
      <c r="K139" s="2">
        <f t="shared" si="17"/>
        <v>95.65762121212116</v>
      </c>
      <c r="L139" s="2">
        <f t="shared" si="18"/>
        <v>310.8956336461515</v>
      </c>
      <c r="M139" s="2">
        <f>SUMIF(A:A,A139,L:L)</f>
        <v>2869.197874609772</v>
      </c>
      <c r="N139" s="3">
        <f t="shared" si="19"/>
        <v>0.10835628884202878</v>
      </c>
      <c r="O139" s="7">
        <f t="shared" si="20"/>
        <v>9.228813672807556</v>
      </c>
      <c r="P139" s="3">
        <f t="shared" si="21"/>
        <v>0.10835628884202878</v>
      </c>
      <c r="Q139" s="3">
        <f>IF(ISNUMBER(P139),SUMIF(A:A,A139,P:P),"")</f>
        <v>0.9289724209504191</v>
      </c>
      <c r="R139" s="3">
        <f t="shared" si="22"/>
        <v>0.11664101796603492</v>
      </c>
      <c r="S139" s="8">
        <f t="shared" si="23"/>
        <v>8.573313380128363</v>
      </c>
    </row>
    <row r="140" spans="1:19" ht="15">
      <c r="A140" s="1">
        <v>32</v>
      </c>
      <c r="B140" s="5">
        <v>0.7083333333333334</v>
      </c>
      <c r="C140" s="1" t="s">
        <v>254</v>
      </c>
      <c r="D140" s="1">
        <v>8</v>
      </c>
      <c r="E140" s="1">
        <v>11</v>
      </c>
      <c r="F140" s="1" t="s">
        <v>317</v>
      </c>
      <c r="G140" s="2">
        <v>48.8111666666667</v>
      </c>
      <c r="H140" s="6">
        <f>1+_xlfn.COUNTIFS(A:A,A140,O:O,"&lt;"&amp;O140)</f>
        <v>5</v>
      </c>
      <c r="I140" s="2">
        <f>_xlfn.AVERAGEIF(A:A,A140,G:G)</f>
        <v>46.34754545454545</v>
      </c>
      <c r="J140" s="2">
        <f t="shared" si="16"/>
        <v>2.4636212121212537</v>
      </c>
      <c r="K140" s="2">
        <f t="shared" si="17"/>
        <v>92.46362121212125</v>
      </c>
      <c r="L140" s="2">
        <f t="shared" si="18"/>
        <v>256.6766888095619</v>
      </c>
      <c r="M140" s="2">
        <f>SUMIF(A:A,A140,L:L)</f>
        <v>2869.197874609772</v>
      </c>
      <c r="N140" s="3">
        <f t="shared" si="19"/>
        <v>0.08945938900936605</v>
      </c>
      <c r="O140" s="7">
        <f t="shared" si="20"/>
        <v>11.178256537112096</v>
      </c>
      <c r="P140" s="3">
        <f t="shared" si="21"/>
        <v>0.08945938900936605</v>
      </c>
      <c r="Q140" s="3">
        <f>IF(ISNUMBER(P140),SUMIF(A:A,A140,P:P),"")</f>
        <v>0.9289724209504191</v>
      </c>
      <c r="R140" s="3">
        <f t="shared" si="22"/>
        <v>0.09629929478190684</v>
      </c>
      <c r="S140" s="8">
        <f t="shared" si="23"/>
        <v>10.38429203728587</v>
      </c>
    </row>
    <row r="141" spans="1:19" ht="15">
      <c r="A141" s="1">
        <v>32</v>
      </c>
      <c r="B141" s="5">
        <v>0.7083333333333334</v>
      </c>
      <c r="C141" s="1" t="s">
        <v>254</v>
      </c>
      <c r="D141" s="1">
        <v>8</v>
      </c>
      <c r="E141" s="1">
        <v>2</v>
      </c>
      <c r="F141" s="1" t="s">
        <v>311</v>
      </c>
      <c r="G141" s="2">
        <v>45.8025333333333</v>
      </c>
      <c r="H141" s="6">
        <f>1+_xlfn.COUNTIFS(A:A,A141,O:O,"&lt;"&amp;O141)</f>
        <v>6</v>
      </c>
      <c r="I141" s="2">
        <f>_xlfn.AVERAGEIF(A:A,A141,G:G)</f>
        <v>46.34754545454545</v>
      </c>
      <c r="J141" s="2">
        <f t="shared" si="16"/>
        <v>-0.5450121212121459</v>
      </c>
      <c r="K141" s="2">
        <f t="shared" si="17"/>
        <v>89.45498787878785</v>
      </c>
      <c r="L141" s="2">
        <f t="shared" si="18"/>
        <v>214.28336458980036</v>
      </c>
      <c r="M141" s="2">
        <f>SUMIF(A:A,A141,L:L)</f>
        <v>2869.197874609772</v>
      </c>
      <c r="N141" s="3">
        <f t="shared" si="19"/>
        <v>0.07468406640268552</v>
      </c>
      <c r="O141" s="7">
        <f t="shared" si="20"/>
        <v>13.38973690329269</v>
      </c>
      <c r="P141" s="3">
        <f t="shared" si="21"/>
        <v>0.07468406640268552</v>
      </c>
      <c r="Q141" s="3">
        <f>IF(ISNUMBER(P141),SUMIF(A:A,A141,P:P),"")</f>
        <v>0.9289724209504191</v>
      </c>
      <c r="R141" s="3">
        <f t="shared" si="22"/>
        <v>0.08039427728788467</v>
      </c>
      <c r="S141" s="8">
        <f t="shared" si="23"/>
        <v>12.438696306940978</v>
      </c>
    </row>
    <row r="142" spans="1:19" ht="15">
      <c r="A142" s="1">
        <v>32</v>
      </c>
      <c r="B142" s="5">
        <v>0.7083333333333334</v>
      </c>
      <c r="C142" s="1" t="s">
        <v>254</v>
      </c>
      <c r="D142" s="1">
        <v>8</v>
      </c>
      <c r="E142" s="1">
        <v>1</v>
      </c>
      <c r="F142" s="1" t="s">
        <v>310</v>
      </c>
      <c r="G142" s="2">
        <v>32.1550666666667</v>
      </c>
      <c r="H142" s="6">
        <f>1+_xlfn.COUNTIFS(A:A,A142,O:O,"&lt;"&amp;O142)</f>
        <v>11</v>
      </c>
      <c r="I142" s="2">
        <f>_xlfn.AVERAGEIF(A:A,A142,G:G)</f>
        <v>46.34754545454545</v>
      </c>
      <c r="J142" s="2">
        <f t="shared" si="16"/>
        <v>-14.192478787878748</v>
      </c>
      <c r="K142" s="2">
        <f t="shared" si="17"/>
        <v>75.80752121212126</v>
      </c>
      <c r="L142" s="2">
        <f t="shared" si="18"/>
        <v>94.48596195529038</v>
      </c>
      <c r="M142" s="2">
        <f>SUMIF(A:A,A142,L:L)</f>
        <v>2869.197874609772</v>
      </c>
      <c r="N142" s="3">
        <f t="shared" si="19"/>
        <v>0.03293114176314557</v>
      </c>
      <c r="O142" s="7">
        <f t="shared" si="20"/>
        <v>30.36639322111619</v>
      </c>
      <c r="P142" s="3">
        <f t="shared" si="21"/>
      </c>
      <c r="Q142" s="3">
        <f>IF(ISNUMBER(P142),SUMIF(A:A,A142,P:P),"")</f>
      </c>
      <c r="R142" s="3">
        <f t="shared" si="22"/>
      </c>
      <c r="S142" s="8">
        <f t="shared" si="23"/>
      </c>
    </row>
    <row r="143" spans="1:19" ht="15">
      <c r="A143" s="1">
        <v>32</v>
      </c>
      <c r="B143" s="5">
        <v>0.7083333333333334</v>
      </c>
      <c r="C143" s="1" t="s">
        <v>254</v>
      </c>
      <c r="D143" s="1">
        <v>8</v>
      </c>
      <c r="E143" s="1">
        <v>3</v>
      </c>
      <c r="F143" s="1" t="s">
        <v>312</v>
      </c>
      <c r="G143" s="2">
        <v>41.2698333333334</v>
      </c>
      <c r="H143" s="6">
        <f>1+_xlfn.COUNTIFS(A:A,A143,O:O,"&lt;"&amp;O143)</f>
        <v>7</v>
      </c>
      <c r="I143" s="2">
        <f>_xlfn.AVERAGEIF(A:A,A143,G:G)</f>
        <v>46.34754545454545</v>
      </c>
      <c r="J143" s="2">
        <f t="shared" si="16"/>
        <v>-5.077712121212045</v>
      </c>
      <c r="K143" s="2">
        <f t="shared" si="17"/>
        <v>84.92228787878796</v>
      </c>
      <c r="L143" s="2">
        <f t="shared" si="18"/>
        <v>163.25889811366446</v>
      </c>
      <c r="M143" s="2">
        <f>SUMIF(A:A,A143,L:L)</f>
        <v>2869.197874609772</v>
      </c>
      <c r="N143" s="3">
        <f t="shared" si="19"/>
        <v>0.05690053640370434</v>
      </c>
      <c r="O143" s="7">
        <f t="shared" si="20"/>
        <v>17.574526765531473</v>
      </c>
      <c r="P143" s="3">
        <f t="shared" si="21"/>
        <v>0.05690053640370434</v>
      </c>
      <c r="Q143" s="3">
        <f>IF(ISNUMBER(P143),SUMIF(A:A,A143,P:P),"")</f>
        <v>0.9289724209504191</v>
      </c>
      <c r="R143" s="3">
        <f t="shared" si="22"/>
        <v>0.061251050214698705</v>
      </c>
      <c r="S143" s="8">
        <f t="shared" si="23"/>
        <v>16.326250676433713</v>
      </c>
    </row>
    <row r="144" spans="1:19" ht="15">
      <c r="A144" s="1">
        <v>32</v>
      </c>
      <c r="B144" s="5">
        <v>0.7083333333333334</v>
      </c>
      <c r="C144" s="1" t="s">
        <v>254</v>
      </c>
      <c r="D144" s="1">
        <v>8</v>
      </c>
      <c r="E144" s="1">
        <v>8</v>
      </c>
      <c r="F144" s="1" t="s">
        <v>315</v>
      </c>
      <c r="G144" s="2">
        <v>39.637299999999996</v>
      </c>
      <c r="H144" s="6">
        <f>1+_xlfn.COUNTIFS(A:A,A144,O:O,"&lt;"&amp;O144)</f>
        <v>9</v>
      </c>
      <c r="I144" s="2">
        <f>_xlfn.AVERAGEIF(A:A,A144,G:G)</f>
        <v>46.34754545454545</v>
      </c>
      <c r="J144" s="2">
        <f t="shared" si="16"/>
        <v>-6.710245454545451</v>
      </c>
      <c r="K144" s="2">
        <f t="shared" si="17"/>
        <v>83.28975454545454</v>
      </c>
      <c r="L144" s="2">
        <f t="shared" si="18"/>
        <v>148.02560606139446</v>
      </c>
      <c r="M144" s="2">
        <f>SUMIF(A:A,A144,L:L)</f>
        <v>2869.197874609772</v>
      </c>
      <c r="N144" s="3">
        <f t="shared" si="19"/>
        <v>0.0515912852756894</v>
      </c>
      <c r="O144" s="7">
        <f t="shared" si="20"/>
        <v>19.383118576253327</v>
      </c>
      <c r="P144" s="3">
        <f t="shared" si="21"/>
        <v>0.0515912852756894</v>
      </c>
      <c r="Q144" s="3">
        <f>IF(ISNUMBER(P144),SUMIF(A:A,A144,P:P),"")</f>
        <v>0.9289724209504191</v>
      </c>
      <c r="R144" s="3">
        <f t="shared" si="22"/>
        <v>0.05553586318838945</v>
      </c>
      <c r="S144" s="8">
        <f t="shared" si="23"/>
        <v>18.00638258935109</v>
      </c>
    </row>
    <row r="145" spans="1:19" ht="15">
      <c r="A145" s="1">
        <v>32</v>
      </c>
      <c r="B145" s="5">
        <v>0.7083333333333334</v>
      </c>
      <c r="C145" s="1" t="s">
        <v>254</v>
      </c>
      <c r="D145" s="1">
        <v>8</v>
      </c>
      <c r="E145" s="1">
        <v>13</v>
      </c>
      <c r="F145" s="1" t="s">
        <v>319</v>
      </c>
      <c r="G145" s="2">
        <v>40.7154333333333</v>
      </c>
      <c r="H145" s="6">
        <f>1+_xlfn.COUNTIFS(A:A,A145,O:O,"&lt;"&amp;O145)</f>
        <v>8</v>
      </c>
      <c r="I145" s="2">
        <f>_xlfn.AVERAGEIF(A:A,A145,G:G)</f>
        <v>46.34754545454545</v>
      </c>
      <c r="J145" s="2">
        <f t="shared" si="16"/>
        <v>-5.632112121212145</v>
      </c>
      <c r="K145" s="2">
        <f t="shared" si="17"/>
        <v>84.36788787878785</v>
      </c>
      <c r="L145" s="2">
        <f t="shared" si="18"/>
        <v>157.91758337537914</v>
      </c>
      <c r="M145" s="2">
        <f>SUMIF(A:A,A145,L:L)</f>
        <v>2869.197874609772</v>
      </c>
      <c r="N145" s="3">
        <f t="shared" si="19"/>
        <v>0.05503893083597689</v>
      </c>
      <c r="O145" s="7">
        <f t="shared" si="20"/>
        <v>18.168957587132805</v>
      </c>
      <c r="P145" s="3">
        <f t="shared" si="21"/>
        <v>0.05503893083597689</v>
      </c>
      <c r="Q145" s="3">
        <f>IF(ISNUMBER(P145),SUMIF(A:A,A145,P:P),"")</f>
        <v>0.9289724209504191</v>
      </c>
      <c r="R145" s="3">
        <f t="shared" si="22"/>
        <v>0.059247109596286304</v>
      </c>
      <c r="S145" s="8">
        <f t="shared" si="23"/>
        <v>16.878460515864244</v>
      </c>
    </row>
    <row r="146" spans="1:19" ht="15">
      <c r="A146" s="1">
        <v>32</v>
      </c>
      <c r="B146" s="5">
        <v>0.7083333333333334</v>
      </c>
      <c r="C146" s="1" t="s">
        <v>254</v>
      </c>
      <c r="D146" s="1">
        <v>8</v>
      </c>
      <c r="E146" s="1">
        <v>14</v>
      </c>
      <c r="F146" s="1" t="s">
        <v>320</v>
      </c>
      <c r="G146" s="2">
        <v>34.5834333333334</v>
      </c>
      <c r="H146" s="6">
        <f>1+_xlfn.COUNTIFS(A:A,A146,O:O,"&lt;"&amp;O146)</f>
        <v>10</v>
      </c>
      <c r="I146" s="2">
        <f>_xlfn.AVERAGEIF(A:A,A146,G:G)</f>
        <v>46.34754545454545</v>
      </c>
      <c r="J146" s="2">
        <f t="shared" si="16"/>
        <v>-11.764112121212044</v>
      </c>
      <c r="K146" s="2">
        <f t="shared" si="17"/>
        <v>78.23588787878796</v>
      </c>
      <c r="L146" s="2">
        <f t="shared" si="18"/>
        <v>109.30621689244404</v>
      </c>
      <c r="M146" s="2">
        <f>SUMIF(A:A,A146,L:L)</f>
        <v>2869.197874609772</v>
      </c>
      <c r="N146" s="3">
        <f t="shared" si="19"/>
        <v>0.038096437286435095</v>
      </c>
      <c r="O146" s="7">
        <f t="shared" si="20"/>
        <v>26.249173708326463</v>
      </c>
      <c r="P146" s="3">
        <f t="shared" si="21"/>
      </c>
      <c r="Q146" s="3">
        <f>IF(ISNUMBER(P146),SUMIF(A:A,A146,P:P),"")</f>
      </c>
      <c r="R146" s="3">
        <f t="shared" si="22"/>
      </c>
      <c r="S146" s="8">
        <f t="shared" si="23"/>
      </c>
    </row>
    <row r="147" spans="1:19" ht="15">
      <c r="A147" s="1">
        <v>25</v>
      </c>
      <c r="B147" s="5">
        <v>0.7152777777777778</v>
      </c>
      <c r="C147" s="1" t="s">
        <v>218</v>
      </c>
      <c r="D147" s="1">
        <v>6</v>
      </c>
      <c r="E147" s="1">
        <v>1</v>
      </c>
      <c r="F147" s="1" t="s">
        <v>233</v>
      </c>
      <c r="G147" s="2">
        <v>66.3401666666667</v>
      </c>
      <c r="H147" s="6">
        <f>1+_xlfn.COUNTIFS(A:A,A147,O:O,"&lt;"&amp;O147)</f>
        <v>1</v>
      </c>
      <c r="I147" s="2">
        <f>_xlfn.AVERAGEIF(A:A,A147,G:G)</f>
        <v>48.34796666666667</v>
      </c>
      <c r="J147" s="2">
        <f t="shared" si="16"/>
        <v>17.992200000000032</v>
      </c>
      <c r="K147" s="2">
        <f t="shared" si="17"/>
        <v>107.99220000000003</v>
      </c>
      <c r="L147" s="2">
        <f t="shared" si="18"/>
        <v>651.6658952558237</v>
      </c>
      <c r="M147" s="2">
        <f>SUMIF(A:A,A147,L:L)</f>
        <v>2957.041528948602</v>
      </c>
      <c r="N147" s="3">
        <f t="shared" si="19"/>
        <v>0.22037766087361255</v>
      </c>
      <c r="O147" s="7">
        <f t="shared" si="20"/>
        <v>4.537665006679166</v>
      </c>
      <c r="P147" s="3">
        <f t="shared" si="21"/>
        <v>0.22037766087361255</v>
      </c>
      <c r="Q147" s="3">
        <f>IF(ISNUMBER(P147),SUMIF(A:A,A147,P:P),"")</f>
        <v>0.8635616780039211</v>
      </c>
      <c r="R147" s="3">
        <f t="shared" si="22"/>
        <v>0.2551962025260365</v>
      </c>
      <c r="S147" s="8">
        <f t="shared" si="23"/>
        <v>3.918553607387534</v>
      </c>
    </row>
    <row r="148" spans="1:19" ht="15">
      <c r="A148" s="1">
        <v>25</v>
      </c>
      <c r="B148" s="5">
        <v>0.7152777777777778</v>
      </c>
      <c r="C148" s="1" t="s">
        <v>218</v>
      </c>
      <c r="D148" s="1">
        <v>6</v>
      </c>
      <c r="E148" s="1">
        <v>2</v>
      </c>
      <c r="F148" s="1" t="s">
        <v>234</v>
      </c>
      <c r="G148" s="2">
        <v>65.9187999999999</v>
      </c>
      <c r="H148" s="6">
        <f>1+_xlfn.COUNTIFS(A:A,A148,O:O,"&lt;"&amp;O148)</f>
        <v>2</v>
      </c>
      <c r="I148" s="2">
        <f>_xlfn.AVERAGEIF(A:A,A148,G:G)</f>
        <v>48.34796666666667</v>
      </c>
      <c r="J148" s="2">
        <f t="shared" si="16"/>
        <v>17.570833333333233</v>
      </c>
      <c r="K148" s="2">
        <f t="shared" si="17"/>
        <v>107.57083333333324</v>
      </c>
      <c r="L148" s="2">
        <f t="shared" si="18"/>
        <v>635.3969997528562</v>
      </c>
      <c r="M148" s="2">
        <f>SUMIF(A:A,A148,L:L)</f>
        <v>2957.041528948602</v>
      </c>
      <c r="N148" s="3">
        <f t="shared" si="19"/>
        <v>0.2148759134873484</v>
      </c>
      <c r="O148" s="7">
        <f t="shared" si="20"/>
        <v>4.653848743539506</v>
      </c>
      <c r="P148" s="3">
        <f t="shared" si="21"/>
        <v>0.2148759134873484</v>
      </c>
      <c r="Q148" s="3">
        <f>IF(ISNUMBER(P148),SUMIF(A:A,A148,P:P),"")</f>
        <v>0.8635616780039211</v>
      </c>
      <c r="R148" s="3">
        <f t="shared" si="22"/>
        <v>0.24882520723247373</v>
      </c>
      <c r="S148" s="8">
        <f t="shared" si="23"/>
        <v>4.0188854301474155</v>
      </c>
    </row>
    <row r="149" spans="1:19" ht="15">
      <c r="A149" s="1">
        <v>25</v>
      </c>
      <c r="B149" s="5">
        <v>0.7152777777777778</v>
      </c>
      <c r="C149" s="1" t="s">
        <v>218</v>
      </c>
      <c r="D149" s="1">
        <v>6</v>
      </c>
      <c r="E149" s="1">
        <v>8</v>
      </c>
      <c r="F149" s="1" t="s">
        <v>240</v>
      </c>
      <c r="G149" s="2">
        <v>58.77456666666671</v>
      </c>
      <c r="H149" s="6">
        <f>1+_xlfn.COUNTIFS(A:A,A149,O:O,"&lt;"&amp;O149)</f>
        <v>3</v>
      </c>
      <c r="I149" s="2">
        <f>_xlfn.AVERAGEIF(A:A,A149,G:G)</f>
        <v>48.34796666666667</v>
      </c>
      <c r="J149" s="2">
        <f t="shared" si="16"/>
        <v>10.426600000000036</v>
      </c>
      <c r="K149" s="2">
        <f t="shared" si="17"/>
        <v>100.42660000000004</v>
      </c>
      <c r="L149" s="2">
        <f t="shared" si="18"/>
        <v>413.8882459223374</v>
      </c>
      <c r="M149" s="2">
        <f>SUMIF(A:A,A149,L:L)</f>
        <v>2957.041528948602</v>
      </c>
      <c r="N149" s="3">
        <f t="shared" si="19"/>
        <v>0.13996700481562002</v>
      </c>
      <c r="O149" s="7">
        <f t="shared" si="20"/>
        <v>7.14454096747523</v>
      </c>
      <c r="P149" s="3">
        <f t="shared" si="21"/>
        <v>0.13996700481562002</v>
      </c>
      <c r="Q149" s="3">
        <f>IF(ISNUMBER(P149),SUMIF(A:A,A149,P:P),"")</f>
        <v>0.8635616780039211</v>
      </c>
      <c r="R149" s="3">
        <f t="shared" si="22"/>
        <v>0.16208107467106073</v>
      </c>
      <c r="S149" s="8">
        <f t="shared" si="23"/>
        <v>6.169751786440667</v>
      </c>
    </row>
    <row r="150" spans="1:19" ht="15">
      <c r="A150" s="1">
        <v>25</v>
      </c>
      <c r="B150" s="5">
        <v>0.7152777777777778</v>
      </c>
      <c r="C150" s="1" t="s">
        <v>218</v>
      </c>
      <c r="D150" s="1">
        <v>6</v>
      </c>
      <c r="E150" s="1">
        <v>5</v>
      </c>
      <c r="F150" s="1" t="s">
        <v>237</v>
      </c>
      <c r="G150" s="2">
        <v>56.389666666666706</v>
      </c>
      <c r="H150" s="6">
        <f>1+_xlfn.COUNTIFS(A:A,A150,O:O,"&lt;"&amp;O150)</f>
        <v>4</v>
      </c>
      <c r="I150" s="2">
        <f>_xlfn.AVERAGEIF(A:A,A150,G:G)</f>
        <v>48.34796666666667</v>
      </c>
      <c r="J150" s="2">
        <f t="shared" si="16"/>
        <v>8.041700000000034</v>
      </c>
      <c r="K150" s="2">
        <f t="shared" si="17"/>
        <v>98.04170000000003</v>
      </c>
      <c r="L150" s="2">
        <f t="shared" si="18"/>
        <v>358.70560130986837</v>
      </c>
      <c r="M150" s="2">
        <f>SUMIF(A:A,A150,L:L)</f>
        <v>2957.041528948602</v>
      </c>
      <c r="N150" s="3">
        <f t="shared" si="19"/>
        <v>0.12130556767574678</v>
      </c>
      <c r="O150" s="7">
        <f t="shared" si="20"/>
        <v>8.243644699582367</v>
      </c>
      <c r="P150" s="3">
        <f t="shared" si="21"/>
        <v>0.12130556767574678</v>
      </c>
      <c r="Q150" s="3">
        <f>IF(ISNUMBER(P150),SUMIF(A:A,A150,P:P),"")</f>
        <v>0.8635616780039211</v>
      </c>
      <c r="R150" s="3">
        <f t="shared" si="22"/>
        <v>0.14047122604622572</v>
      </c>
      <c r="S150" s="8">
        <f t="shared" si="23"/>
        <v>7.1188956496394775</v>
      </c>
    </row>
    <row r="151" spans="1:19" ht="15">
      <c r="A151" s="1">
        <v>25</v>
      </c>
      <c r="B151" s="5">
        <v>0.7152777777777778</v>
      </c>
      <c r="C151" s="1" t="s">
        <v>218</v>
      </c>
      <c r="D151" s="1">
        <v>6</v>
      </c>
      <c r="E151" s="1">
        <v>3</v>
      </c>
      <c r="F151" s="1" t="s">
        <v>235</v>
      </c>
      <c r="G151" s="2">
        <v>56.0031333333333</v>
      </c>
      <c r="H151" s="6">
        <f>1+_xlfn.COUNTIFS(A:A,A151,O:O,"&lt;"&amp;O151)</f>
        <v>5</v>
      </c>
      <c r="I151" s="2">
        <f>_xlfn.AVERAGEIF(A:A,A151,G:G)</f>
        <v>48.34796666666667</v>
      </c>
      <c r="J151" s="2">
        <f t="shared" si="16"/>
        <v>7.655166666666631</v>
      </c>
      <c r="K151" s="2">
        <f t="shared" si="17"/>
        <v>97.65516666666663</v>
      </c>
      <c r="L151" s="2">
        <f t="shared" si="18"/>
        <v>350.48222783122213</v>
      </c>
      <c r="M151" s="2">
        <f>SUMIF(A:A,A151,L:L)</f>
        <v>2957.041528948602</v>
      </c>
      <c r="N151" s="3">
        <f t="shared" si="19"/>
        <v>0.11852462145022316</v>
      </c>
      <c r="O151" s="7">
        <f t="shared" si="20"/>
        <v>8.437065546081246</v>
      </c>
      <c r="P151" s="3">
        <f t="shared" si="21"/>
        <v>0.11852462145022316</v>
      </c>
      <c r="Q151" s="3">
        <f>IF(ISNUMBER(P151),SUMIF(A:A,A151,P:P),"")</f>
        <v>0.8635616780039211</v>
      </c>
      <c r="R151" s="3">
        <f t="shared" si="22"/>
        <v>0.13725090456096523</v>
      </c>
      <c r="S151" s="8">
        <f t="shared" si="23"/>
        <v>7.285926480402989</v>
      </c>
    </row>
    <row r="152" spans="1:19" ht="15">
      <c r="A152" s="1">
        <v>25</v>
      </c>
      <c r="B152" s="5">
        <v>0.7152777777777778</v>
      </c>
      <c r="C152" s="1" t="s">
        <v>218</v>
      </c>
      <c r="D152" s="1">
        <v>6</v>
      </c>
      <c r="E152" s="1">
        <v>10</v>
      </c>
      <c r="F152" s="1" t="s">
        <v>242</v>
      </c>
      <c r="G152" s="2">
        <v>41.1142666666667</v>
      </c>
      <c r="H152" s="6">
        <f>1+_xlfn.COUNTIFS(A:A,A152,O:O,"&lt;"&amp;O152)</f>
        <v>6</v>
      </c>
      <c r="I152" s="2">
        <f>_xlfn.AVERAGEIF(A:A,A152,G:G)</f>
        <v>48.34796666666667</v>
      </c>
      <c r="J152" s="2">
        <f t="shared" si="16"/>
        <v>-7.2336999999999705</v>
      </c>
      <c r="K152" s="2">
        <f t="shared" si="17"/>
        <v>82.76630000000003</v>
      </c>
      <c r="L152" s="2">
        <f t="shared" si="18"/>
        <v>143.44877459402744</v>
      </c>
      <c r="M152" s="2">
        <f>SUMIF(A:A,A152,L:L)</f>
        <v>2957.041528948602</v>
      </c>
      <c r="N152" s="3">
        <f t="shared" si="19"/>
        <v>0.04851090970137025</v>
      </c>
      <c r="O152" s="7">
        <f t="shared" si="20"/>
        <v>20.613919758584814</v>
      </c>
      <c r="P152" s="3">
        <f t="shared" si="21"/>
        <v>0.04851090970137025</v>
      </c>
      <c r="Q152" s="3">
        <f>IF(ISNUMBER(P152),SUMIF(A:A,A152,P:P),"")</f>
        <v>0.8635616780039211</v>
      </c>
      <c r="R152" s="3">
        <f t="shared" si="22"/>
        <v>0.05617538496323824</v>
      </c>
      <c r="S152" s="8">
        <f t="shared" si="23"/>
        <v>17.801391136961687</v>
      </c>
    </row>
    <row r="153" spans="1:19" ht="15">
      <c r="A153" s="1">
        <v>25</v>
      </c>
      <c r="B153" s="5">
        <v>0.7152777777777778</v>
      </c>
      <c r="C153" s="1" t="s">
        <v>218</v>
      </c>
      <c r="D153" s="1">
        <v>6</v>
      </c>
      <c r="E153" s="1">
        <v>4</v>
      </c>
      <c r="F153" s="1" t="s">
        <v>236</v>
      </c>
      <c r="G153" s="2">
        <v>38.251400000000004</v>
      </c>
      <c r="H153" s="6">
        <f>1+_xlfn.COUNTIFS(A:A,A153,O:O,"&lt;"&amp;O153)</f>
        <v>7</v>
      </c>
      <c r="I153" s="2">
        <f>_xlfn.AVERAGEIF(A:A,A153,G:G)</f>
        <v>48.34796666666667</v>
      </c>
      <c r="J153" s="2">
        <f t="shared" si="16"/>
        <v>-10.096566666666668</v>
      </c>
      <c r="K153" s="2">
        <f t="shared" si="17"/>
        <v>79.90343333333334</v>
      </c>
      <c r="L153" s="2">
        <f t="shared" si="18"/>
        <v>120.80842180507122</v>
      </c>
      <c r="M153" s="2">
        <f>SUMIF(A:A,A153,L:L)</f>
        <v>2957.041528948602</v>
      </c>
      <c r="N153" s="3">
        <f t="shared" si="19"/>
        <v>0.04085448940178583</v>
      </c>
      <c r="O153" s="7">
        <f t="shared" si="20"/>
        <v>24.477114134641177</v>
      </c>
      <c r="P153" s="3">
        <f t="shared" si="21"/>
      </c>
      <c r="Q153" s="3">
        <f>IF(ISNUMBER(P153),SUMIF(A:A,A153,P:P),"")</f>
      </c>
      <c r="R153" s="3">
        <f t="shared" si="22"/>
      </c>
      <c r="S153" s="8">
        <f t="shared" si="23"/>
      </c>
    </row>
    <row r="154" spans="1:19" ht="15">
      <c r="A154" s="1">
        <v>25</v>
      </c>
      <c r="B154" s="5">
        <v>0.7152777777777778</v>
      </c>
      <c r="C154" s="1" t="s">
        <v>218</v>
      </c>
      <c r="D154" s="1">
        <v>6</v>
      </c>
      <c r="E154" s="1">
        <v>6</v>
      </c>
      <c r="F154" s="1" t="s">
        <v>238</v>
      </c>
      <c r="G154" s="2">
        <v>34.6851666666667</v>
      </c>
      <c r="H154" s="6">
        <f>1+_xlfn.COUNTIFS(A:A,A154,O:O,"&lt;"&amp;O154)</f>
        <v>9</v>
      </c>
      <c r="I154" s="2">
        <f>_xlfn.AVERAGEIF(A:A,A154,G:G)</f>
        <v>48.34796666666667</v>
      </c>
      <c r="J154" s="2">
        <f t="shared" si="16"/>
        <v>-13.662799999999969</v>
      </c>
      <c r="K154" s="2">
        <f t="shared" si="17"/>
        <v>76.33720000000002</v>
      </c>
      <c r="L154" s="2">
        <f t="shared" si="18"/>
        <v>97.53702017102052</v>
      </c>
      <c r="M154" s="2">
        <f>SUMIF(A:A,A154,L:L)</f>
        <v>2957.041528948602</v>
      </c>
      <c r="N154" s="3">
        <f t="shared" si="19"/>
        <v>0.032984663629563746</v>
      </c>
      <c r="O154" s="7">
        <f t="shared" si="20"/>
        <v>30.317119835768533</v>
      </c>
      <c r="P154" s="3">
        <f t="shared" si="21"/>
      </c>
      <c r="Q154" s="3">
        <f>IF(ISNUMBER(P154),SUMIF(A:A,A154,P:P),"")</f>
      </c>
      <c r="R154" s="3">
        <f t="shared" si="22"/>
      </c>
      <c r="S154" s="8">
        <f t="shared" si="23"/>
      </c>
    </row>
    <row r="155" spans="1:19" ht="15">
      <c r="A155" s="1">
        <v>25</v>
      </c>
      <c r="B155" s="5">
        <v>0.7152777777777778</v>
      </c>
      <c r="C155" s="1" t="s">
        <v>218</v>
      </c>
      <c r="D155" s="1">
        <v>6</v>
      </c>
      <c r="E155" s="1">
        <v>7</v>
      </c>
      <c r="F155" s="1" t="s">
        <v>239</v>
      </c>
      <c r="G155" s="2">
        <v>38.2394333333334</v>
      </c>
      <c r="H155" s="6">
        <f>1+_xlfn.COUNTIFS(A:A,A155,O:O,"&lt;"&amp;O155)</f>
        <v>8</v>
      </c>
      <c r="I155" s="2">
        <f>_xlfn.AVERAGEIF(A:A,A155,G:G)</f>
        <v>48.34796666666667</v>
      </c>
      <c r="J155" s="2">
        <f t="shared" si="16"/>
        <v>-10.10853333333327</v>
      </c>
      <c r="K155" s="2">
        <f t="shared" si="17"/>
        <v>79.89146666666673</v>
      </c>
      <c r="L155" s="2">
        <f t="shared" si="18"/>
        <v>120.72171249058458</v>
      </c>
      <c r="M155" s="2">
        <f>SUMIF(A:A,A155,L:L)</f>
        <v>2957.041528948602</v>
      </c>
      <c r="N155" s="3">
        <f t="shared" si="19"/>
        <v>0.04082516640661049</v>
      </c>
      <c r="O155" s="7">
        <f t="shared" si="20"/>
        <v>24.49469501336994</v>
      </c>
      <c r="P155" s="3">
        <f t="shared" si="21"/>
      </c>
      <c r="Q155" s="3">
        <f>IF(ISNUMBER(P155),SUMIF(A:A,A155,P:P),"")</f>
      </c>
      <c r="R155" s="3">
        <f t="shared" si="22"/>
      </c>
      <c r="S155" s="8">
        <f t="shared" si="23"/>
      </c>
    </row>
    <row r="156" spans="1:19" ht="15">
      <c r="A156" s="1">
        <v>25</v>
      </c>
      <c r="B156" s="5">
        <v>0.7152777777777778</v>
      </c>
      <c r="C156" s="1" t="s">
        <v>218</v>
      </c>
      <c r="D156" s="1">
        <v>6</v>
      </c>
      <c r="E156" s="1">
        <v>9</v>
      </c>
      <c r="F156" s="1" t="s">
        <v>241</v>
      </c>
      <c r="G156" s="2">
        <v>27.763066666666603</v>
      </c>
      <c r="H156" s="6">
        <f>1+_xlfn.COUNTIFS(A:A,A156,O:O,"&lt;"&amp;O156)</f>
        <v>10</v>
      </c>
      <c r="I156" s="2">
        <f>_xlfn.AVERAGEIF(A:A,A156,G:G)</f>
        <v>48.34796666666667</v>
      </c>
      <c r="J156" s="2">
        <f t="shared" si="16"/>
        <v>-20.58490000000007</v>
      </c>
      <c r="K156" s="2">
        <f t="shared" si="17"/>
        <v>69.41509999999994</v>
      </c>
      <c r="L156" s="2">
        <f t="shared" si="18"/>
        <v>64.3866298157904</v>
      </c>
      <c r="M156" s="2">
        <f>SUMIF(A:A,A156,L:L)</f>
        <v>2957.041528948602</v>
      </c>
      <c r="N156" s="3">
        <f t="shared" si="19"/>
        <v>0.021774002558118805</v>
      </c>
      <c r="O156" s="7">
        <f t="shared" si="20"/>
        <v>45.92632876435174</v>
      </c>
      <c r="P156" s="3">
        <f t="shared" si="21"/>
      </c>
      <c r="Q156" s="3">
        <f>IF(ISNUMBER(P156),SUMIF(A:A,A156,P:P),"")</f>
      </c>
      <c r="R156" s="3">
        <f t="shared" si="22"/>
      </c>
      <c r="S156" s="8">
        <f t="shared" si="23"/>
      </c>
    </row>
    <row r="157" spans="1:19" ht="15">
      <c r="A157" s="1">
        <v>12</v>
      </c>
      <c r="B157" s="5">
        <v>0.720138888888889</v>
      </c>
      <c r="C157" s="1" t="s">
        <v>84</v>
      </c>
      <c r="D157" s="1">
        <v>7</v>
      </c>
      <c r="E157" s="1">
        <v>1</v>
      </c>
      <c r="F157" s="1" t="s">
        <v>119</v>
      </c>
      <c r="G157" s="2">
        <v>76.9998</v>
      </c>
      <c r="H157" s="6">
        <f>1+_xlfn.COUNTIFS(A:A,A157,O:O,"&lt;"&amp;O157)</f>
        <v>1</v>
      </c>
      <c r="I157" s="2">
        <f>_xlfn.AVERAGEIF(A:A,A157,G:G)</f>
        <v>47.13904444444446</v>
      </c>
      <c r="J157" s="2">
        <f t="shared" si="16"/>
        <v>29.860755555555535</v>
      </c>
      <c r="K157" s="2">
        <f t="shared" si="17"/>
        <v>119.86075555555553</v>
      </c>
      <c r="L157" s="2">
        <f t="shared" si="18"/>
        <v>1328.2868833611126</v>
      </c>
      <c r="M157" s="2">
        <f>SUMIF(A:A,A157,L:L)</f>
        <v>3129.0304021717707</v>
      </c>
      <c r="N157" s="3">
        <f t="shared" si="19"/>
        <v>0.4245043072893081</v>
      </c>
      <c r="O157" s="7">
        <f t="shared" si="20"/>
        <v>2.3556887005117715</v>
      </c>
      <c r="P157" s="3">
        <f t="shared" si="21"/>
        <v>0.4245043072893081</v>
      </c>
      <c r="Q157" s="3">
        <f>IF(ISNUMBER(P157),SUMIF(A:A,A157,P:P),"")</f>
        <v>0.857292028652871</v>
      </c>
      <c r="R157" s="3">
        <f t="shared" si="22"/>
        <v>0.4951688492384146</v>
      </c>
      <c r="S157" s="8">
        <f t="shared" si="23"/>
        <v>2.0195131449363823</v>
      </c>
    </row>
    <row r="158" spans="1:19" ht="15">
      <c r="A158" s="1">
        <v>12</v>
      </c>
      <c r="B158" s="5">
        <v>0.720138888888889</v>
      </c>
      <c r="C158" s="1" t="s">
        <v>84</v>
      </c>
      <c r="D158" s="1">
        <v>7</v>
      </c>
      <c r="E158" s="1">
        <v>2</v>
      </c>
      <c r="F158" s="1" t="s">
        <v>120</v>
      </c>
      <c r="G158" s="2">
        <v>66.4294</v>
      </c>
      <c r="H158" s="6">
        <f>1+_xlfn.COUNTIFS(A:A,A158,O:O,"&lt;"&amp;O158)</f>
        <v>2</v>
      </c>
      <c r="I158" s="2">
        <f>_xlfn.AVERAGEIF(A:A,A158,G:G)</f>
        <v>47.13904444444446</v>
      </c>
      <c r="J158" s="2">
        <f t="shared" si="16"/>
        <v>19.290355555555543</v>
      </c>
      <c r="K158" s="2">
        <f t="shared" si="17"/>
        <v>109.29035555555555</v>
      </c>
      <c r="L158" s="2">
        <f t="shared" si="18"/>
        <v>704.4528014863153</v>
      </c>
      <c r="M158" s="2">
        <f>SUMIF(A:A,A158,L:L)</f>
        <v>3129.0304021717707</v>
      </c>
      <c r="N158" s="3">
        <f t="shared" si="19"/>
        <v>0.22513453400688427</v>
      </c>
      <c r="O158" s="7">
        <f t="shared" si="20"/>
        <v>4.44178857060384</v>
      </c>
      <c r="P158" s="3">
        <f t="shared" si="21"/>
        <v>0.22513453400688427</v>
      </c>
      <c r="Q158" s="3">
        <f>IF(ISNUMBER(P158),SUMIF(A:A,A158,P:P),"")</f>
        <v>0.857292028652871</v>
      </c>
      <c r="R158" s="3">
        <f t="shared" si="22"/>
        <v>0.2626112532046466</v>
      </c>
      <c r="S158" s="8">
        <f t="shared" si="23"/>
        <v>3.8079099345401017</v>
      </c>
    </row>
    <row r="159" spans="1:19" ht="15">
      <c r="A159" s="1">
        <v>12</v>
      </c>
      <c r="B159" s="5">
        <v>0.720138888888889</v>
      </c>
      <c r="C159" s="1" t="s">
        <v>84</v>
      </c>
      <c r="D159" s="1">
        <v>7</v>
      </c>
      <c r="E159" s="1">
        <v>4</v>
      </c>
      <c r="F159" s="1" t="s">
        <v>121</v>
      </c>
      <c r="G159" s="2">
        <v>50.210100000000004</v>
      </c>
      <c r="H159" s="6">
        <f>1+_xlfn.COUNTIFS(A:A,A159,O:O,"&lt;"&amp;O159)</f>
        <v>3</v>
      </c>
      <c r="I159" s="2">
        <f>_xlfn.AVERAGEIF(A:A,A159,G:G)</f>
        <v>47.13904444444446</v>
      </c>
      <c r="J159" s="2">
        <f t="shared" si="16"/>
        <v>3.071055555555546</v>
      </c>
      <c r="K159" s="2">
        <f t="shared" si="17"/>
        <v>93.07105555555555</v>
      </c>
      <c r="L159" s="2">
        <f t="shared" si="18"/>
        <v>266.20410679819037</v>
      </c>
      <c r="M159" s="2">
        <f>SUMIF(A:A,A159,L:L)</f>
        <v>3129.0304021717707</v>
      </c>
      <c r="N159" s="3">
        <f t="shared" si="19"/>
        <v>0.08507558974608419</v>
      </c>
      <c r="O159" s="7">
        <f t="shared" si="20"/>
        <v>11.754252929478252</v>
      </c>
      <c r="P159" s="3">
        <f t="shared" si="21"/>
        <v>0.08507558974608419</v>
      </c>
      <c r="Q159" s="3">
        <f>IF(ISNUMBER(P159),SUMIF(A:A,A159,P:P),"")</f>
        <v>0.857292028652871</v>
      </c>
      <c r="R159" s="3">
        <f t="shared" si="22"/>
        <v>0.0992375840467921</v>
      </c>
      <c r="S159" s="8">
        <f t="shared" si="23"/>
        <v>10.076827339211363</v>
      </c>
    </row>
    <row r="160" spans="1:19" ht="15">
      <c r="A160" s="1">
        <v>12</v>
      </c>
      <c r="B160" s="5">
        <v>0.720138888888889</v>
      </c>
      <c r="C160" s="1" t="s">
        <v>84</v>
      </c>
      <c r="D160" s="1">
        <v>7</v>
      </c>
      <c r="E160" s="1">
        <v>10</v>
      </c>
      <c r="F160" s="1" t="s">
        <v>127</v>
      </c>
      <c r="G160" s="2">
        <v>45.0995</v>
      </c>
      <c r="H160" s="6">
        <f>1+_xlfn.COUNTIFS(A:A,A160,O:O,"&lt;"&amp;O160)</f>
        <v>4</v>
      </c>
      <c r="I160" s="2">
        <f>_xlfn.AVERAGEIF(A:A,A160,G:G)</f>
        <v>47.13904444444446</v>
      </c>
      <c r="J160" s="2">
        <f t="shared" si="16"/>
        <v>-2.0395444444444593</v>
      </c>
      <c r="K160" s="2">
        <f t="shared" si="17"/>
        <v>87.96045555555554</v>
      </c>
      <c r="L160" s="2">
        <f t="shared" si="18"/>
        <v>195.90450739405154</v>
      </c>
      <c r="M160" s="2">
        <f>SUMIF(A:A,A160,L:L)</f>
        <v>3129.0304021717707</v>
      </c>
      <c r="N160" s="3">
        <f t="shared" si="19"/>
        <v>0.06260869413671398</v>
      </c>
      <c r="O160" s="7">
        <f t="shared" si="20"/>
        <v>15.972222608834068</v>
      </c>
      <c r="P160" s="3">
        <f t="shared" si="21"/>
        <v>0.06260869413671398</v>
      </c>
      <c r="Q160" s="3">
        <f>IF(ISNUMBER(P160),SUMIF(A:A,A160,P:P),"")</f>
        <v>0.857292028652871</v>
      </c>
      <c r="R160" s="3">
        <f t="shared" si="22"/>
        <v>0.07303076669812951</v>
      </c>
      <c r="S160" s="8">
        <f t="shared" si="23"/>
        <v>13.69285912242261</v>
      </c>
    </row>
    <row r="161" spans="1:19" ht="15">
      <c r="A161" s="1">
        <v>12</v>
      </c>
      <c r="B161" s="5">
        <v>0.720138888888889</v>
      </c>
      <c r="C161" s="1" t="s">
        <v>84</v>
      </c>
      <c r="D161" s="1">
        <v>7</v>
      </c>
      <c r="E161" s="1">
        <v>5</v>
      </c>
      <c r="F161" s="1" t="s">
        <v>122</v>
      </c>
      <c r="G161" s="2">
        <v>44.3815333333334</v>
      </c>
      <c r="H161" s="6">
        <f>1+_xlfn.COUNTIFS(A:A,A161,O:O,"&lt;"&amp;O161)</f>
        <v>5</v>
      </c>
      <c r="I161" s="2">
        <f>_xlfn.AVERAGEIF(A:A,A161,G:G)</f>
        <v>47.13904444444446</v>
      </c>
      <c r="J161" s="2">
        <f t="shared" si="16"/>
        <v>-2.7575111111110573</v>
      </c>
      <c r="K161" s="2">
        <f t="shared" si="17"/>
        <v>87.24248888888894</v>
      </c>
      <c r="L161" s="2">
        <f t="shared" si="18"/>
        <v>187.64452215467603</v>
      </c>
      <c r="M161" s="2">
        <f>SUMIF(A:A,A161,L:L)</f>
        <v>3129.0304021717707</v>
      </c>
      <c r="N161" s="3">
        <f t="shared" si="19"/>
        <v>0.05996890347388038</v>
      </c>
      <c r="O161" s="7">
        <f t="shared" si="20"/>
        <v>16.675309069733995</v>
      </c>
      <c r="P161" s="3">
        <f t="shared" si="21"/>
        <v>0.05996890347388038</v>
      </c>
      <c r="Q161" s="3">
        <f>IF(ISNUMBER(P161),SUMIF(A:A,A161,P:P),"")</f>
        <v>0.857292028652871</v>
      </c>
      <c r="R161" s="3">
        <f t="shared" si="22"/>
        <v>0.06995154681201707</v>
      </c>
      <c r="S161" s="8">
        <f t="shared" si="23"/>
        <v>14.295609540805875</v>
      </c>
    </row>
    <row r="162" spans="1:19" ht="15">
      <c r="A162" s="1">
        <v>12</v>
      </c>
      <c r="B162" s="5">
        <v>0.720138888888889</v>
      </c>
      <c r="C162" s="1" t="s">
        <v>84</v>
      </c>
      <c r="D162" s="1">
        <v>7</v>
      </c>
      <c r="E162" s="1">
        <v>6</v>
      </c>
      <c r="F162" s="1" t="s">
        <v>123</v>
      </c>
      <c r="G162" s="2">
        <v>32.876566666666704</v>
      </c>
      <c r="H162" s="6">
        <f>1+_xlfn.COUNTIFS(A:A,A162,O:O,"&lt;"&amp;O162)</f>
        <v>8</v>
      </c>
      <c r="I162" s="2">
        <f>_xlfn.AVERAGEIF(A:A,A162,G:G)</f>
        <v>47.13904444444446</v>
      </c>
      <c r="J162" s="2">
        <f t="shared" si="16"/>
        <v>-14.262477777777754</v>
      </c>
      <c r="K162" s="2">
        <f t="shared" si="17"/>
        <v>75.73752222222225</v>
      </c>
      <c r="L162" s="2">
        <f t="shared" si="18"/>
        <v>94.08995881819546</v>
      </c>
      <c r="M162" s="2">
        <f>SUMIF(A:A,A162,L:L)</f>
        <v>3129.0304021717707</v>
      </c>
      <c r="N162" s="3">
        <f t="shared" si="19"/>
        <v>0.03007000467393679</v>
      </c>
      <c r="O162" s="7">
        <f t="shared" si="20"/>
        <v>33.25573144545439</v>
      </c>
      <c r="P162" s="3">
        <f t="shared" si="21"/>
      </c>
      <c r="Q162" s="3">
        <f>IF(ISNUMBER(P162),SUMIF(A:A,A162,P:P),"")</f>
      </c>
      <c r="R162" s="3">
        <f t="shared" si="22"/>
      </c>
      <c r="S162" s="8">
        <f t="shared" si="23"/>
      </c>
    </row>
    <row r="163" spans="1:19" ht="15">
      <c r="A163" s="1">
        <v>12</v>
      </c>
      <c r="B163" s="5">
        <v>0.720138888888889</v>
      </c>
      <c r="C163" s="1" t="s">
        <v>84</v>
      </c>
      <c r="D163" s="1">
        <v>7</v>
      </c>
      <c r="E163" s="1">
        <v>7</v>
      </c>
      <c r="F163" s="1" t="s">
        <v>124</v>
      </c>
      <c r="G163" s="2">
        <v>39.1008333333333</v>
      </c>
      <c r="H163" s="6">
        <f>1+_xlfn.COUNTIFS(A:A,A163,O:O,"&lt;"&amp;O163)</f>
        <v>6</v>
      </c>
      <c r="I163" s="2">
        <f>_xlfn.AVERAGEIF(A:A,A163,G:G)</f>
        <v>47.13904444444446</v>
      </c>
      <c r="J163" s="2">
        <f t="shared" si="16"/>
        <v>-8.03821111111116</v>
      </c>
      <c r="K163" s="2">
        <f t="shared" si="17"/>
        <v>81.96178888888883</v>
      </c>
      <c r="L163" s="2">
        <f t="shared" si="18"/>
        <v>136.6888716517761</v>
      </c>
      <c r="M163" s="2">
        <f>SUMIF(A:A,A163,L:L)</f>
        <v>3129.0304021717707</v>
      </c>
      <c r="N163" s="3">
        <f t="shared" si="19"/>
        <v>0.043684098293485504</v>
      </c>
      <c r="O163" s="7">
        <f t="shared" si="20"/>
        <v>22.891625077886232</v>
      </c>
      <c r="P163" s="3">
        <f t="shared" si="21"/>
      </c>
      <c r="Q163" s="3">
        <f>IF(ISNUMBER(P163),SUMIF(A:A,A163,P:P),"")</f>
      </c>
      <c r="R163" s="3">
        <f t="shared" si="22"/>
      </c>
      <c r="S163" s="8">
        <f t="shared" si="23"/>
      </c>
    </row>
    <row r="164" spans="1:19" ht="15">
      <c r="A164" s="1">
        <v>12</v>
      </c>
      <c r="B164" s="5">
        <v>0.720138888888889</v>
      </c>
      <c r="C164" s="1" t="s">
        <v>84</v>
      </c>
      <c r="D164" s="1">
        <v>7</v>
      </c>
      <c r="E164" s="1">
        <v>8</v>
      </c>
      <c r="F164" s="1" t="s">
        <v>125</v>
      </c>
      <c r="G164" s="2">
        <v>30.157766666666703</v>
      </c>
      <c r="H164" s="6">
        <f>1+_xlfn.COUNTIFS(A:A,A164,O:O,"&lt;"&amp;O164)</f>
        <v>9</v>
      </c>
      <c r="I164" s="2">
        <f>_xlfn.AVERAGEIF(A:A,A164,G:G)</f>
        <v>47.13904444444446</v>
      </c>
      <c r="J164" s="2">
        <f t="shared" si="16"/>
        <v>-16.981277777777755</v>
      </c>
      <c r="K164" s="2">
        <f t="shared" si="17"/>
        <v>73.01872222222224</v>
      </c>
      <c r="L164" s="2">
        <f t="shared" si="18"/>
        <v>79.92776852106353</v>
      </c>
      <c r="M164" s="2">
        <f>SUMIF(A:A,A164,L:L)</f>
        <v>3129.0304021717707</v>
      </c>
      <c r="N164" s="3">
        <f t="shared" si="19"/>
        <v>0.025543941172827194</v>
      </c>
      <c r="O164" s="7">
        <f t="shared" si="20"/>
        <v>39.14822670605612</v>
      </c>
      <c r="P164" s="3">
        <f t="shared" si="21"/>
      </c>
      <c r="Q164" s="3">
        <f>IF(ISNUMBER(P164),SUMIF(A:A,A164,P:P),"")</f>
      </c>
      <c r="R164" s="3">
        <f t="shared" si="22"/>
      </c>
      <c r="S164" s="8">
        <f t="shared" si="23"/>
      </c>
    </row>
    <row r="165" spans="1:19" ht="15">
      <c r="A165" s="1">
        <v>12</v>
      </c>
      <c r="B165" s="5">
        <v>0.720138888888889</v>
      </c>
      <c r="C165" s="1" t="s">
        <v>84</v>
      </c>
      <c r="D165" s="1">
        <v>7</v>
      </c>
      <c r="E165" s="1">
        <v>9</v>
      </c>
      <c r="F165" s="1" t="s">
        <v>126</v>
      </c>
      <c r="G165" s="2">
        <v>38.9959</v>
      </c>
      <c r="H165" s="6">
        <f>1+_xlfn.COUNTIFS(A:A,A165,O:O,"&lt;"&amp;O165)</f>
        <v>7</v>
      </c>
      <c r="I165" s="2">
        <f>_xlfn.AVERAGEIF(A:A,A165,G:G)</f>
        <v>47.13904444444446</v>
      </c>
      <c r="J165" s="2">
        <f t="shared" si="16"/>
        <v>-8.14314444444446</v>
      </c>
      <c r="K165" s="2">
        <f t="shared" si="17"/>
        <v>81.85685555555554</v>
      </c>
      <c r="L165" s="2">
        <f t="shared" si="18"/>
        <v>135.83098198638973</v>
      </c>
      <c r="M165" s="2">
        <f>SUMIF(A:A,A165,L:L)</f>
        <v>3129.0304021717707</v>
      </c>
      <c r="N165" s="3">
        <f t="shared" si="19"/>
        <v>0.04340992720687959</v>
      </c>
      <c r="O165" s="7">
        <f t="shared" si="20"/>
        <v>23.036205410672064</v>
      </c>
      <c r="P165" s="3">
        <f t="shared" si="21"/>
      </c>
      <c r="Q165" s="3">
        <f>IF(ISNUMBER(P165),SUMIF(A:A,A165,P:P),"")</f>
      </c>
      <c r="R165" s="3">
        <f t="shared" si="22"/>
      </c>
      <c r="S165" s="8">
        <f t="shared" si="23"/>
      </c>
    </row>
    <row r="166" spans="1:19" ht="15">
      <c r="A166" s="1">
        <v>16</v>
      </c>
      <c r="B166" s="5">
        <v>0.7256944444444445</v>
      </c>
      <c r="C166" s="1" t="s">
        <v>128</v>
      </c>
      <c r="D166" s="1">
        <v>8</v>
      </c>
      <c r="E166" s="1">
        <v>2</v>
      </c>
      <c r="F166" s="1" t="s">
        <v>149</v>
      </c>
      <c r="G166" s="2">
        <v>74.0852666666666</v>
      </c>
      <c r="H166" s="6">
        <f>1+_xlfn.COUNTIFS(A:A,A166,O:O,"&lt;"&amp;O166)</f>
        <v>1</v>
      </c>
      <c r="I166" s="2">
        <f>_xlfn.AVERAGEIF(A:A,A166,G:G)</f>
        <v>50.13232222222218</v>
      </c>
      <c r="J166" s="2">
        <f t="shared" si="16"/>
        <v>23.95294444444442</v>
      </c>
      <c r="K166" s="2">
        <f t="shared" si="17"/>
        <v>113.95294444444443</v>
      </c>
      <c r="L166" s="2">
        <f t="shared" si="18"/>
        <v>931.8544814078767</v>
      </c>
      <c r="M166" s="2">
        <f>SUMIF(A:A,A166,L:L)</f>
        <v>3469.2557140507897</v>
      </c>
      <c r="N166" s="3">
        <f t="shared" si="19"/>
        <v>0.2686035732776297</v>
      </c>
      <c r="O166" s="7">
        <f t="shared" si="20"/>
        <v>3.722958662826113</v>
      </c>
      <c r="P166" s="3">
        <f t="shared" si="21"/>
        <v>0.2686035732776297</v>
      </c>
      <c r="Q166" s="3">
        <f>IF(ISNUMBER(P166),SUMIF(A:A,A166,P:P),"")</f>
        <v>0.7789774611760629</v>
      </c>
      <c r="R166" s="3">
        <f t="shared" si="22"/>
        <v>0.34481559052055866</v>
      </c>
      <c r="S166" s="8">
        <f t="shared" si="23"/>
        <v>2.9001008872317153</v>
      </c>
    </row>
    <row r="167" spans="1:19" ht="15">
      <c r="A167" s="1">
        <v>16</v>
      </c>
      <c r="B167" s="5">
        <v>0.7256944444444445</v>
      </c>
      <c r="C167" s="1" t="s">
        <v>128</v>
      </c>
      <c r="D167" s="1">
        <v>8</v>
      </c>
      <c r="E167" s="1">
        <v>6</v>
      </c>
      <c r="F167" s="1" t="s">
        <v>153</v>
      </c>
      <c r="G167" s="2">
        <v>65.4861333333333</v>
      </c>
      <c r="H167" s="6">
        <f>1+_xlfn.COUNTIFS(A:A,A167,O:O,"&lt;"&amp;O167)</f>
        <v>2</v>
      </c>
      <c r="I167" s="2">
        <f>_xlfn.AVERAGEIF(A:A,A167,G:G)</f>
        <v>50.13232222222218</v>
      </c>
      <c r="J167" s="2">
        <f t="shared" si="16"/>
        <v>15.35381111111112</v>
      </c>
      <c r="K167" s="2">
        <f t="shared" si="17"/>
        <v>105.35381111111113</v>
      </c>
      <c r="L167" s="2">
        <f t="shared" si="18"/>
        <v>556.2560259924736</v>
      </c>
      <c r="M167" s="2">
        <f>SUMIF(A:A,A167,L:L)</f>
        <v>3469.2557140507897</v>
      </c>
      <c r="N167" s="3">
        <f t="shared" si="19"/>
        <v>0.16033872157062046</v>
      </c>
      <c r="O167" s="7">
        <f t="shared" si="20"/>
        <v>6.236796640289755</v>
      </c>
      <c r="P167" s="3">
        <f t="shared" si="21"/>
        <v>0.16033872157062046</v>
      </c>
      <c r="Q167" s="3">
        <f>IF(ISNUMBER(P167),SUMIF(A:A,A167,P:P),"")</f>
        <v>0.7789774611760629</v>
      </c>
      <c r="R167" s="3">
        <f t="shared" si="22"/>
        <v>0.20583229882999277</v>
      </c>
      <c r="S167" s="8">
        <f t="shared" si="23"/>
        <v>4.858324012724311</v>
      </c>
    </row>
    <row r="168" spans="1:19" ht="15">
      <c r="A168" s="1">
        <v>16</v>
      </c>
      <c r="B168" s="5">
        <v>0.7256944444444445</v>
      </c>
      <c r="C168" s="1" t="s">
        <v>128</v>
      </c>
      <c r="D168" s="1">
        <v>8</v>
      </c>
      <c r="E168" s="1">
        <v>1</v>
      </c>
      <c r="F168" s="1" t="s">
        <v>148</v>
      </c>
      <c r="G168" s="2">
        <v>61.1036</v>
      </c>
      <c r="H168" s="6">
        <f>1+_xlfn.COUNTIFS(A:A,A168,O:O,"&lt;"&amp;O168)</f>
        <v>3</v>
      </c>
      <c r="I168" s="2">
        <f>_xlfn.AVERAGEIF(A:A,A168,G:G)</f>
        <v>50.13232222222218</v>
      </c>
      <c r="J168" s="2">
        <f t="shared" si="16"/>
        <v>10.971277777777821</v>
      </c>
      <c r="K168" s="2">
        <f t="shared" si="17"/>
        <v>100.97127777777783</v>
      </c>
      <c r="L168" s="2">
        <f t="shared" si="18"/>
        <v>427.63783893585935</v>
      </c>
      <c r="M168" s="2">
        <f>SUMIF(A:A,A168,L:L)</f>
        <v>3469.2557140507897</v>
      </c>
      <c r="N168" s="3">
        <f t="shared" si="19"/>
        <v>0.12326500961110726</v>
      </c>
      <c r="O168" s="7">
        <f t="shared" si="20"/>
        <v>8.112602296101157</v>
      </c>
      <c r="P168" s="3">
        <f t="shared" si="21"/>
        <v>0.12326500961110726</v>
      </c>
      <c r="Q168" s="3">
        <f>IF(ISNUMBER(P168),SUMIF(A:A,A168,P:P),"")</f>
        <v>0.7789774611760629</v>
      </c>
      <c r="R168" s="3">
        <f t="shared" si="22"/>
        <v>0.1582395072445455</v>
      </c>
      <c r="S168" s="8">
        <f t="shared" si="23"/>
        <v>6.319534340147978</v>
      </c>
    </row>
    <row r="169" spans="1:19" ht="15">
      <c r="A169" s="1">
        <v>16</v>
      </c>
      <c r="B169" s="5">
        <v>0.7256944444444445</v>
      </c>
      <c r="C169" s="1" t="s">
        <v>128</v>
      </c>
      <c r="D169" s="1">
        <v>8</v>
      </c>
      <c r="E169" s="1">
        <v>7</v>
      </c>
      <c r="F169" s="1" t="s">
        <v>154</v>
      </c>
      <c r="G169" s="2">
        <v>59.065833333333295</v>
      </c>
      <c r="H169" s="6">
        <f>1+_xlfn.COUNTIFS(A:A,A169,O:O,"&lt;"&amp;O169)</f>
        <v>4</v>
      </c>
      <c r="I169" s="2">
        <f>_xlfn.AVERAGEIF(A:A,A169,G:G)</f>
        <v>50.13232222222218</v>
      </c>
      <c r="J169" s="2">
        <f t="shared" si="16"/>
        <v>8.933511111111116</v>
      </c>
      <c r="K169" s="2">
        <f t="shared" si="17"/>
        <v>98.93351111111112</v>
      </c>
      <c r="L169" s="2">
        <f t="shared" si="18"/>
        <v>378.42226173343283</v>
      </c>
      <c r="M169" s="2">
        <f>SUMIF(A:A,A169,L:L)</f>
        <v>3469.2557140507897</v>
      </c>
      <c r="N169" s="3">
        <f t="shared" si="19"/>
        <v>0.10907880332971406</v>
      </c>
      <c r="O169" s="7">
        <f t="shared" si="20"/>
        <v>9.167683999771116</v>
      </c>
      <c r="P169" s="3">
        <f t="shared" si="21"/>
        <v>0.10907880332971406</v>
      </c>
      <c r="Q169" s="3">
        <f>IF(ISNUMBER(P169),SUMIF(A:A,A169,P:P),"")</f>
        <v>0.7789774611760629</v>
      </c>
      <c r="R169" s="3">
        <f t="shared" si="22"/>
        <v>0.1400281892174802</v>
      </c>
      <c r="S169" s="8">
        <f t="shared" si="23"/>
        <v>7.141419207006117</v>
      </c>
    </row>
    <row r="170" spans="1:19" ht="15">
      <c r="A170" s="1">
        <v>16</v>
      </c>
      <c r="B170" s="5">
        <v>0.7256944444444445</v>
      </c>
      <c r="C170" s="1" t="s">
        <v>128</v>
      </c>
      <c r="D170" s="1">
        <v>8</v>
      </c>
      <c r="E170" s="1">
        <v>3</v>
      </c>
      <c r="F170" s="1" t="s">
        <v>150</v>
      </c>
      <c r="G170" s="2">
        <v>40.395566666666596</v>
      </c>
      <c r="H170" s="6">
        <f>1+_xlfn.COUNTIFS(A:A,A170,O:O,"&lt;"&amp;O170)</f>
        <v>10</v>
      </c>
      <c r="I170" s="2">
        <f>_xlfn.AVERAGEIF(A:A,A170,G:G)</f>
        <v>50.13232222222218</v>
      </c>
      <c r="J170" s="2">
        <f t="shared" si="16"/>
        <v>-9.736755555555582</v>
      </c>
      <c r="K170" s="2">
        <f t="shared" si="17"/>
        <v>80.26324444444441</v>
      </c>
      <c r="L170" s="2">
        <f t="shared" si="18"/>
        <v>123.44487086713373</v>
      </c>
      <c r="M170" s="2">
        <f>SUMIF(A:A,A170,L:L)</f>
        <v>3469.2557140507897</v>
      </c>
      <c r="N170" s="3">
        <f t="shared" si="19"/>
        <v>0.03558252289307219</v>
      </c>
      <c r="O170" s="7">
        <f t="shared" si="20"/>
        <v>28.103684581474603</v>
      </c>
      <c r="P170" s="3">
        <f t="shared" si="21"/>
      </c>
      <c r="Q170" s="3">
        <f>IF(ISNUMBER(P170),SUMIF(A:A,A170,P:P),"")</f>
      </c>
      <c r="R170" s="3">
        <f t="shared" si="22"/>
      </c>
      <c r="S170" s="8">
        <f t="shared" si="23"/>
      </c>
    </row>
    <row r="171" spans="1:19" ht="15">
      <c r="A171" s="1">
        <v>16</v>
      </c>
      <c r="B171" s="5">
        <v>0.7256944444444445</v>
      </c>
      <c r="C171" s="1" t="s">
        <v>128</v>
      </c>
      <c r="D171" s="1">
        <v>8</v>
      </c>
      <c r="E171" s="1">
        <v>4</v>
      </c>
      <c r="F171" s="1" t="s">
        <v>151</v>
      </c>
      <c r="G171" s="2">
        <v>41.3803666666667</v>
      </c>
      <c r="H171" s="6">
        <f>1+_xlfn.COUNTIFS(A:A,A171,O:O,"&lt;"&amp;O171)</f>
        <v>9</v>
      </c>
      <c r="I171" s="2">
        <f>_xlfn.AVERAGEIF(A:A,A171,G:G)</f>
        <v>50.13232222222218</v>
      </c>
      <c r="J171" s="2">
        <f t="shared" si="16"/>
        <v>-8.751955555555476</v>
      </c>
      <c r="K171" s="2">
        <f t="shared" si="17"/>
        <v>81.24804444444453</v>
      </c>
      <c r="L171" s="2">
        <f t="shared" si="18"/>
        <v>130.95878647837512</v>
      </c>
      <c r="M171" s="2">
        <f>SUMIF(A:A,A171,L:L)</f>
        <v>3469.2557140507897</v>
      </c>
      <c r="N171" s="3">
        <f t="shared" si="19"/>
        <v>0.03774838099941165</v>
      </c>
      <c r="O171" s="7">
        <f t="shared" si="20"/>
        <v>26.491202364826883</v>
      </c>
      <c r="P171" s="3">
        <f t="shared" si="21"/>
      </c>
      <c r="Q171" s="3">
        <f>IF(ISNUMBER(P171),SUMIF(A:A,A171,P:P),"")</f>
      </c>
      <c r="R171" s="3">
        <f t="shared" si="22"/>
      </c>
      <c r="S171" s="8">
        <f t="shared" si="23"/>
      </c>
    </row>
    <row r="172" spans="1:19" ht="15">
      <c r="A172" s="1">
        <v>16</v>
      </c>
      <c r="B172" s="5">
        <v>0.7256944444444445</v>
      </c>
      <c r="C172" s="1" t="s">
        <v>128</v>
      </c>
      <c r="D172" s="1">
        <v>8</v>
      </c>
      <c r="E172" s="1">
        <v>5</v>
      </c>
      <c r="F172" s="1" t="s">
        <v>152</v>
      </c>
      <c r="G172" s="2">
        <v>48.3026</v>
      </c>
      <c r="H172" s="6">
        <f>1+_xlfn.COUNTIFS(A:A,A172,O:O,"&lt;"&amp;O172)</f>
        <v>6</v>
      </c>
      <c r="I172" s="2">
        <f>_xlfn.AVERAGEIF(A:A,A172,G:G)</f>
        <v>50.13232222222218</v>
      </c>
      <c r="J172" s="2">
        <f t="shared" si="16"/>
        <v>-1.8297222222221805</v>
      </c>
      <c r="K172" s="2">
        <f t="shared" si="17"/>
        <v>88.17027777777781</v>
      </c>
      <c r="L172" s="2">
        <f t="shared" si="18"/>
        <v>198.38640447411746</v>
      </c>
      <c r="M172" s="2">
        <f>SUMIF(A:A,A172,L:L)</f>
        <v>3469.2557140507897</v>
      </c>
      <c r="N172" s="3">
        <f t="shared" si="19"/>
        <v>0.0571841400075051</v>
      </c>
      <c r="O172" s="7">
        <f t="shared" si="20"/>
        <v>17.48736624995594</v>
      </c>
      <c r="P172" s="3">
        <f t="shared" si="21"/>
        <v>0.0571841400075051</v>
      </c>
      <c r="Q172" s="3">
        <f>IF(ISNUMBER(P172),SUMIF(A:A,A172,P:P),"")</f>
        <v>0.7789774611760629</v>
      </c>
      <c r="R172" s="3">
        <f t="shared" si="22"/>
        <v>0.07340923564228832</v>
      </c>
      <c r="S172" s="8">
        <f t="shared" si="23"/>
        <v>13.622264164046646</v>
      </c>
    </row>
    <row r="173" spans="1:19" ht="15">
      <c r="A173" s="1">
        <v>16</v>
      </c>
      <c r="B173" s="5">
        <v>0.7256944444444445</v>
      </c>
      <c r="C173" s="1" t="s">
        <v>128</v>
      </c>
      <c r="D173" s="1">
        <v>8</v>
      </c>
      <c r="E173" s="1">
        <v>8</v>
      </c>
      <c r="F173" s="1" t="s">
        <v>155</v>
      </c>
      <c r="G173" s="2">
        <v>49.2440333333333</v>
      </c>
      <c r="H173" s="6">
        <f>1+_xlfn.COUNTIFS(A:A,A173,O:O,"&lt;"&amp;O173)</f>
        <v>5</v>
      </c>
      <c r="I173" s="2">
        <f>_xlfn.AVERAGEIF(A:A,A173,G:G)</f>
        <v>50.13232222222218</v>
      </c>
      <c r="J173" s="2">
        <f t="shared" si="16"/>
        <v>-0.88828888888888</v>
      </c>
      <c r="K173" s="2">
        <f t="shared" si="17"/>
        <v>89.11171111111112</v>
      </c>
      <c r="L173" s="2">
        <f t="shared" si="18"/>
        <v>209.91499575807367</v>
      </c>
      <c r="M173" s="2">
        <f>SUMIF(A:A,A173,L:L)</f>
        <v>3469.2557140507897</v>
      </c>
      <c r="N173" s="3">
        <f t="shared" si="19"/>
        <v>0.060507213379486426</v>
      </c>
      <c r="O173" s="7">
        <f t="shared" si="20"/>
        <v>16.526955120677016</v>
      </c>
      <c r="P173" s="3">
        <f t="shared" si="21"/>
        <v>0.060507213379486426</v>
      </c>
      <c r="Q173" s="3">
        <f>IF(ISNUMBER(P173),SUMIF(A:A,A173,P:P),"")</f>
        <v>0.7789774611760629</v>
      </c>
      <c r="R173" s="3">
        <f t="shared" si="22"/>
        <v>0.07767517854513471</v>
      </c>
      <c r="S173" s="8">
        <f t="shared" si="23"/>
        <v>12.874125540875713</v>
      </c>
    </row>
    <row r="174" spans="1:19" ht="15">
      <c r="A174" s="1">
        <v>16</v>
      </c>
      <c r="B174" s="5">
        <v>0.7256944444444445</v>
      </c>
      <c r="C174" s="1" t="s">
        <v>128</v>
      </c>
      <c r="D174" s="1">
        <v>8</v>
      </c>
      <c r="E174" s="1">
        <v>9</v>
      </c>
      <c r="F174" s="1" t="s">
        <v>156</v>
      </c>
      <c r="G174" s="2">
        <v>36.043233333333305</v>
      </c>
      <c r="H174" s="6">
        <f>1+_xlfn.COUNTIFS(A:A,A174,O:O,"&lt;"&amp;O174)</f>
        <v>12</v>
      </c>
      <c r="I174" s="2">
        <f>_xlfn.AVERAGEIF(A:A,A174,G:G)</f>
        <v>50.13232222222218</v>
      </c>
      <c r="J174" s="2">
        <f aca="true" t="shared" si="24" ref="J174:J231">G174-I174</f>
        <v>-14.089088888888874</v>
      </c>
      <c r="K174" s="2">
        <f aca="true" t="shared" si="25" ref="K174:K231">90+J174</f>
        <v>75.91091111111112</v>
      </c>
      <c r="L174" s="2">
        <f aca="true" t="shared" si="26" ref="L174:L231">EXP(0.06*K174)</f>
        <v>95.0739173731006</v>
      </c>
      <c r="M174" s="2">
        <f>SUMIF(A:A,A174,L:L)</f>
        <v>3469.2557140507897</v>
      </c>
      <c r="N174" s="3">
        <f aca="true" t="shared" si="27" ref="N174:N231">L174/M174</f>
        <v>0.027404701529507584</v>
      </c>
      <c r="O174" s="7">
        <f aca="true" t="shared" si="28" ref="O174:O231">1/N174</f>
        <v>36.490089079177366</v>
      </c>
      <c r="P174" s="3">
        <f aca="true" t="shared" si="29" ref="P174:P231">IF(O174&gt;21,"",N174)</f>
      </c>
      <c r="Q174" s="3">
        <f>IF(ISNUMBER(P174),SUMIF(A:A,A174,P:P),"")</f>
      </c>
      <c r="R174" s="3">
        <f aca="true" t="shared" si="30" ref="R174:R231">_xlfn.IFERROR(P174*(1/Q174),"")</f>
      </c>
      <c r="S174" s="8">
        <f aca="true" t="shared" si="31" ref="S174:S231">_xlfn.IFERROR(1/R174,"")</f>
      </c>
    </row>
    <row r="175" spans="1:19" ht="15">
      <c r="A175" s="1">
        <v>16</v>
      </c>
      <c r="B175" s="5">
        <v>0.7256944444444445</v>
      </c>
      <c r="C175" s="1" t="s">
        <v>128</v>
      </c>
      <c r="D175" s="1">
        <v>8</v>
      </c>
      <c r="E175" s="1">
        <v>10</v>
      </c>
      <c r="F175" s="1" t="s">
        <v>157</v>
      </c>
      <c r="G175" s="2">
        <v>44.6242333333333</v>
      </c>
      <c r="H175" s="6">
        <f>1+_xlfn.COUNTIFS(A:A,A175,O:O,"&lt;"&amp;O175)</f>
        <v>7</v>
      </c>
      <c r="I175" s="2">
        <f>_xlfn.AVERAGEIF(A:A,A175,G:G)</f>
        <v>50.13232222222218</v>
      </c>
      <c r="J175" s="2">
        <f t="shared" si="24"/>
        <v>-5.508088888888878</v>
      </c>
      <c r="K175" s="2">
        <f t="shared" si="25"/>
        <v>84.49191111111112</v>
      </c>
      <c r="L175" s="2">
        <f t="shared" si="26"/>
        <v>159.09709348002679</v>
      </c>
      <c r="M175" s="2">
        <f>SUMIF(A:A,A175,L:L)</f>
        <v>3469.2557140507897</v>
      </c>
      <c r="N175" s="3">
        <f t="shared" si="27"/>
        <v>0.045859142880609695</v>
      </c>
      <c r="O175" s="7">
        <f t="shared" si="28"/>
        <v>21.805902535147972</v>
      </c>
      <c r="P175" s="3">
        <f t="shared" si="29"/>
      </c>
      <c r="Q175" s="3">
        <f>IF(ISNUMBER(P175),SUMIF(A:A,A175,P:P),"")</f>
      </c>
      <c r="R175" s="3">
        <f t="shared" si="30"/>
      </c>
      <c r="S175" s="8">
        <f t="shared" si="31"/>
      </c>
    </row>
    <row r="176" spans="1:19" ht="15">
      <c r="A176" s="1">
        <v>16</v>
      </c>
      <c r="B176" s="5">
        <v>0.7256944444444445</v>
      </c>
      <c r="C176" s="1" t="s">
        <v>128</v>
      </c>
      <c r="D176" s="1">
        <v>8</v>
      </c>
      <c r="E176" s="1">
        <v>12</v>
      </c>
      <c r="F176" s="1" t="s">
        <v>158</v>
      </c>
      <c r="G176" s="2">
        <v>43.6062666666666</v>
      </c>
      <c r="H176" s="6">
        <f>1+_xlfn.COUNTIFS(A:A,A176,O:O,"&lt;"&amp;O176)</f>
        <v>8</v>
      </c>
      <c r="I176" s="2">
        <f>_xlfn.AVERAGEIF(A:A,A176,G:G)</f>
        <v>50.13232222222218</v>
      </c>
      <c r="J176" s="2">
        <f t="shared" si="24"/>
        <v>-6.52605555555558</v>
      </c>
      <c r="K176" s="2">
        <f t="shared" si="25"/>
        <v>83.47394444444441</v>
      </c>
      <c r="L176" s="2">
        <f t="shared" si="26"/>
        <v>149.6705681671983</v>
      </c>
      <c r="M176" s="2">
        <f>SUMIF(A:A,A176,L:L)</f>
        <v>3469.2557140507897</v>
      </c>
      <c r="N176" s="3">
        <f t="shared" si="27"/>
        <v>0.04314198217243525</v>
      </c>
      <c r="O176" s="7">
        <f t="shared" si="28"/>
        <v>23.179278040658296</v>
      </c>
      <c r="P176" s="3">
        <f t="shared" si="29"/>
      </c>
      <c r="Q176" s="3">
        <f>IF(ISNUMBER(P176),SUMIF(A:A,A176,P:P),"")</f>
      </c>
      <c r="R176" s="3">
        <f t="shared" si="30"/>
      </c>
      <c r="S176" s="8">
        <f t="shared" si="31"/>
      </c>
    </row>
    <row r="177" spans="1:19" ht="15">
      <c r="A177" s="1">
        <v>16</v>
      </c>
      <c r="B177" s="5">
        <v>0.7256944444444445</v>
      </c>
      <c r="C177" s="1" t="s">
        <v>128</v>
      </c>
      <c r="D177" s="1">
        <v>8</v>
      </c>
      <c r="E177" s="1">
        <v>13</v>
      </c>
      <c r="F177" s="1" t="s">
        <v>159</v>
      </c>
      <c r="G177" s="2">
        <v>38.2507333333333</v>
      </c>
      <c r="H177" s="6">
        <f>1+_xlfn.COUNTIFS(A:A,A177,O:O,"&lt;"&amp;O177)</f>
        <v>11</v>
      </c>
      <c r="I177" s="2">
        <f>_xlfn.AVERAGEIF(A:A,A177,G:G)</f>
        <v>50.13232222222218</v>
      </c>
      <c r="J177" s="2">
        <f t="shared" si="24"/>
        <v>-11.881588888888878</v>
      </c>
      <c r="K177" s="2">
        <f t="shared" si="25"/>
        <v>78.11841111111113</v>
      </c>
      <c r="L177" s="2">
        <f t="shared" si="26"/>
        <v>108.53846938312147</v>
      </c>
      <c r="M177" s="2">
        <f>SUMIF(A:A,A177,L:L)</f>
        <v>3469.2557140507897</v>
      </c>
      <c r="N177" s="3">
        <f t="shared" si="27"/>
        <v>0.03128580834890064</v>
      </c>
      <c r="O177" s="7">
        <f t="shared" si="28"/>
        <v>31.96337421900557</v>
      </c>
      <c r="P177" s="3">
        <f t="shared" si="29"/>
      </c>
      <c r="Q177" s="3">
        <f>IF(ISNUMBER(P177),SUMIF(A:A,A177,P:P),"")</f>
      </c>
      <c r="R177" s="3">
        <f t="shared" si="30"/>
      </c>
      <c r="S177" s="8">
        <f t="shared" si="31"/>
      </c>
    </row>
    <row r="178" spans="1:19" ht="15">
      <c r="A178" s="1">
        <v>33</v>
      </c>
      <c r="B178" s="5">
        <v>0.7291666666666666</v>
      </c>
      <c r="C178" s="1" t="s">
        <v>254</v>
      </c>
      <c r="D178" s="1">
        <v>9</v>
      </c>
      <c r="E178" s="1">
        <v>6</v>
      </c>
      <c r="F178" s="1" t="s">
        <v>324</v>
      </c>
      <c r="G178" s="2">
        <v>81.4207</v>
      </c>
      <c r="H178" s="6">
        <f>1+_xlfn.COUNTIFS(A:A,A178,O:O,"&lt;"&amp;O178)</f>
        <v>1</v>
      </c>
      <c r="I178" s="2">
        <f>_xlfn.AVERAGEIF(A:A,A178,G:G)</f>
        <v>48.24602619047621</v>
      </c>
      <c r="J178" s="2">
        <f t="shared" si="24"/>
        <v>33.17467380952379</v>
      </c>
      <c r="K178" s="2">
        <f t="shared" si="25"/>
        <v>123.1746738095238</v>
      </c>
      <c r="L178" s="2">
        <f t="shared" si="26"/>
        <v>1620.4844529810912</v>
      </c>
      <c r="M178" s="2">
        <f>SUMIF(A:A,A178,L:L)</f>
        <v>4928.001757796484</v>
      </c>
      <c r="N178" s="3">
        <f t="shared" si="27"/>
        <v>0.32883195514639546</v>
      </c>
      <c r="O178" s="7">
        <f t="shared" si="28"/>
        <v>3.0410669776749697</v>
      </c>
      <c r="P178" s="3">
        <f t="shared" si="29"/>
        <v>0.32883195514639546</v>
      </c>
      <c r="Q178" s="3">
        <f>IF(ISNUMBER(P178),SUMIF(A:A,A178,P:P),"")</f>
        <v>0.8805181804222453</v>
      </c>
      <c r="R178" s="3">
        <f t="shared" si="30"/>
        <v>0.3734527718538495</v>
      </c>
      <c r="S178" s="8">
        <f t="shared" si="31"/>
        <v>2.677714761724541</v>
      </c>
    </row>
    <row r="179" spans="1:19" ht="15">
      <c r="A179" s="1">
        <v>33</v>
      </c>
      <c r="B179" s="5">
        <v>0.7291666666666666</v>
      </c>
      <c r="C179" s="1" t="s">
        <v>254</v>
      </c>
      <c r="D179" s="1">
        <v>9</v>
      </c>
      <c r="E179" s="1">
        <v>4</v>
      </c>
      <c r="F179" s="1" t="s">
        <v>322</v>
      </c>
      <c r="G179" s="2">
        <v>63.714433333333396</v>
      </c>
      <c r="H179" s="6">
        <f>1+_xlfn.COUNTIFS(A:A,A179,O:O,"&lt;"&amp;O179)</f>
        <v>2</v>
      </c>
      <c r="I179" s="2">
        <f>_xlfn.AVERAGEIF(A:A,A179,G:G)</f>
        <v>48.24602619047621</v>
      </c>
      <c r="J179" s="2">
        <f t="shared" si="24"/>
        <v>15.468407142857188</v>
      </c>
      <c r="K179" s="2">
        <f t="shared" si="25"/>
        <v>105.46840714285719</v>
      </c>
      <c r="L179" s="2">
        <f t="shared" si="26"/>
        <v>560.0938889814342</v>
      </c>
      <c r="M179" s="2">
        <f>SUMIF(A:A,A179,L:L)</f>
        <v>4928.001757796484</v>
      </c>
      <c r="N179" s="3">
        <f t="shared" si="27"/>
        <v>0.11365537524318492</v>
      </c>
      <c r="O179" s="7">
        <f t="shared" si="28"/>
        <v>8.79852798743861</v>
      </c>
      <c r="P179" s="3">
        <f t="shared" si="29"/>
        <v>0.11365537524318492</v>
      </c>
      <c r="Q179" s="3">
        <f>IF(ISNUMBER(P179),SUMIF(A:A,A179,P:P),"")</f>
        <v>0.8805181804222453</v>
      </c>
      <c r="R179" s="3">
        <f t="shared" si="30"/>
        <v>0.12907782913543298</v>
      </c>
      <c r="S179" s="8">
        <f t="shared" si="31"/>
        <v>7.747263853893646</v>
      </c>
    </row>
    <row r="180" spans="1:19" ht="15">
      <c r="A180" s="1">
        <v>33</v>
      </c>
      <c r="B180" s="5">
        <v>0.7291666666666666</v>
      </c>
      <c r="C180" s="1" t="s">
        <v>254</v>
      </c>
      <c r="D180" s="1">
        <v>9</v>
      </c>
      <c r="E180" s="1">
        <v>1</v>
      </c>
      <c r="F180" s="1" t="s">
        <v>321</v>
      </c>
      <c r="G180" s="2">
        <v>61.712199999999996</v>
      </c>
      <c r="H180" s="6">
        <f>1+_xlfn.COUNTIFS(A:A,A180,O:O,"&lt;"&amp;O180)</f>
        <v>3</v>
      </c>
      <c r="I180" s="2">
        <f>_xlfn.AVERAGEIF(A:A,A180,G:G)</f>
        <v>48.24602619047621</v>
      </c>
      <c r="J180" s="2">
        <f t="shared" si="24"/>
        <v>13.466173809523788</v>
      </c>
      <c r="K180" s="2">
        <f t="shared" si="25"/>
        <v>103.46617380952378</v>
      </c>
      <c r="L180" s="2">
        <f t="shared" si="26"/>
        <v>496.6921554096963</v>
      </c>
      <c r="M180" s="2">
        <f>SUMIF(A:A,A180,L:L)</f>
        <v>4928.001757796484</v>
      </c>
      <c r="N180" s="3">
        <f t="shared" si="27"/>
        <v>0.10078976831205275</v>
      </c>
      <c r="O180" s="7">
        <f t="shared" si="28"/>
        <v>9.921642015327631</v>
      </c>
      <c r="P180" s="3">
        <f t="shared" si="29"/>
        <v>0.10078976831205275</v>
      </c>
      <c r="Q180" s="3">
        <f>IF(ISNUMBER(P180),SUMIF(A:A,A180,P:P),"")</f>
        <v>0.8805181804222453</v>
      </c>
      <c r="R180" s="3">
        <f t="shared" si="30"/>
        <v>0.114466425058617</v>
      </c>
      <c r="S180" s="8">
        <f t="shared" si="31"/>
        <v>8.736186174137185</v>
      </c>
    </row>
    <row r="181" spans="1:19" ht="15">
      <c r="A181" s="1">
        <v>33</v>
      </c>
      <c r="B181" s="5">
        <v>0.7291666666666666</v>
      </c>
      <c r="C181" s="1" t="s">
        <v>254</v>
      </c>
      <c r="D181" s="1">
        <v>9</v>
      </c>
      <c r="E181" s="1">
        <v>11</v>
      </c>
      <c r="F181" s="1" t="s">
        <v>329</v>
      </c>
      <c r="G181" s="2">
        <v>57.8066333333333</v>
      </c>
      <c r="H181" s="6">
        <f>1+_xlfn.COUNTIFS(A:A,A181,O:O,"&lt;"&amp;O181)</f>
        <v>4</v>
      </c>
      <c r="I181" s="2">
        <f>_xlfn.AVERAGEIF(A:A,A181,G:G)</f>
        <v>48.24602619047621</v>
      </c>
      <c r="J181" s="2">
        <f t="shared" si="24"/>
        <v>9.560607142857094</v>
      </c>
      <c r="K181" s="2">
        <f t="shared" si="25"/>
        <v>99.5606071428571</v>
      </c>
      <c r="L181" s="2">
        <f t="shared" si="26"/>
        <v>392.93194485712763</v>
      </c>
      <c r="M181" s="2">
        <f>SUMIF(A:A,A181,L:L)</f>
        <v>4928.001757796484</v>
      </c>
      <c r="N181" s="3">
        <f t="shared" si="27"/>
        <v>0.07973453829140353</v>
      </c>
      <c r="O181" s="7">
        <f t="shared" si="28"/>
        <v>12.541616486764225</v>
      </c>
      <c r="P181" s="3">
        <f t="shared" si="29"/>
        <v>0.07973453829140353</v>
      </c>
      <c r="Q181" s="3">
        <f>IF(ISNUMBER(P181),SUMIF(A:A,A181,P:P),"")</f>
        <v>0.8805181804222453</v>
      </c>
      <c r="R181" s="3">
        <f t="shared" si="30"/>
        <v>0.09055410786994482</v>
      </c>
      <c r="S181" s="8">
        <f t="shared" si="31"/>
        <v>11.043121328479268</v>
      </c>
    </row>
    <row r="182" spans="1:19" ht="15">
      <c r="A182" s="1">
        <v>33</v>
      </c>
      <c r="B182" s="5">
        <v>0.7291666666666666</v>
      </c>
      <c r="C182" s="1" t="s">
        <v>254</v>
      </c>
      <c r="D182" s="1">
        <v>9</v>
      </c>
      <c r="E182" s="1">
        <v>8</v>
      </c>
      <c r="F182" s="1" t="s">
        <v>326</v>
      </c>
      <c r="G182" s="2">
        <v>55.8647</v>
      </c>
      <c r="H182" s="6">
        <f>1+_xlfn.COUNTIFS(A:A,A182,O:O,"&lt;"&amp;O182)</f>
        <v>5</v>
      </c>
      <c r="I182" s="2">
        <f>_xlfn.AVERAGEIF(A:A,A182,G:G)</f>
        <v>48.24602619047621</v>
      </c>
      <c r="J182" s="2">
        <f t="shared" si="24"/>
        <v>7.618673809523791</v>
      </c>
      <c r="K182" s="2">
        <f t="shared" si="25"/>
        <v>97.61867380952378</v>
      </c>
      <c r="L182" s="2">
        <f t="shared" si="26"/>
        <v>349.7156614910765</v>
      </c>
      <c r="M182" s="2">
        <f>SUMIF(A:A,A182,L:L)</f>
        <v>4928.001757796484</v>
      </c>
      <c r="N182" s="3">
        <f t="shared" si="27"/>
        <v>0.07096500339875063</v>
      </c>
      <c r="O182" s="7">
        <f t="shared" si="28"/>
        <v>14.09145285854528</v>
      </c>
      <c r="P182" s="3">
        <f t="shared" si="29"/>
        <v>0.07096500339875063</v>
      </c>
      <c r="Q182" s="3">
        <f>IF(ISNUMBER(P182),SUMIF(A:A,A182,P:P),"")</f>
        <v>0.8805181804222453</v>
      </c>
      <c r="R182" s="3">
        <f t="shared" si="30"/>
        <v>0.08059459188533727</v>
      </c>
      <c r="S182" s="8">
        <f t="shared" si="31"/>
        <v>12.407780430512137</v>
      </c>
    </row>
    <row r="183" spans="1:19" ht="15">
      <c r="A183" s="1">
        <v>33</v>
      </c>
      <c r="B183" s="5">
        <v>0.7291666666666666</v>
      </c>
      <c r="C183" s="1" t="s">
        <v>254</v>
      </c>
      <c r="D183" s="1">
        <v>9</v>
      </c>
      <c r="E183" s="1">
        <v>9</v>
      </c>
      <c r="F183" s="1" t="s">
        <v>327</v>
      </c>
      <c r="G183" s="2">
        <v>54.5990333333334</v>
      </c>
      <c r="H183" s="6">
        <f>1+_xlfn.COUNTIFS(A:A,A183,O:O,"&lt;"&amp;O183)</f>
        <v>6</v>
      </c>
      <c r="I183" s="2">
        <f>_xlfn.AVERAGEIF(A:A,A183,G:G)</f>
        <v>48.24602619047621</v>
      </c>
      <c r="J183" s="2">
        <f t="shared" si="24"/>
        <v>6.353007142857194</v>
      </c>
      <c r="K183" s="2">
        <f t="shared" si="25"/>
        <v>96.3530071428572</v>
      </c>
      <c r="L183" s="2">
        <f t="shared" si="26"/>
        <v>324.14159066956324</v>
      </c>
      <c r="M183" s="2">
        <f>SUMIF(A:A,A183,L:L)</f>
        <v>4928.001757796484</v>
      </c>
      <c r="N183" s="3">
        <f t="shared" si="27"/>
        <v>0.06577546165781008</v>
      </c>
      <c r="O183" s="7">
        <f t="shared" si="28"/>
        <v>15.20323802822388</v>
      </c>
      <c r="P183" s="3">
        <f t="shared" si="29"/>
        <v>0.06577546165781008</v>
      </c>
      <c r="Q183" s="3">
        <f>IF(ISNUMBER(P183),SUMIF(A:A,A183,P:P),"")</f>
        <v>0.8805181804222453</v>
      </c>
      <c r="R183" s="3">
        <f t="shared" si="30"/>
        <v>0.07470085583726163</v>
      </c>
      <c r="S183" s="8">
        <f t="shared" si="31"/>
        <v>13.386727485137978</v>
      </c>
    </row>
    <row r="184" spans="1:19" ht="15">
      <c r="A184" s="1">
        <v>33</v>
      </c>
      <c r="B184" s="5">
        <v>0.7291666666666666</v>
      </c>
      <c r="C184" s="1" t="s">
        <v>254</v>
      </c>
      <c r="D184" s="1">
        <v>9</v>
      </c>
      <c r="E184" s="1">
        <v>10</v>
      </c>
      <c r="F184" s="1" t="s">
        <v>328</v>
      </c>
      <c r="G184" s="2">
        <v>53.4946333333333</v>
      </c>
      <c r="H184" s="6">
        <f>1+_xlfn.COUNTIFS(A:A,A184,O:O,"&lt;"&amp;O184)</f>
        <v>7</v>
      </c>
      <c r="I184" s="2">
        <f>_xlfn.AVERAGEIF(A:A,A184,G:G)</f>
        <v>48.24602619047621</v>
      </c>
      <c r="J184" s="2">
        <f t="shared" si="24"/>
        <v>5.2486071428570895</v>
      </c>
      <c r="K184" s="2">
        <f t="shared" si="25"/>
        <v>95.24860714285708</v>
      </c>
      <c r="L184" s="2">
        <f t="shared" si="26"/>
        <v>303.3588501175458</v>
      </c>
      <c r="M184" s="2">
        <f>SUMIF(A:A,A184,L:L)</f>
        <v>4928.001757796484</v>
      </c>
      <c r="N184" s="3">
        <f t="shared" si="27"/>
        <v>0.06155818626436332</v>
      </c>
      <c r="O184" s="7">
        <f t="shared" si="28"/>
        <v>16.244793108514806</v>
      </c>
      <c r="P184" s="3">
        <f t="shared" si="29"/>
        <v>0.06155818626436332</v>
      </c>
      <c r="Q184" s="3">
        <f>IF(ISNUMBER(P184),SUMIF(A:A,A184,P:P),"")</f>
        <v>0.8805181804222453</v>
      </c>
      <c r="R184" s="3">
        <f t="shared" si="30"/>
        <v>0.06991131771389841</v>
      </c>
      <c r="S184" s="8">
        <f t="shared" si="31"/>
        <v>14.303835669245286</v>
      </c>
    </row>
    <row r="185" spans="1:19" ht="15">
      <c r="A185" s="1">
        <v>33</v>
      </c>
      <c r="B185" s="5">
        <v>0.7291666666666666</v>
      </c>
      <c r="C185" s="1" t="s">
        <v>254</v>
      </c>
      <c r="D185" s="1">
        <v>9</v>
      </c>
      <c r="E185" s="1">
        <v>7</v>
      </c>
      <c r="F185" s="1" t="s">
        <v>325</v>
      </c>
      <c r="G185" s="2">
        <v>52.8458333333334</v>
      </c>
      <c r="H185" s="6">
        <f>1+_xlfn.COUNTIFS(A:A,A185,O:O,"&lt;"&amp;O185)</f>
        <v>8</v>
      </c>
      <c r="I185" s="2">
        <f>_xlfn.AVERAGEIF(A:A,A185,G:G)</f>
        <v>48.24602619047621</v>
      </c>
      <c r="J185" s="2">
        <f t="shared" si="24"/>
        <v>4.599807142857195</v>
      </c>
      <c r="K185" s="2">
        <f t="shared" si="25"/>
        <v>94.5998071428572</v>
      </c>
      <c r="L185" s="2">
        <f t="shared" si="26"/>
        <v>291.77659638505094</v>
      </c>
      <c r="M185" s="2">
        <f>SUMIF(A:A,A185,L:L)</f>
        <v>4928.001757796484</v>
      </c>
      <c r="N185" s="3">
        <f t="shared" si="27"/>
        <v>0.059207892108284574</v>
      </c>
      <c r="O185" s="7">
        <f t="shared" si="28"/>
        <v>16.889640289357246</v>
      </c>
      <c r="P185" s="3">
        <f t="shared" si="29"/>
        <v>0.059207892108284574</v>
      </c>
      <c r="Q185" s="3">
        <f>IF(ISNUMBER(P185),SUMIF(A:A,A185,P:P),"")</f>
        <v>0.8805181804222453</v>
      </c>
      <c r="R185" s="3">
        <f t="shared" si="30"/>
        <v>0.06724210064565835</v>
      </c>
      <c r="S185" s="8">
        <f t="shared" si="31"/>
        <v>14.871635335571087</v>
      </c>
    </row>
    <row r="186" spans="1:19" ht="15">
      <c r="A186" s="1">
        <v>33</v>
      </c>
      <c r="B186" s="5">
        <v>0.7291666666666666</v>
      </c>
      <c r="C186" s="1" t="s">
        <v>254</v>
      </c>
      <c r="D186" s="1">
        <v>9</v>
      </c>
      <c r="E186" s="1">
        <v>5</v>
      </c>
      <c r="F186" s="1" t="s">
        <v>323</v>
      </c>
      <c r="G186" s="2">
        <v>25.5230666666667</v>
      </c>
      <c r="H186" s="6">
        <f>1+_xlfn.COUNTIFS(A:A,A186,O:O,"&lt;"&amp;O186)</f>
        <v>13</v>
      </c>
      <c r="I186" s="2">
        <f>_xlfn.AVERAGEIF(A:A,A186,G:G)</f>
        <v>48.24602619047621</v>
      </c>
      <c r="J186" s="2">
        <f t="shared" si="24"/>
        <v>-22.722959523809507</v>
      </c>
      <c r="K186" s="2">
        <f t="shared" si="25"/>
        <v>67.27704047619049</v>
      </c>
      <c r="L186" s="2">
        <f t="shared" si="26"/>
        <v>56.634731546134795</v>
      </c>
      <c r="M186" s="2">
        <f>SUMIF(A:A,A186,L:L)</f>
        <v>4928.001757796484</v>
      </c>
      <c r="N186" s="3">
        <f t="shared" si="27"/>
        <v>0.011492433308599012</v>
      </c>
      <c r="O186" s="7">
        <f t="shared" si="28"/>
        <v>87.01377446774195</v>
      </c>
      <c r="P186" s="3">
        <f t="shared" si="29"/>
      </c>
      <c r="Q186" s="3">
        <f>IF(ISNUMBER(P186),SUMIF(A:A,A186,P:P),"")</f>
      </c>
      <c r="R186" s="3">
        <f t="shared" si="30"/>
      </c>
      <c r="S186" s="8">
        <f t="shared" si="31"/>
      </c>
    </row>
    <row r="187" spans="1:19" ht="15">
      <c r="A187" s="1">
        <v>33</v>
      </c>
      <c r="B187" s="5">
        <v>0.7291666666666666</v>
      </c>
      <c r="C187" s="1" t="s">
        <v>254</v>
      </c>
      <c r="D187" s="1">
        <v>9</v>
      </c>
      <c r="E187" s="1">
        <v>12</v>
      </c>
      <c r="F187" s="1" t="s">
        <v>330</v>
      </c>
      <c r="G187" s="2">
        <v>34.206199999999995</v>
      </c>
      <c r="H187" s="6">
        <f>1+_xlfn.COUNTIFS(A:A,A187,O:O,"&lt;"&amp;O187)</f>
        <v>11</v>
      </c>
      <c r="I187" s="2">
        <f>_xlfn.AVERAGEIF(A:A,A187,G:G)</f>
        <v>48.24602619047621</v>
      </c>
      <c r="J187" s="2">
        <f t="shared" si="24"/>
        <v>-14.039826190476212</v>
      </c>
      <c r="K187" s="2">
        <f t="shared" si="25"/>
        <v>75.96017380952378</v>
      </c>
      <c r="L187" s="2">
        <f t="shared" si="26"/>
        <v>95.35534895368608</v>
      </c>
      <c r="M187" s="2">
        <f>SUMIF(A:A,A187,L:L)</f>
        <v>4928.001757796484</v>
      </c>
      <c r="N187" s="3">
        <f t="shared" si="27"/>
        <v>0.01934969864871222</v>
      </c>
      <c r="O187" s="7">
        <f t="shared" si="28"/>
        <v>51.68039141873421</v>
      </c>
      <c r="P187" s="3">
        <f t="shared" si="29"/>
      </c>
      <c r="Q187" s="3">
        <f>IF(ISNUMBER(P187),SUMIF(A:A,A187,P:P),"")</f>
      </c>
      <c r="R187" s="3">
        <f t="shared" si="30"/>
      </c>
      <c r="S187" s="8">
        <f t="shared" si="31"/>
      </c>
    </row>
    <row r="188" spans="1:19" ht="15">
      <c r="A188" s="1">
        <v>33</v>
      </c>
      <c r="B188" s="5">
        <v>0.7291666666666666</v>
      </c>
      <c r="C188" s="1" t="s">
        <v>254</v>
      </c>
      <c r="D188" s="1">
        <v>9</v>
      </c>
      <c r="E188" s="1">
        <v>13</v>
      </c>
      <c r="F188" s="1" t="s">
        <v>331</v>
      </c>
      <c r="G188" s="2">
        <v>44.1257</v>
      </c>
      <c r="H188" s="6">
        <f>1+_xlfn.COUNTIFS(A:A,A188,O:O,"&lt;"&amp;O188)</f>
        <v>9</v>
      </c>
      <c r="I188" s="2">
        <f>_xlfn.AVERAGEIF(A:A,A188,G:G)</f>
        <v>48.24602619047621</v>
      </c>
      <c r="J188" s="2">
        <f t="shared" si="24"/>
        <v>-4.120326190476206</v>
      </c>
      <c r="K188" s="2">
        <f t="shared" si="25"/>
        <v>85.8796738095238</v>
      </c>
      <c r="L188" s="2">
        <f t="shared" si="26"/>
        <v>172.91159089252784</v>
      </c>
      <c r="M188" s="2">
        <f>SUMIF(A:A,A188,L:L)</f>
        <v>4928.001757796484</v>
      </c>
      <c r="N188" s="3">
        <f t="shared" si="27"/>
        <v>0.03508756680513926</v>
      </c>
      <c r="O188" s="7">
        <f t="shared" si="28"/>
        <v>28.50012386306395</v>
      </c>
      <c r="P188" s="3">
        <f t="shared" si="29"/>
      </c>
      <c r="Q188" s="3">
        <f>IF(ISNUMBER(P188),SUMIF(A:A,A188,P:P),"")</f>
      </c>
      <c r="R188" s="3">
        <f t="shared" si="30"/>
      </c>
      <c r="S188" s="8">
        <f t="shared" si="31"/>
      </c>
    </row>
    <row r="189" spans="1:19" ht="15">
      <c r="A189" s="1">
        <v>33</v>
      </c>
      <c r="B189" s="5">
        <v>0.7291666666666666</v>
      </c>
      <c r="C189" s="1" t="s">
        <v>254</v>
      </c>
      <c r="D189" s="1">
        <v>9</v>
      </c>
      <c r="E189" s="1">
        <v>14</v>
      </c>
      <c r="F189" s="1" t="s">
        <v>332</v>
      </c>
      <c r="G189" s="2">
        <v>41.595433333333396</v>
      </c>
      <c r="H189" s="6">
        <f>1+_xlfn.COUNTIFS(A:A,A189,O:O,"&lt;"&amp;O189)</f>
        <v>10</v>
      </c>
      <c r="I189" s="2">
        <f>_xlfn.AVERAGEIF(A:A,A189,G:G)</f>
        <v>48.24602619047621</v>
      </c>
      <c r="J189" s="2">
        <f t="shared" si="24"/>
        <v>-6.6505928571428115</v>
      </c>
      <c r="K189" s="2">
        <f t="shared" si="25"/>
        <v>83.34940714285719</v>
      </c>
      <c r="L189" s="2">
        <f t="shared" si="26"/>
        <v>148.55636203699257</v>
      </c>
      <c r="M189" s="2">
        <f>SUMIF(A:A,A189,L:L)</f>
        <v>4928.001757796484</v>
      </c>
      <c r="N189" s="3">
        <f t="shared" si="27"/>
        <v>0.030145354920372097</v>
      </c>
      <c r="O189" s="7">
        <f t="shared" si="28"/>
        <v>33.172606613571645</v>
      </c>
      <c r="P189" s="3">
        <f t="shared" si="29"/>
      </c>
      <c r="Q189" s="3">
        <f>IF(ISNUMBER(P189),SUMIF(A:A,A189,P:P),"")</f>
      </c>
      <c r="R189" s="3">
        <f t="shared" si="30"/>
      </c>
      <c r="S189" s="8">
        <f t="shared" si="31"/>
      </c>
    </row>
    <row r="190" spans="1:19" ht="15">
      <c r="A190" s="1">
        <v>33</v>
      </c>
      <c r="B190" s="5">
        <v>0.7291666666666666</v>
      </c>
      <c r="C190" s="1" t="s">
        <v>254</v>
      </c>
      <c r="D190" s="1">
        <v>9</v>
      </c>
      <c r="E190" s="1">
        <v>15</v>
      </c>
      <c r="F190" s="1" t="s">
        <v>333</v>
      </c>
      <c r="G190" s="2">
        <v>16.947866666666698</v>
      </c>
      <c r="H190" s="6">
        <f>1+_xlfn.COUNTIFS(A:A,A190,O:O,"&lt;"&amp;O190)</f>
        <v>14</v>
      </c>
      <c r="I190" s="2">
        <f>_xlfn.AVERAGEIF(A:A,A190,G:G)</f>
        <v>48.24602619047621</v>
      </c>
      <c r="J190" s="2">
        <f t="shared" si="24"/>
        <v>-31.29815952380951</v>
      </c>
      <c r="K190" s="2">
        <f t="shared" si="25"/>
        <v>58.70184047619049</v>
      </c>
      <c r="L190" s="2">
        <f t="shared" si="26"/>
        <v>33.85580337628486</v>
      </c>
      <c r="M190" s="2">
        <f>SUMIF(A:A,A190,L:L)</f>
        <v>4928.001757796484</v>
      </c>
      <c r="N190" s="3">
        <f t="shared" si="27"/>
        <v>0.006870087520306245</v>
      </c>
      <c r="O190" s="7">
        <f t="shared" si="28"/>
        <v>145.55855322719725</v>
      </c>
      <c r="P190" s="3">
        <f t="shared" si="29"/>
      </c>
      <c r="Q190" s="3">
        <f>IF(ISNUMBER(P190),SUMIF(A:A,A190,P:P),"")</f>
      </c>
      <c r="R190" s="3">
        <f t="shared" si="30"/>
      </c>
      <c r="S190" s="8">
        <f t="shared" si="31"/>
      </c>
    </row>
    <row r="191" spans="1:19" ht="15">
      <c r="A191" s="1">
        <v>33</v>
      </c>
      <c r="B191" s="5">
        <v>0.7291666666666666</v>
      </c>
      <c r="C191" s="1" t="s">
        <v>254</v>
      </c>
      <c r="D191" s="1">
        <v>9</v>
      </c>
      <c r="E191" s="1">
        <v>16</v>
      </c>
      <c r="F191" s="1" t="s">
        <v>334</v>
      </c>
      <c r="G191" s="2">
        <v>31.5879333333334</v>
      </c>
      <c r="H191" s="6">
        <f>1+_xlfn.COUNTIFS(A:A,A191,O:O,"&lt;"&amp;O191)</f>
        <v>12</v>
      </c>
      <c r="I191" s="2">
        <f>_xlfn.AVERAGEIF(A:A,A191,G:G)</f>
        <v>48.24602619047621</v>
      </c>
      <c r="J191" s="2">
        <f t="shared" si="24"/>
        <v>-16.658092857142808</v>
      </c>
      <c r="K191" s="2">
        <f t="shared" si="25"/>
        <v>73.3419071428572</v>
      </c>
      <c r="L191" s="2">
        <f t="shared" si="26"/>
        <v>81.49278009827243</v>
      </c>
      <c r="M191" s="2">
        <f>SUMIF(A:A,A191,L:L)</f>
        <v>4928.001757796484</v>
      </c>
      <c r="N191" s="3">
        <f t="shared" si="27"/>
        <v>0.016536678374626083</v>
      </c>
      <c r="O191" s="7">
        <f t="shared" si="28"/>
        <v>60.471636283039906</v>
      </c>
      <c r="P191" s="3">
        <f t="shared" si="29"/>
      </c>
      <c r="Q191" s="3">
        <f>IF(ISNUMBER(P191),SUMIF(A:A,A191,P:P),"")</f>
      </c>
      <c r="R191" s="3">
        <f t="shared" si="30"/>
      </c>
      <c r="S191" s="8">
        <f t="shared" si="31"/>
      </c>
    </row>
    <row r="192" spans="1:19" ht="15">
      <c r="A192" s="1">
        <v>2</v>
      </c>
      <c r="B192" s="5">
        <v>0.7374999999999999</v>
      </c>
      <c r="C192" s="1" t="s">
        <v>20</v>
      </c>
      <c r="D192" s="1">
        <v>3</v>
      </c>
      <c r="E192" s="1">
        <v>3</v>
      </c>
      <c r="F192" s="1" t="s">
        <v>34</v>
      </c>
      <c r="G192" s="2">
        <v>67.7704</v>
      </c>
      <c r="H192" s="6">
        <f>1+_xlfn.COUNTIFS(A:A,A192,O:O,"&lt;"&amp;O192)</f>
        <v>1</v>
      </c>
      <c r="I192" s="2">
        <f>_xlfn.AVERAGEIF(A:A,A192,G:G)</f>
        <v>48.73561851851852</v>
      </c>
      <c r="J192" s="2">
        <f t="shared" si="24"/>
        <v>19.034781481481474</v>
      </c>
      <c r="K192" s="2">
        <f t="shared" si="25"/>
        <v>109.03478148148147</v>
      </c>
      <c r="L192" s="2">
        <f t="shared" si="26"/>
        <v>693.7328117437746</v>
      </c>
      <c r="M192" s="2">
        <f>SUMIF(A:A,A192,L:L)</f>
        <v>2722.9108878680945</v>
      </c>
      <c r="N192" s="3">
        <f t="shared" si="27"/>
        <v>0.25477617164582766</v>
      </c>
      <c r="O192" s="7">
        <f t="shared" si="28"/>
        <v>3.9250138407375528</v>
      </c>
      <c r="P192" s="3">
        <f t="shared" si="29"/>
        <v>0.25477617164582766</v>
      </c>
      <c r="Q192" s="3">
        <f>IF(ISNUMBER(P192),SUMIF(A:A,A192,P:P),"")</f>
        <v>0.897335876174217</v>
      </c>
      <c r="R192" s="3">
        <f t="shared" si="30"/>
        <v>0.28392509249943676</v>
      </c>
      <c r="S192" s="8">
        <f t="shared" si="31"/>
        <v>3.52205573377416</v>
      </c>
    </row>
    <row r="193" spans="1:19" ht="15">
      <c r="A193" s="1">
        <v>2</v>
      </c>
      <c r="B193" s="5">
        <v>0.7374999999999999</v>
      </c>
      <c r="C193" s="1" t="s">
        <v>20</v>
      </c>
      <c r="D193" s="1">
        <v>3</v>
      </c>
      <c r="E193" s="1">
        <v>4</v>
      </c>
      <c r="F193" s="1" t="s">
        <v>35</v>
      </c>
      <c r="G193" s="2">
        <v>67.55896666666669</v>
      </c>
      <c r="H193" s="6">
        <f>1+_xlfn.COUNTIFS(A:A,A193,O:O,"&lt;"&amp;O193)</f>
        <v>2</v>
      </c>
      <c r="I193" s="2">
        <f>_xlfn.AVERAGEIF(A:A,A193,G:G)</f>
        <v>48.73561851851852</v>
      </c>
      <c r="J193" s="2">
        <f t="shared" si="24"/>
        <v>18.82334814814817</v>
      </c>
      <c r="K193" s="2">
        <f t="shared" si="25"/>
        <v>108.82334814814817</v>
      </c>
      <c r="L193" s="2">
        <f t="shared" si="26"/>
        <v>684.9877047896116</v>
      </c>
      <c r="M193" s="2">
        <f>SUMIF(A:A,A193,L:L)</f>
        <v>2722.9108878680945</v>
      </c>
      <c r="N193" s="3">
        <f t="shared" si="27"/>
        <v>0.25156449586417545</v>
      </c>
      <c r="O193" s="7">
        <f t="shared" si="28"/>
        <v>3.975123741388051</v>
      </c>
      <c r="P193" s="3">
        <f t="shared" si="29"/>
        <v>0.25156449586417545</v>
      </c>
      <c r="Q193" s="3">
        <f>IF(ISNUMBER(P193),SUMIF(A:A,A193,P:P),"")</f>
        <v>0.897335876174217</v>
      </c>
      <c r="R193" s="3">
        <f t="shared" si="30"/>
        <v>0.280345969155628</v>
      </c>
      <c r="S193" s="8">
        <f t="shared" si="31"/>
        <v>3.5670211453793783</v>
      </c>
    </row>
    <row r="194" spans="1:19" ht="15">
      <c r="A194" s="1">
        <v>2</v>
      </c>
      <c r="B194" s="5">
        <v>0.7374999999999999</v>
      </c>
      <c r="C194" s="1" t="s">
        <v>20</v>
      </c>
      <c r="D194" s="1">
        <v>3</v>
      </c>
      <c r="E194" s="1">
        <v>1</v>
      </c>
      <c r="F194" s="1" t="s">
        <v>32</v>
      </c>
      <c r="G194" s="2">
        <v>60.8785666666667</v>
      </c>
      <c r="H194" s="6">
        <f>1+_xlfn.COUNTIFS(A:A,A194,O:O,"&lt;"&amp;O194)</f>
        <v>3</v>
      </c>
      <c r="I194" s="2">
        <f>_xlfn.AVERAGEIF(A:A,A194,G:G)</f>
        <v>48.73561851851852</v>
      </c>
      <c r="J194" s="2">
        <f t="shared" si="24"/>
        <v>12.142948148148179</v>
      </c>
      <c r="K194" s="2">
        <f t="shared" si="25"/>
        <v>102.14294814814818</v>
      </c>
      <c r="L194" s="2">
        <f t="shared" si="26"/>
        <v>458.78279698965713</v>
      </c>
      <c r="M194" s="2">
        <f>SUMIF(A:A,A194,L:L)</f>
        <v>2722.9108878680945</v>
      </c>
      <c r="N194" s="3">
        <f t="shared" si="27"/>
        <v>0.1684898316113685</v>
      </c>
      <c r="O194" s="7">
        <f t="shared" si="28"/>
        <v>5.935076262088965</v>
      </c>
      <c r="P194" s="3">
        <f t="shared" si="29"/>
        <v>0.1684898316113685</v>
      </c>
      <c r="Q194" s="3">
        <f>IF(ISNUMBER(P194),SUMIF(A:A,A194,P:P),"")</f>
        <v>0.897335876174217</v>
      </c>
      <c r="R194" s="3">
        <f t="shared" si="30"/>
        <v>0.18776673939497807</v>
      </c>
      <c r="S194" s="8">
        <f t="shared" si="31"/>
        <v>5.325756857802397</v>
      </c>
    </row>
    <row r="195" spans="1:19" ht="15">
      <c r="A195" s="1">
        <v>2</v>
      </c>
      <c r="B195" s="5">
        <v>0.7374999999999999</v>
      </c>
      <c r="C195" s="1" t="s">
        <v>20</v>
      </c>
      <c r="D195" s="1">
        <v>3</v>
      </c>
      <c r="E195" s="1">
        <v>9</v>
      </c>
      <c r="F195" s="1" t="s">
        <v>40</v>
      </c>
      <c r="G195" s="2">
        <v>49.4379</v>
      </c>
      <c r="H195" s="6">
        <f>1+_xlfn.COUNTIFS(A:A,A195,O:O,"&lt;"&amp;O195)</f>
        <v>4</v>
      </c>
      <c r="I195" s="2">
        <f>_xlfn.AVERAGEIF(A:A,A195,G:G)</f>
        <v>48.73561851851852</v>
      </c>
      <c r="J195" s="2">
        <f t="shared" si="24"/>
        <v>0.702281481481478</v>
      </c>
      <c r="K195" s="2">
        <f t="shared" si="25"/>
        <v>90.70228148148148</v>
      </c>
      <c r="L195" s="2">
        <f t="shared" si="26"/>
        <v>230.93513931036753</v>
      </c>
      <c r="M195" s="2">
        <f>SUMIF(A:A,A195,L:L)</f>
        <v>2722.9108878680945</v>
      </c>
      <c r="N195" s="3">
        <f t="shared" si="27"/>
        <v>0.0848118608432237</v>
      </c>
      <c r="O195" s="7">
        <f t="shared" si="28"/>
        <v>11.790803668941052</v>
      </c>
      <c r="P195" s="3">
        <f t="shared" si="29"/>
        <v>0.0848118608432237</v>
      </c>
      <c r="Q195" s="3">
        <f>IF(ISNUMBER(P195),SUMIF(A:A,A195,P:P),"")</f>
        <v>0.897335876174217</v>
      </c>
      <c r="R195" s="3">
        <f t="shared" si="30"/>
        <v>0.09451517887016651</v>
      </c>
      <c r="S195" s="8">
        <f t="shared" si="31"/>
        <v>10.58031114106739</v>
      </c>
    </row>
    <row r="196" spans="1:19" ht="15">
      <c r="A196" s="1">
        <v>2</v>
      </c>
      <c r="B196" s="5">
        <v>0.7374999999999999</v>
      </c>
      <c r="C196" s="1" t="s">
        <v>20</v>
      </c>
      <c r="D196" s="1">
        <v>3</v>
      </c>
      <c r="E196" s="1">
        <v>8</v>
      </c>
      <c r="F196" s="1" t="s">
        <v>39</v>
      </c>
      <c r="G196" s="2">
        <v>46.9746333333333</v>
      </c>
      <c r="H196" s="6">
        <f>1+_xlfn.COUNTIFS(A:A,A196,O:O,"&lt;"&amp;O196)</f>
        <v>5</v>
      </c>
      <c r="I196" s="2">
        <f>_xlfn.AVERAGEIF(A:A,A196,G:G)</f>
        <v>48.73561851851852</v>
      </c>
      <c r="J196" s="2">
        <f t="shared" si="24"/>
        <v>-1.7609851851852198</v>
      </c>
      <c r="K196" s="2">
        <f t="shared" si="25"/>
        <v>88.23901481481478</v>
      </c>
      <c r="L196" s="2">
        <f t="shared" si="26"/>
        <v>199.2062836117909</v>
      </c>
      <c r="M196" s="2">
        <f>SUMIF(A:A,A196,L:L)</f>
        <v>2722.9108878680945</v>
      </c>
      <c r="N196" s="3">
        <f t="shared" si="27"/>
        <v>0.07315931068451514</v>
      </c>
      <c r="O196" s="7">
        <f t="shared" si="28"/>
        <v>13.66880019294194</v>
      </c>
      <c r="P196" s="3">
        <f t="shared" si="29"/>
        <v>0.07315931068451514</v>
      </c>
      <c r="Q196" s="3">
        <f>IF(ISNUMBER(P196),SUMIF(A:A,A196,P:P),"")</f>
        <v>0.897335876174217</v>
      </c>
      <c r="R196" s="3">
        <f t="shared" si="30"/>
        <v>0.08152946140572154</v>
      </c>
      <c r="S196" s="8">
        <f t="shared" si="31"/>
        <v>12.265504797383862</v>
      </c>
    </row>
    <row r="197" spans="1:19" ht="15">
      <c r="A197" s="1">
        <v>2</v>
      </c>
      <c r="B197" s="5">
        <v>0.7374999999999999</v>
      </c>
      <c r="C197" s="1" t="s">
        <v>20</v>
      </c>
      <c r="D197" s="1">
        <v>3</v>
      </c>
      <c r="E197" s="1">
        <v>2</v>
      </c>
      <c r="F197" s="1" t="s">
        <v>33</v>
      </c>
      <c r="G197" s="2">
        <v>44.8839</v>
      </c>
      <c r="H197" s="6">
        <f>1+_xlfn.COUNTIFS(A:A,A197,O:O,"&lt;"&amp;O197)</f>
        <v>6</v>
      </c>
      <c r="I197" s="2">
        <f>_xlfn.AVERAGEIF(A:A,A197,G:G)</f>
        <v>48.73561851851852</v>
      </c>
      <c r="J197" s="2">
        <f t="shared" si="24"/>
        <v>-3.851718518518524</v>
      </c>
      <c r="K197" s="2">
        <f t="shared" si="25"/>
        <v>86.14828148148148</v>
      </c>
      <c r="L197" s="2">
        <f t="shared" si="26"/>
        <v>175.7208908642299</v>
      </c>
      <c r="M197" s="2">
        <f>SUMIF(A:A,A197,L:L)</f>
        <v>2722.9108878680945</v>
      </c>
      <c r="N197" s="3">
        <f t="shared" si="27"/>
        <v>0.06453420552510652</v>
      </c>
      <c r="O197" s="7">
        <f t="shared" si="28"/>
        <v>15.495658339064201</v>
      </c>
      <c r="P197" s="3">
        <f t="shared" si="29"/>
        <v>0.06453420552510652</v>
      </c>
      <c r="Q197" s="3">
        <f>IF(ISNUMBER(P197),SUMIF(A:A,A197,P:P),"")</f>
        <v>0.897335876174217</v>
      </c>
      <c r="R197" s="3">
        <f t="shared" si="30"/>
        <v>0.07191755867406918</v>
      </c>
      <c r="S197" s="8">
        <f t="shared" si="31"/>
        <v>13.904810152580486</v>
      </c>
    </row>
    <row r="198" spans="1:19" ht="15">
      <c r="A198" s="1">
        <v>2</v>
      </c>
      <c r="B198" s="5">
        <v>0.7374999999999999</v>
      </c>
      <c r="C198" s="1" t="s">
        <v>20</v>
      </c>
      <c r="D198" s="1">
        <v>3</v>
      </c>
      <c r="E198" s="1">
        <v>5</v>
      </c>
      <c r="F198" s="1" t="s">
        <v>36</v>
      </c>
      <c r="G198" s="2">
        <v>37.743700000000004</v>
      </c>
      <c r="H198" s="6">
        <f>1+_xlfn.COUNTIFS(A:A,A198,O:O,"&lt;"&amp;O198)</f>
        <v>7</v>
      </c>
      <c r="I198" s="2">
        <f>_xlfn.AVERAGEIF(A:A,A198,G:G)</f>
        <v>48.73561851851852</v>
      </c>
      <c r="J198" s="2">
        <f t="shared" si="24"/>
        <v>-10.991918518518517</v>
      </c>
      <c r="K198" s="2">
        <f t="shared" si="25"/>
        <v>79.00808148148148</v>
      </c>
      <c r="L198" s="2">
        <f t="shared" si="26"/>
        <v>114.48970300796343</v>
      </c>
      <c r="M198" s="2">
        <f>SUMIF(A:A,A198,L:L)</f>
        <v>2722.9108878680945</v>
      </c>
      <c r="N198" s="3">
        <f t="shared" si="27"/>
        <v>0.04204680495350446</v>
      </c>
      <c r="O198" s="7">
        <f t="shared" si="28"/>
        <v>23.78301992519537</v>
      </c>
      <c r="P198" s="3">
        <f t="shared" si="29"/>
      </c>
      <c r="Q198" s="3">
        <f>IF(ISNUMBER(P198),SUMIF(A:A,A198,P:P),"")</f>
      </c>
      <c r="R198" s="3">
        <f t="shared" si="30"/>
      </c>
      <c r="S198" s="8">
        <f t="shared" si="31"/>
      </c>
    </row>
    <row r="199" spans="1:19" ht="15">
      <c r="A199" s="1">
        <v>2</v>
      </c>
      <c r="B199" s="5">
        <v>0.7374999999999999</v>
      </c>
      <c r="C199" s="1" t="s">
        <v>20</v>
      </c>
      <c r="D199" s="1">
        <v>3</v>
      </c>
      <c r="E199" s="1">
        <v>6</v>
      </c>
      <c r="F199" s="1" t="s">
        <v>37</v>
      </c>
      <c r="G199" s="2">
        <v>27.1811</v>
      </c>
      <c r="H199" s="6">
        <f>1+_xlfn.COUNTIFS(A:A,A199,O:O,"&lt;"&amp;O199)</f>
        <v>9</v>
      </c>
      <c r="I199" s="2">
        <f>_xlfn.AVERAGEIF(A:A,A199,G:G)</f>
        <v>48.73561851851852</v>
      </c>
      <c r="J199" s="2">
        <f t="shared" si="24"/>
        <v>-21.55451851851852</v>
      </c>
      <c r="K199" s="2">
        <f t="shared" si="25"/>
        <v>68.44548148148148</v>
      </c>
      <c r="L199" s="2">
        <f t="shared" si="26"/>
        <v>60.74767979940337</v>
      </c>
      <c r="M199" s="2">
        <f>SUMIF(A:A,A199,L:L)</f>
        <v>2722.9108878680945</v>
      </c>
      <c r="N199" s="3">
        <f t="shared" si="27"/>
        <v>0.02230983028863123</v>
      </c>
      <c r="O199" s="7">
        <f t="shared" si="28"/>
        <v>44.823290319226935</v>
      </c>
      <c r="P199" s="3">
        <f t="shared" si="29"/>
      </c>
      <c r="Q199" s="3">
        <f>IF(ISNUMBER(P199),SUMIF(A:A,A199,P:P),"")</f>
      </c>
      <c r="R199" s="3">
        <f t="shared" si="30"/>
      </c>
      <c r="S199" s="8">
        <f t="shared" si="31"/>
      </c>
    </row>
    <row r="200" spans="1:19" ht="15">
      <c r="A200" s="1">
        <v>2</v>
      </c>
      <c r="B200" s="5">
        <v>0.7374999999999999</v>
      </c>
      <c r="C200" s="1" t="s">
        <v>20</v>
      </c>
      <c r="D200" s="1">
        <v>3</v>
      </c>
      <c r="E200" s="1">
        <v>7</v>
      </c>
      <c r="F200" s="1" t="s">
        <v>38</v>
      </c>
      <c r="G200" s="2">
        <v>36.1914</v>
      </c>
      <c r="H200" s="6">
        <f>1+_xlfn.COUNTIFS(A:A,A200,O:O,"&lt;"&amp;O200)</f>
        <v>8</v>
      </c>
      <c r="I200" s="2">
        <f>_xlfn.AVERAGEIF(A:A,A200,G:G)</f>
        <v>48.73561851851852</v>
      </c>
      <c r="J200" s="2">
        <f t="shared" si="24"/>
        <v>-12.54421851851852</v>
      </c>
      <c r="K200" s="2">
        <f t="shared" si="25"/>
        <v>77.45578148148148</v>
      </c>
      <c r="L200" s="2">
        <f t="shared" si="26"/>
        <v>104.30787775129672</v>
      </c>
      <c r="M200" s="2">
        <f>SUMIF(A:A,A200,L:L)</f>
        <v>2722.9108878680945</v>
      </c>
      <c r="N200" s="3">
        <f t="shared" si="27"/>
        <v>0.038307488583647575</v>
      </c>
      <c r="O200" s="7">
        <f t="shared" si="28"/>
        <v>26.104556497260766</v>
      </c>
      <c r="P200" s="3">
        <f t="shared" si="29"/>
      </c>
      <c r="Q200" s="3">
        <f>IF(ISNUMBER(P200),SUMIF(A:A,A200,P:P),"")</f>
      </c>
      <c r="R200" s="3">
        <f t="shared" si="30"/>
      </c>
      <c r="S200" s="8">
        <f t="shared" si="31"/>
      </c>
    </row>
    <row r="201" spans="1:19" ht="15">
      <c r="A201" s="1">
        <v>26</v>
      </c>
      <c r="B201" s="5">
        <v>0.7430555555555555</v>
      </c>
      <c r="C201" s="1" t="s">
        <v>218</v>
      </c>
      <c r="D201" s="1">
        <v>7</v>
      </c>
      <c r="E201" s="1">
        <v>1</v>
      </c>
      <c r="F201" s="1" t="s">
        <v>243</v>
      </c>
      <c r="G201" s="2">
        <v>71.6886666666666</v>
      </c>
      <c r="H201" s="6">
        <f>1+_xlfn.COUNTIFS(A:A,A201,O:O,"&lt;"&amp;O201)</f>
        <v>1</v>
      </c>
      <c r="I201" s="2">
        <f>_xlfn.AVERAGEIF(A:A,A201,G:G)</f>
        <v>49.94348787878786</v>
      </c>
      <c r="J201" s="2">
        <f t="shared" si="24"/>
        <v>21.745178787878743</v>
      </c>
      <c r="K201" s="2">
        <f t="shared" si="25"/>
        <v>111.74517878787874</v>
      </c>
      <c r="L201" s="2">
        <f t="shared" si="26"/>
        <v>816.2418756446828</v>
      </c>
      <c r="M201" s="2">
        <f>SUMIF(A:A,A201,L:L)</f>
        <v>3187.978608531126</v>
      </c>
      <c r="N201" s="3">
        <f t="shared" si="27"/>
        <v>0.2560374380996143</v>
      </c>
      <c r="O201" s="7">
        <f t="shared" si="28"/>
        <v>3.9056788234654123</v>
      </c>
      <c r="P201" s="3">
        <f t="shared" si="29"/>
        <v>0.2560374380996143</v>
      </c>
      <c r="Q201" s="3">
        <f>IF(ISNUMBER(P201),SUMIF(A:A,A201,P:P),"")</f>
        <v>0.8659699997585862</v>
      </c>
      <c r="R201" s="3">
        <f t="shared" si="30"/>
        <v>0.2956654828354239</v>
      </c>
      <c r="S201" s="8">
        <f t="shared" si="31"/>
        <v>3.382200689813459</v>
      </c>
    </row>
    <row r="202" spans="1:19" ht="15">
      <c r="A202" s="1">
        <v>26</v>
      </c>
      <c r="B202" s="5">
        <v>0.7430555555555555</v>
      </c>
      <c r="C202" s="1" t="s">
        <v>218</v>
      </c>
      <c r="D202" s="1">
        <v>7</v>
      </c>
      <c r="E202" s="1">
        <v>3</v>
      </c>
      <c r="F202" s="1" t="s">
        <v>245</v>
      </c>
      <c r="G202" s="2">
        <v>66.152</v>
      </c>
      <c r="H202" s="6">
        <f>1+_xlfn.COUNTIFS(A:A,A202,O:O,"&lt;"&amp;O202)</f>
        <v>2</v>
      </c>
      <c r="I202" s="2">
        <f>_xlfn.AVERAGEIF(A:A,A202,G:G)</f>
        <v>49.94348787878786</v>
      </c>
      <c r="J202" s="2">
        <f t="shared" si="24"/>
        <v>16.208512121212138</v>
      </c>
      <c r="K202" s="2">
        <f t="shared" si="25"/>
        <v>106.20851212121214</v>
      </c>
      <c r="L202" s="2">
        <f t="shared" si="26"/>
        <v>585.5260812304468</v>
      </c>
      <c r="M202" s="2">
        <f>SUMIF(A:A,A202,L:L)</f>
        <v>3187.978608531126</v>
      </c>
      <c r="N202" s="3">
        <f t="shared" si="27"/>
        <v>0.18366687896322814</v>
      </c>
      <c r="O202" s="7">
        <f t="shared" si="28"/>
        <v>5.444639804655305</v>
      </c>
      <c r="P202" s="3">
        <f t="shared" si="29"/>
        <v>0.18366687896322814</v>
      </c>
      <c r="Q202" s="3">
        <f>IF(ISNUMBER(P202),SUMIF(A:A,A202,P:P),"")</f>
        <v>0.8659699997585862</v>
      </c>
      <c r="R202" s="3">
        <f t="shared" si="30"/>
        <v>0.21209381273534939</v>
      </c>
      <c r="S202" s="8">
        <f t="shared" si="31"/>
        <v>4.714894730322944</v>
      </c>
    </row>
    <row r="203" spans="1:19" ht="15">
      <c r="A203" s="1">
        <v>26</v>
      </c>
      <c r="B203" s="5">
        <v>0.7430555555555555</v>
      </c>
      <c r="C203" s="1" t="s">
        <v>218</v>
      </c>
      <c r="D203" s="1">
        <v>7</v>
      </c>
      <c r="E203" s="1">
        <v>5</v>
      </c>
      <c r="F203" s="1" t="s">
        <v>247</v>
      </c>
      <c r="G203" s="2">
        <v>60.5099333333333</v>
      </c>
      <c r="H203" s="6">
        <f>1+_xlfn.COUNTIFS(A:A,A203,O:O,"&lt;"&amp;O203)</f>
        <v>3</v>
      </c>
      <c r="I203" s="2">
        <f>_xlfn.AVERAGEIF(A:A,A203,G:G)</f>
        <v>49.94348787878786</v>
      </c>
      <c r="J203" s="2">
        <f t="shared" si="24"/>
        <v>10.566445454545438</v>
      </c>
      <c r="K203" s="2">
        <f t="shared" si="25"/>
        <v>100.56644545454543</v>
      </c>
      <c r="L203" s="2">
        <f t="shared" si="26"/>
        <v>417.3756799081462</v>
      </c>
      <c r="M203" s="2">
        <f>SUMIF(A:A,A203,L:L)</f>
        <v>3187.978608531126</v>
      </c>
      <c r="N203" s="3">
        <f t="shared" si="27"/>
        <v>0.13092173165504825</v>
      </c>
      <c r="O203" s="7">
        <f t="shared" si="28"/>
        <v>7.6381513394185285</v>
      </c>
      <c r="P203" s="3">
        <f t="shared" si="29"/>
        <v>0.13092173165504825</v>
      </c>
      <c r="Q203" s="3">
        <f>IF(ISNUMBER(P203),SUMIF(A:A,A203,P:P),"")</f>
        <v>0.8659699997585862</v>
      </c>
      <c r="R203" s="3">
        <f t="shared" si="30"/>
        <v>0.15118506610107324</v>
      </c>
      <c r="S203" s="8">
        <f t="shared" si="31"/>
        <v>6.61440991355231</v>
      </c>
    </row>
    <row r="204" spans="1:19" ht="15">
      <c r="A204" s="1">
        <v>26</v>
      </c>
      <c r="B204" s="5">
        <v>0.7430555555555555</v>
      </c>
      <c r="C204" s="1" t="s">
        <v>218</v>
      </c>
      <c r="D204" s="1">
        <v>7</v>
      </c>
      <c r="E204" s="1">
        <v>2</v>
      </c>
      <c r="F204" s="1" t="s">
        <v>244</v>
      </c>
      <c r="G204" s="2">
        <v>56.1205333333333</v>
      </c>
      <c r="H204" s="6">
        <f>1+_xlfn.COUNTIFS(A:A,A204,O:O,"&lt;"&amp;O204)</f>
        <v>4</v>
      </c>
      <c r="I204" s="2">
        <f>_xlfn.AVERAGEIF(A:A,A204,G:G)</f>
        <v>49.94348787878786</v>
      </c>
      <c r="J204" s="2">
        <f t="shared" si="24"/>
        <v>6.177045454545436</v>
      </c>
      <c r="K204" s="2">
        <f t="shared" si="25"/>
        <v>96.17704545454544</v>
      </c>
      <c r="L204" s="2">
        <f t="shared" si="26"/>
        <v>320.7374023988611</v>
      </c>
      <c r="M204" s="2">
        <f>SUMIF(A:A,A204,L:L)</f>
        <v>3187.978608531126</v>
      </c>
      <c r="N204" s="3">
        <f t="shared" si="27"/>
        <v>0.10060839227106425</v>
      </c>
      <c r="O204" s="7">
        <f t="shared" si="28"/>
        <v>9.939528675756483</v>
      </c>
      <c r="P204" s="3">
        <f t="shared" si="29"/>
        <v>0.10060839227106425</v>
      </c>
      <c r="Q204" s="3">
        <f>IF(ISNUMBER(P204),SUMIF(A:A,A204,P:P),"")</f>
        <v>0.8659699997585862</v>
      </c>
      <c r="R204" s="3">
        <f t="shared" si="30"/>
        <v>0.11617999734299306</v>
      </c>
      <c r="S204" s="8">
        <f t="shared" si="31"/>
        <v>8.607333644945303</v>
      </c>
    </row>
    <row r="205" spans="1:19" ht="15">
      <c r="A205" s="1">
        <v>26</v>
      </c>
      <c r="B205" s="5">
        <v>0.7430555555555555</v>
      </c>
      <c r="C205" s="1" t="s">
        <v>218</v>
      </c>
      <c r="D205" s="1">
        <v>7</v>
      </c>
      <c r="E205" s="1">
        <v>4</v>
      </c>
      <c r="F205" s="1" t="s">
        <v>246</v>
      </c>
      <c r="G205" s="2">
        <v>51.5930666666667</v>
      </c>
      <c r="H205" s="6">
        <f>1+_xlfn.COUNTIFS(A:A,A205,O:O,"&lt;"&amp;O205)</f>
        <v>5</v>
      </c>
      <c r="I205" s="2">
        <f>_xlfn.AVERAGEIF(A:A,A205,G:G)</f>
        <v>49.94348787878786</v>
      </c>
      <c r="J205" s="2">
        <f t="shared" si="24"/>
        <v>1.6495787878788377</v>
      </c>
      <c r="K205" s="2">
        <f t="shared" si="25"/>
        <v>91.64957878787884</v>
      </c>
      <c r="L205" s="2">
        <f t="shared" si="26"/>
        <v>244.44118486368754</v>
      </c>
      <c r="M205" s="2">
        <f>SUMIF(A:A,A205,L:L)</f>
        <v>3187.978608531126</v>
      </c>
      <c r="N205" s="3">
        <f t="shared" si="27"/>
        <v>0.07667591752640862</v>
      </c>
      <c r="O205" s="7">
        <f t="shared" si="28"/>
        <v>13.041904580477715</v>
      </c>
      <c r="P205" s="3">
        <f t="shared" si="29"/>
        <v>0.07667591752640862</v>
      </c>
      <c r="Q205" s="3">
        <f>IF(ISNUMBER(P205),SUMIF(A:A,A205,P:P),"")</f>
        <v>0.8659699997585862</v>
      </c>
      <c r="R205" s="3">
        <f t="shared" si="30"/>
        <v>0.08854338781688073</v>
      </c>
      <c r="S205" s="8">
        <f t="shared" si="31"/>
        <v>11.293898106407791</v>
      </c>
    </row>
    <row r="206" spans="1:19" ht="15">
      <c r="A206" s="1">
        <v>26</v>
      </c>
      <c r="B206" s="5">
        <v>0.7430555555555555</v>
      </c>
      <c r="C206" s="1" t="s">
        <v>218</v>
      </c>
      <c r="D206" s="1">
        <v>7</v>
      </c>
      <c r="E206" s="1">
        <v>8</v>
      </c>
      <c r="F206" s="1" t="s">
        <v>250</v>
      </c>
      <c r="G206" s="2">
        <v>47.650999999999996</v>
      </c>
      <c r="H206" s="6">
        <f>1+_xlfn.COUNTIFS(A:A,A206,O:O,"&lt;"&amp;O206)</f>
        <v>6</v>
      </c>
      <c r="I206" s="2">
        <f>_xlfn.AVERAGEIF(A:A,A206,G:G)</f>
        <v>49.94348787878786</v>
      </c>
      <c r="J206" s="2">
        <f t="shared" si="24"/>
        <v>-2.292487878787867</v>
      </c>
      <c r="K206" s="2">
        <f t="shared" si="25"/>
        <v>87.70751212121213</v>
      </c>
      <c r="L206" s="2">
        <f t="shared" si="26"/>
        <v>192.95378943804263</v>
      </c>
      <c r="M206" s="2">
        <f>SUMIF(A:A,A206,L:L)</f>
        <v>3187.978608531126</v>
      </c>
      <c r="N206" s="3">
        <f t="shared" si="27"/>
        <v>0.06052543418004516</v>
      </c>
      <c r="O206" s="7">
        <f t="shared" si="28"/>
        <v>16.521979784982584</v>
      </c>
      <c r="P206" s="3">
        <f t="shared" si="29"/>
        <v>0.06052543418004516</v>
      </c>
      <c r="Q206" s="3">
        <f>IF(ISNUMBER(P206),SUMIF(A:A,A206,P:P),"")</f>
        <v>0.8659699997585862</v>
      </c>
      <c r="R206" s="3">
        <f t="shared" si="30"/>
        <v>0.0698932228563557</v>
      </c>
      <c r="S206" s="8">
        <f t="shared" si="31"/>
        <v>14.307538830412733</v>
      </c>
    </row>
    <row r="207" spans="1:19" ht="15">
      <c r="A207" s="1">
        <v>26</v>
      </c>
      <c r="B207" s="5">
        <v>0.7430555555555555</v>
      </c>
      <c r="C207" s="1" t="s">
        <v>218</v>
      </c>
      <c r="D207" s="1">
        <v>7</v>
      </c>
      <c r="E207" s="1">
        <v>7</v>
      </c>
      <c r="F207" s="1" t="s">
        <v>249</v>
      </c>
      <c r="G207" s="2">
        <v>46.8062666666666</v>
      </c>
      <c r="H207" s="6">
        <f>1+_xlfn.COUNTIFS(A:A,A207,O:O,"&lt;"&amp;O207)</f>
        <v>7</v>
      </c>
      <c r="I207" s="2">
        <f>_xlfn.AVERAGEIF(A:A,A207,G:G)</f>
        <v>49.94348787878786</v>
      </c>
      <c r="J207" s="2">
        <f t="shared" si="24"/>
        <v>-3.1372212121212613</v>
      </c>
      <c r="K207" s="2">
        <f t="shared" si="25"/>
        <v>86.86277878787874</v>
      </c>
      <c r="L207" s="2">
        <f t="shared" si="26"/>
        <v>183.4178213762107</v>
      </c>
      <c r="M207" s="2">
        <f>SUMIF(A:A,A207,L:L)</f>
        <v>3187.978608531126</v>
      </c>
      <c r="N207" s="3">
        <f t="shared" si="27"/>
        <v>0.05753420706317763</v>
      </c>
      <c r="O207" s="7">
        <f t="shared" si="28"/>
        <v>17.38096431748702</v>
      </c>
      <c r="P207" s="3">
        <f t="shared" si="29"/>
        <v>0.05753420706317763</v>
      </c>
      <c r="Q207" s="3">
        <f>IF(ISNUMBER(P207),SUMIF(A:A,A207,P:P),"")</f>
        <v>0.8659699997585862</v>
      </c>
      <c r="R207" s="3">
        <f t="shared" si="30"/>
        <v>0.06643903031192411</v>
      </c>
      <c r="S207" s="8">
        <f t="shared" si="31"/>
        <v>15.051393665818232</v>
      </c>
    </row>
    <row r="208" spans="1:19" ht="15">
      <c r="A208" s="1">
        <v>26</v>
      </c>
      <c r="B208" s="5">
        <v>0.7430555555555555</v>
      </c>
      <c r="C208" s="1" t="s">
        <v>218</v>
      </c>
      <c r="D208" s="1">
        <v>7</v>
      </c>
      <c r="E208" s="1">
        <v>6</v>
      </c>
      <c r="F208" s="1" t="s">
        <v>248</v>
      </c>
      <c r="G208" s="2">
        <v>33.1696</v>
      </c>
      <c r="H208" s="6">
        <f>1+_xlfn.COUNTIFS(A:A,A208,O:O,"&lt;"&amp;O208)</f>
        <v>10</v>
      </c>
      <c r="I208" s="2">
        <f>_xlfn.AVERAGEIF(A:A,A208,G:G)</f>
        <v>49.94348787878786</v>
      </c>
      <c r="J208" s="2">
        <f t="shared" si="24"/>
        <v>-16.77388787878786</v>
      </c>
      <c r="K208" s="2">
        <f t="shared" si="25"/>
        <v>73.22611212121214</v>
      </c>
      <c r="L208" s="2">
        <f t="shared" si="26"/>
        <v>80.92855490781295</v>
      </c>
      <c r="M208" s="2">
        <f>SUMIF(A:A,A208,L:L)</f>
        <v>3187.978608531126</v>
      </c>
      <c r="N208" s="3">
        <f t="shared" si="27"/>
        <v>0.02538553887759652</v>
      </c>
      <c r="O208" s="7">
        <f t="shared" si="28"/>
        <v>39.39250629351537</v>
      </c>
      <c r="P208" s="3">
        <f t="shared" si="29"/>
      </c>
      <c r="Q208" s="3">
        <f>IF(ISNUMBER(P208),SUMIF(A:A,A208,P:P),"")</f>
      </c>
      <c r="R208" s="3">
        <f t="shared" si="30"/>
      </c>
      <c r="S208" s="8">
        <f t="shared" si="31"/>
      </c>
    </row>
    <row r="209" spans="1:19" ht="15">
      <c r="A209" s="1">
        <v>26</v>
      </c>
      <c r="B209" s="5">
        <v>0.7430555555555555</v>
      </c>
      <c r="C209" s="1" t="s">
        <v>218</v>
      </c>
      <c r="D209" s="1">
        <v>7</v>
      </c>
      <c r="E209" s="1">
        <v>9</v>
      </c>
      <c r="F209" s="1" t="s">
        <v>251</v>
      </c>
      <c r="G209" s="2">
        <v>41.2712666666666</v>
      </c>
      <c r="H209" s="6">
        <f>1+_xlfn.COUNTIFS(A:A,A209,O:O,"&lt;"&amp;O209)</f>
        <v>9</v>
      </c>
      <c r="I209" s="2">
        <f>_xlfn.AVERAGEIF(A:A,A209,G:G)</f>
        <v>49.94348787878786</v>
      </c>
      <c r="J209" s="2">
        <f t="shared" si="24"/>
        <v>-8.672221212121265</v>
      </c>
      <c r="K209" s="2">
        <f t="shared" si="25"/>
        <v>81.32777878787874</v>
      </c>
      <c r="L209" s="2">
        <f t="shared" si="26"/>
        <v>131.58680228482754</v>
      </c>
      <c r="M209" s="2">
        <f>SUMIF(A:A,A209,L:L)</f>
        <v>3187.978608531126</v>
      </c>
      <c r="N209" s="3">
        <f t="shared" si="27"/>
        <v>0.041275936398286146</v>
      </c>
      <c r="O209" s="7">
        <f t="shared" si="28"/>
        <v>24.227191125372553</v>
      </c>
      <c r="P209" s="3">
        <f t="shared" si="29"/>
      </c>
      <c r="Q209" s="3">
        <f>IF(ISNUMBER(P209),SUMIF(A:A,A209,P:P),"")</f>
      </c>
      <c r="R209" s="3">
        <f t="shared" si="30"/>
      </c>
      <c r="S209" s="8">
        <f t="shared" si="31"/>
      </c>
    </row>
    <row r="210" spans="1:19" ht="15">
      <c r="A210" s="1">
        <v>26</v>
      </c>
      <c r="B210" s="5">
        <v>0.7430555555555555</v>
      </c>
      <c r="C210" s="1" t="s">
        <v>218</v>
      </c>
      <c r="D210" s="1">
        <v>7</v>
      </c>
      <c r="E210" s="1">
        <v>10</v>
      </c>
      <c r="F210" s="1" t="s">
        <v>252</v>
      </c>
      <c r="G210" s="2">
        <v>32.4297666666667</v>
      </c>
      <c r="H210" s="6">
        <f>1+_xlfn.COUNTIFS(A:A,A210,O:O,"&lt;"&amp;O210)</f>
        <v>11</v>
      </c>
      <c r="I210" s="2">
        <f>_xlfn.AVERAGEIF(A:A,A210,G:G)</f>
        <v>49.94348787878786</v>
      </c>
      <c r="J210" s="2">
        <f t="shared" si="24"/>
        <v>-17.513721212121162</v>
      </c>
      <c r="K210" s="2">
        <f t="shared" si="25"/>
        <v>72.48627878787883</v>
      </c>
      <c r="L210" s="2">
        <f t="shared" si="26"/>
        <v>77.4147032691779</v>
      </c>
      <c r="M210" s="2">
        <f>SUMIF(A:A,A210,L:L)</f>
        <v>3187.978608531126</v>
      </c>
      <c r="N210" s="3">
        <f t="shared" si="27"/>
        <v>0.024283319549890908</v>
      </c>
      <c r="O210" s="7">
        <f t="shared" si="28"/>
        <v>41.180531267377425</v>
      </c>
      <c r="P210" s="3">
        <f t="shared" si="29"/>
      </c>
      <c r="Q210" s="3">
        <f>IF(ISNUMBER(P210),SUMIF(A:A,A210,P:P),"")</f>
      </c>
      <c r="R210" s="3">
        <f t="shared" si="30"/>
      </c>
      <c r="S210" s="8">
        <f t="shared" si="31"/>
      </c>
    </row>
    <row r="211" spans="1:19" ht="15">
      <c r="A211" s="1">
        <v>26</v>
      </c>
      <c r="B211" s="5">
        <v>0.7430555555555555</v>
      </c>
      <c r="C211" s="1" t="s">
        <v>218</v>
      </c>
      <c r="D211" s="1">
        <v>7</v>
      </c>
      <c r="E211" s="1">
        <v>11</v>
      </c>
      <c r="F211" s="1" t="s">
        <v>253</v>
      </c>
      <c r="G211" s="2">
        <v>41.9862666666667</v>
      </c>
      <c r="H211" s="6">
        <f>1+_xlfn.COUNTIFS(A:A,A211,O:O,"&lt;"&amp;O211)</f>
        <v>8</v>
      </c>
      <c r="I211" s="2">
        <f>_xlfn.AVERAGEIF(A:A,A211,G:G)</f>
        <v>49.94348787878786</v>
      </c>
      <c r="J211" s="2">
        <f t="shared" si="24"/>
        <v>-7.957221212121162</v>
      </c>
      <c r="K211" s="2">
        <f t="shared" si="25"/>
        <v>82.04277878787883</v>
      </c>
      <c r="L211" s="2">
        <f t="shared" si="26"/>
        <v>137.35471320923003</v>
      </c>
      <c r="M211" s="2">
        <f>SUMIF(A:A,A211,L:L)</f>
        <v>3187.978608531126</v>
      </c>
      <c r="N211" s="3">
        <f t="shared" si="27"/>
        <v>0.043085205415640086</v>
      </c>
      <c r="O211" s="7">
        <f t="shared" si="28"/>
        <v>23.20982319459933</v>
      </c>
      <c r="P211" s="3">
        <f t="shared" si="29"/>
      </c>
      <c r="Q211" s="3">
        <f>IF(ISNUMBER(P211),SUMIF(A:A,A211,P:P),"")</f>
      </c>
      <c r="R211" s="3">
        <f t="shared" si="30"/>
      </c>
      <c r="S211" s="8">
        <f t="shared" si="31"/>
      </c>
    </row>
    <row r="212" spans="1:19" ht="15">
      <c r="A212" s="1">
        <v>3</v>
      </c>
      <c r="B212" s="5">
        <v>0.7604166666666666</v>
      </c>
      <c r="C212" s="1" t="s">
        <v>20</v>
      </c>
      <c r="D212" s="1">
        <v>4</v>
      </c>
      <c r="E212" s="1">
        <v>3</v>
      </c>
      <c r="F212" s="1" t="s">
        <v>43</v>
      </c>
      <c r="G212" s="2">
        <v>71.2775333333333</v>
      </c>
      <c r="H212" s="6">
        <f>1+_xlfn.COUNTIFS(A:A,A212,O:O,"&lt;"&amp;O212)</f>
        <v>1</v>
      </c>
      <c r="I212" s="2">
        <f>_xlfn.AVERAGEIF(A:A,A212,G:G)</f>
        <v>49.03351666666664</v>
      </c>
      <c r="J212" s="2">
        <f t="shared" si="24"/>
        <v>22.244016666666653</v>
      </c>
      <c r="K212" s="2">
        <f t="shared" si="25"/>
        <v>112.24401666666665</v>
      </c>
      <c r="L212" s="2">
        <f t="shared" si="26"/>
        <v>841.041495986448</v>
      </c>
      <c r="M212" s="2">
        <f>SUMIF(A:A,A212,L:L)</f>
        <v>3049.3155681713984</v>
      </c>
      <c r="N212" s="3">
        <f t="shared" si="27"/>
        <v>0.2758132037120712</v>
      </c>
      <c r="O212" s="7">
        <f t="shared" si="28"/>
        <v>3.6256422337341285</v>
      </c>
      <c r="P212" s="3">
        <f t="shared" si="29"/>
        <v>0.2758132037120712</v>
      </c>
      <c r="Q212" s="3">
        <f>IF(ISNUMBER(P212),SUMIF(A:A,A212,P:P),"")</f>
        <v>0.9120169447143623</v>
      </c>
      <c r="R212" s="3">
        <f t="shared" si="30"/>
        <v>0.3024211395528995</v>
      </c>
      <c r="S212" s="8">
        <f t="shared" si="31"/>
        <v>3.3066471526375554</v>
      </c>
    </row>
    <row r="213" spans="1:19" ht="15">
      <c r="A213" s="1">
        <v>3</v>
      </c>
      <c r="B213" s="5">
        <v>0.7604166666666666</v>
      </c>
      <c r="C213" s="1" t="s">
        <v>20</v>
      </c>
      <c r="D213" s="1">
        <v>4</v>
      </c>
      <c r="E213" s="1">
        <v>8</v>
      </c>
      <c r="F213" s="1" t="s">
        <v>48</v>
      </c>
      <c r="G213" s="2">
        <v>64.5604</v>
      </c>
      <c r="H213" s="6">
        <f>1+_xlfn.COUNTIFS(A:A,A213,O:O,"&lt;"&amp;O213)</f>
        <v>2</v>
      </c>
      <c r="I213" s="2">
        <f>_xlfn.AVERAGEIF(A:A,A213,G:G)</f>
        <v>49.03351666666664</v>
      </c>
      <c r="J213" s="2">
        <f t="shared" si="24"/>
        <v>15.526883333333359</v>
      </c>
      <c r="K213" s="2">
        <f t="shared" si="25"/>
        <v>105.52688333333336</v>
      </c>
      <c r="L213" s="2">
        <f t="shared" si="26"/>
        <v>562.0624698314465</v>
      </c>
      <c r="M213" s="2">
        <f>SUMIF(A:A,A213,L:L)</f>
        <v>3049.3155681713984</v>
      </c>
      <c r="N213" s="3">
        <f t="shared" si="27"/>
        <v>0.1843241400457946</v>
      </c>
      <c r="O213" s="7">
        <f t="shared" si="28"/>
        <v>5.425225365226465</v>
      </c>
      <c r="P213" s="3">
        <f t="shared" si="29"/>
        <v>0.1843241400457946</v>
      </c>
      <c r="Q213" s="3">
        <f>IF(ISNUMBER(P213),SUMIF(A:A,A213,P:P),"")</f>
        <v>0.9120169447143623</v>
      </c>
      <c r="R213" s="3">
        <f t="shared" si="30"/>
        <v>0.20210604760586295</v>
      </c>
      <c r="S213" s="8">
        <f t="shared" si="31"/>
        <v>4.947897461980701</v>
      </c>
    </row>
    <row r="214" spans="1:19" ht="15">
      <c r="A214" s="1">
        <v>3</v>
      </c>
      <c r="B214" s="5">
        <v>0.7604166666666666</v>
      </c>
      <c r="C214" s="1" t="s">
        <v>20</v>
      </c>
      <c r="D214" s="1">
        <v>4</v>
      </c>
      <c r="E214" s="1">
        <v>2</v>
      </c>
      <c r="F214" s="1" t="s">
        <v>42</v>
      </c>
      <c r="G214" s="2">
        <v>61.7178333333333</v>
      </c>
      <c r="H214" s="6">
        <f>1+_xlfn.COUNTIFS(A:A,A214,O:O,"&lt;"&amp;O214)</f>
        <v>3</v>
      </c>
      <c r="I214" s="2">
        <f>_xlfn.AVERAGEIF(A:A,A214,G:G)</f>
        <v>49.03351666666664</v>
      </c>
      <c r="J214" s="2">
        <f t="shared" si="24"/>
        <v>12.68431666666666</v>
      </c>
      <c r="K214" s="2">
        <f t="shared" si="25"/>
        <v>102.68431666666666</v>
      </c>
      <c r="L214" s="2">
        <f t="shared" si="26"/>
        <v>473.929700730116</v>
      </c>
      <c r="M214" s="2">
        <f>SUMIF(A:A,A214,L:L)</f>
        <v>3049.3155681713984</v>
      </c>
      <c r="N214" s="3">
        <f t="shared" si="27"/>
        <v>0.15542166434886906</v>
      </c>
      <c r="O214" s="7">
        <f t="shared" si="28"/>
        <v>6.4341094543637</v>
      </c>
      <c r="P214" s="3">
        <f t="shared" si="29"/>
        <v>0.15542166434886906</v>
      </c>
      <c r="Q214" s="3">
        <f>IF(ISNUMBER(P214),SUMIF(A:A,A214,P:P),"")</f>
        <v>0.9120169447143623</v>
      </c>
      <c r="R214" s="3">
        <f t="shared" si="30"/>
        <v>0.1704153253397568</v>
      </c>
      <c r="S214" s="8">
        <f t="shared" si="31"/>
        <v>5.868016846526574</v>
      </c>
    </row>
    <row r="215" spans="1:19" ht="15">
      <c r="A215" s="1">
        <v>3</v>
      </c>
      <c r="B215" s="5">
        <v>0.7604166666666666</v>
      </c>
      <c r="C215" s="1" t="s">
        <v>20</v>
      </c>
      <c r="D215" s="1">
        <v>4</v>
      </c>
      <c r="E215" s="1">
        <v>6</v>
      </c>
      <c r="F215" s="1" t="s">
        <v>46</v>
      </c>
      <c r="G215" s="2">
        <v>53.2812</v>
      </c>
      <c r="H215" s="6">
        <f>1+_xlfn.COUNTIFS(A:A,A215,O:O,"&lt;"&amp;O215)</f>
        <v>4</v>
      </c>
      <c r="I215" s="2">
        <f>_xlfn.AVERAGEIF(A:A,A215,G:G)</f>
        <v>49.03351666666664</v>
      </c>
      <c r="J215" s="2">
        <f t="shared" si="24"/>
        <v>4.247683333333356</v>
      </c>
      <c r="K215" s="2">
        <f t="shared" si="25"/>
        <v>94.24768333333336</v>
      </c>
      <c r="L215" s="2">
        <f t="shared" si="26"/>
        <v>285.67677089545055</v>
      </c>
      <c r="M215" s="2">
        <f>SUMIF(A:A,A215,L:L)</f>
        <v>3049.3155681713984</v>
      </c>
      <c r="N215" s="3">
        <f t="shared" si="27"/>
        <v>0.09368553844585002</v>
      </c>
      <c r="O215" s="7">
        <f t="shared" si="28"/>
        <v>10.67400600550529</v>
      </c>
      <c r="P215" s="3">
        <f t="shared" si="29"/>
        <v>0.09368553844585002</v>
      </c>
      <c r="Q215" s="3">
        <f>IF(ISNUMBER(P215),SUMIF(A:A,A215,P:P),"")</f>
        <v>0.9120169447143623</v>
      </c>
      <c r="R215" s="3">
        <f t="shared" si="30"/>
        <v>0.10272346252863944</v>
      </c>
      <c r="S215" s="8">
        <f t="shared" si="31"/>
        <v>9.734874345003691</v>
      </c>
    </row>
    <row r="216" spans="1:19" ht="15">
      <c r="A216" s="1">
        <v>3</v>
      </c>
      <c r="B216" s="5">
        <v>0.7604166666666666</v>
      </c>
      <c r="C216" s="1" t="s">
        <v>20</v>
      </c>
      <c r="D216" s="1">
        <v>4</v>
      </c>
      <c r="E216" s="1">
        <v>10</v>
      </c>
      <c r="F216" s="1" t="s">
        <v>50</v>
      </c>
      <c r="G216" s="2">
        <v>49.4213333333333</v>
      </c>
      <c r="H216" s="6">
        <f>1+_xlfn.COUNTIFS(A:A,A216,O:O,"&lt;"&amp;O216)</f>
        <v>5</v>
      </c>
      <c r="I216" s="2">
        <f>_xlfn.AVERAGEIF(A:A,A216,G:G)</f>
        <v>49.03351666666664</v>
      </c>
      <c r="J216" s="2">
        <f t="shared" si="24"/>
        <v>0.3878166666666587</v>
      </c>
      <c r="K216" s="2">
        <f t="shared" si="25"/>
        <v>90.38781666666665</v>
      </c>
      <c r="L216" s="2">
        <f t="shared" si="26"/>
        <v>226.6187295826231</v>
      </c>
      <c r="M216" s="2">
        <f>SUMIF(A:A,A216,L:L)</f>
        <v>3049.3155681713984</v>
      </c>
      <c r="N216" s="3">
        <f t="shared" si="27"/>
        <v>0.07431790003896545</v>
      </c>
      <c r="O216" s="7">
        <f t="shared" si="28"/>
        <v>13.455708510004888</v>
      </c>
      <c r="P216" s="3">
        <f t="shared" si="29"/>
        <v>0.07431790003896545</v>
      </c>
      <c r="Q216" s="3">
        <f>IF(ISNUMBER(P216),SUMIF(A:A,A216,P:P),"")</f>
        <v>0.9120169447143623</v>
      </c>
      <c r="R216" s="3">
        <f t="shared" si="30"/>
        <v>0.08148741146716448</v>
      </c>
      <c r="S216" s="8">
        <f t="shared" si="31"/>
        <v>12.271834164261703</v>
      </c>
    </row>
    <row r="217" spans="1:19" ht="15">
      <c r="A217" s="1">
        <v>3</v>
      </c>
      <c r="B217" s="5">
        <v>0.7604166666666666</v>
      </c>
      <c r="C217" s="1" t="s">
        <v>20</v>
      </c>
      <c r="D217" s="1">
        <v>4</v>
      </c>
      <c r="E217" s="1">
        <v>7</v>
      </c>
      <c r="F217" s="1" t="s">
        <v>47</v>
      </c>
      <c r="G217" s="2">
        <v>48.5841333333333</v>
      </c>
      <c r="H217" s="6">
        <f>1+_xlfn.COUNTIFS(A:A,A217,O:O,"&lt;"&amp;O217)</f>
        <v>6</v>
      </c>
      <c r="I217" s="2">
        <f>_xlfn.AVERAGEIF(A:A,A217,G:G)</f>
        <v>49.03351666666664</v>
      </c>
      <c r="J217" s="2">
        <f t="shared" si="24"/>
        <v>-0.4493833333333441</v>
      </c>
      <c r="K217" s="2">
        <f t="shared" si="25"/>
        <v>89.55061666666666</v>
      </c>
      <c r="L217" s="2">
        <f t="shared" si="26"/>
        <v>215.51639811717257</v>
      </c>
      <c r="M217" s="2">
        <f>SUMIF(A:A,A217,L:L)</f>
        <v>3049.3155681713984</v>
      </c>
      <c r="N217" s="3">
        <f t="shared" si="27"/>
        <v>0.07067697432391774</v>
      </c>
      <c r="O217" s="7">
        <f t="shared" si="28"/>
        <v>14.148879597150366</v>
      </c>
      <c r="P217" s="3">
        <f t="shared" si="29"/>
        <v>0.07067697432391774</v>
      </c>
      <c r="Q217" s="3">
        <f>IF(ISNUMBER(P217),SUMIF(A:A,A217,P:P),"")</f>
        <v>0.9120169447143623</v>
      </c>
      <c r="R217" s="3">
        <f t="shared" si="30"/>
        <v>0.07749524253198312</v>
      </c>
      <c r="S217" s="8">
        <f t="shared" si="31"/>
        <v>12.904017941324453</v>
      </c>
    </row>
    <row r="218" spans="1:19" ht="15">
      <c r="A218" s="1">
        <v>3</v>
      </c>
      <c r="B218" s="5">
        <v>0.7604166666666666</v>
      </c>
      <c r="C218" s="1" t="s">
        <v>20</v>
      </c>
      <c r="D218" s="1">
        <v>4</v>
      </c>
      <c r="E218" s="1">
        <v>5</v>
      </c>
      <c r="F218" s="1" t="s">
        <v>45</v>
      </c>
      <c r="G218" s="2">
        <v>45.225466666666605</v>
      </c>
      <c r="H218" s="6">
        <f>1+_xlfn.COUNTIFS(A:A,A218,O:O,"&lt;"&amp;O218)</f>
        <v>7</v>
      </c>
      <c r="I218" s="2">
        <f>_xlfn.AVERAGEIF(A:A,A218,G:G)</f>
        <v>49.03351666666664</v>
      </c>
      <c r="J218" s="2">
        <f t="shared" si="24"/>
        <v>-3.808050000000037</v>
      </c>
      <c r="K218" s="2">
        <f t="shared" si="25"/>
        <v>86.19194999999996</v>
      </c>
      <c r="L218" s="2">
        <f t="shared" si="26"/>
        <v>176.18190281036206</v>
      </c>
      <c r="M218" s="2">
        <f>SUMIF(A:A,A218,L:L)</f>
        <v>3049.3155681713984</v>
      </c>
      <c r="N218" s="3">
        <f t="shared" si="27"/>
        <v>0.057777523798894365</v>
      </c>
      <c r="O218" s="7">
        <f t="shared" si="28"/>
        <v>17.307768388979248</v>
      </c>
      <c r="P218" s="3">
        <f t="shared" si="29"/>
        <v>0.057777523798894365</v>
      </c>
      <c r="Q218" s="3">
        <f>IF(ISNUMBER(P218),SUMIF(A:A,A218,P:P),"")</f>
        <v>0.9120169447143623</v>
      </c>
      <c r="R218" s="3">
        <f t="shared" si="30"/>
        <v>0.06335137097369381</v>
      </c>
      <c r="S218" s="8">
        <f t="shared" si="31"/>
        <v>15.784978045940672</v>
      </c>
    </row>
    <row r="219" spans="1:19" ht="15">
      <c r="A219" s="1">
        <v>3</v>
      </c>
      <c r="B219" s="5">
        <v>0.7604166666666666</v>
      </c>
      <c r="C219" s="1" t="s">
        <v>20</v>
      </c>
      <c r="D219" s="1">
        <v>4</v>
      </c>
      <c r="E219" s="1">
        <v>1</v>
      </c>
      <c r="F219" s="1" t="s">
        <v>41</v>
      </c>
      <c r="G219" s="2">
        <v>34.8453333333333</v>
      </c>
      <c r="H219" s="6">
        <f>1+_xlfn.COUNTIFS(A:A,A219,O:O,"&lt;"&amp;O219)</f>
        <v>9</v>
      </c>
      <c r="I219" s="2">
        <f>_xlfn.AVERAGEIF(A:A,A219,G:G)</f>
        <v>49.03351666666664</v>
      </c>
      <c r="J219" s="2">
        <f t="shared" si="24"/>
        <v>-14.188183333333342</v>
      </c>
      <c r="K219" s="2">
        <f t="shared" si="25"/>
        <v>75.81181666666666</v>
      </c>
      <c r="L219" s="2">
        <f t="shared" si="26"/>
        <v>94.51031670288236</v>
      </c>
      <c r="M219" s="2">
        <f>SUMIF(A:A,A219,L:L)</f>
        <v>3049.3155681713984</v>
      </c>
      <c r="N219" s="3">
        <f t="shared" si="27"/>
        <v>0.030993944244202296</v>
      </c>
      <c r="O219" s="7">
        <f t="shared" si="28"/>
        <v>32.26436726222927</v>
      </c>
      <c r="P219" s="3">
        <f t="shared" si="29"/>
      </c>
      <c r="Q219" s="3">
        <f>IF(ISNUMBER(P219),SUMIF(A:A,A219,P:P),"")</f>
      </c>
      <c r="R219" s="3">
        <f t="shared" si="30"/>
      </c>
      <c r="S219" s="8">
        <f t="shared" si="31"/>
      </c>
    </row>
    <row r="220" spans="1:19" ht="15">
      <c r="A220" s="1">
        <v>3</v>
      </c>
      <c r="B220" s="5">
        <v>0.7604166666666666</v>
      </c>
      <c r="C220" s="1" t="s">
        <v>20</v>
      </c>
      <c r="D220" s="1">
        <v>4</v>
      </c>
      <c r="E220" s="1">
        <v>4</v>
      </c>
      <c r="F220" s="1" t="s">
        <v>44</v>
      </c>
      <c r="G220" s="2">
        <v>40.5185666666666</v>
      </c>
      <c r="H220" s="6">
        <f>1+_xlfn.COUNTIFS(A:A,A220,O:O,"&lt;"&amp;O220)</f>
        <v>8</v>
      </c>
      <c r="I220" s="2">
        <f>_xlfn.AVERAGEIF(A:A,A220,G:G)</f>
        <v>49.03351666666664</v>
      </c>
      <c r="J220" s="2">
        <f t="shared" si="24"/>
        <v>-8.514950000000042</v>
      </c>
      <c r="K220" s="2">
        <f t="shared" si="25"/>
        <v>81.48504999999996</v>
      </c>
      <c r="L220" s="2">
        <f t="shared" si="26"/>
        <v>132.83436816719035</v>
      </c>
      <c r="M220" s="2">
        <f>SUMIF(A:A,A220,L:L)</f>
        <v>3049.3155681713984</v>
      </c>
      <c r="N220" s="3">
        <f t="shared" si="27"/>
        <v>0.043562027345975196</v>
      </c>
      <c r="O220" s="7">
        <f t="shared" si="28"/>
        <v>22.95577274349222</v>
      </c>
      <c r="P220" s="3">
        <f t="shared" si="29"/>
      </c>
      <c r="Q220" s="3">
        <f>IF(ISNUMBER(P220),SUMIF(A:A,A220,P:P),"")</f>
      </c>
      <c r="R220" s="3">
        <f t="shared" si="30"/>
      </c>
      <c r="S220" s="8">
        <f t="shared" si="31"/>
      </c>
    </row>
    <row r="221" spans="1:19" ht="15">
      <c r="A221" s="1">
        <v>3</v>
      </c>
      <c r="B221" s="5">
        <v>0.7604166666666666</v>
      </c>
      <c r="C221" s="1" t="s">
        <v>20</v>
      </c>
      <c r="D221" s="1">
        <v>4</v>
      </c>
      <c r="E221" s="1">
        <v>9</v>
      </c>
      <c r="F221" s="1" t="s">
        <v>49</v>
      </c>
      <c r="G221" s="2">
        <v>20.9033666666667</v>
      </c>
      <c r="H221" s="6">
        <f>1+_xlfn.COUNTIFS(A:A,A221,O:O,"&lt;"&amp;O221)</f>
        <v>10</v>
      </c>
      <c r="I221" s="2">
        <f>_xlfn.AVERAGEIF(A:A,A221,G:G)</f>
        <v>49.03351666666664</v>
      </c>
      <c r="J221" s="2">
        <f t="shared" si="24"/>
        <v>-28.130149999999944</v>
      </c>
      <c r="K221" s="2">
        <f t="shared" si="25"/>
        <v>61.869850000000056</v>
      </c>
      <c r="L221" s="2">
        <f t="shared" si="26"/>
        <v>40.94341534770702</v>
      </c>
      <c r="M221" s="2">
        <f>SUMIF(A:A,A221,L:L)</f>
        <v>3049.3155681713984</v>
      </c>
      <c r="N221" s="3">
        <f t="shared" si="27"/>
        <v>0.01342708369546016</v>
      </c>
      <c r="O221" s="7">
        <f t="shared" si="28"/>
        <v>74.47633623808503</v>
      </c>
      <c r="P221" s="3">
        <f t="shared" si="29"/>
      </c>
      <c r="Q221" s="3">
        <f>IF(ISNUMBER(P221),SUMIF(A:A,A221,P:P),"")</f>
      </c>
      <c r="R221" s="3">
        <f t="shared" si="30"/>
      </c>
      <c r="S221" s="8">
        <f t="shared" si="31"/>
      </c>
    </row>
    <row r="222" spans="1:19" ht="15">
      <c r="A222" s="1">
        <v>17</v>
      </c>
      <c r="B222" s="5">
        <v>0.7708333333333334</v>
      </c>
      <c r="C222" s="1" t="s">
        <v>160</v>
      </c>
      <c r="D222" s="1">
        <v>2</v>
      </c>
      <c r="E222" s="1">
        <v>7</v>
      </c>
      <c r="F222" s="1" t="s">
        <v>167</v>
      </c>
      <c r="G222" s="2">
        <v>77.15333333333339</v>
      </c>
      <c r="H222" s="6">
        <f>1+_xlfn.COUNTIFS(A:A,A222,O:O,"&lt;"&amp;O222)</f>
        <v>1</v>
      </c>
      <c r="I222" s="2">
        <f>_xlfn.AVERAGEIF(A:A,A222,G:G)</f>
        <v>51.766319444444456</v>
      </c>
      <c r="J222" s="2">
        <f t="shared" si="24"/>
        <v>25.387013888888937</v>
      </c>
      <c r="K222" s="2">
        <f t="shared" si="25"/>
        <v>115.38701388888893</v>
      </c>
      <c r="L222" s="2">
        <f t="shared" si="26"/>
        <v>1015.5857649452189</v>
      </c>
      <c r="M222" s="2">
        <f>SUMIF(A:A,A222,L:L)</f>
        <v>3426.649989049303</v>
      </c>
      <c r="N222" s="3">
        <f t="shared" si="27"/>
        <v>0.2963786112356883</v>
      </c>
      <c r="O222" s="7">
        <f t="shared" si="28"/>
        <v>3.3740626418037056</v>
      </c>
      <c r="P222" s="3">
        <f t="shared" si="29"/>
        <v>0.2963786112356883</v>
      </c>
      <c r="Q222" s="3">
        <f>IF(ISNUMBER(P222),SUMIF(A:A,A222,P:P),"")</f>
        <v>0.807988360528866</v>
      </c>
      <c r="R222" s="3">
        <f t="shared" si="30"/>
        <v>0.36681049593547943</v>
      </c>
      <c r="S222" s="8">
        <f t="shared" si="31"/>
        <v>2.726203342272671</v>
      </c>
    </row>
    <row r="223" spans="1:19" ht="15">
      <c r="A223" s="1">
        <v>17</v>
      </c>
      <c r="B223" s="5">
        <v>0.7708333333333334</v>
      </c>
      <c r="C223" s="1" t="s">
        <v>160</v>
      </c>
      <c r="D223" s="1">
        <v>2</v>
      </c>
      <c r="E223" s="1">
        <v>2</v>
      </c>
      <c r="F223" s="1" t="s">
        <v>162</v>
      </c>
      <c r="G223" s="2">
        <v>61.3645666666667</v>
      </c>
      <c r="H223" s="6">
        <f>1+_xlfn.COUNTIFS(A:A,A223,O:O,"&lt;"&amp;O223)</f>
        <v>2</v>
      </c>
      <c r="I223" s="2">
        <f>_xlfn.AVERAGEIF(A:A,A223,G:G)</f>
        <v>51.766319444444456</v>
      </c>
      <c r="J223" s="2">
        <f t="shared" si="24"/>
        <v>9.598247222222241</v>
      </c>
      <c r="K223" s="2">
        <f t="shared" si="25"/>
        <v>99.59824722222224</v>
      </c>
      <c r="L223" s="2">
        <f t="shared" si="26"/>
        <v>393.8203470407601</v>
      </c>
      <c r="M223" s="2">
        <f>SUMIF(A:A,A223,L:L)</f>
        <v>3426.649989049303</v>
      </c>
      <c r="N223" s="3">
        <f t="shared" si="27"/>
        <v>0.11492867619958538</v>
      </c>
      <c r="O223" s="7">
        <f t="shared" si="28"/>
        <v>8.701048624830568</v>
      </c>
      <c r="P223" s="3">
        <f t="shared" si="29"/>
        <v>0.11492867619958538</v>
      </c>
      <c r="Q223" s="3">
        <f>IF(ISNUMBER(P223),SUMIF(A:A,A223,P:P),"")</f>
        <v>0.807988360528866</v>
      </c>
      <c r="R223" s="3">
        <f t="shared" si="30"/>
        <v>0.14224050965828172</v>
      </c>
      <c r="S223" s="8">
        <f t="shared" si="31"/>
        <v>7.030346013258795</v>
      </c>
    </row>
    <row r="224" spans="1:19" ht="15">
      <c r="A224" s="1">
        <v>17</v>
      </c>
      <c r="B224" s="5">
        <v>0.7708333333333334</v>
      </c>
      <c r="C224" s="1" t="s">
        <v>160</v>
      </c>
      <c r="D224" s="1">
        <v>2</v>
      </c>
      <c r="E224" s="1">
        <v>12</v>
      </c>
      <c r="F224" s="1" t="s">
        <v>171</v>
      </c>
      <c r="G224" s="2">
        <v>60.6499</v>
      </c>
      <c r="H224" s="6">
        <f>1+_xlfn.COUNTIFS(A:A,A224,O:O,"&lt;"&amp;O224)</f>
        <v>3</v>
      </c>
      <c r="I224" s="2">
        <f>_xlfn.AVERAGEIF(A:A,A224,G:G)</f>
        <v>51.766319444444456</v>
      </c>
      <c r="J224" s="2">
        <f t="shared" si="24"/>
        <v>8.883580555555547</v>
      </c>
      <c r="K224" s="2">
        <f t="shared" si="25"/>
        <v>98.88358055555554</v>
      </c>
      <c r="L224" s="2">
        <f t="shared" si="26"/>
        <v>377.2902681862953</v>
      </c>
      <c r="M224" s="2">
        <f>SUMIF(A:A,A224,L:L)</f>
        <v>3426.649989049303</v>
      </c>
      <c r="N224" s="3">
        <f t="shared" si="27"/>
        <v>0.11010469974815593</v>
      </c>
      <c r="O224" s="7">
        <f t="shared" si="28"/>
        <v>9.082264447269866</v>
      </c>
      <c r="P224" s="3">
        <f t="shared" si="29"/>
        <v>0.11010469974815593</v>
      </c>
      <c r="Q224" s="3">
        <f>IF(ISNUMBER(P224),SUMIF(A:A,A224,P:P),"")</f>
        <v>0.807988360528866</v>
      </c>
      <c r="R224" s="3">
        <f t="shared" si="30"/>
        <v>0.13627015576819357</v>
      </c>
      <c r="S224" s="8">
        <f t="shared" si="31"/>
        <v>7.338363960639188</v>
      </c>
    </row>
    <row r="225" spans="1:19" ht="15">
      <c r="A225" s="1">
        <v>17</v>
      </c>
      <c r="B225" s="5">
        <v>0.7708333333333334</v>
      </c>
      <c r="C225" s="1" t="s">
        <v>160</v>
      </c>
      <c r="D225" s="1">
        <v>2</v>
      </c>
      <c r="E225" s="1">
        <v>5</v>
      </c>
      <c r="F225" s="1" t="s">
        <v>165</v>
      </c>
      <c r="G225" s="2">
        <v>59.1811333333333</v>
      </c>
      <c r="H225" s="6">
        <f>1+_xlfn.COUNTIFS(A:A,A225,O:O,"&lt;"&amp;O225)</f>
        <v>4</v>
      </c>
      <c r="I225" s="2">
        <f>_xlfn.AVERAGEIF(A:A,A225,G:G)</f>
        <v>51.766319444444456</v>
      </c>
      <c r="J225" s="2">
        <f t="shared" si="24"/>
        <v>7.414813888888844</v>
      </c>
      <c r="K225" s="2">
        <f t="shared" si="25"/>
        <v>97.41481388888884</v>
      </c>
      <c r="L225" s="2">
        <f t="shared" si="26"/>
        <v>345.46413554997105</v>
      </c>
      <c r="M225" s="2">
        <f>SUMIF(A:A,A225,L:L)</f>
        <v>3426.649989049303</v>
      </c>
      <c r="N225" s="3">
        <f t="shared" si="27"/>
        <v>0.10081687264645824</v>
      </c>
      <c r="O225" s="7">
        <f t="shared" si="28"/>
        <v>9.918974609605</v>
      </c>
      <c r="P225" s="3">
        <f t="shared" si="29"/>
        <v>0.10081687264645824</v>
      </c>
      <c r="Q225" s="3">
        <f>IF(ISNUMBER(P225),SUMIF(A:A,A225,P:P),"")</f>
        <v>0.807988360528866</v>
      </c>
      <c r="R225" s="3">
        <f t="shared" si="30"/>
        <v>0.12477515465751127</v>
      </c>
      <c r="S225" s="8">
        <f t="shared" si="31"/>
        <v>8.014416032942192</v>
      </c>
    </row>
    <row r="226" spans="1:19" ht="15">
      <c r="A226" s="1">
        <v>17</v>
      </c>
      <c r="B226" s="5">
        <v>0.7708333333333334</v>
      </c>
      <c r="C226" s="1" t="s">
        <v>160</v>
      </c>
      <c r="D226" s="1">
        <v>2</v>
      </c>
      <c r="E226" s="1">
        <v>4</v>
      </c>
      <c r="F226" s="1" t="s">
        <v>164</v>
      </c>
      <c r="G226" s="2">
        <v>55.043600000000005</v>
      </c>
      <c r="H226" s="6">
        <f>1+_xlfn.COUNTIFS(A:A,A226,O:O,"&lt;"&amp;O226)</f>
        <v>5</v>
      </c>
      <c r="I226" s="2">
        <f>_xlfn.AVERAGEIF(A:A,A226,G:G)</f>
        <v>51.766319444444456</v>
      </c>
      <c r="J226" s="2">
        <f t="shared" si="24"/>
        <v>3.2772805555555493</v>
      </c>
      <c r="K226" s="2">
        <f t="shared" si="25"/>
        <v>93.27728055555555</v>
      </c>
      <c r="L226" s="2">
        <f t="shared" si="26"/>
        <v>269.5184460155068</v>
      </c>
      <c r="M226" s="2">
        <f>SUMIF(A:A,A226,L:L)</f>
        <v>3426.649989049303</v>
      </c>
      <c r="N226" s="3">
        <f t="shared" si="27"/>
        <v>0.0786536258085357</v>
      </c>
      <c r="O226" s="7">
        <f t="shared" si="28"/>
        <v>12.713972047954556</v>
      </c>
      <c r="P226" s="3">
        <f t="shared" si="29"/>
        <v>0.0786536258085357</v>
      </c>
      <c r="Q226" s="3">
        <f>IF(ISNUMBER(P226),SUMIF(A:A,A226,P:P),"")</f>
        <v>0.807988360528866</v>
      </c>
      <c r="R226" s="3">
        <f t="shared" si="30"/>
        <v>0.09734499858024345</v>
      </c>
      <c r="S226" s="8">
        <f t="shared" si="31"/>
        <v>10.272741430836632</v>
      </c>
    </row>
    <row r="227" spans="1:19" ht="15">
      <c r="A227" s="1">
        <v>17</v>
      </c>
      <c r="B227" s="5">
        <v>0.7708333333333334</v>
      </c>
      <c r="C227" s="1" t="s">
        <v>160</v>
      </c>
      <c r="D227" s="1">
        <v>2</v>
      </c>
      <c r="E227" s="1">
        <v>1</v>
      </c>
      <c r="F227" s="1" t="s">
        <v>161</v>
      </c>
      <c r="G227" s="2">
        <v>50.1291333333333</v>
      </c>
      <c r="H227" s="6">
        <f>1+_xlfn.COUNTIFS(A:A,A227,O:O,"&lt;"&amp;O227)</f>
        <v>6</v>
      </c>
      <c r="I227" s="2">
        <f>_xlfn.AVERAGEIF(A:A,A227,G:G)</f>
        <v>51.766319444444456</v>
      </c>
      <c r="J227" s="2">
        <f t="shared" si="24"/>
        <v>-1.6371861111111556</v>
      </c>
      <c r="K227" s="2">
        <f t="shared" si="25"/>
        <v>88.36281388888884</v>
      </c>
      <c r="L227" s="2">
        <f t="shared" si="26"/>
        <v>200.69148599107322</v>
      </c>
      <c r="M227" s="2">
        <f>SUMIF(A:A,A227,L:L)</f>
        <v>3426.649989049303</v>
      </c>
      <c r="N227" s="3">
        <f t="shared" si="27"/>
        <v>0.05856783932774923</v>
      </c>
      <c r="O227" s="7">
        <f t="shared" si="28"/>
        <v>17.07421703580251</v>
      </c>
      <c r="P227" s="3">
        <f t="shared" si="29"/>
        <v>0.05856783932774923</v>
      </c>
      <c r="Q227" s="3">
        <f>IF(ISNUMBER(P227),SUMIF(A:A,A227,P:P),"")</f>
        <v>0.807988360528866</v>
      </c>
      <c r="R227" s="3">
        <f t="shared" si="30"/>
        <v>0.07248599384453241</v>
      </c>
      <c r="S227" s="8">
        <f t="shared" si="31"/>
        <v>13.795768630072105</v>
      </c>
    </row>
    <row r="228" spans="1:19" ht="15">
      <c r="A228" s="1">
        <v>17</v>
      </c>
      <c r="B228" s="5">
        <v>0.7708333333333334</v>
      </c>
      <c r="C228" s="1" t="s">
        <v>160</v>
      </c>
      <c r="D228" s="1">
        <v>2</v>
      </c>
      <c r="E228" s="1">
        <v>3</v>
      </c>
      <c r="F228" s="1" t="s">
        <v>163</v>
      </c>
      <c r="G228" s="2">
        <v>45.8404666666667</v>
      </c>
      <c r="H228" s="6">
        <f>1+_xlfn.COUNTIFS(A:A,A228,O:O,"&lt;"&amp;O228)</f>
        <v>9</v>
      </c>
      <c r="I228" s="2">
        <f>_xlfn.AVERAGEIF(A:A,A228,G:G)</f>
        <v>51.766319444444456</v>
      </c>
      <c r="J228" s="2">
        <f t="shared" si="24"/>
        <v>-5.925852777777756</v>
      </c>
      <c r="K228" s="2">
        <f t="shared" si="25"/>
        <v>84.07414722222225</v>
      </c>
      <c r="L228" s="2">
        <f t="shared" si="26"/>
        <v>155.15875729154155</v>
      </c>
      <c r="M228" s="2">
        <f>SUMIF(A:A,A228,L:L)</f>
        <v>3426.649989049303</v>
      </c>
      <c r="N228" s="3">
        <f t="shared" si="27"/>
        <v>0.04528001336214357</v>
      </c>
      <c r="O228" s="7">
        <f t="shared" si="28"/>
        <v>22.084799136478427</v>
      </c>
      <c r="P228" s="3">
        <f t="shared" si="29"/>
      </c>
      <c r="Q228" s="3">
        <f>IF(ISNUMBER(P228),SUMIF(A:A,A228,P:P),"")</f>
      </c>
      <c r="R228" s="3">
        <f t="shared" si="30"/>
      </c>
      <c r="S228" s="8">
        <f t="shared" si="31"/>
      </c>
    </row>
    <row r="229" spans="1:19" ht="15">
      <c r="A229" s="1">
        <v>17</v>
      </c>
      <c r="B229" s="5">
        <v>0.7708333333333334</v>
      </c>
      <c r="C229" s="1" t="s">
        <v>160</v>
      </c>
      <c r="D229" s="1">
        <v>2</v>
      </c>
      <c r="E229" s="1">
        <v>6</v>
      </c>
      <c r="F229" s="1" t="s">
        <v>166</v>
      </c>
      <c r="G229" s="2">
        <v>29.748366666666698</v>
      </c>
      <c r="H229" s="6">
        <f>1+_xlfn.COUNTIFS(A:A,A229,O:O,"&lt;"&amp;O229)</f>
        <v>12</v>
      </c>
      <c r="I229" s="2">
        <f>_xlfn.AVERAGEIF(A:A,A229,G:G)</f>
        <v>51.766319444444456</v>
      </c>
      <c r="J229" s="2">
        <f t="shared" si="24"/>
        <v>-22.017952777777758</v>
      </c>
      <c r="K229" s="2">
        <f t="shared" si="25"/>
        <v>67.98204722222223</v>
      </c>
      <c r="L229" s="2">
        <f t="shared" si="26"/>
        <v>59.081794621849056</v>
      </c>
      <c r="M229" s="2">
        <f>SUMIF(A:A,A229,L:L)</f>
        <v>3426.649989049303</v>
      </c>
      <c r="N229" s="3">
        <f t="shared" si="27"/>
        <v>0.017241852774768175</v>
      </c>
      <c r="O229" s="7">
        <f t="shared" si="28"/>
        <v>57.998407309416635</v>
      </c>
      <c r="P229" s="3">
        <f t="shared" si="29"/>
      </c>
      <c r="Q229" s="3">
        <f>IF(ISNUMBER(P229),SUMIF(A:A,A229,P:P),"")</f>
      </c>
      <c r="R229" s="3">
        <f t="shared" si="30"/>
      </c>
      <c r="S229" s="8">
        <f t="shared" si="31"/>
      </c>
    </row>
    <row r="230" spans="1:19" ht="15">
      <c r="A230" s="1">
        <v>17</v>
      </c>
      <c r="B230" s="5">
        <v>0.7708333333333334</v>
      </c>
      <c r="C230" s="1" t="s">
        <v>160</v>
      </c>
      <c r="D230" s="1">
        <v>2</v>
      </c>
      <c r="E230" s="1">
        <v>8</v>
      </c>
      <c r="F230" s="1" t="s">
        <v>168</v>
      </c>
      <c r="G230" s="2">
        <v>44.8254666666667</v>
      </c>
      <c r="H230" s="6">
        <f>1+_xlfn.COUNTIFS(A:A,A230,O:O,"&lt;"&amp;O230)</f>
        <v>10</v>
      </c>
      <c r="I230" s="2">
        <f>_xlfn.AVERAGEIF(A:A,A230,G:G)</f>
        <v>51.766319444444456</v>
      </c>
      <c r="J230" s="2">
        <f t="shared" si="24"/>
        <v>-6.940852777777756</v>
      </c>
      <c r="K230" s="2">
        <f t="shared" si="25"/>
        <v>83.05914722222224</v>
      </c>
      <c r="L230" s="2">
        <f t="shared" si="26"/>
        <v>145.99156314102814</v>
      </c>
      <c r="M230" s="2">
        <f>SUMIF(A:A,A230,L:L)</f>
        <v>3426.649989049303</v>
      </c>
      <c r="N230" s="3">
        <f t="shared" si="27"/>
        <v>0.04260474913036927</v>
      </c>
      <c r="O230" s="7">
        <f t="shared" si="28"/>
        <v>23.471561748668666</v>
      </c>
      <c r="P230" s="3">
        <f t="shared" si="29"/>
      </c>
      <c r="Q230" s="3">
        <f>IF(ISNUMBER(P230),SUMIF(A:A,A230,P:P),"")</f>
      </c>
      <c r="R230" s="3">
        <f t="shared" si="30"/>
      </c>
      <c r="S230" s="8">
        <f t="shared" si="31"/>
      </c>
    </row>
    <row r="231" spans="1:19" ht="15">
      <c r="A231" s="1">
        <v>17</v>
      </c>
      <c r="B231" s="5">
        <v>0.7708333333333334</v>
      </c>
      <c r="C231" s="1" t="s">
        <v>160</v>
      </c>
      <c r="D231" s="1">
        <v>2</v>
      </c>
      <c r="E231" s="1">
        <v>10</v>
      </c>
      <c r="F231" s="1" t="s">
        <v>169</v>
      </c>
      <c r="G231" s="2">
        <v>45.9335333333333</v>
      </c>
      <c r="H231" s="6">
        <f>1+_xlfn.COUNTIFS(A:A,A231,O:O,"&lt;"&amp;O231)</f>
        <v>8</v>
      </c>
      <c r="I231" s="2">
        <f>_xlfn.AVERAGEIF(A:A,A231,G:G)</f>
        <v>51.766319444444456</v>
      </c>
      <c r="J231" s="2">
        <f t="shared" si="24"/>
        <v>-5.8327861111111545</v>
      </c>
      <c r="K231" s="2">
        <f t="shared" si="25"/>
        <v>84.16721388888885</v>
      </c>
      <c r="L231" s="2">
        <f t="shared" si="26"/>
        <v>156.0275873080778</v>
      </c>
      <c r="M231" s="2">
        <f>SUMIF(A:A,A231,L:L)</f>
        <v>3426.649989049303</v>
      </c>
      <c r="N231" s="3">
        <f t="shared" si="27"/>
        <v>0.045533564211898525</v>
      </c>
      <c r="O231" s="7">
        <f t="shared" si="28"/>
        <v>21.961821291790873</v>
      </c>
      <c r="P231" s="3">
        <f t="shared" si="29"/>
      </c>
      <c r="Q231" s="3">
        <f>IF(ISNUMBER(P231),SUMIF(A:A,A231,P:P),"")</f>
      </c>
      <c r="R231" s="3">
        <f t="shared" si="30"/>
      </c>
      <c r="S231" s="8">
        <f t="shared" si="31"/>
      </c>
    </row>
    <row r="232" spans="1:19" ht="15">
      <c r="A232" s="1">
        <v>17</v>
      </c>
      <c r="B232" s="5">
        <v>0.7708333333333334</v>
      </c>
      <c r="C232" s="1" t="s">
        <v>160</v>
      </c>
      <c r="D232" s="1">
        <v>2</v>
      </c>
      <c r="E232" s="1">
        <v>11</v>
      </c>
      <c r="F232" s="1" t="s">
        <v>170</v>
      </c>
      <c r="G232" s="2">
        <v>46.9985</v>
      </c>
      <c r="H232" s="6">
        <f>1+_xlfn.COUNTIFS(A:A,A232,O:O,"&lt;"&amp;O232)</f>
        <v>7</v>
      </c>
      <c r="I232" s="2">
        <f>_xlfn.AVERAGEIF(A:A,A232,G:G)</f>
        <v>51.766319444444456</v>
      </c>
      <c r="J232" s="2">
        <f aca="true" t="shared" si="32" ref="J232:J283">G232-I232</f>
        <v>-4.767819444444456</v>
      </c>
      <c r="K232" s="2">
        <f aca="true" t="shared" si="33" ref="K232:K283">90+J232</f>
        <v>85.23218055555554</v>
      </c>
      <c r="L232" s="2">
        <f aca="true" t="shared" si="34" ref="L232:L283">EXP(0.06*K232)</f>
        <v>166.32285902937724</v>
      </c>
      <c r="M232" s="2">
        <f>SUMIF(A:A,A232,L:L)</f>
        <v>3426.649989049303</v>
      </c>
      <c r="N232" s="3">
        <f aca="true" t="shared" si="35" ref="N232:N283">L232/M232</f>
        <v>0.04853803556269318</v>
      </c>
      <c r="O232" s="7">
        <f aca="true" t="shared" si="36" ref="O232:O283">1/N232</f>
        <v>20.602399508080012</v>
      </c>
      <c r="P232" s="3">
        <f aca="true" t="shared" si="37" ref="P232:P283">IF(O232&gt;21,"",N232)</f>
        <v>0.04853803556269318</v>
      </c>
      <c r="Q232" s="3">
        <f>IF(ISNUMBER(P232),SUMIF(A:A,A232,P:P),"")</f>
        <v>0.807988360528866</v>
      </c>
      <c r="R232" s="3">
        <f aca="true" t="shared" si="38" ref="R232:R283">_xlfn.IFERROR(P232*(1/Q232),"")</f>
        <v>0.06007269155575802</v>
      </c>
      <c r="S232" s="8">
        <f aca="true" t="shared" si="39" ref="S232:S283">_xlfn.IFERROR(1/R232,"")</f>
        <v>16.646499001494284</v>
      </c>
    </row>
    <row r="233" spans="1:19" ht="15">
      <c r="A233" s="1">
        <v>17</v>
      </c>
      <c r="B233" s="5">
        <v>0.7708333333333334</v>
      </c>
      <c r="C233" s="1" t="s">
        <v>160</v>
      </c>
      <c r="D233" s="1">
        <v>2</v>
      </c>
      <c r="E233" s="1">
        <v>13</v>
      </c>
      <c r="F233" s="1" t="s">
        <v>172</v>
      </c>
      <c r="G233" s="2">
        <v>44.3278333333333</v>
      </c>
      <c r="H233" s="6">
        <f>1+_xlfn.COUNTIFS(A:A,A233,O:O,"&lt;"&amp;O233)</f>
        <v>11</v>
      </c>
      <c r="I233" s="2">
        <f>_xlfn.AVERAGEIF(A:A,A233,G:G)</f>
        <v>51.766319444444456</v>
      </c>
      <c r="J233" s="2">
        <f t="shared" si="32"/>
        <v>-7.438486111111153</v>
      </c>
      <c r="K233" s="2">
        <f t="shared" si="33"/>
        <v>82.56151388888884</v>
      </c>
      <c r="L233" s="2">
        <f t="shared" si="34"/>
        <v>141.6969799286038</v>
      </c>
      <c r="M233" s="2">
        <f>SUMIF(A:A,A233,L:L)</f>
        <v>3426.649989049303</v>
      </c>
      <c r="N233" s="3">
        <f t="shared" si="35"/>
        <v>0.04135145999195457</v>
      </c>
      <c r="O233" s="7">
        <f t="shared" si="36"/>
        <v>24.182943001155515</v>
      </c>
      <c r="P233" s="3">
        <f t="shared" si="37"/>
      </c>
      <c r="Q233" s="3">
        <f>IF(ISNUMBER(P233),SUMIF(A:A,A233,P:P),"")</f>
      </c>
      <c r="R233" s="3">
        <f t="shared" si="38"/>
      </c>
      <c r="S233" s="8">
        <f t="shared" si="39"/>
      </c>
    </row>
    <row r="234" spans="1:19" ht="15">
      <c r="A234" s="1">
        <v>4</v>
      </c>
      <c r="B234" s="5">
        <v>0.78125</v>
      </c>
      <c r="C234" s="1" t="s">
        <v>20</v>
      </c>
      <c r="D234" s="1">
        <v>5</v>
      </c>
      <c r="E234" s="1">
        <v>2</v>
      </c>
      <c r="F234" s="1" t="s">
        <v>52</v>
      </c>
      <c r="G234" s="2">
        <v>78.60843333333331</v>
      </c>
      <c r="H234" s="6">
        <f>1+_xlfn.COUNTIFS(A:A,A234,O:O,"&lt;"&amp;O234)</f>
        <v>1</v>
      </c>
      <c r="I234" s="2">
        <f>_xlfn.AVERAGEIF(A:A,A234,G:G)</f>
        <v>47.97525151515151</v>
      </c>
      <c r="J234" s="2">
        <f t="shared" si="32"/>
        <v>30.633181818181797</v>
      </c>
      <c r="K234" s="2">
        <f t="shared" si="33"/>
        <v>120.6331818181818</v>
      </c>
      <c r="L234" s="2">
        <f t="shared" si="34"/>
        <v>1391.2959210525712</v>
      </c>
      <c r="M234" s="2">
        <f>SUMIF(A:A,A234,L:L)</f>
        <v>3431.025907924743</v>
      </c>
      <c r="N234" s="3">
        <f t="shared" si="35"/>
        <v>0.4055043472096942</v>
      </c>
      <c r="O234" s="7">
        <f t="shared" si="36"/>
        <v>2.4660648076428155</v>
      </c>
      <c r="P234" s="3">
        <f t="shared" si="37"/>
        <v>0.4055043472096942</v>
      </c>
      <c r="Q234" s="3">
        <f>IF(ISNUMBER(P234),SUMIF(A:A,A234,P:P),"")</f>
        <v>0.8629644301254249</v>
      </c>
      <c r="R234" s="3">
        <f t="shared" si="38"/>
        <v>0.4698969425086935</v>
      </c>
      <c r="S234" s="8">
        <f t="shared" si="39"/>
        <v>2.128126211379848</v>
      </c>
    </row>
    <row r="235" spans="1:19" ht="15">
      <c r="A235" s="1">
        <v>4</v>
      </c>
      <c r="B235" s="5">
        <v>0.78125</v>
      </c>
      <c r="C235" s="1" t="s">
        <v>20</v>
      </c>
      <c r="D235" s="1">
        <v>5</v>
      </c>
      <c r="E235" s="1">
        <v>6</v>
      </c>
      <c r="F235" s="1" t="s">
        <v>56</v>
      </c>
      <c r="G235" s="2">
        <v>56.0131</v>
      </c>
      <c r="H235" s="6">
        <f>1+_xlfn.COUNTIFS(A:A,A235,O:O,"&lt;"&amp;O235)</f>
        <v>2</v>
      </c>
      <c r="I235" s="2">
        <f>_xlfn.AVERAGEIF(A:A,A235,G:G)</f>
        <v>47.97525151515151</v>
      </c>
      <c r="J235" s="2">
        <f t="shared" si="32"/>
        <v>8.037848484848489</v>
      </c>
      <c r="K235" s="2">
        <f t="shared" si="33"/>
        <v>98.0378484848485</v>
      </c>
      <c r="L235" s="2">
        <f t="shared" si="34"/>
        <v>358.62271728360656</v>
      </c>
      <c r="M235" s="2">
        <f>SUMIF(A:A,A235,L:L)</f>
        <v>3431.025907924743</v>
      </c>
      <c r="N235" s="3">
        <f t="shared" si="35"/>
        <v>0.10452346525722378</v>
      </c>
      <c r="O235" s="7">
        <f t="shared" si="36"/>
        <v>9.567229688941914</v>
      </c>
      <c r="P235" s="3">
        <f t="shared" si="37"/>
        <v>0.10452346525722378</v>
      </c>
      <c r="Q235" s="3">
        <f>IF(ISNUMBER(P235),SUMIF(A:A,A235,P:P),"")</f>
        <v>0.8629644301254249</v>
      </c>
      <c r="R235" s="3">
        <f t="shared" si="38"/>
        <v>0.12112140617665104</v>
      </c>
      <c r="S235" s="8">
        <f t="shared" si="39"/>
        <v>8.256178916396804</v>
      </c>
    </row>
    <row r="236" spans="1:19" ht="15">
      <c r="A236" s="1">
        <v>4</v>
      </c>
      <c r="B236" s="5">
        <v>0.78125</v>
      </c>
      <c r="C236" s="1" t="s">
        <v>20</v>
      </c>
      <c r="D236" s="1">
        <v>5</v>
      </c>
      <c r="E236" s="1">
        <v>4</v>
      </c>
      <c r="F236" s="1" t="s">
        <v>54</v>
      </c>
      <c r="G236" s="2">
        <v>52.09310000000001</v>
      </c>
      <c r="H236" s="6">
        <f>1+_xlfn.COUNTIFS(A:A,A236,O:O,"&lt;"&amp;O236)</f>
        <v>3</v>
      </c>
      <c r="I236" s="2">
        <f>_xlfn.AVERAGEIF(A:A,A236,G:G)</f>
        <v>47.97525151515151</v>
      </c>
      <c r="J236" s="2">
        <f t="shared" si="32"/>
        <v>4.117848484848494</v>
      </c>
      <c r="K236" s="2">
        <f t="shared" si="33"/>
        <v>94.1178484848485</v>
      </c>
      <c r="L236" s="2">
        <f t="shared" si="34"/>
        <v>283.4599686357622</v>
      </c>
      <c r="M236" s="2">
        <f>SUMIF(A:A,A236,L:L)</f>
        <v>3431.025907924743</v>
      </c>
      <c r="N236" s="3">
        <f t="shared" si="35"/>
        <v>0.08261667974615006</v>
      </c>
      <c r="O236" s="7">
        <f t="shared" si="36"/>
        <v>12.104093302619077</v>
      </c>
      <c r="P236" s="3">
        <f t="shared" si="37"/>
        <v>0.08261667974615006</v>
      </c>
      <c r="Q236" s="3">
        <f>IF(ISNUMBER(P236),SUMIF(A:A,A236,P:P),"")</f>
        <v>0.8629644301254249</v>
      </c>
      <c r="R236" s="3">
        <f t="shared" si="38"/>
        <v>0.09573590389367774</v>
      </c>
      <c r="S236" s="8">
        <f t="shared" si="39"/>
        <v>10.445401979079643</v>
      </c>
    </row>
    <row r="237" spans="1:19" ht="15">
      <c r="A237" s="1">
        <v>4</v>
      </c>
      <c r="B237" s="5">
        <v>0.78125</v>
      </c>
      <c r="C237" s="1" t="s">
        <v>20</v>
      </c>
      <c r="D237" s="1">
        <v>5</v>
      </c>
      <c r="E237" s="1">
        <v>1</v>
      </c>
      <c r="F237" s="1" t="s">
        <v>51</v>
      </c>
      <c r="G237" s="2">
        <v>51.8100666666666</v>
      </c>
      <c r="H237" s="6">
        <f>1+_xlfn.COUNTIFS(A:A,A237,O:O,"&lt;"&amp;O237)</f>
        <v>4</v>
      </c>
      <c r="I237" s="2">
        <f>_xlfn.AVERAGEIF(A:A,A237,G:G)</f>
        <v>47.97525151515151</v>
      </c>
      <c r="J237" s="2">
        <f t="shared" si="32"/>
        <v>3.8348151515150875</v>
      </c>
      <c r="K237" s="2">
        <f t="shared" si="33"/>
        <v>93.83481515151509</v>
      </c>
      <c r="L237" s="2">
        <f t="shared" si="34"/>
        <v>278.686894330009</v>
      </c>
      <c r="M237" s="2">
        <f>SUMIF(A:A,A237,L:L)</f>
        <v>3431.025907924743</v>
      </c>
      <c r="N237" s="3">
        <f t="shared" si="35"/>
        <v>0.0812255289842952</v>
      </c>
      <c r="O237" s="7">
        <f t="shared" si="36"/>
        <v>12.311400276547882</v>
      </c>
      <c r="P237" s="3">
        <f t="shared" si="37"/>
        <v>0.0812255289842952</v>
      </c>
      <c r="Q237" s="3">
        <f>IF(ISNUMBER(P237),SUMIF(A:A,A237,P:P),"")</f>
        <v>0.8629644301254249</v>
      </c>
      <c r="R237" s="3">
        <f t="shared" si="38"/>
        <v>0.09412384351981894</v>
      </c>
      <c r="S237" s="8">
        <f t="shared" si="39"/>
        <v>10.62430052369714</v>
      </c>
    </row>
    <row r="238" spans="1:19" ht="15">
      <c r="A238" s="1">
        <v>4</v>
      </c>
      <c r="B238" s="5">
        <v>0.78125</v>
      </c>
      <c r="C238" s="1" t="s">
        <v>20</v>
      </c>
      <c r="D238" s="1">
        <v>5</v>
      </c>
      <c r="E238" s="1">
        <v>11</v>
      </c>
      <c r="F238" s="1" t="s">
        <v>61</v>
      </c>
      <c r="G238" s="2">
        <v>49.6821333333333</v>
      </c>
      <c r="H238" s="6">
        <f>1+_xlfn.COUNTIFS(A:A,A238,O:O,"&lt;"&amp;O238)</f>
        <v>5</v>
      </c>
      <c r="I238" s="2">
        <f>_xlfn.AVERAGEIF(A:A,A238,G:G)</f>
        <v>47.97525151515151</v>
      </c>
      <c r="J238" s="2">
        <f t="shared" si="32"/>
        <v>1.7068818181817846</v>
      </c>
      <c r="K238" s="2">
        <f t="shared" si="33"/>
        <v>91.70688181818178</v>
      </c>
      <c r="L238" s="2">
        <f t="shared" si="34"/>
        <v>245.2830645394687</v>
      </c>
      <c r="M238" s="2">
        <f>SUMIF(A:A,A238,L:L)</f>
        <v>3431.025907924743</v>
      </c>
      <c r="N238" s="3">
        <f t="shared" si="35"/>
        <v>0.0714897150653777</v>
      </c>
      <c r="O238" s="7">
        <f t="shared" si="36"/>
        <v>13.988026096977658</v>
      </c>
      <c r="P238" s="3">
        <f t="shared" si="37"/>
        <v>0.0714897150653777</v>
      </c>
      <c r="Q238" s="3">
        <f>IF(ISNUMBER(P238),SUMIF(A:A,A238,P:P),"")</f>
        <v>0.8629644301254249</v>
      </c>
      <c r="R238" s="3">
        <f t="shared" si="38"/>
        <v>0.08284201824516366</v>
      </c>
      <c r="S238" s="8">
        <f t="shared" si="39"/>
        <v>12.071168969357894</v>
      </c>
    </row>
    <row r="239" spans="1:19" ht="15">
      <c r="A239" s="1">
        <v>4</v>
      </c>
      <c r="B239" s="5">
        <v>0.78125</v>
      </c>
      <c r="C239" s="1" t="s">
        <v>20</v>
      </c>
      <c r="D239" s="1">
        <v>5</v>
      </c>
      <c r="E239" s="1">
        <v>3</v>
      </c>
      <c r="F239" s="1" t="s">
        <v>53</v>
      </c>
      <c r="G239" s="2">
        <v>47.4829666666667</v>
      </c>
      <c r="H239" s="6">
        <f>1+_xlfn.COUNTIFS(A:A,A239,O:O,"&lt;"&amp;O239)</f>
        <v>6</v>
      </c>
      <c r="I239" s="2">
        <f>_xlfn.AVERAGEIF(A:A,A239,G:G)</f>
        <v>47.97525151515151</v>
      </c>
      <c r="J239" s="2">
        <f t="shared" si="32"/>
        <v>-0.4922848484848146</v>
      </c>
      <c r="K239" s="2">
        <f t="shared" si="33"/>
        <v>89.50771515151519</v>
      </c>
      <c r="L239" s="2">
        <f t="shared" si="34"/>
        <v>214.96235270357369</v>
      </c>
      <c r="M239" s="2">
        <f>SUMIF(A:A,A239,L:L)</f>
        <v>3431.025907924743</v>
      </c>
      <c r="N239" s="3">
        <f t="shared" si="35"/>
        <v>0.06265250058504913</v>
      </c>
      <c r="O239" s="7">
        <f t="shared" si="36"/>
        <v>15.961054876692849</v>
      </c>
      <c r="P239" s="3">
        <f t="shared" si="37"/>
        <v>0.06265250058504913</v>
      </c>
      <c r="Q239" s="3">
        <f>IF(ISNUMBER(P239),SUMIF(A:A,A239,P:P),"")</f>
        <v>0.8629644301254249</v>
      </c>
      <c r="R239" s="3">
        <f t="shared" si="38"/>
        <v>0.0726014866869346</v>
      </c>
      <c r="S239" s="8">
        <f t="shared" si="39"/>
        <v>13.773822625865877</v>
      </c>
    </row>
    <row r="240" spans="1:19" ht="15">
      <c r="A240" s="1">
        <v>4</v>
      </c>
      <c r="B240" s="5">
        <v>0.78125</v>
      </c>
      <c r="C240" s="1" t="s">
        <v>20</v>
      </c>
      <c r="D240" s="1">
        <v>5</v>
      </c>
      <c r="E240" s="1">
        <v>5</v>
      </c>
      <c r="F240" s="1" t="s">
        <v>55</v>
      </c>
      <c r="G240" s="2">
        <v>45.2973</v>
      </c>
      <c r="H240" s="6">
        <f>1+_xlfn.COUNTIFS(A:A,A240,O:O,"&lt;"&amp;O240)</f>
        <v>7</v>
      </c>
      <c r="I240" s="2">
        <f>_xlfn.AVERAGEIF(A:A,A240,G:G)</f>
        <v>47.97525151515151</v>
      </c>
      <c r="J240" s="2">
        <f t="shared" si="32"/>
        <v>-2.6779515151515128</v>
      </c>
      <c r="K240" s="2">
        <f t="shared" si="33"/>
        <v>87.3220484848485</v>
      </c>
      <c r="L240" s="2">
        <f t="shared" si="34"/>
        <v>188.54239883285288</v>
      </c>
      <c r="M240" s="2">
        <f>SUMIF(A:A,A240,L:L)</f>
        <v>3431.025907924743</v>
      </c>
      <c r="N240" s="3">
        <f t="shared" si="35"/>
        <v>0.054952193277634794</v>
      </c>
      <c r="O240" s="7">
        <f t="shared" si="36"/>
        <v>18.197635805866803</v>
      </c>
      <c r="P240" s="3">
        <f t="shared" si="37"/>
        <v>0.054952193277634794</v>
      </c>
      <c r="Q240" s="3">
        <f>IF(ISNUMBER(P240),SUMIF(A:A,A240,P:P),"")</f>
        <v>0.8629644301254249</v>
      </c>
      <c r="R240" s="3">
        <f t="shared" si="38"/>
        <v>0.06367839896906057</v>
      </c>
      <c r="S240" s="8">
        <f t="shared" si="39"/>
        <v>15.703912412839873</v>
      </c>
    </row>
    <row r="241" spans="1:19" ht="15">
      <c r="A241" s="1">
        <v>4</v>
      </c>
      <c r="B241" s="5">
        <v>0.78125</v>
      </c>
      <c r="C241" s="1" t="s">
        <v>20</v>
      </c>
      <c r="D241" s="1">
        <v>5</v>
      </c>
      <c r="E241" s="1">
        <v>7</v>
      </c>
      <c r="F241" s="1" t="s">
        <v>57</v>
      </c>
      <c r="G241" s="2">
        <v>41.7969</v>
      </c>
      <c r="H241" s="6">
        <f>1+_xlfn.COUNTIFS(A:A,A241,O:O,"&lt;"&amp;O241)</f>
        <v>8</v>
      </c>
      <c r="I241" s="2">
        <f>_xlfn.AVERAGEIF(A:A,A241,G:G)</f>
        <v>47.97525151515151</v>
      </c>
      <c r="J241" s="2">
        <f t="shared" si="32"/>
        <v>-6.178351515151512</v>
      </c>
      <c r="K241" s="2">
        <f t="shared" si="33"/>
        <v>83.82164848484848</v>
      </c>
      <c r="L241" s="2">
        <f t="shared" si="34"/>
        <v>152.82583032739618</v>
      </c>
      <c r="M241" s="2">
        <f>SUMIF(A:A,A241,L:L)</f>
        <v>3431.025907924743</v>
      </c>
      <c r="N241" s="3">
        <f t="shared" si="35"/>
        <v>0.04454231312401628</v>
      </c>
      <c r="O241" s="7">
        <f t="shared" si="36"/>
        <v>22.450562843823683</v>
      </c>
      <c r="P241" s="3">
        <f t="shared" si="37"/>
      </c>
      <c r="Q241" s="3">
        <f>IF(ISNUMBER(P241),SUMIF(A:A,A241,P:P),"")</f>
      </c>
      <c r="R241" s="3">
        <f t="shared" si="38"/>
      </c>
      <c r="S241" s="8">
        <f t="shared" si="39"/>
      </c>
    </row>
    <row r="242" spans="1:19" ht="15">
      <c r="A242" s="1">
        <v>4</v>
      </c>
      <c r="B242" s="5">
        <v>0.78125</v>
      </c>
      <c r="C242" s="1" t="s">
        <v>20</v>
      </c>
      <c r="D242" s="1">
        <v>5</v>
      </c>
      <c r="E242" s="1">
        <v>8</v>
      </c>
      <c r="F242" s="1" t="s">
        <v>58</v>
      </c>
      <c r="G242" s="2">
        <v>40.4787333333334</v>
      </c>
      <c r="H242" s="6">
        <f>1+_xlfn.COUNTIFS(A:A,A242,O:O,"&lt;"&amp;O242)</f>
        <v>9</v>
      </c>
      <c r="I242" s="2">
        <f>_xlfn.AVERAGEIF(A:A,A242,G:G)</f>
        <v>47.97525151515151</v>
      </c>
      <c r="J242" s="2">
        <f t="shared" si="32"/>
        <v>-7.496518181818111</v>
      </c>
      <c r="K242" s="2">
        <f t="shared" si="33"/>
        <v>82.50348181818188</v>
      </c>
      <c r="L242" s="2">
        <f t="shared" si="34"/>
        <v>141.20445973571393</v>
      </c>
      <c r="M242" s="2">
        <f>SUMIF(A:A,A242,L:L)</f>
        <v>3431.025907924743</v>
      </c>
      <c r="N242" s="3">
        <f t="shared" si="35"/>
        <v>0.04115517152160517</v>
      </c>
      <c r="O242" s="7">
        <f t="shared" si="36"/>
        <v>24.29828288955208</v>
      </c>
      <c r="P242" s="3">
        <f t="shared" si="37"/>
      </c>
      <c r="Q242" s="3">
        <f>IF(ISNUMBER(P242),SUMIF(A:A,A242,P:P),"")</f>
      </c>
      <c r="R242" s="3">
        <f t="shared" si="38"/>
      </c>
      <c r="S242" s="8">
        <f t="shared" si="39"/>
      </c>
    </row>
    <row r="243" spans="1:19" ht="15">
      <c r="A243" s="1">
        <v>4</v>
      </c>
      <c r="B243" s="5">
        <v>0.78125</v>
      </c>
      <c r="C243" s="1" t="s">
        <v>20</v>
      </c>
      <c r="D243" s="1">
        <v>5</v>
      </c>
      <c r="E243" s="1">
        <v>9</v>
      </c>
      <c r="F243" s="1" t="s">
        <v>59</v>
      </c>
      <c r="G243" s="2">
        <v>28.6671333333333</v>
      </c>
      <c r="H243" s="6">
        <f>1+_xlfn.COUNTIFS(A:A,A243,O:O,"&lt;"&amp;O243)</f>
        <v>11</v>
      </c>
      <c r="I243" s="2">
        <f>_xlfn.AVERAGEIF(A:A,A243,G:G)</f>
        <v>47.97525151515151</v>
      </c>
      <c r="J243" s="2">
        <f t="shared" si="32"/>
        <v>-19.308118181818212</v>
      </c>
      <c r="K243" s="2">
        <f t="shared" si="33"/>
        <v>70.69188181818178</v>
      </c>
      <c r="L243" s="2">
        <f t="shared" si="34"/>
        <v>69.51293908246106</v>
      </c>
      <c r="M243" s="2">
        <f>SUMIF(A:A,A243,L:L)</f>
        <v>3431.025907924743</v>
      </c>
      <c r="N243" s="3">
        <f t="shared" si="35"/>
        <v>0.020260103230903895</v>
      </c>
      <c r="O243" s="7">
        <f t="shared" si="36"/>
        <v>49.35809006514057</v>
      </c>
      <c r="P243" s="3">
        <f t="shared" si="37"/>
      </c>
      <c r="Q243" s="3">
        <f>IF(ISNUMBER(P243),SUMIF(A:A,A243,P:P),"")</f>
      </c>
      <c r="R243" s="3">
        <f t="shared" si="38"/>
      </c>
      <c r="S243" s="8">
        <f t="shared" si="39"/>
      </c>
    </row>
    <row r="244" spans="1:19" ht="15">
      <c r="A244" s="1">
        <v>4</v>
      </c>
      <c r="B244" s="5">
        <v>0.78125</v>
      </c>
      <c r="C244" s="1" t="s">
        <v>20</v>
      </c>
      <c r="D244" s="1">
        <v>5</v>
      </c>
      <c r="E244" s="1">
        <v>10</v>
      </c>
      <c r="F244" s="1" t="s">
        <v>60</v>
      </c>
      <c r="G244" s="2">
        <v>35.7979</v>
      </c>
      <c r="H244" s="6">
        <f>1+_xlfn.COUNTIFS(A:A,A244,O:O,"&lt;"&amp;O244)</f>
        <v>10</v>
      </c>
      <c r="I244" s="2">
        <f>_xlfn.AVERAGEIF(A:A,A244,G:G)</f>
        <v>47.97525151515151</v>
      </c>
      <c r="J244" s="2">
        <f t="shared" si="32"/>
        <v>-12.177351515151514</v>
      </c>
      <c r="K244" s="2">
        <f t="shared" si="33"/>
        <v>77.82264848484849</v>
      </c>
      <c r="L244" s="2">
        <f t="shared" si="34"/>
        <v>106.6293614013276</v>
      </c>
      <c r="M244" s="2">
        <f>SUMIF(A:A,A244,L:L)</f>
        <v>3431.025907924743</v>
      </c>
      <c r="N244" s="3">
        <f t="shared" si="35"/>
        <v>0.03107798199804979</v>
      </c>
      <c r="O244" s="7">
        <f t="shared" si="36"/>
        <v>32.177121412283206</v>
      </c>
      <c r="P244" s="3">
        <f t="shared" si="37"/>
      </c>
      <c r="Q244" s="3">
        <f>IF(ISNUMBER(P244),SUMIF(A:A,A244,P:P),"")</f>
      </c>
      <c r="R244" s="3">
        <f t="shared" si="38"/>
      </c>
      <c r="S244" s="8">
        <f t="shared" si="39"/>
      </c>
    </row>
    <row r="245" spans="1:19" ht="15">
      <c r="A245" s="1">
        <v>18</v>
      </c>
      <c r="B245" s="5">
        <v>0.7916666666666666</v>
      </c>
      <c r="C245" s="1" t="s">
        <v>160</v>
      </c>
      <c r="D245" s="1">
        <v>3</v>
      </c>
      <c r="E245" s="1">
        <v>2</v>
      </c>
      <c r="F245" s="1" t="s">
        <v>174</v>
      </c>
      <c r="G245" s="2">
        <v>75.9758000000001</v>
      </c>
      <c r="H245" s="6">
        <f>1+_xlfn.COUNTIFS(A:A,A245,O:O,"&lt;"&amp;O245)</f>
        <v>1</v>
      </c>
      <c r="I245" s="2">
        <f>_xlfn.AVERAGEIF(A:A,A245,G:G)</f>
        <v>58.252480952380935</v>
      </c>
      <c r="J245" s="2">
        <f t="shared" si="32"/>
        <v>17.72331904761917</v>
      </c>
      <c r="K245" s="2">
        <f t="shared" si="33"/>
        <v>107.72331904761917</v>
      </c>
      <c r="L245" s="2">
        <f t="shared" si="34"/>
        <v>641.237012492677</v>
      </c>
      <c r="M245" s="2">
        <f>SUMIF(A:A,A245,L:L)</f>
        <v>2104.2244797207823</v>
      </c>
      <c r="N245" s="3">
        <f t="shared" si="35"/>
        <v>0.3047379301365058</v>
      </c>
      <c r="O245" s="7">
        <f t="shared" si="36"/>
        <v>3.2815081455467494</v>
      </c>
      <c r="P245" s="3">
        <f t="shared" si="37"/>
        <v>0.3047379301365058</v>
      </c>
      <c r="Q245" s="3">
        <f>IF(ISNUMBER(P245),SUMIF(A:A,A245,P:P),"")</f>
        <v>0.9345374645322934</v>
      </c>
      <c r="R245" s="3">
        <f t="shared" si="38"/>
        <v>0.3260842306509537</v>
      </c>
      <c r="S245" s="8">
        <f t="shared" si="39"/>
        <v>3.066692302181327</v>
      </c>
    </row>
    <row r="246" spans="1:19" ht="15">
      <c r="A246" s="1">
        <v>18</v>
      </c>
      <c r="B246" s="5">
        <v>0.7916666666666666</v>
      </c>
      <c r="C246" s="1" t="s">
        <v>160</v>
      </c>
      <c r="D246" s="1">
        <v>3</v>
      </c>
      <c r="E246" s="1">
        <v>1</v>
      </c>
      <c r="F246" s="1" t="s">
        <v>173</v>
      </c>
      <c r="G246" s="2">
        <v>74.4586666666667</v>
      </c>
      <c r="H246" s="6">
        <f>1+_xlfn.COUNTIFS(A:A,A246,O:O,"&lt;"&amp;O246)</f>
        <v>2</v>
      </c>
      <c r="I246" s="2">
        <f>_xlfn.AVERAGEIF(A:A,A246,G:G)</f>
        <v>58.252480952380935</v>
      </c>
      <c r="J246" s="2">
        <f t="shared" si="32"/>
        <v>16.206185714285766</v>
      </c>
      <c r="K246" s="2">
        <f t="shared" si="33"/>
        <v>106.20618571428577</v>
      </c>
      <c r="L246" s="2">
        <f t="shared" si="34"/>
        <v>585.4443566184638</v>
      </c>
      <c r="M246" s="2">
        <f>SUMIF(A:A,A246,L:L)</f>
        <v>2104.2244797207823</v>
      </c>
      <c r="N246" s="3">
        <f t="shared" si="35"/>
        <v>0.2782233370349102</v>
      </c>
      <c r="O246" s="7">
        <f t="shared" si="36"/>
        <v>3.5942347994860135</v>
      </c>
      <c r="P246" s="3">
        <f t="shared" si="37"/>
        <v>0.2782233370349102</v>
      </c>
      <c r="Q246" s="3">
        <f>IF(ISNUMBER(P246),SUMIF(A:A,A246,P:P),"")</f>
        <v>0.9345374645322934</v>
      </c>
      <c r="R246" s="3">
        <f t="shared" si="38"/>
        <v>0.2977123417670069</v>
      </c>
      <c r="S246" s="8">
        <f t="shared" si="39"/>
        <v>3.3589470764453946</v>
      </c>
    </row>
    <row r="247" spans="1:19" ht="15">
      <c r="A247" s="1">
        <v>18</v>
      </c>
      <c r="B247" s="5">
        <v>0.7916666666666666</v>
      </c>
      <c r="C247" s="1" t="s">
        <v>160</v>
      </c>
      <c r="D247" s="1">
        <v>3</v>
      </c>
      <c r="E247" s="1">
        <v>7</v>
      </c>
      <c r="F247" s="1" t="s">
        <v>177</v>
      </c>
      <c r="G247" s="2">
        <v>61.6803666666666</v>
      </c>
      <c r="H247" s="6">
        <f>1+_xlfn.COUNTIFS(A:A,A247,O:O,"&lt;"&amp;O247)</f>
        <v>3</v>
      </c>
      <c r="I247" s="2">
        <f>_xlfn.AVERAGEIF(A:A,A247,G:G)</f>
        <v>58.252480952380935</v>
      </c>
      <c r="J247" s="2">
        <f t="shared" si="32"/>
        <v>3.427885714285665</v>
      </c>
      <c r="K247" s="2">
        <f t="shared" si="33"/>
        <v>93.42788571428567</v>
      </c>
      <c r="L247" s="2">
        <f t="shared" si="34"/>
        <v>271.964935085024</v>
      </c>
      <c r="M247" s="2">
        <f>SUMIF(A:A,A247,L:L)</f>
        <v>2104.2244797207823</v>
      </c>
      <c r="N247" s="3">
        <f t="shared" si="35"/>
        <v>0.12924711108822007</v>
      </c>
      <c r="O247" s="7">
        <f t="shared" si="36"/>
        <v>7.737116842150778</v>
      </c>
      <c r="P247" s="3">
        <f t="shared" si="37"/>
        <v>0.12924711108822007</v>
      </c>
      <c r="Q247" s="3">
        <f>IF(ISNUMBER(P247),SUMIF(A:A,A247,P:P),"")</f>
        <v>0.9345374645322934</v>
      </c>
      <c r="R247" s="3">
        <f t="shared" si="38"/>
        <v>0.13830062035330407</v>
      </c>
      <c r="S247" s="8">
        <f t="shared" si="39"/>
        <v>7.230625556453692</v>
      </c>
    </row>
    <row r="248" spans="1:19" ht="15">
      <c r="A248" s="1">
        <v>18</v>
      </c>
      <c r="B248" s="5">
        <v>0.7916666666666666</v>
      </c>
      <c r="C248" s="1" t="s">
        <v>160</v>
      </c>
      <c r="D248" s="1">
        <v>3</v>
      </c>
      <c r="E248" s="1">
        <v>3</v>
      </c>
      <c r="F248" s="1" t="s">
        <v>175</v>
      </c>
      <c r="G248" s="2">
        <v>60.982399999999906</v>
      </c>
      <c r="H248" s="6">
        <f>1+_xlfn.COUNTIFS(A:A,A248,O:O,"&lt;"&amp;O248)</f>
        <v>4</v>
      </c>
      <c r="I248" s="2">
        <f>_xlfn.AVERAGEIF(A:A,A248,G:G)</f>
        <v>58.252480952380935</v>
      </c>
      <c r="J248" s="2">
        <f t="shared" si="32"/>
        <v>2.7299190476189708</v>
      </c>
      <c r="K248" s="2">
        <f t="shared" si="33"/>
        <v>92.72991904761898</v>
      </c>
      <c r="L248" s="2">
        <f t="shared" si="34"/>
        <v>260.8107746020132</v>
      </c>
      <c r="M248" s="2">
        <f>SUMIF(A:A,A248,L:L)</f>
        <v>2104.2244797207823</v>
      </c>
      <c r="N248" s="3">
        <f t="shared" si="35"/>
        <v>0.12394626957130601</v>
      </c>
      <c r="O248" s="7">
        <f t="shared" si="36"/>
        <v>8.068012078610419</v>
      </c>
      <c r="P248" s="3">
        <f t="shared" si="37"/>
        <v>0.12394626957130601</v>
      </c>
      <c r="Q248" s="3">
        <f>IF(ISNUMBER(P248),SUMIF(A:A,A248,P:P),"")</f>
        <v>0.9345374645322934</v>
      </c>
      <c r="R248" s="3">
        <f t="shared" si="38"/>
        <v>0.13262846517698168</v>
      </c>
      <c r="S248" s="8">
        <f t="shared" si="39"/>
        <v>7.5398595517604985</v>
      </c>
    </row>
    <row r="249" spans="1:19" ht="15">
      <c r="A249" s="1">
        <v>18</v>
      </c>
      <c r="B249" s="5">
        <v>0.7916666666666666</v>
      </c>
      <c r="C249" s="1" t="s">
        <v>160</v>
      </c>
      <c r="D249" s="1">
        <v>3</v>
      </c>
      <c r="E249" s="1">
        <v>6</v>
      </c>
      <c r="F249" s="1" t="s">
        <v>176</v>
      </c>
      <c r="G249" s="2">
        <v>57.1326999999999</v>
      </c>
      <c r="H249" s="6">
        <f>1+_xlfn.COUNTIFS(A:A,A249,O:O,"&lt;"&amp;O249)</f>
        <v>5</v>
      </c>
      <c r="I249" s="2">
        <f>_xlfn.AVERAGEIF(A:A,A249,G:G)</f>
        <v>58.252480952380935</v>
      </c>
      <c r="J249" s="2">
        <f t="shared" si="32"/>
        <v>-1.119780952381035</v>
      </c>
      <c r="K249" s="2">
        <f t="shared" si="33"/>
        <v>88.88021904761897</v>
      </c>
      <c r="L249" s="2">
        <f t="shared" si="34"/>
        <v>207.01953128686606</v>
      </c>
      <c r="M249" s="2">
        <f>SUMIF(A:A,A249,L:L)</f>
        <v>2104.2244797207823</v>
      </c>
      <c r="N249" s="3">
        <f t="shared" si="35"/>
        <v>0.09838281670135131</v>
      </c>
      <c r="O249" s="7">
        <f t="shared" si="36"/>
        <v>10.16437660079989</v>
      </c>
      <c r="P249" s="3">
        <f t="shared" si="37"/>
        <v>0.09838281670135131</v>
      </c>
      <c r="Q249" s="3">
        <f>IF(ISNUMBER(P249),SUMIF(A:A,A249,P:P),"")</f>
        <v>0.9345374645322934</v>
      </c>
      <c r="R249" s="3">
        <f t="shared" si="38"/>
        <v>0.10527434205175372</v>
      </c>
      <c r="S249" s="8">
        <f t="shared" si="39"/>
        <v>9.4989907370629</v>
      </c>
    </row>
    <row r="250" spans="1:19" ht="15">
      <c r="A250" s="1">
        <v>18</v>
      </c>
      <c r="B250" s="5">
        <v>0.7916666666666666</v>
      </c>
      <c r="C250" s="1" t="s">
        <v>160</v>
      </c>
      <c r="D250" s="1">
        <v>3</v>
      </c>
      <c r="E250" s="1">
        <v>8</v>
      </c>
      <c r="F250" s="1" t="s">
        <v>178</v>
      </c>
      <c r="G250" s="2">
        <v>39.6199333333333</v>
      </c>
      <c r="H250" s="6">
        <f>1+_xlfn.COUNTIFS(A:A,A250,O:O,"&lt;"&amp;O250)</f>
        <v>6</v>
      </c>
      <c r="I250" s="2">
        <f>_xlfn.AVERAGEIF(A:A,A250,G:G)</f>
        <v>58.252480952380935</v>
      </c>
      <c r="J250" s="2">
        <f t="shared" si="32"/>
        <v>-18.632547619047635</v>
      </c>
      <c r="K250" s="2">
        <f t="shared" si="33"/>
        <v>71.36745238095236</v>
      </c>
      <c r="L250" s="2">
        <f t="shared" si="34"/>
        <v>72.3884779838265</v>
      </c>
      <c r="M250" s="2">
        <f>SUMIF(A:A,A250,L:L)</f>
        <v>2104.2244797207823</v>
      </c>
      <c r="N250" s="3">
        <f t="shared" si="35"/>
        <v>0.03440149978363145</v>
      </c>
      <c r="O250" s="7">
        <f t="shared" si="36"/>
        <v>29.06850010288822</v>
      </c>
      <c r="P250" s="3">
        <f t="shared" si="37"/>
      </c>
      <c r="Q250" s="3">
        <f>IF(ISNUMBER(P250),SUMIF(A:A,A250,P:P),"")</f>
      </c>
      <c r="R250" s="3">
        <f t="shared" si="38"/>
      </c>
      <c r="S250" s="8">
        <f t="shared" si="39"/>
      </c>
    </row>
    <row r="251" spans="1:19" ht="15">
      <c r="A251" s="1">
        <v>18</v>
      </c>
      <c r="B251" s="5">
        <v>0.7916666666666666</v>
      </c>
      <c r="C251" s="1" t="s">
        <v>160</v>
      </c>
      <c r="D251" s="1">
        <v>3</v>
      </c>
      <c r="E251" s="1">
        <v>13</v>
      </c>
      <c r="F251" s="1" t="s">
        <v>179</v>
      </c>
      <c r="G251" s="2">
        <v>37.9175</v>
      </c>
      <c r="H251" s="6">
        <f>1+_xlfn.COUNTIFS(A:A,A251,O:O,"&lt;"&amp;O251)</f>
        <v>7</v>
      </c>
      <c r="I251" s="2">
        <f>_xlfn.AVERAGEIF(A:A,A251,G:G)</f>
        <v>58.252480952380935</v>
      </c>
      <c r="J251" s="2">
        <f t="shared" si="32"/>
        <v>-20.33498095238094</v>
      </c>
      <c r="K251" s="2">
        <f t="shared" si="33"/>
        <v>69.66501904761907</v>
      </c>
      <c r="L251" s="2">
        <f t="shared" si="34"/>
        <v>65.35939165191188</v>
      </c>
      <c r="M251" s="2">
        <f>SUMIF(A:A,A251,L:L)</f>
        <v>2104.2244797207823</v>
      </c>
      <c r="N251" s="3">
        <f t="shared" si="35"/>
        <v>0.03106103568407524</v>
      </c>
      <c r="O251" s="7">
        <f t="shared" si="36"/>
        <v>32.19467664153557</v>
      </c>
      <c r="P251" s="3">
        <f t="shared" si="37"/>
      </c>
      <c r="Q251" s="3">
        <f>IF(ISNUMBER(P251),SUMIF(A:A,A251,P:P),"")</f>
      </c>
      <c r="R251" s="3">
        <f t="shared" si="38"/>
      </c>
      <c r="S251" s="8">
        <f t="shared" si="39"/>
      </c>
    </row>
    <row r="252" spans="1:19" ht="15">
      <c r="A252" s="1">
        <v>5</v>
      </c>
      <c r="B252" s="5">
        <v>0.8020833333333334</v>
      </c>
      <c r="C252" s="1" t="s">
        <v>20</v>
      </c>
      <c r="D252" s="1">
        <v>6</v>
      </c>
      <c r="E252" s="1">
        <v>4</v>
      </c>
      <c r="F252" s="1" t="s">
        <v>65</v>
      </c>
      <c r="G252" s="2">
        <v>74.19590000000001</v>
      </c>
      <c r="H252" s="6">
        <f>1+_xlfn.COUNTIFS(A:A,A252,O:O,"&lt;"&amp;O252)</f>
        <v>1</v>
      </c>
      <c r="I252" s="2">
        <f>_xlfn.AVERAGEIF(A:A,A252,G:G)</f>
        <v>48.53238484848486</v>
      </c>
      <c r="J252" s="2">
        <f t="shared" si="32"/>
        <v>25.66351515151515</v>
      </c>
      <c r="K252" s="2">
        <f t="shared" si="33"/>
        <v>115.66351515151516</v>
      </c>
      <c r="L252" s="2">
        <f t="shared" si="34"/>
        <v>1032.5749459639476</v>
      </c>
      <c r="M252" s="2">
        <f>SUMIF(A:A,A252,L:L)</f>
        <v>3742.922546910487</v>
      </c>
      <c r="N252" s="3">
        <f t="shared" si="35"/>
        <v>0.2758739816340212</v>
      </c>
      <c r="O252" s="7">
        <f t="shared" si="36"/>
        <v>3.624843466850077</v>
      </c>
      <c r="P252" s="3">
        <f t="shared" si="37"/>
        <v>0.2758739816340212</v>
      </c>
      <c r="Q252" s="3">
        <f>IF(ISNUMBER(P252),SUMIF(A:A,A252,P:P),"")</f>
        <v>0.9063497970563437</v>
      </c>
      <c r="R252" s="3">
        <f t="shared" si="38"/>
        <v>0.3043791508863452</v>
      </c>
      <c r="S252" s="8">
        <f t="shared" si="39"/>
        <v>3.2853761405405812</v>
      </c>
    </row>
    <row r="253" spans="1:19" ht="15">
      <c r="A253" s="1">
        <v>5</v>
      </c>
      <c r="B253" s="5">
        <v>0.8020833333333334</v>
      </c>
      <c r="C253" s="1" t="s">
        <v>20</v>
      </c>
      <c r="D253" s="1">
        <v>6</v>
      </c>
      <c r="E253" s="1">
        <v>3</v>
      </c>
      <c r="F253" s="1" t="s">
        <v>64</v>
      </c>
      <c r="G253" s="2">
        <v>65.6709</v>
      </c>
      <c r="H253" s="6">
        <f>1+_xlfn.COUNTIFS(A:A,A253,O:O,"&lt;"&amp;O253)</f>
        <v>2</v>
      </c>
      <c r="I253" s="2">
        <f>_xlfn.AVERAGEIF(A:A,A253,G:G)</f>
        <v>48.53238484848486</v>
      </c>
      <c r="J253" s="2">
        <f t="shared" si="32"/>
        <v>17.138515151515143</v>
      </c>
      <c r="K253" s="2">
        <f t="shared" si="33"/>
        <v>107.13851515151515</v>
      </c>
      <c r="L253" s="2">
        <f t="shared" si="34"/>
        <v>619.1273020240244</v>
      </c>
      <c r="M253" s="2">
        <f>SUMIF(A:A,A253,L:L)</f>
        <v>3742.922546910487</v>
      </c>
      <c r="N253" s="3">
        <f t="shared" si="35"/>
        <v>0.16541280089674026</v>
      </c>
      <c r="O253" s="7">
        <f t="shared" si="36"/>
        <v>6.045481332634315</v>
      </c>
      <c r="P253" s="3">
        <f t="shared" si="37"/>
        <v>0.16541280089674026</v>
      </c>
      <c r="Q253" s="3">
        <f>IF(ISNUMBER(P253),SUMIF(A:A,A253,P:P),"")</f>
        <v>0.9063497970563437</v>
      </c>
      <c r="R253" s="3">
        <f t="shared" si="38"/>
        <v>0.182504372411149</v>
      </c>
      <c r="S253" s="8">
        <f t="shared" si="39"/>
        <v>5.479320778941026</v>
      </c>
    </row>
    <row r="254" spans="1:19" ht="15">
      <c r="A254" s="1">
        <v>5</v>
      </c>
      <c r="B254" s="5">
        <v>0.8020833333333334</v>
      </c>
      <c r="C254" s="1" t="s">
        <v>20</v>
      </c>
      <c r="D254" s="1">
        <v>6</v>
      </c>
      <c r="E254" s="1">
        <v>8</v>
      </c>
      <c r="F254" s="1" t="s">
        <v>69</v>
      </c>
      <c r="G254" s="2">
        <v>63.4251666666667</v>
      </c>
      <c r="H254" s="6">
        <f>1+_xlfn.COUNTIFS(A:A,A254,O:O,"&lt;"&amp;O254)</f>
        <v>3</v>
      </c>
      <c r="I254" s="2">
        <f>_xlfn.AVERAGEIF(A:A,A254,G:G)</f>
        <v>48.53238484848486</v>
      </c>
      <c r="J254" s="2">
        <f t="shared" si="32"/>
        <v>14.892781818181838</v>
      </c>
      <c r="K254" s="2">
        <f t="shared" si="33"/>
        <v>104.89278181818185</v>
      </c>
      <c r="L254" s="2">
        <f t="shared" si="34"/>
        <v>541.0798738579895</v>
      </c>
      <c r="M254" s="2">
        <f>SUMIF(A:A,A254,L:L)</f>
        <v>3742.922546910487</v>
      </c>
      <c r="N254" s="3">
        <f t="shared" si="35"/>
        <v>0.14456079896833876</v>
      </c>
      <c r="O254" s="7">
        <f t="shared" si="36"/>
        <v>6.917504656424988</v>
      </c>
      <c r="P254" s="3">
        <f t="shared" si="37"/>
        <v>0.14456079896833876</v>
      </c>
      <c r="Q254" s="3">
        <f>IF(ISNUMBER(P254),SUMIF(A:A,A254,P:P),"")</f>
        <v>0.9063497970563437</v>
      </c>
      <c r="R254" s="3">
        <f t="shared" si="38"/>
        <v>0.1594978003391687</v>
      </c>
      <c r="S254" s="8">
        <f t="shared" si="39"/>
        <v>6.269678941487101</v>
      </c>
    </row>
    <row r="255" spans="1:19" ht="15">
      <c r="A255" s="1">
        <v>5</v>
      </c>
      <c r="B255" s="5">
        <v>0.8020833333333334</v>
      </c>
      <c r="C255" s="1" t="s">
        <v>20</v>
      </c>
      <c r="D255" s="1">
        <v>6</v>
      </c>
      <c r="E255" s="1">
        <v>6</v>
      </c>
      <c r="F255" s="1" t="s">
        <v>67</v>
      </c>
      <c r="G255" s="2">
        <v>58.99323333333329</v>
      </c>
      <c r="H255" s="6">
        <f>1+_xlfn.COUNTIFS(A:A,A255,O:O,"&lt;"&amp;O255)</f>
        <v>4</v>
      </c>
      <c r="I255" s="2">
        <f>_xlfn.AVERAGEIF(A:A,A255,G:G)</f>
        <v>48.53238484848486</v>
      </c>
      <c r="J255" s="2">
        <f t="shared" si="32"/>
        <v>10.460848484848434</v>
      </c>
      <c r="K255" s="2">
        <f t="shared" si="33"/>
        <v>100.46084848484844</v>
      </c>
      <c r="L255" s="2">
        <f t="shared" si="34"/>
        <v>414.7396230932566</v>
      </c>
      <c r="M255" s="2">
        <f>SUMIF(A:A,A255,L:L)</f>
        <v>3742.922546910487</v>
      </c>
      <c r="N255" s="3">
        <f t="shared" si="35"/>
        <v>0.11080635997546738</v>
      </c>
      <c r="O255" s="7">
        <f t="shared" si="36"/>
        <v>9.024752732798017</v>
      </c>
      <c r="P255" s="3">
        <f t="shared" si="37"/>
        <v>0.11080635997546738</v>
      </c>
      <c r="Q255" s="3">
        <f>IF(ISNUMBER(P255),SUMIF(A:A,A255,P:P),"")</f>
        <v>0.9063497970563437</v>
      </c>
      <c r="R255" s="3">
        <f t="shared" si="38"/>
        <v>0.12225562397139153</v>
      </c>
      <c r="S255" s="8">
        <f t="shared" si="39"/>
        <v>8.179582807855166</v>
      </c>
    </row>
    <row r="256" spans="1:19" ht="15">
      <c r="A256" s="1">
        <v>5</v>
      </c>
      <c r="B256" s="5">
        <v>0.8020833333333334</v>
      </c>
      <c r="C256" s="1" t="s">
        <v>20</v>
      </c>
      <c r="D256" s="1">
        <v>6</v>
      </c>
      <c r="E256" s="1">
        <v>2</v>
      </c>
      <c r="F256" s="1" t="s">
        <v>63</v>
      </c>
      <c r="G256" s="2">
        <v>56.9323333333333</v>
      </c>
      <c r="H256" s="6">
        <f>1+_xlfn.COUNTIFS(A:A,A256,O:O,"&lt;"&amp;O256)</f>
        <v>5</v>
      </c>
      <c r="I256" s="2">
        <f>_xlfn.AVERAGEIF(A:A,A256,G:G)</f>
        <v>48.53238484848486</v>
      </c>
      <c r="J256" s="2">
        <f t="shared" si="32"/>
        <v>8.399948484848437</v>
      </c>
      <c r="K256" s="2">
        <f t="shared" si="33"/>
        <v>98.39994848484844</v>
      </c>
      <c r="L256" s="2">
        <f t="shared" si="34"/>
        <v>366.4994091160555</v>
      </c>
      <c r="M256" s="2">
        <f>SUMIF(A:A,A256,L:L)</f>
        <v>3742.922546910487</v>
      </c>
      <c r="N256" s="3">
        <f t="shared" si="35"/>
        <v>0.09791797840395451</v>
      </c>
      <c r="O256" s="7">
        <f t="shared" si="36"/>
        <v>10.21262914430854</v>
      </c>
      <c r="P256" s="3">
        <f t="shared" si="37"/>
        <v>0.09791797840395451</v>
      </c>
      <c r="Q256" s="3">
        <f>IF(ISNUMBER(P256),SUMIF(A:A,A256,P:P),"")</f>
        <v>0.9063497970563437</v>
      </c>
      <c r="R256" s="3">
        <f t="shared" si="38"/>
        <v>0.10803552747733157</v>
      </c>
      <c r="S256" s="8">
        <f t="shared" si="39"/>
        <v>9.256214352355746</v>
      </c>
    </row>
    <row r="257" spans="1:19" ht="15">
      <c r="A257" s="1">
        <v>5</v>
      </c>
      <c r="B257" s="5">
        <v>0.8020833333333334</v>
      </c>
      <c r="C257" s="1" t="s">
        <v>20</v>
      </c>
      <c r="D257" s="1">
        <v>6</v>
      </c>
      <c r="E257" s="1">
        <v>10</v>
      </c>
      <c r="F257" s="1" t="s">
        <v>71</v>
      </c>
      <c r="G257" s="2">
        <v>48.2501333333333</v>
      </c>
      <c r="H257" s="6">
        <f>1+_xlfn.COUNTIFS(A:A,A257,O:O,"&lt;"&amp;O257)</f>
        <v>6</v>
      </c>
      <c r="I257" s="2">
        <f>_xlfn.AVERAGEIF(A:A,A257,G:G)</f>
        <v>48.53238484848486</v>
      </c>
      <c r="J257" s="2">
        <f t="shared" si="32"/>
        <v>-0.28225151515155744</v>
      </c>
      <c r="K257" s="2">
        <f t="shared" si="33"/>
        <v>89.71774848484844</v>
      </c>
      <c r="L257" s="2">
        <f t="shared" si="34"/>
        <v>217.68844932957023</v>
      </c>
      <c r="M257" s="2">
        <f>SUMIF(A:A,A257,L:L)</f>
        <v>3742.922546910487</v>
      </c>
      <c r="N257" s="3">
        <f t="shared" si="35"/>
        <v>0.058160019770982535</v>
      </c>
      <c r="O257" s="7">
        <f t="shared" si="36"/>
        <v>17.19394188546897</v>
      </c>
      <c r="P257" s="3">
        <f t="shared" si="37"/>
        <v>0.058160019770982535</v>
      </c>
      <c r="Q257" s="3">
        <f>IF(ISNUMBER(P257),SUMIF(A:A,A257,P:P),"")</f>
        <v>0.9063497970563437</v>
      </c>
      <c r="R257" s="3">
        <f t="shared" si="38"/>
        <v>0.0641695071371732</v>
      </c>
      <c r="S257" s="8">
        <f t="shared" si="39"/>
        <v>15.583725738493369</v>
      </c>
    </row>
    <row r="258" spans="1:19" ht="15">
      <c r="A258" s="1">
        <v>5</v>
      </c>
      <c r="B258" s="5">
        <v>0.8020833333333334</v>
      </c>
      <c r="C258" s="1" t="s">
        <v>20</v>
      </c>
      <c r="D258" s="1">
        <v>6</v>
      </c>
      <c r="E258" s="1">
        <v>1</v>
      </c>
      <c r="F258" s="1" t="s">
        <v>62</v>
      </c>
      <c r="G258" s="2">
        <v>46.8948666666667</v>
      </c>
      <c r="H258" s="6">
        <f>1+_xlfn.COUNTIFS(A:A,A258,O:O,"&lt;"&amp;O258)</f>
        <v>7</v>
      </c>
      <c r="I258" s="2">
        <f>_xlfn.AVERAGEIF(A:A,A258,G:G)</f>
        <v>48.53238484848486</v>
      </c>
      <c r="J258" s="2">
        <f t="shared" si="32"/>
        <v>-1.6375181818181588</v>
      </c>
      <c r="K258" s="2">
        <f t="shared" si="33"/>
        <v>88.36248181818183</v>
      </c>
      <c r="L258" s="2">
        <f t="shared" si="34"/>
        <v>200.68748740508917</v>
      </c>
      <c r="M258" s="2">
        <f>SUMIF(A:A,A258,L:L)</f>
        <v>3742.922546910487</v>
      </c>
      <c r="N258" s="3">
        <f t="shared" si="35"/>
        <v>0.053617857406839005</v>
      </c>
      <c r="O258" s="7">
        <f t="shared" si="36"/>
        <v>18.65050280566506</v>
      </c>
      <c r="P258" s="3">
        <f t="shared" si="37"/>
        <v>0.053617857406839005</v>
      </c>
      <c r="Q258" s="3">
        <f>IF(ISNUMBER(P258),SUMIF(A:A,A258,P:P),"")</f>
        <v>0.9063497970563437</v>
      </c>
      <c r="R258" s="3">
        <f t="shared" si="38"/>
        <v>0.05915801777744076</v>
      </c>
      <c r="S258" s="8">
        <f t="shared" si="39"/>
        <v>16.903879432913296</v>
      </c>
    </row>
    <row r="259" spans="1:19" ht="15">
      <c r="A259" s="1">
        <v>5</v>
      </c>
      <c r="B259" s="5">
        <v>0.8020833333333334</v>
      </c>
      <c r="C259" s="1" t="s">
        <v>20</v>
      </c>
      <c r="D259" s="1">
        <v>6</v>
      </c>
      <c r="E259" s="1">
        <v>5</v>
      </c>
      <c r="F259" s="1" t="s">
        <v>66</v>
      </c>
      <c r="G259" s="2">
        <v>22.2182666666667</v>
      </c>
      <c r="H259" s="6">
        <f>1+_xlfn.COUNTIFS(A:A,A259,O:O,"&lt;"&amp;O259)</f>
        <v>10</v>
      </c>
      <c r="I259" s="2">
        <f>_xlfn.AVERAGEIF(A:A,A259,G:G)</f>
        <v>48.53238484848486</v>
      </c>
      <c r="J259" s="2">
        <f t="shared" si="32"/>
        <v>-26.31411818181816</v>
      </c>
      <c r="K259" s="2">
        <f t="shared" si="33"/>
        <v>63.68588181818184</v>
      </c>
      <c r="L259" s="2">
        <f t="shared" si="34"/>
        <v>45.656816147399155</v>
      </c>
      <c r="M259" s="2">
        <f>SUMIF(A:A,A259,L:L)</f>
        <v>3742.922546910487</v>
      </c>
      <c r="N259" s="3">
        <f t="shared" si="35"/>
        <v>0.012198172838250572</v>
      </c>
      <c r="O259" s="7">
        <f t="shared" si="36"/>
        <v>81.97949096640421</v>
      </c>
      <c r="P259" s="3">
        <f t="shared" si="37"/>
      </c>
      <c r="Q259" s="3">
        <f>IF(ISNUMBER(P259),SUMIF(A:A,A259,P:P),"")</f>
      </c>
      <c r="R259" s="3">
        <f t="shared" si="38"/>
      </c>
      <c r="S259" s="8">
        <f t="shared" si="39"/>
      </c>
    </row>
    <row r="260" spans="1:19" ht="15">
      <c r="A260" s="1">
        <v>5</v>
      </c>
      <c r="B260" s="5">
        <v>0.8020833333333334</v>
      </c>
      <c r="C260" s="1" t="s">
        <v>20</v>
      </c>
      <c r="D260" s="1">
        <v>6</v>
      </c>
      <c r="E260" s="1">
        <v>7</v>
      </c>
      <c r="F260" s="1" t="s">
        <v>68</v>
      </c>
      <c r="G260" s="2">
        <v>43.173899999999996</v>
      </c>
      <c r="H260" s="6">
        <f>1+_xlfn.COUNTIFS(A:A,A260,O:O,"&lt;"&amp;O260)</f>
        <v>8</v>
      </c>
      <c r="I260" s="2">
        <f>_xlfn.AVERAGEIF(A:A,A260,G:G)</f>
        <v>48.53238484848486</v>
      </c>
      <c r="J260" s="2">
        <f t="shared" si="32"/>
        <v>-5.3584848484848635</v>
      </c>
      <c r="K260" s="2">
        <f t="shared" si="33"/>
        <v>84.64151515151514</v>
      </c>
      <c r="L260" s="2">
        <f t="shared" si="34"/>
        <v>160.53161624016258</v>
      </c>
      <c r="M260" s="2">
        <f>SUMIF(A:A,A260,L:L)</f>
        <v>3742.922546910487</v>
      </c>
      <c r="N260" s="3">
        <f t="shared" si="35"/>
        <v>0.042889377011733745</v>
      </c>
      <c r="O260" s="7">
        <f t="shared" si="36"/>
        <v>23.315796816690025</v>
      </c>
      <c r="P260" s="3">
        <f t="shared" si="37"/>
      </c>
      <c r="Q260" s="3">
        <f>IF(ISNUMBER(P260),SUMIF(A:A,A260,P:P),"")</f>
      </c>
      <c r="R260" s="3">
        <f t="shared" si="38"/>
      </c>
      <c r="S260" s="8">
        <f t="shared" si="39"/>
      </c>
    </row>
    <row r="261" spans="1:19" ht="15">
      <c r="A261" s="1">
        <v>5</v>
      </c>
      <c r="B261" s="5">
        <v>0.8020833333333334</v>
      </c>
      <c r="C261" s="1" t="s">
        <v>20</v>
      </c>
      <c r="D261" s="1">
        <v>6</v>
      </c>
      <c r="E261" s="1">
        <v>9</v>
      </c>
      <c r="F261" s="1" t="s">
        <v>70</v>
      </c>
      <c r="G261" s="2">
        <v>36.9812333333334</v>
      </c>
      <c r="H261" s="6">
        <f>1+_xlfn.COUNTIFS(A:A,A261,O:O,"&lt;"&amp;O261)</f>
        <v>9</v>
      </c>
      <c r="I261" s="2">
        <f>_xlfn.AVERAGEIF(A:A,A261,G:G)</f>
        <v>48.53238484848486</v>
      </c>
      <c r="J261" s="2">
        <f t="shared" si="32"/>
        <v>-11.55115151515146</v>
      </c>
      <c r="K261" s="2">
        <f t="shared" si="33"/>
        <v>78.44884848484854</v>
      </c>
      <c r="L261" s="2">
        <f t="shared" si="34"/>
        <v>110.7118532145056</v>
      </c>
      <c r="M261" s="2">
        <f>SUMIF(A:A,A261,L:L)</f>
        <v>3742.922546910487</v>
      </c>
      <c r="N261" s="3">
        <f t="shared" si="35"/>
        <v>0.029578985893226738</v>
      </c>
      <c r="O261" s="7">
        <f t="shared" si="36"/>
        <v>33.80778514888129</v>
      </c>
      <c r="P261" s="3">
        <f t="shared" si="37"/>
      </c>
      <c r="Q261" s="3">
        <f>IF(ISNUMBER(P261),SUMIF(A:A,A261,P:P),"")</f>
      </c>
      <c r="R261" s="3">
        <f t="shared" si="38"/>
      </c>
      <c r="S261" s="8">
        <f t="shared" si="39"/>
      </c>
    </row>
    <row r="262" spans="1:19" ht="15">
      <c r="A262" s="1">
        <v>5</v>
      </c>
      <c r="B262" s="5">
        <v>0.8020833333333334</v>
      </c>
      <c r="C262" s="1" t="s">
        <v>20</v>
      </c>
      <c r="D262" s="1">
        <v>6</v>
      </c>
      <c r="E262" s="1">
        <v>11</v>
      </c>
      <c r="F262" s="1" t="s">
        <v>72</v>
      </c>
      <c r="G262" s="2">
        <v>17.1203</v>
      </c>
      <c r="H262" s="6">
        <f>1+_xlfn.COUNTIFS(A:A,A262,O:O,"&lt;"&amp;O262)</f>
        <v>11</v>
      </c>
      <c r="I262" s="2">
        <f>_xlfn.AVERAGEIF(A:A,A262,G:G)</f>
        <v>48.53238484848486</v>
      </c>
      <c r="J262" s="2">
        <f t="shared" si="32"/>
        <v>-31.41208484848486</v>
      </c>
      <c r="K262" s="2">
        <f t="shared" si="33"/>
        <v>58.58791515151514</v>
      </c>
      <c r="L262" s="2">
        <f t="shared" si="34"/>
        <v>33.62517051848679</v>
      </c>
      <c r="M262" s="2">
        <f>SUMIF(A:A,A262,L:L)</f>
        <v>3742.922546910487</v>
      </c>
      <c r="N262" s="3">
        <f t="shared" si="35"/>
        <v>0.008983667200445264</v>
      </c>
      <c r="O262" s="7">
        <f t="shared" si="36"/>
        <v>111.3131172034552</v>
      </c>
      <c r="P262" s="3">
        <f t="shared" si="37"/>
      </c>
      <c r="Q262" s="3">
        <f>IF(ISNUMBER(P262),SUMIF(A:A,A262,P:P),"")</f>
      </c>
      <c r="R262" s="3">
        <f t="shared" si="38"/>
      </c>
      <c r="S262" s="8">
        <f t="shared" si="39"/>
      </c>
    </row>
    <row r="263" spans="1:19" ht="15">
      <c r="A263" s="1">
        <v>6</v>
      </c>
      <c r="B263" s="5">
        <v>0.8229166666666666</v>
      </c>
      <c r="C263" s="1" t="s">
        <v>20</v>
      </c>
      <c r="D263" s="1">
        <v>7</v>
      </c>
      <c r="E263" s="1">
        <v>1</v>
      </c>
      <c r="F263" s="1" t="s">
        <v>73</v>
      </c>
      <c r="G263" s="2">
        <v>74.6375666666667</v>
      </c>
      <c r="H263" s="6">
        <f>1+_xlfn.COUNTIFS(A:A,A263,O:O,"&lt;"&amp;O263)</f>
        <v>1</v>
      </c>
      <c r="I263" s="2">
        <f>_xlfn.AVERAGEIF(A:A,A263,G:G)</f>
        <v>46.67128484848485</v>
      </c>
      <c r="J263" s="2">
        <f t="shared" si="32"/>
        <v>27.966281818181848</v>
      </c>
      <c r="K263" s="2">
        <f t="shared" si="33"/>
        <v>117.96628181818184</v>
      </c>
      <c r="L263" s="2">
        <f t="shared" si="34"/>
        <v>1185.5675796766752</v>
      </c>
      <c r="M263" s="2">
        <f>SUMIF(A:A,A263,L:L)</f>
        <v>3521.639176620611</v>
      </c>
      <c r="N263" s="3">
        <f t="shared" si="35"/>
        <v>0.3366522009260341</v>
      </c>
      <c r="O263" s="7">
        <f t="shared" si="36"/>
        <v>2.970424661562543</v>
      </c>
      <c r="P263" s="3">
        <f t="shared" si="37"/>
        <v>0.3366522009260341</v>
      </c>
      <c r="Q263" s="3">
        <f>IF(ISNUMBER(P263),SUMIF(A:A,A263,P:P),"")</f>
        <v>0.8771655822582702</v>
      </c>
      <c r="R263" s="3">
        <f t="shared" si="38"/>
        <v>0.3837954973784085</v>
      </c>
      <c r="S263" s="8">
        <f t="shared" si="39"/>
        <v>2.605554277813833</v>
      </c>
    </row>
    <row r="264" spans="1:19" ht="15">
      <c r="A264" s="1">
        <v>6</v>
      </c>
      <c r="B264" s="5">
        <v>0.8229166666666666</v>
      </c>
      <c r="C264" s="1" t="s">
        <v>20</v>
      </c>
      <c r="D264" s="1">
        <v>7</v>
      </c>
      <c r="E264" s="1">
        <v>4</v>
      </c>
      <c r="F264" s="1" t="s">
        <v>76</v>
      </c>
      <c r="G264" s="2">
        <v>61.002900000000004</v>
      </c>
      <c r="H264" s="6">
        <f>1+_xlfn.COUNTIFS(A:A,A264,O:O,"&lt;"&amp;O264)</f>
        <v>2</v>
      </c>
      <c r="I264" s="2">
        <f>_xlfn.AVERAGEIF(A:A,A264,G:G)</f>
        <v>46.67128484848485</v>
      </c>
      <c r="J264" s="2">
        <f t="shared" si="32"/>
        <v>14.331615151515152</v>
      </c>
      <c r="K264" s="2">
        <f t="shared" si="33"/>
        <v>104.33161515151515</v>
      </c>
      <c r="L264" s="2">
        <f t="shared" si="34"/>
        <v>523.1650037720319</v>
      </c>
      <c r="M264" s="2">
        <f>SUMIF(A:A,A264,L:L)</f>
        <v>3521.639176620611</v>
      </c>
      <c r="N264" s="3">
        <f t="shared" si="35"/>
        <v>0.1485572421062355</v>
      </c>
      <c r="O264" s="7">
        <f t="shared" si="36"/>
        <v>6.731411985185381</v>
      </c>
      <c r="P264" s="3">
        <f t="shared" si="37"/>
        <v>0.1485572421062355</v>
      </c>
      <c r="Q264" s="3">
        <f>IF(ISNUMBER(P264),SUMIF(A:A,A264,P:P),"")</f>
        <v>0.8771655822582702</v>
      </c>
      <c r="R264" s="3">
        <f t="shared" si="38"/>
        <v>0.1693605461853321</v>
      </c>
      <c r="S264" s="8">
        <f t="shared" si="39"/>
        <v>5.904562913405433</v>
      </c>
    </row>
    <row r="265" spans="1:19" ht="15">
      <c r="A265" s="1">
        <v>6</v>
      </c>
      <c r="B265" s="5">
        <v>0.8229166666666666</v>
      </c>
      <c r="C265" s="1" t="s">
        <v>20</v>
      </c>
      <c r="D265" s="1">
        <v>7</v>
      </c>
      <c r="E265" s="1">
        <v>2</v>
      </c>
      <c r="F265" s="1" t="s">
        <v>74</v>
      </c>
      <c r="G265" s="2">
        <v>57.391566666666606</v>
      </c>
      <c r="H265" s="6">
        <f>1+_xlfn.COUNTIFS(A:A,A265,O:O,"&lt;"&amp;O265)</f>
        <v>3</v>
      </c>
      <c r="I265" s="2">
        <f>_xlfn.AVERAGEIF(A:A,A265,G:G)</f>
        <v>46.67128484848485</v>
      </c>
      <c r="J265" s="2">
        <f t="shared" si="32"/>
        <v>10.720281818181753</v>
      </c>
      <c r="K265" s="2">
        <f t="shared" si="33"/>
        <v>100.72028181818175</v>
      </c>
      <c r="L265" s="2">
        <f t="shared" si="34"/>
        <v>421.24596757180086</v>
      </c>
      <c r="M265" s="2">
        <f>SUMIF(A:A,A265,L:L)</f>
        <v>3521.639176620611</v>
      </c>
      <c r="N265" s="3">
        <f t="shared" si="35"/>
        <v>0.11961644746808824</v>
      </c>
      <c r="O265" s="7">
        <f t="shared" si="36"/>
        <v>8.360054333387422</v>
      </c>
      <c r="P265" s="3">
        <f t="shared" si="37"/>
        <v>0.11961644746808824</v>
      </c>
      <c r="Q265" s="3">
        <f>IF(ISNUMBER(P265),SUMIF(A:A,A265,P:P),"")</f>
        <v>0.8771655822582702</v>
      </c>
      <c r="R265" s="3">
        <f t="shared" si="38"/>
        <v>0.1363670097042963</v>
      </c>
      <c r="S265" s="8">
        <f t="shared" si="39"/>
        <v>7.333151927056552</v>
      </c>
    </row>
    <row r="266" spans="1:19" ht="15">
      <c r="A266" s="1">
        <v>6</v>
      </c>
      <c r="B266" s="5">
        <v>0.8229166666666666</v>
      </c>
      <c r="C266" s="1" t="s">
        <v>20</v>
      </c>
      <c r="D266" s="1">
        <v>7</v>
      </c>
      <c r="E266" s="1">
        <v>3</v>
      </c>
      <c r="F266" s="1" t="s">
        <v>75</v>
      </c>
      <c r="G266" s="2">
        <v>53.246466666666706</v>
      </c>
      <c r="H266" s="6">
        <f>1+_xlfn.COUNTIFS(A:A,A266,O:O,"&lt;"&amp;O266)</f>
        <v>4</v>
      </c>
      <c r="I266" s="2">
        <f>_xlfn.AVERAGEIF(A:A,A266,G:G)</f>
        <v>46.67128484848485</v>
      </c>
      <c r="J266" s="2">
        <f t="shared" si="32"/>
        <v>6.5751818181818535</v>
      </c>
      <c r="K266" s="2">
        <f t="shared" si="33"/>
        <v>96.57518181818185</v>
      </c>
      <c r="L266" s="2">
        <f t="shared" si="34"/>
        <v>328.49148248853675</v>
      </c>
      <c r="M266" s="2">
        <f>SUMIF(A:A,A266,L:L)</f>
        <v>3521.639176620611</v>
      </c>
      <c r="N266" s="3">
        <f t="shared" si="35"/>
        <v>0.0932780066366025</v>
      </c>
      <c r="O266" s="7">
        <f t="shared" si="36"/>
        <v>10.720640760429777</v>
      </c>
      <c r="P266" s="3">
        <f t="shared" si="37"/>
        <v>0.0932780066366025</v>
      </c>
      <c r="Q266" s="3">
        <f>IF(ISNUMBER(P266),SUMIF(A:A,A266,P:P),"")</f>
        <v>0.8771655822582702</v>
      </c>
      <c r="R266" s="3">
        <f t="shared" si="38"/>
        <v>0.1063402492337393</v>
      </c>
      <c r="S266" s="8">
        <f t="shared" si="39"/>
        <v>9.403777094804129</v>
      </c>
    </row>
    <row r="267" spans="1:19" ht="15">
      <c r="A267" s="1">
        <v>6</v>
      </c>
      <c r="B267" s="5">
        <v>0.8229166666666666</v>
      </c>
      <c r="C267" s="1" t="s">
        <v>20</v>
      </c>
      <c r="D267" s="1">
        <v>7</v>
      </c>
      <c r="E267" s="1">
        <v>5</v>
      </c>
      <c r="F267" s="1" t="s">
        <v>77</v>
      </c>
      <c r="G267" s="2">
        <v>48.404599999999995</v>
      </c>
      <c r="H267" s="6">
        <f>1+_xlfn.COUNTIFS(A:A,A267,O:O,"&lt;"&amp;O267)</f>
        <v>5</v>
      </c>
      <c r="I267" s="2">
        <f>_xlfn.AVERAGEIF(A:A,A267,G:G)</f>
        <v>46.67128484848485</v>
      </c>
      <c r="J267" s="2">
        <f t="shared" si="32"/>
        <v>1.7333151515151428</v>
      </c>
      <c r="K267" s="2">
        <f t="shared" si="33"/>
        <v>91.73331515151514</v>
      </c>
      <c r="L267" s="2">
        <f t="shared" si="34"/>
        <v>245.6723921350025</v>
      </c>
      <c r="M267" s="2">
        <f>SUMIF(A:A,A267,L:L)</f>
        <v>3521.639176620611</v>
      </c>
      <c r="N267" s="3">
        <f t="shared" si="35"/>
        <v>0.06976080734391177</v>
      </c>
      <c r="O267" s="7">
        <f t="shared" si="36"/>
        <v>14.334696487529584</v>
      </c>
      <c r="P267" s="3">
        <f t="shared" si="37"/>
        <v>0.06976080734391177</v>
      </c>
      <c r="Q267" s="3">
        <f>IF(ISNUMBER(P267),SUMIF(A:A,A267,P:P),"")</f>
        <v>0.8771655822582702</v>
      </c>
      <c r="R267" s="3">
        <f t="shared" si="38"/>
        <v>0.07952980458297507</v>
      </c>
      <c r="S267" s="8">
        <f t="shared" si="39"/>
        <v>12.573902390979468</v>
      </c>
    </row>
    <row r="268" spans="1:19" ht="15">
      <c r="A268" s="1">
        <v>6</v>
      </c>
      <c r="B268" s="5">
        <v>0.8229166666666666</v>
      </c>
      <c r="C268" s="1" t="s">
        <v>20</v>
      </c>
      <c r="D268" s="1">
        <v>7</v>
      </c>
      <c r="E268" s="1">
        <v>9</v>
      </c>
      <c r="F268" s="1" t="s">
        <v>81</v>
      </c>
      <c r="G268" s="2">
        <v>44.9135</v>
      </c>
      <c r="H268" s="6">
        <f>1+_xlfn.COUNTIFS(A:A,A268,O:O,"&lt;"&amp;O268)</f>
        <v>6</v>
      </c>
      <c r="I268" s="2">
        <f>_xlfn.AVERAGEIF(A:A,A268,G:G)</f>
        <v>46.67128484848485</v>
      </c>
      <c r="J268" s="2">
        <f t="shared" si="32"/>
        <v>-1.757784848484853</v>
      </c>
      <c r="K268" s="2">
        <f t="shared" si="33"/>
        <v>88.24221515151515</v>
      </c>
      <c r="L268" s="2">
        <f t="shared" si="34"/>
        <v>199.24453891539218</v>
      </c>
      <c r="M268" s="2">
        <f>SUMIF(A:A,A268,L:L)</f>
        <v>3521.639176620611</v>
      </c>
      <c r="N268" s="3">
        <f t="shared" si="35"/>
        <v>0.05657721558702916</v>
      </c>
      <c r="O268" s="7">
        <f t="shared" si="36"/>
        <v>17.67495960386674</v>
      </c>
      <c r="P268" s="3">
        <f t="shared" si="37"/>
        <v>0.05657721558702916</v>
      </c>
      <c r="Q268" s="3">
        <f>IF(ISNUMBER(P268),SUMIF(A:A,A268,P:P),"")</f>
        <v>0.8771655822582702</v>
      </c>
      <c r="R268" s="3">
        <f t="shared" si="38"/>
        <v>0.06450004050702793</v>
      </c>
      <c r="S268" s="8">
        <f t="shared" si="39"/>
        <v>15.50386623231717</v>
      </c>
    </row>
    <row r="269" spans="1:19" ht="15">
      <c r="A269" s="1">
        <v>6</v>
      </c>
      <c r="B269" s="5">
        <v>0.8229166666666666</v>
      </c>
      <c r="C269" s="1" t="s">
        <v>20</v>
      </c>
      <c r="D269" s="1">
        <v>7</v>
      </c>
      <c r="E269" s="1">
        <v>7</v>
      </c>
      <c r="F269" s="1" t="s">
        <v>79</v>
      </c>
      <c r="G269" s="2">
        <v>43.7378</v>
      </c>
      <c r="H269" s="6">
        <f>1+_xlfn.COUNTIFS(A:A,A269,O:O,"&lt;"&amp;O269)</f>
        <v>7</v>
      </c>
      <c r="I269" s="2">
        <f>_xlfn.AVERAGEIF(A:A,A269,G:G)</f>
        <v>46.67128484848485</v>
      </c>
      <c r="J269" s="2">
        <f t="shared" si="32"/>
        <v>-2.933484848484852</v>
      </c>
      <c r="K269" s="2">
        <f t="shared" si="33"/>
        <v>87.06651515151515</v>
      </c>
      <c r="L269" s="2">
        <f t="shared" si="34"/>
        <v>185.6737143045144</v>
      </c>
      <c r="M269" s="2">
        <f>SUMIF(A:A,A269,L:L)</f>
        <v>3521.639176620611</v>
      </c>
      <c r="N269" s="3">
        <f t="shared" si="35"/>
        <v>0.05272366219036902</v>
      </c>
      <c r="O269" s="7">
        <f t="shared" si="36"/>
        <v>18.966816007380253</v>
      </c>
      <c r="P269" s="3">
        <f t="shared" si="37"/>
        <v>0.05272366219036902</v>
      </c>
      <c r="Q269" s="3">
        <f>IF(ISNUMBER(P269),SUMIF(A:A,A269,P:P),"")</f>
        <v>0.8771655822582702</v>
      </c>
      <c r="R269" s="3">
        <f t="shared" si="38"/>
        <v>0.060106852408220925</v>
      </c>
      <c r="S269" s="8">
        <f t="shared" si="39"/>
        <v>16.637038206699177</v>
      </c>
    </row>
    <row r="270" spans="1:19" ht="15">
      <c r="A270" s="1">
        <v>6</v>
      </c>
      <c r="B270" s="5">
        <v>0.8229166666666666</v>
      </c>
      <c r="C270" s="1" t="s">
        <v>20</v>
      </c>
      <c r="D270" s="1">
        <v>7</v>
      </c>
      <c r="E270" s="1">
        <v>6</v>
      </c>
      <c r="F270" s="1" t="s">
        <v>78</v>
      </c>
      <c r="G270" s="2">
        <v>36.7703333333333</v>
      </c>
      <c r="H270" s="6">
        <f>1+_xlfn.COUNTIFS(A:A,A270,O:O,"&lt;"&amp;O270)</f>
        <v>9</v>
      </c>
      <c r="I270" s="2">
        <f>_xlfn.AVERAGEIF(A:A,A270,G:G)</f>
        <v>46.67128484848485</v>
      </c>
      <c r="J270" s="2">
        <f t="shared" si="32"/>
        <v>-9.900951515151554</v>
      </c>
      <c r="K270" s="2">
        <f t="shared" si="33"/>
        <v>80.09904848484845</v>
      </c>
      <c r="L270" s="2">
        <f t="shared" si="34"/>
        <v>122.23469290335863</v>
      </c>
      <c r="M270" s="2">
        <f>SUMIF(A:A,A270,L:L)</f>
        <v>3521.639176620611</v>
      </c>
      <c r="N270" s="3">
        <f t="shared" si="35"/>
        <v>0.03470960162950478</v>
      </c>
      <c r="O270" s="7">
        <f t="shared" si="36"/>
        <v>28.81047183065199</v>
      </c>
      <c r="P270" s="3">
        <f t="shared" si="37"/>
      </c>
      <c r="Q270" s="3">
        <f>IF(ISNUMBER(P270),SUMIF(A:A,A270,P:P),"")</f>
      </c>
      <c r="R270" s="3">
        <f t="shared" si="38"/>
      </c>
      <c r="S270" s="8">
        <f t="shared" si="39"/>
      </c>
    </row>
    <row r="271" spans="1:19" ht="15">
      <c r="A271" s="1">
        <v>6</v>
      </c>
      <c r="B271" s="5">
        <v>0.8229166666666666</v>
      </c>
      <c r="C271" s="1" t="s">
        <v>20</v>
      </c>
      <c r="D271" s="1">
        <v>7</v>
      </c>
      <c r="E271" s="1">
        <v>8</v>
      </c>
      <c r="F271" s="1" t="s">
        <v>80</v>
      </c>
      <c r="G271" s="2">
        <v>35.1384666666667</v>
      </c>
      <c r="H271" s="6">
        <f>1+_xlfn.COUNTIFS(A:A,A271,O:O,"&lt;"&amp;O271)</f>
        <v>10</v>
      </c>
      <c r="I271" s="2">
        <f>_xlfn.AVERAGEIF(A:A,A271,G:G)</f>
        <v>46.67128484848485</v>
      </c>
      <c r="J271" s="2">
        <f t="shared" si="32"/>
        <v>-11.53281818181815</v>
      </c>
      <c r="K271" s="2">
        <f t="shared" si="33"/>
        <v>78.46718181818184</v>
      </c>
      <c r="L271" s="2">
        <f t="shared" si="34"/>
        <v>110.8337032582788</v>
      </c>
      <c r="M271" s="2">
        <f>SUMIF(A:A,A271,L:L)</f>
        <v>3521.639176620611</v>
      </c>
      <c r="N271" s="3">
        <f t="shared" si="35"/>
        <v>0.031472191698138585</v>
      </c>
      <c r="O271" s="7">
        <f t="shared" si="36"/>
        <v>31.774082008376453</v>
      </c>
      <c r="P271" s="3">
        <f t="shared" si="37"/>
      </c>
      <c r="Q271" s="3">
        <f>IF(ISNUMBER(P271),SUMIF(A:A,A271,P:P),"")</f>
      </c>
      <c r="R271" s="3">
        <f t="shared" si="38"/>
      </c>
      <c r="S271" s="8">
        <f t="shared" si="39"/>
      </c>
    </row>
    <row r="272" spans="1:19" ht="15">
      <c r="A272" s="1">
        <v>6</v>
      </c>
      <c r="B272" s="5">
        <v>0.8229166666666666</v>
      </c>
      <c r="C272" s="1" t="s">
        <v>20</v>
      </c>
      <c r="D272" s="1">
        <v>7</v>
      </c>
      <c r="E272" s="1">
        <v>10</v>
      </c>
      <c r="F272" s="1" t="s">
        <v>82</v>
      </c>
      <c r="G272" s="2">
        <v>16.5573333333333</v>
      </c>
      <c r="H272" s="6">
        <f>1+_xlfn.COUNTIFS(A:A,A272,O:O,"&lt;"&amp;O272)</f>
        <v>11</v>
      </c>
      <c r="I272" s="2">
        <f>_xlfn.AVERAGEIF(A:A,A272,G:G)</f>
        <v>46.67128484848485</v>
      </c>
      <c r="J272" s="2">
        <f t="shared" si="32"/>
        <v>-30.11395151515155</v>
      </c>
      <c r="K272" s="2">
        <f t="shared" si="33"/>
        <v>59.886048484848445</v>
      </c>
      <c r="L272" s="2">
        <f t="shared" si="34"/>
        <v>36.34886244859846</v>
      </c>
      <c r="M272" s="2">
        <f>SUMIF(A:A,A272,L:L)</f>
        <v>3521.639176620611</v>
      </c>
      <c r="N272" s="3">
        <f t="shared" si="35"/>
        <v>0.010321574876242454</v>
      </c>
      <c r="O272" s="7">
        <f t="shared" si="36"/>
        <v>96.88443982533485</v>
      </c>
      <c r="P272" s="3">
        <f t="shared" si="37"/>
      </c>
      <c r="Q272" s="3">
        <f>IF(ISNUMBER(P272),SUMIF(A:A,A272,P:P),"")</f>
      </c>
      <c r="R272" s="3">
        <f t="shared" si="38"/>
      </c>
      <c r="S272" s="8">
        <f t="shared" si="39"/>
      </c>
    </row>
    <row r="273" spans="1:19" ht="15">
      <c r="A273" s="1">
        <v>6</v>
      </c>
      <c r="B273" s="5">
        <v>0.8229166666666666</v>
      </c>
      <c r="C273" s="1" t="s">
        <v>20</v>
      </c>
      <c r="D273" s="1">
        <v>7</v>
      </c>
      <c r="E273" s="1">
        <v>11</v>
      </c>
      <c r="F273" s="1" t="s">
        <v>83</v>
      </c>
      <c r="G273" s="2">
        <v>41.5836</v>
      </c>
      <c r="H273" s="6">
        <f>1+_xlfn.COUNTIFS(A:A,A273,O:O,"&lt;"&amp;O273)</f>
        <v>8</v>
      </c>
      <c r="I273" s="2">
        <f>_xlfn.AVERAGEIF(A:A,A273,G:G)</f>
        <v>46.67128484848485</v>
      </c>
      <c r="J273" s="2">
        <f t="shared" si="32"/>
        <v>-5.087684848484855</v>
      </c>
      <c r="K273" s="2">
        <f t="shared" si="33"/>
        <v>84.91231515151514</v>
      </c>
      <c r="L273" s="2">
        <f t="shared" si="34"/>
        <v>163.1612391464209</v>
      </c>
      <c r="M273" s="2">
        <f>SUMIF(A:A,A273,L:L)</f>
        <v>3521.639176620611</v>
      </c>
      <c r="N273" s="3">
        <f t="shared" si="35"/>
        <v>0.046331049537843776</v>
      </c>
      <c r="O273" s="7">
        <f t="shared" si="36"/>
        <v>21.583797690211778</v>
      </c>
      <c r="P273" s="3">
        <f t="shared" si="37"/>
      </c>
      <c r="Q273" s="3">
        <f>IF(ISNUMBER(P273),SUMIF(A:A,A273,P:P),"")</f>
      </c>
      <c r="R273" s="3">
        <f t="shared" si="38"/>
      </c>
      <c r="S273" s="8">
        <f t="shared" si="39"/>
      </c>
    </row>
    <row r="274" spans="1:19" ht="15">
      <c r="A274" s="1">
        <v>19</v>
      </c>
      <c r="B274" s="5">
        <v>0.8333333333333334</v>
      </c>
      <c r="C274" s="1" t="s">
        <v>160</v>
      </c>
      <c r="D274" s="1">
        <v>5</v>
      </c>
      <c r="E274" s="1">
        <v>3</v>
      </c>
      <c r="F274" s="1" t="s">
        <v>182</v>
      </c>
      <c r="G274" s="2">
        <v>64.473</v>
      </c>
      <c r="H274" s="6">
        <f>1+_xlfn.COUNTIFS(A:A,A274,O:O,"&lt;"&amp;O274)</f>
        <v>1</v>
      </c>
      <c r="I274" s="2">
        <f>_xlfn.AVERAGEIF(A:A,A274,G:G)</f>
        <v>51.726338095238084</v>
      </c>
      <c r="J274" s="2">
        <f t="shared" si="32"/>
        <v>12.746661904761915</v>
      </c>
      <c r="K274" s="2">
        <f t="shared" si="33"/>
        <v>102.74666190476191</v>
      </c>
      <c r="L274" s="2">
        <f t="shared" si="34"/>
        <v>475.7058563061936</v>
      </c>
      <c r="M274" s="2">
        <f>SUMIF(A:A,A274,L:L)</f>
        <v>1818.5315202729155</v>
      </c>
      <c r="N274" s="3">
        <f t="shared" si="35"/>
        <v>0.26158790815723787</v>
      </c>
      <c r="O274" s="7">
        <f t="shared" si="36"/>
        <v>3.822806669637459</v>
      </c>
      <c r="P274" s="3">
        <f t="shared" si="37"/>
        <v>0.26158790815723787</v>
      </c>
      <c r="Q274" s="3">
        <f>IF(ISNUMBER(P274),SUMIF(A:A,A274,P:P),"")</f>
        <v>1</v>
      </c>
      <c r="R274" s="3">
        <f t="shared" si="38"/>
        <v>0.26158790815723787</v>
      </c>
      <c r="S274" s="8">
        <f t="shared" si="39"/>
        <v>3.822806669637459</v>
      </c>
    </row>
    <row r="275" spans="1:19" ht="15">
      <c r="A275" s="1">
        <v>19</v>
      </c>
      <c r="B275" s="5">
        <v>0.8333333333333334</v>
      </c>
      <c r="C275" s="1" t="s">
        <v>160</v>
      </c>
      <c r="D275" s="1">
        <v>5</v>
      </c>
      <c r="E275" s="1">
        <v>7</v>
      </c>
      <c r="F275" s="1" t="s">
        <v>186</v>
      </c>
      <c r="G275" s="2">
        <v>62.2678333333333</v>
      </c>
      <c r="H275" s="6">
        <f>1+_xlfn.COUNTIFS(A:A,A275,O:O,"&lt;"&amp;O275)</f>
        <v>2</v>
      </c>
      <c r="I275" s="2">
        <f>_xlfn.AVERAGEIF(A:A,A275,G:G)</f>
        <v>51.726338095238084</v>
      </c>
      <c r="J275" s="2">
        <f t="shared" si="32"/>
        <v>10.541495238095216</v>
      </c>
      <c r="K275" s="2">
        <f t="shared" si="33"/>
        <v>100.54149523809522</v>
      </c>
      <c r="L275" s="2">
        <f t="shared" si="34"/>
        <v>416.751330541016</v>
      </c>
      <c r="M275" s="2">
        <f>SUMIF(A:A,A275,L:L)</f>
        <v>1818.5315202729155</v>
      </c>
      <c r="N275" s="3">
        <f t="shared" si="35"/>
        <v>0.2291691542847012</v>
      </c>
      <c r="O275" s="7">
        <f t="shared" si="36"/>
        <v>4.363588996613746</v>
      </c>
      <c r="P275" s="3">
        <f t="shared" si="37"/>
        <v>0.2291691542847012</v>
      </c>
      <c r="Q275" s="3">
        <f>IF(ISNUMBER(P275),SUMIF(A:A,A275,P:P),"")</f>
        <v>1</v>
      </c>
      <c r="R275" s="3">
        <f t="shared" si="38"/>
        <v>0.2291691542847012</v>
      </c>
      <c r="S275" s="8">
        <f t="shared" si="39"/>
        <v>4.363588996613746</v>
      </c>
    </row>
    <row r="276" spans="1:19" ht="15">
      <c r="A276" s="1">
        <v>19</v>
      </c>
      <c r="B276" s="5">
        <v>0.8333333333333334</v>
      </c>
      <c r="C276" s="1" t="s">
        <v>160</v>
      </c>
      <c r="D276" s="1">
        <v>5</v>
      </c>
      <c r="E276" s="1">
        <v>6</v>
      </c>
      <c r="F276" s="1" t="s">
        <v>185</v>
      </c>
      <c r="G276" s="2">
        <v>59.342099999999995</v>
      </c>
      <c r="H276" s="6">
        <f>1+_xlfn.COUNTIFS(A:A,A276,O:O,"&lt;"&amp;O276)</f>
        <v>3</v>
      </c>
      <c r="I276" s="2">
        <f>_xlfn.AVERAGEIF(A:A,A276,G:G)</f>
        <v>51.726338095238084</v>
      </c>
      <c r="J276" s="2">
        <f t="shared" si="32"/>
        <v>7.615761904761911</v>
      </c>
      <c r="K276" s="2">
        <f t="shared" si="33"/>
        <v>97.61576190476191</v>
      </c>
      <c r="L276" s="2">
        <f t="shared" si="34"/>
        <v>349.6545665063156</v>
      </c>
      <c r="M276" s="2">
        <f>SUMIF(A:A,A276,L:L)</f>
        <v>1818.5315202729155</v>
      </c>
      <c r="N276" s="3">
        <f t="shared" si="35"/>
        <v>0.19227303052401384</v>
      </c>
      <c r="O276" s="7">
        <f t="shared" si="36"/>
        <v>5.200937423593089</v>
      </c>
      <c r="P276" s="3">
        <f t="shared" si="37"/>
        <v>0.19227303052401384</v>
      </c>
      <c r="Q276" s="3">
        <f>IF(ISNUMBER(P276),SUMIF(A:A,A276,P:P),"")</f>
        <v>1</v>
      </c>
      <c r="R276" s="3">
        <f t="shared" si="38"/>
        <v>0.19227303052401384</v>
      </c>
      <c r="S276" s="8">
        <f t="shared" si="39"/>
        <v>5.200937423593089</v>
      </c>
    </row>
    <row r="277" spans="1:19" ht="15">
      <c r="A277" s="1">
        <v>19</v>
      </c>
      <c r="B277" s="5">
        <v>0.8333333333333334</v>
      </c>
      <c r="C277" s="1" t="s">
        <v>160</v>
      </c>
      <c r="D277" s="1">
        <v>5</v>
      </c>
      <c r="E277" s="1">
        <v>5</v>
      </c>
      <c r="F277" s="1" t="s">
        <v>184</v>
      </c>
      <c r="G277" s="2">
        <v>50.797599999999996</v>
      </c>
      <c r="H277" s="6">
        <f>1+_xlfn.COUNTIFS(A:A,A277,O:O,"&lt;"&amp;O277)</f>
        <v>4</v>
      </c>
      <c r="I277" s="2">
        <f>_xlfn.AVERAGEIF(A:A,A277,G:G)</f>
        <v>51.726338095238084</v>
      </c>
      <c r="J277" s="2">
        <f t="shared" si="32"/>
        <v>-0.9287380952380886</v>
      </c>
      <c r="K277" s="2">
        <f t="shared" si="33"/>
        <v>89.07126190476191</v>
      </c>
      <c r="L277" s="2">
        <f t="shared" si="34"/>
        <v>209.40615976943585</v>
      </c>
      <c r="M277" s="2">
        <f>SUMIF(A:A,A277,L:L)</f>
        <v>1818.5315202729155</v>
      </c>
      <c r="N277" s="3">
        <f t="shared" si="35"/>
        <v>0.11515124012698405</v>
      </c>
      <c r="O277" s="7">
        <f t="shared" si="36"/>
        <v>8.68423126748128</v>
      </c>
      <c r="P277" s="3">
        <f t="shared" si="37"/>
        <v>0.11515124012698405</v>
      </c>
      <c r="Q277" s="3">
        <f>IF(ISNUMBER(P277),SUMIF(A:A,A277,P:P),"")</f>
        <v>1</v>
      </c>
      <c r="R277" s="3">
        <f t="shared" si="38"/>
        <v>0.11515124012698405</v>
      </c>
      <c r="S277" s="8">
        <f t="shared" si="39"/>
        <v>8.68423126748128</v>
      </c>
    </row>
    <row r="278" spans="1:19" ht="15">
      <c r="A278" s="1">
        <v>19</v>
      </c>
      <c r="B278" s="5">
        <v>0.8333333333333334</v>
      </c>
      <c r="C278" s="1" t="s">
        <v>160</v>
      </c>
      <c r="D278" s="1">
        <v>5</v>
      </c>
      <c r="E278" s="1">
        <v>2</v>
      </c>
      <c r="F278" s="1" t="s">
        <v>181</v>
      </c>
      <c r="G278" s="2">
        <v>44.3452333333333</v>
      </c>
      <c r="H278" s="6">
        <f>1+_xlfn.COUNTIFS(A:A,A278,O:O,"&lt;"&amp;O278)</f>
        <v>5</v>
      </c>
      <c r="I278" s="2">
        <f>_xlfn.AVERAGEIF(A:A,A278,G:G)</f>
        <v>51.726338095238084</v>
      </c>
      <c r="J278" s="2">
        <f t="shared" si="32"/>
        <v>-7.381104761904787</v>
      </c>
      <c r="K278" s="2">
        <f t="shared" si="33"/>
        <v>82.6188952380952</v>
      </c>
      <c r="L278" s="2">
        <f t="shared" si="34"/>
        <v>142.18566652397791</v>
      </c>
      <c r="M278" s="2">
        <f>SUMIF(A:A,A278,L:L)</f>
        <v>1818.5315202729155</v>
      </c>
      <c r="N278" s="3">
        <f t="shared" si="35"/>
        <v>0.07818707838654314</v>
      </c>
      <c r="O278" s="7">
        <f t="shared" si="36"/>
        <v>12.789837152581354</v>
      </c>
      <c r="P278" s="3">
        <f t="shared" si="37"/>
        <v>0.07818707838654314</v>
      </c>
      <c r="Q278" s="3">
        <f>IF(ISNUMBER(P278),SUMIF(A:A,A278,P:P),"")</f>
        <v>1</v>
      </c>
      <c r="R278" s="3">
        <f t="shared" si="38"/>
        <v>0.07818707838654314</v>
      </c>
      <c r="S278" s="8">
        <f t="shared" si="39"/>
        <v>12.789837152581354</v>
      </c>
    </row>
    <row r="279" spans="1:19" ht="15">
      <c r="A279" s="1">
        <v>19</v>
      </c>
      <c r="B279" s="5">
        <v>0.8333333333333334</v>
      </c>
      <c r="C279" s="1" t="s">
        <v>160</v>
      </c>
      <c r="D279" s="1">
        <v>5</v>
      </c>
      <c r="E279" s="1">
        <v>1</v>
      </c>
      <c r="F279" s="1" t="s">
        <v>180</v>
      </c>
      <c r="G279" s="2">
        <v>40.5057</v>
      </c>
      <c r="H279" s="6">
        <f>1+_xlfn.COUNTIFS(A:A,A279,O:O,"&lt;"&amp;O279)</f>
        <v>6</v>
      </c>
      <c r="I279" s="2">
        <f>_xlfn.AVERAGEIF(A:A,A279,G:G)</f>
        <v>51.726338095238084</v>
      </c>
      <c r="J279" s="2">
        <f t="shared" si="32"/>
        <v>-11.220638095238087</v>
      </c>
      <c r="K279" s="2">
        <f t="shared" si="33"/>
        <v>78.77936190476191</v>
      </c>
      <c r="L279" s="2">
        <f t="shared" si="34"/>
        <v>112.92927234355116</v>
      </c>
      <c r="M279" s="2">
        <f>SUMIF(A:A,A279,L:L)</f>
        <v>1818.5315202729155</v>
      </c>
      <c r="N279" s="3">
        <f t="shared" si="35"/>
        <v>0.062099155876387195</v>
      </c>
      <c r="O279" s="7">
        <f t="shared" si="36"/>
        <v>16.10327847274722</v>
      </c>
      <c r="P279" s="3">
        <f t="shared" si="37"/>
        <v>0.062099155876387195</v>
      </c>
      <c r="Q279" s="3">
        <f>IF(ISNUMBER(P279),SUMIF(A:A,A279,P:P),"")</f>
        <v>1</v>
      </c>
      <c r="R279" s="3">
        <f t="shared" si="38"/>
        <v>0.062099155876387195</v>
      </c>
      <c r="S279" s="8">
        <f t="shared" si="39"/>
        <v>16.10327847274722</v>
      </c>
    </row>
    <row r="280" spans="1:19" ht="15">
      <c r="A280" s="1">
        <v>19</v>
      </c>
      <c r="B280" s="5">
        <v>0.8333333333333334</v>
      </c>
      <c r="C280" s="1" t="s">
        <v>160</v>
      </c>
      <c r="D280" s="1">
        <v>5</v>
      </c>
      <c r="E280" s="1">
        <v>4</v>
      </c>
      <c r="F280" s="1" t="s">
        <v>183</v>
      </c>
      <c r="G280" s="2">
        <v>40.352900000000005</v>
      </c>
      <c r="H280" s="6">
        <f>1+_xlfn.COUNTIFS(A:A,A280,O:O,"&lt;"&amp;O280)</f>
        <v>7</v>
      </c>
      <c r="I280" s="2">
        <f>_xlfn.AVERAGEIF(A:A,A280,G:G)</f>
        <v>51.726338095238084</v>
      </c>
      <c r="J280" s="2">
        <f t="shared" si="32"/>
        <v>-11.373438095238079</v>
      </c>
      <c r="K280" s="2">
        <f t="shared" si="33"/>
        <v>78.62656190476193</v>
      </c>
      <c r="L280" s="2">
        <f t="shared" si="34"/>
        <v>111.8986682824253</v>
      </c>
      <c r="M280" s="2">
        <f>SUMIF(A:A,A280,L:L)</f>
        <v>1818.5315202729155</v>
      </c>
      <c r="N280" s="3">
        <f t="shared" si="35"/>
        <v>0.06153243264413264</v>
      </c>
      <c r="O280" s="7">
        <f t="shared" si="36"/>
        <v>16.251592160891985</v>
      </c>
      <c r="P280" s="3">
        <f t="shared" si="37"/>
        <v>0.06153243264413264</v>
      </c>
      <c r="Q280" s="3">
        <f>IF(ISNUMBER(P280),SUMIF(A:A,A280,P:P),"")</f>
        <v>1</v>
      </c>
      <c r="R280" s="3">
        <f t="shared" si="38"/>
        <v>0.06153243264413264</v>
      </c>
      <c r="S280" s="8">
        <f t="shared" si="39"/>
        <v>16.251592160891985</v>
      </c>
    </row>
    <row r="281" spans="1:19" ht="15">
      <c r="A281" s="1">
        <v>20</v>
      </c>
      <c r="B281" s="5">
        <v>0.8541666666666666</v>
      </c>
      <c r="C281" s="1" t="s">
        <v>160</v>
      </c>
      <c r="D281" s="1">
        <v>6</v>
      </c>
      <c r="E281" s="1">
        <v>4</v>
      </c>
      <c r="F281" s="1" t="s">
        <v>190</v>
      </c>
      <c r="G281" s="2">
        <v>74.13913333333339</v>
      </c>
      <c r="H281" s="6">
        <f>1+_xlfn.COUNTIFS(A:A,A281,O:O,"&lt;"&amp;O281)</f>
        <v>1</v>
      </c>
      <c r="I281" s="2">
        <f>_xlfn.AVERAGEIF(A:A,A281,G:G)</f>
        <v>49.9874121212121</v>
      </c>
      <c r="J281" s="2">
        <f t="shared" si="32"/>
        <v>24.151721212121288</v>
      </c>
      <c r="K281" s="2">
        <f t="shared" si="33"/>
        <v>114.15172121212129</v>
      </c>
      <c r="L281" s="2">
        <f t="shared" si="34"/>
        <v>943.0348823036173</v>
      </c>
      <c r="M281" s="2">
        <f>SUMIF(A:A,A281,L:L)</f>
        <v>3480.1897703467985</v>
      </c>
      <c r="N281" s="3">
        <f t="shared" si="35"/>
        <v>0.27097225856440715</v>
      </c>
      <c r="O281" s="7">
        <f t="shared" si="36"/>
        <v>3.6904146767567014</v>
      </c>
      <c r="P281" s="3">
        <f t="shared" si="37"/>
        <v>0.27097225856440715</v>
      </c>
      <c r="Q281" s="3">
        <f>IF(ISNUMBER(P281),SUMIF(A:A,A281,P:P),"")</f>
        <v>0.8349797051743195</v>
      </c>
      <c r="R281" s="3">
        <f t="shared" si="38"/>
        <v>0.3245255625797947</v>
      </c>
      <c r="S281" s="8">
        <f t="shared" si="39"/>
        <v>3.0814213587692922</v>
      </c>
    </row>
    <row r="282" spans="1:19" ht="15">
      <c r="A282" s="1">
        <v>20</v>
      </c>
      <c r="B282" s="5">
        <v>0.8541666666666666</v>
      </c>
      <c r="C282" s="1" t="s">
        <v>160</v>
      </c>
      <c r="D282" s="1">
        <v>6</v>
      </c>
      <c r="E282" s="1">
        <v>2</v>
      </c>
      <c r="F282" s="1" t="s">
        <v>188</v>
      </c>
      <c r="G282" s="2">
        <v>72.9909666666666</v>
      </c>
      <c r="H282" s="6">
        <f>1+_xlfn.COUNTIFS(A:A,A282,O:O,"&lt;"&amp;O282)</f>
        <v>2</v>
      </c>
      <c r="I282" s="2">
        <f>_xlfn.AVERAGEIF(A:A,A282,G:G)</f>
        <v>49.9874121212121</v>
      </c>
      <c r="J282" s="2">
        <f t="shared" si="32"/>
        <v>23.00355454545449</v>
      </c>
      <c r="K282" s="2">
        <f t="shared" si="33"/>
        <v>113.00355454545449</v>
      </c>
      <c r="L282" s="2">
        <f t="shared" si="34"/>
        <v>880.2564387812762</v>
      </c>
      <c r="M282" s="2">
        <f>SUMIF(A:A,A282,L:L)</f>
        <v>3480.1897703467985</v>
      </c>
      <c r="N282" s="3">
        <f t="shared" si="35"/>
        <v>0.25293345962957625</v>
      </c>
      <c r="O282" s="7">
        <f t="shared" si="36"/>
        <v>3.953608990540479</v>
      </c>
      <c r="P282" s="3">
        <f t="shared" si="37"/>
        <v>0.25293345962957625</v>
      </c>
      <c r="Q282" s="3">
        <f>IF(ISNUMBER(P282),SUMIF(A:A,A282,P:P),"")</f>
        <v>0.8349797051743195</v>
      </c>
      <c r="R282" s="3">
        <f t="shared" si="38"/>
        <v>0.3029216854759016</v>
      </c>
      <c r="S282" s="8">
        <f t="shared" si="39"/>
        <v>3.301183269296028</v>
      </c>
    </row>
    <row r="283" spans="1:19" ht="15">
      <c r="A283" s="1">
        <v>20</v>
      </c>
      <c r="B283" s="5">
        <v>0.8541666666666666</v>
      </c>
      <c r="C283" s="1" t="s">
        <v>160</v>
      </c>
      <c r="D283" s="1">
        <v>6</v>
      </c>
      <c r="E283" s="1">
        <v>7</v>
      </c>
      <c r="F283" s="1" t="s">
        <v>192</v>
      </c>
      <c r="G283" s="2">
        <v>58.2398333333333</v>
      </c>
      <c r="H283" s="6">
        <f>1+_xlfn.COUNTIFS(A:A,A283,O:O,"&lt;"&amp;O283)</f>
        <v>3</v>
      </c>
      <c r="I283" s="2">
        <f>_xlfn.AVERAGEIF(A:A,A283,G:G)</f>
        <v>49.9874121212121</v>
      </c>
      <c r="J283" s="2">
        <f t="shared" si="32"/>
        <v>8.252421212121199</v>
      </c>
      <c r="K283" s="2">
        <f t="shared" si="33"/>
        <v>98.25242121212119</v>
      </c>
      <c r="L283" s="2">
        <f t="shared" si="34"/>
        <v>363.2696052321214</v>
      </c>
      <c r="M283" s="2">
        <f>SUMIF(A:A,A283,L:L)</f>
        <v>3480.1897703467985</v>
      </c>
      <c r="N283" s="3">
        <f t="shared" si="35"/>
        <v>0.10438212545976246</v>
      </c>
      <c r="O283" s="7">
        <f t="shared" si="36"/>
        <v>9.580184304500325</v>
      </c>
      <c r="P283" s="3">
        <f t="shared" si="37"/>
        <v>0.10438212545976246</v>
      </c>
      <c r="Q283" s="3">
        <f>IF(ISNUMBER(P283),SUMIF(A:A,A283,P:P),"")</f>
        <v>0.8349797051743195</v>
      </c>
      <c r="R283" s="3">
        <f t="shared" si="38"/>
        <v>0.12501157191355985</v>
      </c>
      <c r="S283" s="8">
        <f t="shared" si="39"/>
        <v>7.999259466087325</v>
      </c>
    </row>
    <row r="284" spans="1:19" ht="15">
      <c r="A284" s="1">
        <v>20</v>
      </c>
      <c r="B284" s="5">
        <v>0.8541666666666666</v>
      </c>
      <c r="C284" s="1" t="s">
        <v>160</v>
      </c>
      <c r="D284" s="1">
        <v>6</v>
      </c>
      <c r="E284" s="1">
        <v>8</v>
      </c>
      <c r="F284" s="1" t="s">
        <v>193</v>
      </c>
      <c r="G284" s="2">
        <v>53.5649666666666</v>
      </c>
      <c r="H284" s="6">
        <f>1+_xlfn.COUNTIFS(A:A,A284,O:O,"&lt;"&amp;O284)</f>
        <v>4</v>
      </c>
      <c r="I284" s="2">
        <f>_xlfn.AVERAGEIF(A:A,A284,G:G)</f>
        <v>49.9874121212121</v>
      </c>
      <c r="J284" s="2">
        <f aca="true" t="shared" si="40" ref="J284:J311">G284-I284</f>
        <v>3.577554545454497</v>
      </c>
      <c r="K284" s="2">
        <f aca="true" t="shared" si="41" ref="K284:K311">90+J284</f>
        <v>93.57755454545449</v>
      </c>
      <c r="L284" s="2">
        <f aca="true" t="shared" si="42" ref="L284:L311">EXP(0.06*K284)</f>
        <v>274.41821441914925</v>
      </c>
      <c r="M284" s="2">
        <f>SUMIF(A:A,A284,L:L)</f>
        <v>3480.1897703467985</v>
      </c>
      <c r="N284" s="3">
        <f aca="true" t="shared" si="43" ref="N284:N311">L284/M284</f>
        <v>0.07885150883361274</v>
      </c>
      <c r="O284" s="7">
        <f aca="true" t="shared" si="44" ref="O284:O311">1/N284</f>
        <v>12.682065502514787</v>
      </c>
      <c r="P284" s="3">
        <f aca="true" t="shared" si="45" ref="P284:P311">IF(O284&gt;21,"",N284)</f>
        <v>0.07885150883361274</v>
      </c>
      <c r="Q284" s="3">
        <f>IF(ISNUMBER(P284),SUMIF(A:A,A284,P:P),"")</f>
        <v>0.8349797051743195</v>
      </c>
      <c r="R284" s="3">
        <f aca="true" t="shared" si="46" ref="R284:R311">_xlfn.IFERROR(P284*(1/Q284),"")</f>
        <v>0.09443523997646246</v>
      </c>
      <c r="S284" s="8">
        <f aca="true" t="shared" si="47" ref="S284:S311">_xlfn.IFERROR(1/R284,"")</f>
        <v>10.589267314291204</v>
      </c>
    </row>
    <row r="285" spans="1:19" ht="15">
      <c r="A285" s="1">
        <v>20</v>
      </c>
      <c r="B285" s="5">
        <v>0.8541666666666666</v>
      </c>
      <c r="C285" s="1" t="s">
        <v>160</v>
      </c>
      <c r="D285" s="1">
        <v>6</v>
      </c>
      <c r="E285" s="1">
        <v>5</v>
      </c>
      <c r="F285" s="1" t="s">
        <v>191</v>
      </c>
      <c r="G285" s="2">
        <v>52.259033333333306</v>
      </c>
      <c r="H285" s="6">
        <f>1+_xlfn.COUNTIFS(A:A,A285,O:O,"&lt;"&amp;O285)</f>
        <v>5</v>
      </c>
      <c r="I285" s="2">
        <f>_xlfn.AVERAGEIF(A:A,A285,G:G)</f>
        <v>49.9874121212121</v>
      </c>
      <c r="J285" s="2">
        <f t="shared" si="40"/>
        <v>2.271621212121204</v>
      </c>
      <c r="K285" s="2">
        <f t="shared" si="41"/>
        <v>92.2716212121212</v>
      </c>
      <c r="L285" s="2">
        <f t="shared" si="42"/>
        <v>253.73673997318284</v>
      </c>
      <c r="M285" s="2">
        <f>SUMIF(A:A,A285,L:L)</f>
        <v>3480.1897703467985</v>
      </c>
      <c r="N285" s="3">
        <f t="shared" si="43"/>
        <v>0.07290888046829071</v>
      </c>
      <c r="O285" s="7">
        <f t="shared" si="44"/>
        <v>13.715750311581273</v>
      </c>
      <c r="P285" s="3">
        <f t="shared" si="45"/>
        <v>0.07290888046829071</v>
      </c>
      <c r="Q285" s="3">
        <f>IF(ISNUMBER(P285),SUMIF(A:A,A285,P:P),"")</f>
        <v>0.8349797051743195</v>
      </c>
      <c r="R285" s="3">
        <f t="shared" si="46"/>
        <v>0.08731814679623794</v>
      </c>
      <c r="S285" s="8">
        <f t="shared" si="47"/>
        <v>11.452373151408713</v>
      </c>
    </row>
    <row r="286" spans="1:19" ht="15">
      <c r="A286" s="1">
        <v>20</v>
      </c>
      <c r="B286" s="5">
        <v>0.8541666666666666</v>
      </c>
      <c r="C286" s="1" t="s">
        <v>160</v>
      </c>
      <c r="D286" s="1">
        <v>6</v>
      </c>
      <c r="E286" s="1">
        <v>1</v>
      </c>
      <c r="F286" s="1" t="s">
        <v>187</v>
      </c>
      <c r="G286" s="2">
        <v>43.8993666666667</v>
      </c>
      <c r="H286" s="6">
        <f>1+_xlfn.COUNTIFS(A:A,A286,O:O,"&lt;"&amp;O286)</f>
        <v>8</v>
      </c>
      <c r="I286" s="2">
        <f>_xlfn.AVERAGEIF(A:A,A286,G:G)</f>
        <v>49.9874121212121</v>
      </c>
      <c r="J286" s="2">
        <f t="shared" si="40"/>
        <v>-6.0880454545454015</v>
      </c>
      <c r="K286" s="2">
        <f t="shared" si="41"/>
        <v>83.91195454545459</v>
      </c>
      <c r="L286" s="2">
        <f t="shared" si="42"/>
        <v>153.65614368759182</v>
      </c>
      <c r="M286" s="2">
        <f>SUMIF(A:A,A286,L:L)</f>
        <v>3480.1897703467985</v>
      </c>
      <c r="N286" s="3">
        <f t="shared" si="43"/>
        <v>0.04415165661275997</v>
      </c>
      <c r="O286" s="7">
        <f t="shared" si="44"/>
        <v>22.64920677316096</v>
      </c>
      <c r="P286" s="3">
        <f t="shared" si="45"/>
      </c>
      <c r="Q286" s="3">
        <f>IF(ISNUMBER(P286),SUMIF(A:A,A286,P:P),"")</f>
      </c>
      <c r="R286" s="3">
        <f t="shared" si="46"/>
      </c>
      <c r="S286" s="8">
        <f t="shared" si="47"/>
      </c>
    </row>
    <row r="287" spans="1:19" ht="15">
      <c r="A287" s="1">
        <v>20</v>
      </c>
      <c r="B287" s="5">
        <v>0.8541666666666666</v>
      </c>
      <c r="C287" s="1" t="s">
        <v>160</v>
      </c>
      <c r="D287" s="1">
        <v>6</v>
      </c>
      <c r="E287" s="1">
        <v>3</v>
      </c>
      <c r="F287" s="1" t="s">
        <v>189</v>
      </c>
      <c r="G287" s="2">
        <v>44.552466666666604</v>
      </c>
      <c r="H287" s="6">
        <f>1+_xlfn.COUNTIFS(A:A,A287,O:O,"&lt;"&amp;O287)</f>
        <v>7</v>
      </c>
      <c r="I287" s="2">
        <f>_xlfn.AVERAGEIF(A:A,A287,G:G)</f>
        <v>49.9874121212121</v>
      </c>
      <c r="J287" s="2">
        <f t="shared" si="40"/>
        <v>-5.434945454545499</v>
      </c>
      <c r="K287" s="2">
        <f t="shared" si="41"/>
        <v>84.5650545454545</v>
      </c>
      <c r="L287" s="2">
        <f t="shared" si="42"/>
        <v>159.7968422865355</v>
      </c>
      <c r="M287" s="2">
        <f>SUMIF(A:A,A287,L:L)</f>
        <v>3480.1897703467985</v>
      </c>
      <c r="N287" s="3">
        <f t="shared" si="43"/>
        <v>0.045916128955982724</v>
      </c>
      <c r="O287" s="7">
        <f t="shared" si="44"/>
        <v>21.77883943480177</v>
      </c>
      <c r="P287" s="3">
        <f t="shared" si="45"/>
      </c>
      <c r="Q287" s="3">
        <f>IF(ISNUMBER(P287),SUMIF(A:A,A287,P:P),"")</f>
      </c>
      <c r="R287" s="3">
        <f t="shared" si="46"/>
      </c>
      <c r="S287" s="8">
        <f t="shared" si="47"/>
      </c>
    </row>
    <row r="288" spans="1:19" ht="15">
      <c r="A288" s="1">
        <v>20</v>
      </c>
      <c r="B288" s="5">
        <v>0.8541666666666666</v>
      </c>
      <c r="C288" s="1" t="s">
        <v>160</v>
      </c>
      <c r="D288" s="1">
        <v>6</v>
      </c>
      <c r="E288" s="1">
        <v>9</v>
      </c>
      <c r="F288" s="1" t="s">
        <v>194</v>
      </c>
      <c r="G288" s="2">
        <v>32.558066666666605</v>
      </c>
      <c r="H288" s="6">
        <f>1+_xlfn.COUNTIFS(A:A,A288,O:O,"&lt;"&amp;O288)</f>
        <v>10</v>
      </c>
      <c r="I288" s="2">
        <f>_xlfn.AVERAGEIF(A:A,A288,G:G)</f>
        <v>49.9874121212121</v>
      </c>
      <c r="J288" s="2">
        <f t="shared" si="40"/>
        <v>-17.429345454545498</v>
      </c>
      <c r="K288" s="2">
        <f t="shared" si="41"/>
        <v>72.5706545454545</v>
      </c>
      <c r="L288" s="2">
        <f t="shared" si="42"/>
        <v>77.80761244444007</v>
      </c>
      <c r="M288" s="2">
        <f>SUMIF(A:A,A288,L:L)</f>
        <v>3480.1897703467985</v>
      </c>
      <c r="N288" s="3">
        <f t="shared" si="43"/>
        <v>0.022357290141878268</v>
      </c>
      <c r="O288" s="7">
        <f t="shared" si="44"/>
        <v>44.72813984405306</v>
      </c>
      <c r="P288" s="3">
        <f t="shared" si="45"/>
      </c>
      <c r="Q288" s="3">
        <f>IF(ISNUMBER(P288),SUMIF(A:A,A288,P:P),"")</f>
      </c>
      <c r="R288" s="3">
        <f t="shared" si="46"/>
      </c>
      <c r="S288" s="8">
        <f t="shared" si="47"/>
      </c>
    </row>
    <row r="289" spans="1:19" ht="15">
      <c r="A289" s="1">
        <v>20</v>
      </c>
      <c r="B289" s="5">
        <v>0.8541666666666666</v>
      </c>
      <c r="C289" s="1" t="s">
        <v>160</v>
      </c>
      <c r="D289" s="1">
        <v>6</v>
      </c>
      <c r="E289" s="1">
        <v>10</v>
      </c>
      <c r="F289" s="1" t="s">
        <v>195</v>
      </c>
      <c r="G289" s="2">
        <v>47.5403</v>
      </c>
      <c r="H289" s="6">
        <f>1+_xlfn.COUNTIFS(A:A,A289,O:O,"&lt;"&amp;O289)</f>
        <v>6</v>
      </c>
      <c r="I289" s="2">
        <f>_xlfn.AVERAGEIF(A:A,A289,G:G)</f>
        <v>49.9874121212121</v>
      </c>
      <c r="J289" s="2">
        <f t="shared" si="40"/>
        <v>-2.4471121212121005</v>
      </c>
      <c r="K289" s="2">
        <f t="shared" si="41"/>
        <v>87.5528878787879</v>
      </c>
      <c r="L289" s="2">
        <f t="shared" si="42"/>
        <v>191.17194768550564</v>
      </c>
      <c r="M289" s="2">
        <f>SUMIF(A:A,A289,L:L)</f>
        <v>3480.1897703467985</v>
      </c>
      <c r="N289" s="3">
        <f t="shared" si="43"/>
        <v>0.05493147221867027</v>
      </c>
      <c r="O289" s="7">
        <f t="shared" si="44"/>
        <v>18.204500254775933</v>
      </c>
      <c r="P289" s="3">
        <f t="shared" si="45"/>
        <v>0.05493147221867027</v>
      </c>
      <c r="Q289" s="3">
        <f>IF(ISNUMBER(P289),SUMIF(A:A,A289,P:P),"")</f>
        <v>0.8349797051743195</v>
      </c>
      <c r="R289" s="3">
        <f t="shared" si="46"/>
        <v>0.06578779325804353</v>
      </c>
      <c r="S289" s="8">
        <f t="shared" si="47"/>
        <v>15.200388255578632</v>
      </c>
    </row>
    <row r="290" spans="1:19" ht="15">
      <c r="A290" s="1">
        <v>20</v>
      </c>
      <c r="B290" s="5">
        <v>0.8541666666666666</v>
      </c>
      <c r="C290" s="1" t="s">
        <v>160</v>
      </c>
      <c r="D290" s="1">
        <v>6</v>
      </c>
      <c r="E290" s="1">
        <v>11</v>
      </c>
      <c r="F290" s="1" t="s">
        <v>196</v>
      </c>
      <c r="G290" s="2">
        <v>37.6768</v>
      </c>
      <c r="H290" s="6">
        <f>1+_xlfn.COUNTIFS(A:A,A290,O:O,"&lt;"&amp;O290)</f>
        <v>9</v>
      </c>
      <c r="I290" s="2">
        <f>_xlfn.AVERAGEIF(A:A,A290,G:G)</f>
        <v>49.9874121212121</v>
      </c>
      <c r="J290" s="2">
        <f t="shared" si="40"/>
        <v>-12.310612121212102</v>
      </c>
      <c r="K290" s="2">
        <f t="shared" si="41"/>
        <v>77.6893878787879</v>
      </c>
      <c r="L290" s="2">
        <f t="shared" si="42"/>
        <v>105.78019115409363</v>
      </c>
      <c r="M290" s="2">
        <f>SUMIF(A:A,A290,L:L)</f>
        <v>3480.1897703467985</v>
      </c>
      <c r="N290" s="3">
        <f t="shared" si="43"/>
        <v>0.030394949164956803</v>
      </c>
      <c r="O290" s="7">
        <f t="shared" si="44"/>
        <v>32.90020307561259</v>
      </c>
      <c r="P290" s="3">
        <f t="shared" si="45"/>
      </c>
      <c r="Q290" s="3">
        <f>IF(ISNUMBER(P290),SUMIF(A:A,A290,P:P),"")</f>
      </c>
      <c r="R290" s="3">
        <f t="shared" si="46"/>
      </c>
      <c r="S290" s="8">
        <f t="shared" si="47"/>
      </c>
    </row>
    <row r="291" spans="1:19" ht="15">
      <c r="A291" s="1">
        <v>20</v>
      </c>
      <c r="B291" s="5">
        <v>0.8541666666666666</v>
      </c>
      <c r="C291" s="1" t="s">
        <v>160</v>
      </c>
      <c r="D291" s="1">
        <v>6</v>
      </c>
      <c r="E291" s="1">
        <v>12</v>
      </c>
      <c r="F291" s="1" t="s">
        <v>197</v>
      </c>
      <c r="G291" s="2">
        <v>32.4406</v>
      </c>
      <c r="H291" s="6">
        <f>1+_xlfn.COUNTIFS(A:A,A291,O:O,"&lt;"&amp;O291)</f>
        <v>11</v>
      </c>
      <c r="I291" s="2">
        <f>_xlfn.AVERAGEIF(A:A,A291,G:G)</f>
        <v>49.9874121212121</v>
      </c>
      <c r="J291" s="2">
        <f t="shared" si="40"/>
        <v>-17.5468121212121</v>
      </c>
      <c r="K291" s="2">
        <f t="shared" si="41"/>
        <v>72.4531878787879</v>
      </c>
      <c r="L291" s="2">
        <f t="shared" si="42"/>
        <v>77.261152379285</v>
      </c>
      <c r="M291" s="2">
        <f>SUMIF(A:A,A291,L:L)</f>
        <v>3480.1897703467985</v>
      </c>
      <c r="N291" s="3">
        <f t="shared" si="43"/>
        <v>0.02220026995010274</v>
      </c>
      <c r="O291" s="7">
        <f t="shared" si="44"/>
        <v>45.04449730780738</v>
      </c>
      <c r="P291" s="3">
        <f t="shared" si="45"/>
      </c>
      <c r="Q291" s="3">
        <f>IF(ISNUMBER(P291),SUMIF(A:A,A291,P:P),"")</f>
      </c>
      <c r="R291" s="3">
        <f t="shared" si="46"/>
      </c>
      <c r="S291" s="8">
        <f t="shared" si="47"/>
      </c>
    </row>
    <row r="292" spans="1:19" ht="15">
      <c r="A292" s="1">
        <v>21</v>
      </c>
      <c r="B292" s="5">
        <v>0.875</v>
      </c>
      <c r="C292" s="1" t="s">
        <v>160</v>
      </c>
      <c r="D292" s="1">
        <v>7</v>
      </c>
      <c r="E292" s="1">
        <v>2</v>
      </c>
      <c r="F292" s="1" t="s">
        <v>199</v>
      </c>
      <c r="G292" s="2">
        <v>72.3787333333333</v>
      </c>
      <c r="H292" s="6">
        <f>1+_xlfn.COUNTIFS(A:A,A292,O:O,"&lt;"&amp;O292)</f>
        <v>1</v>
      </c>
      <c r="I292" s="2">
        <f>_xlfn.AVERAGEIF(A:A,A292,G:G)</f>
        <v>54.29199333333331</v>
      </c>
      <c r="J292" s="2">
        <f t="shared" si="40"/>
        <v>18.086739999999992</v>
      </c>
      <c r="K292" s="2">
        <f t="shared" si="41"/>
        <v>108.08673999999999</v>
      </c>
      <c r="L292" s="2">
        <f t="shared" si="42"/>
        <v>655.3729087720345</v>
      </c>
      <c r="M292" s="2">
        <f>SUMIF(A:A,A292,L:L)</f>
        <v>2833.728836281679</v>
      </c>
      <c r="N292" s="3">
        <f t="shared" si="43"/>
        <v>0.2312758018272462</v>
      </c>
      <c r="O292" s="7">
        <f t="shared" si="44"/>
        <v>4.323841889636859</v>
      </c>
      <c r="P292" s="3">
        <f t="shared" si="45"/>
        <v>0.2312758018272462</v>
      </c>
      <c r="Q292" s="3">
        <f>IF(ISNUMBER(P292),SUMIF(A:A,A292,P:P),"")</f>
        <v>0.9527823436690179</v>
      </c>
      <c r="R292" s="3">
        <f t="shared" si="46"/>
        <v>0.24273728765442767</v>
      </c>
      <c r="S292" s="8">
        <f t="shared" si="47"/>
        <v>4.119680209262483</v>
      </c>
    </row>
    <row r="293" spans="1:19" ht="15">
      <c r="A293" s="1">
        <v>21</v>
      </c>
      <c r="B293" s="5">
        <v>0.875</v>
      </c>
      <c r="C293" s="1" t="s">
        <v>160</v>
      </c>
      <c r="D293" s="1">
        <v>7</v>
      </c>
      <c r="E293" s="1">
        <v>4</v>
      </c>
      <c r="F293" s="1" t="s">
        <v>201</v>
      </c>
      <c r="G293" s="2">
        <v>68.8981333333334</v>
      </c>
      <c r="H293" s="6">
        <f>1+_xlfn.COUNTIFS(A:A,A293,O:O,"&lt;"&amp;O293)</f>
        <v>2</v>
      </c>
      <c r="I293" s="2">
        <f>_xlfn.AVERAGEIF(A:A,A293,G:G)</f>
        <v>54.29199333333331</v>
      </c>
      <c r="J293" s="2">
        <f t="shared" si="40"/>
        <v>14.606140000000096</v>
      </c>
      <c r="K293" s="2">
        <f t="shared" si="41"/>
        <v>104.6061400000001</v>
      </c>
      <c r="L293" s="2">
        <f t="shared" si="42"/>
        <v>531.8536725977251</v>
      </c>
      <c r="M293" s="2">
        <f>SUMIF(A:A,A293,L:L)</f>
        <v>2833.728836281679</v>
      </c>
      <c r="N293" s="3">
        <f t="shared" si="43"/>
        <v>0.18768686184370595</v>
      </c>
      <c r="O293" s="7">
        <f t="shared" si="44"/>
        <v>5.328023443818558</v>
      </c>
      <c r="P293" s="3">
        <f t="shared" si="45"/>
        <v>0.18768686184370595</v>
      </c>
      <c r="Q293" s="3">
        <f>IF(ISNUMBER(P293),SUMIF(A:A,A293,P:P),"")</f>
        <v>0.9527823436690179</v>
      </c>
      <c r="R293" s="3">
        <f t="shared" si="46"/>
        <v>0.196988182128725</v>
      </c>
      <c r="S293" s="8">
        <f t="shared" si="47"/>
        <v>5.0764466639249175</v>
      </c>
    </row>
    <row r="294" spans="1:19" ht="15">
      <c r="A294" s="1">
        <v>21</v>
      </c>
      <c r="B294" s="5">
        <v>0.875</v>
      </c>
      <c r="C294" s="1" t="s">
        <v>160</v>
      </c>
      <c r="D294" s="1">
        <v>7</v>
      </c>
      <c r="E294" s="1">
        <v>1</v>
      </c>
      <c r="F294" s="1" t="s">
        <v>198</v>
      </c>
      <c r="G294" s="2">
        <v>62.177666666666596</v>
      </c>
      <c r="H294" s="6">
        <f>1+_xlfn.COUNTIFS(A:A,A294,O:O,"&lt;"&amp;O294)</f>
        <v>3</v>
      </c>
      <c r="I294" s="2">
        <f>_xlfn.AVERAGEIF(A:A,A294,G:G)</f>
        <v>54.29199333333331</v>
      </c>
      <c r="J294" s="2">
        <f t="shared" si="40"/>
        <v>7.885673333333287</v>
      </c>
      <c r="K294" s="2">
        <f t="shared" si="41"/>
        <v>97.88567333333329</v>
      </c>
      <c r="L294" s="2">
        <f t="shared" si="42"/>
        <v>355.36321241699454</v>
      </c>
      <c r="M294" s="2">
        <f>SUMIF(A:A,A294,L:L)</f>
        <v>2833.728836281679</v>
      </c>
      <c r="N294" s="3">
        <f t="shared" si="43"/>
        <v>0.12540480509888513</v>
      </c>
      <c r="O294" s="7">
        <f t="shared" si="44"/>
        <v>7.974176102833321</v>
      </c>
      <c r="P294" s="3">
        <f t="shared" si="45"/>
        <v>0.12540480509888513</v>
      </c>
      <c r="Q294" s="3">
        <f>IF(ISNUMBER(P294),SUMIF(A:A,A294,P:P),"")</f>
        <v>0.9527823436690179</v>
      </c>
      <c r="R294" s="3">
        <f t="shared" si="46"/>
        <v>0.1316195728564517</v>
      </c>
      <c r="S294" s="8">
        <f t="shared" si="47"/>
        <v>7.597654196087008</v>
      </c>
    </row>
    <row r="295" spans="1:19" ht="15">
      <c r="A295" s="1">
        <v>21</v>
      </c>
      <c r="B295" s="5">
        <v>0.875</v>
      </c>
      <c r="C295" s="1" t="s">
        <v>160</v>
      </c>
      <c r="D295" s="1">
        <v>7</v>
      </c>
      <c r="E295" s="1">
        <v>10</v>
      </c>
      <c r="F295" s="1" t="s">
        <v>206</v>
      </c>
      <c r="G295" s="2">
        <v>61.6375333333332</v>
      </c>
      <c r="H295" s="6">
        <f>1+_xlfn.COUNTIFS(A:A,A295,O:O,"&lt;"&amp;O295)</f>
        <v>4</v>
      </c>
      <c r="I295" s="2">
        <f>_xlfn.AVERAGEIF(A:A,A295,G:G)</f>
        <v>54.29199333333331</v>
      </c>
      <c r="J295" s="2">
        <f t="shared" si="40"/>
        <v>7.345539999999893</v>
      </c>
      <c r="K295" s="2">
        <f t="shared" si="41"/>
        <v>97.34553999999989</v>
      </c>
      <c r="L295" s="2">
        <f t="shared" si="42"/>
        <v>344.03121687987806</v>
      </c>
      <c r="M295" s="2">
        <f>SUMIF(A:A,A295,L:L)</f>
        <v>2833.728836281679</v>
      </c>
      <c r="N295" s="3">
        <f t="shared" si="43"/>
        <v>0.12140583547552981</v>
      </c>
      <c r="O295" s="7">
        <f t="shared" si="44"/>
        <v>8.236836360321057</v>
      </c>
      <c r="P295" s="3">
        <f t="shared" si="45"/>
        <v>0.12140583547552981</v>
      </c>
      <c r="Q295" s="3">
        <f>IF(ISNUMBER(P295),SUMIF(A:A,A295,P:P),"")</f>
        <v>0.9527823436690179</v>
      </c>
      <c r="R295" s="3">
        <f t="shared" si="46"/>
        <v>0.12742242368599596</v>
      </c>
      <c r="S295" s="8">
        <f t="shared" si="47"/>
        <v>7.84791225180488</v>
      </c>
    </row>
    <row r="296" spans="1:19" ht="15">
      <c r="A296" s="1">
        <v>21</v>
      </c>
      <c r="B296" s="5">
        <v>0.875</v>
      </c>
      <c r="C296" s="1" t="s">
        <v>160</v>
      </c>
      <c r="D296" s="1">
        <v>7</v>
      </c>
      <c r="E296" s="1">
        <v>9</v>
      </c>
      <c r="F296" s="1" t="s">
        <v>205</v>
      </c>
      <c r="G296" s="2">
        <v>58.0586333333333</v>
      </c>
      <c r="H296" s="6">
        <f>1+_xlfn.COUNTIFS(A:A,A296,O:O,"&lt;"&amp;O296)</f>
        <v>5</v>
      </c>
      <c r="I296" s="2">
        <f>_xlfn.AVERAGEIF(A:A,A296,G:G)</f>
        <v>54.29199333333331</v>
      </c>
      <c r="J296" s="2">
        <f t="shared" si="40"/>
        <v>3.766639999999988</v>
      </c>
      <c r="K296" s="2">
        <f t="shared" si="41"/>
        <v>93.76664</v>
      </c>
      <c r="L296" s="2">
        <f t="shared" si="42"/>
        <v>277.5492514108653</v>
      </c>
      <c r="M296" s="2">
        <f>SUMIF(A:A,A296,L:L)</f>
        <v>2833.728836281679</v>
      </c>
      <c r="N296" s="3">
        <f t="shared" si="43"/>
        <v>0.09794488726559165</v>
      </c>
      <c r="O296" s="7">
        <f t="shared" si="44"/>
        <v>10.209823380452276</v>
      </c>
      <c r="P296" s="3">
        <f t="shared" si="45"/>
        <v>0.09794488726559165</v>
      </c>
      <c r="Q296" s="3">
        <f>IF(ISNUMBER(P296),SUMIF(A:A,A296,P:P),"")</f>
        <v>0.9527823436690179</v>
      </c>
      <c r="R296" s="3">
        <f t="shared" si="46"/>
        <v>0.10279880595648003</v>
      </c>
      <c r="S296" s="8">
        <f t="shared" si="47"/>
        <v>9.727739448874056</v>
      </c>
    </row>
    <row r="297" spans="1:19" ht="15">
      <c r="A297" s="1">
        <v>21</v>
      </c>
      <c r="B297" s="5">
        <v>0.875</v>
      </c>
      <c r="C297" s="1" t="s">
        <v>160</v>
      </c>
      <c r="D297" s="1">
        <v>7</v>
      </c>
      <c r="E297" s="1">
        <v>5</v>
      </c>
      <c r="F297" s="1" t="s">
        <v>202</v>
      </c>
      <c r="G297" s="2">
        <v>54.972133333333296</v>
      </c>
      <c r="H297" s="6">
        <f>1+_xlfn.COUNTIFS(A:A,A297,O:O,"&lt;"&amp;O297)</f>
        <v>6</v>
      </c>
      <c r="I297" s="2">
        <f>_xlfn.AVERAGEIF(A:A,A297,G:G)</f>
        <v>54.29199333333331</v>
      </c>
      <c r="J297" s="2">
        <f t="shared" si="40"/>
        <v>0.6801399999999873</v>
      </c>
      <c r="K297" s="2">
        <f t="shared" si="41"/>
        <v>90.68014</v>
      </c>
      <c r="L297" s="2">
        <f t="shared" si="42"/>
        <v>230.6285482402463</v>
      </c>
      <c r="M297" s="2">
        <f>SUMIF(A:A,A297,L:L)</f>
        <v>2833.728836281679</v>
      </c>
      <c r="N297" s="3">
        <f t="shared" si="43"/>
        <v>0.08138695039814363</v>
      </c>
      <c r="O297" s="7">
        <f t="shared" si="44"/>
        <v>12.286982066633733</v>
      </c>
      <c r="P297" s="3">
        <f t="shared" si="45"/>
        <v>0.08138695039814363</v>
      </c>
      <c r="Q297" s="3">
        <f>IF(ISNUMBER(P297),SUMIF(A:A,A297,P:P),"")</f>
        <v>0.9527823436690179</v>
      </c>
      <c r="R297" s="3">
        <f t="shared" si="46"/>
        <v>0.08542029660702467</v>
      </c>
      <c r="S297" s="8">
        <f t="shared" si="47"/>
        <v>11.706819570066482</v>
      </c>
    </row>
    <row r="298" spans="1:19" ht="15">
      <c r="A298" s="1">
        <v>21</v>
      </c>
      <c r="B298" s="5">
        <v>0.875</v>
      </c>
      <c r="C298" s="1" t="s">
        <v>160</v>
      </c>
      <c r="D298" s="1">
        <v>7</v>
      </c>
      <c r="E298" s="1">
        <v>8</v>
      </c>
      <c r="F298" s="1" t="s">
        <v>204</v>
      </c>
      <c r="G298" s="2">
        <v>48.6420333333334</v>
      </c>
      <c r="H298" s="6">
        <f>1+_xlfn.COUNTIFS(A:A,A298,O:O,"&lt;"&amp;O298)</f>
        <v>7</v>
      </c>
      <c r="I298" s="2">
        <f>_xlfn.AVERAGEIF(A:A,A298,G:G)</f>
        <v>54.29199333333331</v>
      </c>
      <c r="J298" s="2">
        <f t="shared" si="40"/>
        <v>-5.649959999999908</v>
      </c>
      <c r="K298" s="2">
        <f t="shared" si="41"/>
        <v>84.35004000000009</v>
      </c>
      <c r="L298" s="2">
        <f t="shared" si="42"/>
        <v>157.74856425732094</v>
      </c>
      <c r="M298" s="2">
        <f>SUMIF(A:A,A298,L:L)</f>
        <v>2833.728836281679</v>
      </c>
      <c r="N298" s="3">
        <f t="shared" si="43"/>
        <v>0.05566819317275013</v>
      </c>
      <c r="O298" s="7">
        <f t="shared" si="44"/>
        <v>17.96357925425726</v>
      </c>
      <c r="P298" s="3">
        <f t="shared" si="45"/>
        <v>0.05566819317275013</v>
      </c>
      <c r="Q298" s="3">
        <f>IF(ISNUMBER(P298),SUMIF(A:A,A298,P:P),"")</f>
        <v>0.9527823436690179</v>
      </c>
      <c r="R298" s="3">
        <f t="shared" si="46"/>
        <v>0.05842697814737047</v>
      </c>
      <c r="S298" s="8">
        <f t="shared" si="47"/>
        <v>17.115381142555385</v>
      </c>
    </row>
    <row r="299" spans="1:19" ht="15">
      <c r="A299" s="1">
        <v>21</v>
      </c>
      <c r="B299" s="5">
        <v>0.875</v>
      </c>
      <c r="C299" s="1" t="s">
        <v>160</v>
      </c>
      <c r="D299" s="1">
        <v>7</v>
      </c>
      <c r="E299" s="1">
        <v>6</v>
      </c>
      <c r="F299" s="1" t="s">
        <v>203</v>
      </c>
      <c r="G299" s="2">
        <v>47.5088333333333</v>
      </c>
      <c r="H299" s="6">
        <f>1+_xlfn.COUNTIFS(A:A,A299,O:O,"&lt;"&amp;O299)</f>
        <v>8</v>
      </c>
      <c r="I299" s="2">
        <f>_xlfn.AVERAGEIF(A:A,A299,G:G)</f>
        <v>54.29199333333331</v>
      </c>
      <c r="J299" s="2">
        <f t="shared" si="40"/>
        <v>-6.783160000000009</v>
      </c>
      <c r="K299" s="2">
        <f t="shared" si="41"/>
        <v>83.21683999999999</v>
      </c>
      <c r="L299" s="2">
        <f t="shared" si="42"/>
        <v>147.3794273798721</v>
      </c>
      <c r="M299" s="2">
        <f>SUMIF(A:A,A299,L:L)</f>
        <v>2833.728836281679</v>
      </c>
      <c r="N299" s="3">
        <f t="shared" si="43"/>
        <v>0.05200900858716542</v>
      </c>
      <c r="O299" s="7">
        <f t="shared" si="44"/>
        <v>19.22743822974499</v>
      </c>
      <c r="P299" s="3">
        <f t="shared" si="45"/>
        <v>0.05200900858716542</v>
      </c>
      <c r="Q299" s="3">
        <f>IF(ISNUMBER(P299),SUMIF(A:A,A299,P:P),"")</f>
        <v>0.9527823436690179</v>
      </c>
      <c r="R299" s="3">
        <f t="shared" si="46"/>
        <v>0.054586452963524434</v>
      </c>
      <c r="S299" s="8">
        <f t="shared" si="47"/>
        <v>18.319563659287706</v>
      </c>
    </row>
    <row r="300" spans="1:19" ht="15">
      <c r="A300" s="1">
        <v>21</v>
      </c>
      <c r="B300" s="5">
        <v>0.875</v>
      </c>
      <c r="C300" s="1" t="s">
        <v>160</v>
      </c>
      <c r="D300" s="1">
        <v>7</v>
      </c>
      <c r="E300" s="1">
        <v>3</v>
      </c>
      <c r="F300" s="1" t="s">
        <v>200</v>
      </c>
      <c r="G300" s="2">
        <v>33.4579333333333</v>
      </c>
      <c r="H300" s="6">
        <f>1+_xlfn.COUNTIFS(A:A,A300,O:O,"&lt;"&amp;O300)</f>
        <v>10</v>
      </c>
      <c r="I300" s="2">
        <f>_xlfn.AVERAGEIF(A:A,A300,G:G)</f>
        <v>54.29199333333331</v>
      </c>
      <c r="J300" s="2">
        <f t="shared" si="40"/>
        <v>-20.834060000000008</v>
      </c>
      <c r="K300" s="2">
        <f t="shared" si="41"/>
        <v>69.16593999999999</v>
      </c>
      <c r="L300" s="2">
        <f t="shared" si="42"/>
        <v>63.43123463600218</v>
      </c>
      <c r="M300" s="2">
        <f>SUMIF(A:A,A300,L:L)</f>
        <v>2833.728836281679</v>
      </c>
      <c r="N300" s="3">
        <f t="shared" si="43"/>
        <v>0.02238436995941872</v>
      </c>
      <c r="O300" s="7">
        <f t="shared" si="44"/>
        <v>44.67402932550388</v>
      </c>
      <c r="P300" s="3">
        <f t="shared" si="45"/>
      </c>
      <c r="Q300" s="3">
        <f>IF(ISNUMBER(P300),SUMIF(A:A,A300,P:P),"")</f>
      </c>
      <c r="R300" s="3">
        <f t="shared" si="46"/>
      </c>
      <c r="S300" s="8">
        <f t="shared" si="47"/>
      </c>
    </row>
    <row r="301" spans="1:19" ht="15">
      <c r="A301" s="1">
        <v>21</v>
      </c>
      <c r="B301" s="5">
        <v>0.875</v>
      </c>
      <c r="C301" s="1" t="s">
        <v>160</v>
      </c>
      <c r="D301" s="1">
        <v>7</v>
      </c>
      <c r="E301" s="1">
        <v>11</v>
      </c>
      <c r="F301" s="1" t="s">
        <v>207</v>
      </c>
      <c r="G301" s="2">
        <v>35.1883</v>
      </c>
      <c r="H301" s="6">
        <f>1+_xlfn.COUNTIFS(A:A,A301,O:O,"&lt;"&amp;O301)</f>
        <v>9</v>
      </c>
      <c r="I301" s="2">
        <f>_xlfn.AVERAGEIF(A:A,A301,G:G)</f>
        <v>54.29199333333331</v>
      </c>
      <c r="J301" s="2">
        <f t="shared" si="40"/>
        <v>-19.10369333333331</v>
      </c>
      <c r="K301" s="2">
        <f t="shared" si="41"/>
        <v>70.89630666666669</v>
      </c>
      <c r="L301" s="2">
        <f t="shared" si="42"/>
        <v>70.3707996907399</v>
      </c>
      <c r="M301" s="2">
        <f>SUMIF(A:A,A301,L:L)</f>
        <v>2833.728836281679</v>
      </c>
      <c r="N301" s="3">
        <f t="shared" si="43"/>
        <v>0.024833286371563353</v>
      </c>
      <c r="O301" s="7">
        <f t="shared" si="44"/>
        <v>40.26853252677431</v>
      </c>
      <c r="P301" s="3">
        <f t="shared" si="45"/>
      </c>
      <c r="Q301" s="3">
        <f>IF(ISNUMBER(P301),SUMIF(A:A,A301,P:P),"")</f>
      </c>
      <c r="R301" s="3">
        <f t="shared" si="46"/>
      </c>
      <c r="S301" s="8">
        <f t="shared" si="47"/>
      </c>
    </row>
    <row r="302" spans="1:19" ht="15">
      <c r="A302" s="1">
        <v>22</v>
      </c>
      <c r="B302" s="5">
        <v>0.8958333333333334</v>
      </c>
      <c r="C302" s="1" t="s">
        <v>160</v>
      </c>
      <c r="D302" s="1">
        <v>8</v>
      </c>
      <c r="E302" s="1">
        <v>6</v>
      </c>
      <c r="F302" s="1" t="s">
        <v>213</v>
      </c>
      <c r="G302" s="2">
        <v>68.7408666666667</v>
      </c>
      <c r="H302" s="6">
        <f>1+_xlfn.COUNTIFS(A:A,A302,O:O,"&lt;"&amp;O302)</f>
        <v>1</v>
      </c>
      <c r="I302" s="2">
        <f>_xlfn.AVERAGEIF(A:A,A302,G:G)</f>
        <v>54.45134666666665</v>
      </c>
      <c r="J302" s="2">
        <f t="shared" si="40"/>
        <v>14.289520000000053</v>
      </c>
      <c r="K302" s="2">
        <f t="shared" si="41"/>
        <v>104.28952000000005</v>
      </c>
      <c r="L302" s="2">
        <f t="shared" si="42"/>
        <v>521.8453084507471</v>
      </c>
      <c r="M302" s="2">
        <f>SUMIF(A:A,A302,L:L)</f>
        <v>2533.058345723716</v>
      </c>
      <c r="N302" s="3">
        <f t="shared" si="43"/>
        <v>0.20601393147209626</v>
      </c>
      <c r="O302" s="7">
        <f t="shared" si="44"/>
        <v>4.854040660524193</v>
      </c>
      <c r="P302" s="3">
        <f t="shared" si="45"/>
        <v>0.20601393147209626</v>
      </c>
      <c r="Q302" s="3">
        <f>IF(ISNUMBER(P302),SUMIF(A:A,A302,P:P),"")</f>
        <v>0.9714480340105415</v>
      </c>
      <c r="R302" s="3">
        <f t="shared" si="46"/>
        <v>0.21206891594765503</v>
      </c>
      <c r="S302" s="8">
        <f t="shared" si="47"/>
        <v>4.715448256673458</v>
      </c>
    </row>
    <row r="303" spans="1:19" ht="15">
      <c r="A303" s="1">
        <v>22</v>
      </c>
      <c r="B303" s="5">
        <v>0.8958333333333334</v>
      </c>
      <c r="C303" s="1" t="s">
        <v>160</v>
      </c>
      <c r="D303" s="1">
        <v>8</v>
      </c>
      <c r="E303" s="1">
        <v>5</v>
      </c>
      <c r="F303" s="1" t="s">
        <v>212</v>
      </c>
      <c r="G303" s="2">
        <v>62.4253333333333</v>
      </c>
      <c r="H303" s="6">
        <f>1+_xlfn.COUNTIFS(A:A,A303,O:O,"&lt;"&amp;O303)</f>
        <v>2</v>
      </c>
      <c r="I303" s="2">
        <f>_xlfn.AVERAGEIF(A:A,A303,G:G)</f>
        <v>54.45134666666665</v>
      </c>
      <c r="J303" s="2">
        <f t="shared" si="40"/>
        <v>7.973986666666647</v>
      </c>
      <c r="K303" s="2">
        <f t="shared" si="41"/>
        <v>97.97398666666665</v>
      </c>
      <c r="L303" s="2">
        <f t="shared" si="42"/>
        <v>357.25120864667997</v>
      </c>
      <c r="M303" s="2">
        <f>SUMIF(A:A,A303,L:L)</f>
        <v>2533.058345723716</v>
      </c>
      <c r="N303" s="3">
        <f t="shared" si="43"/>
        <v>0.14103552302685327</v>
      </c>
      <c r="O303" s="7">
        <f t="shared" si="44"/>
        <v>7.090412248902705</v>
      </c>
      <c r="P303" s="3">
        <f t="shared" si="45"/>
        <v>0.14103552302685327</v>
      </c>
      <c r="Q303" s="3">
        <f>IF(ISNUMBER(P303),SUMIF(A:A,A303,P:P),"")</f>
        <v>0.9714480340105415</v>
      </c>
      <c r="R303" s="3">
        <f t="shared" si="46"/>
        <v>0.14518071794803059</v>
      </c>
      <c r="S303" s="8">
        <f t="shared" si="47"/>
        <v>6.887967039520796</v>
      </c>
    </row>
    <row r="304" spans="1:19" ht="15">
      <c r="A304" s="1">
        <v>22</v>
      </c>
      <c r="B304" s="5">
        <v>0.8958333333333334</v>
      </c>
      <c r="C304" s="1" t="s">
        <v>160</v>
      </c>
      <c r="D304" s="1">
        <v>8</v>
      </c>
      <c r="E304" s="1">
        <v>8</v>
      </c>
      <c r="F304" s="1" t="s">
        <v>215</v>
      </c>
      <c r="G304" s="2">
        <v>61.4325333333332</v>
      </c>
      <c r="H304" s="6">
        <f>1+_xlfn.COUNTIFS(A:A,A304,O:O,"&lt;"&amp;O304)</f>
        <v>3</v>
      </c>
      <c r="I304" s="2">
        <f>_xlfn.AVERAGEIF(A:A,A304,G:G)</f>
        <v>54.45134666666665</v>
      </c>
      <c r="J304" s="2">
        <f t="shared" si="40"/>
        <v>6.981186666666545</v>
      </c>
      <c r="K304" s="2">
        <f t="shared" si="41"/>
        <v>96.98118666666655</v>
      </c>
      <c r="L304" s="2">
        <f t="shared" si="42"/>
        <v>336.59189417829185</v>
      </c>
      <c r="M304" s="2">
        <f>SUMIF(A:A,A304,L:L)</f>
        <v>2533.058345723716</v>
      </c>
      <c r="N304" s="3">
        <f t="shared" si="43"/>
        <v>0.13287964517142803</v>
      </c>
      <c r="O304" s="7">
        <f t="shared" si="44"/>
        <v>7.525607091363768</v>
      </c>
      <c r="P304" s="3">
        <f t="shared" si="45"/>
        <v>0.13287964517142803</v>
      </c>
      <c r="Q304" s="3">
        <f>IF(ISNUMBER(P304),SUMIF(A:A,A304,P:P),"")</f>
        <v>0.9714480340105415</v>
      </c>
      <c r="R304" s="3">
        <f t="shared" si="46"/>
        <v>0.13678512953785657</v>
      </c>
      <c r="S304" s="8">
        <f t="shared" si="47"/>
        <v>7.310736213641122</v>
      </c>
    </row>
    <row r="305" spans="1:19" ht="15">
      <c r="A305" s="1">
        <v>22</v>
      </c>
      <c r="B305" s="5">
        <v>0.8958333333333334</v>
      </c>
      <c r="C305" s="1" t="s">
        <v>160</v>
      </c>
      <c r="D305" s="1">
        <v>8</v>
      </c>
      <c r="E305" s="1">
        <v>1</v>
      </c>
      <c r="F305" s="1" t="s">
        <v>208</v>
      </c>
      <c r="G305" s="2">
        <v>60.3735</v>
      </c>
      <c r="H305" s="6">
        <f>1+_xlfn.COUNTIFS(A:A,A305,O:O,"&lt;"&amp;O305)</f>
        <v>4</v>
      </c>
      <c r="I305" s="2">
        <f>_xlfn.AVERAGEIF(A:A,A305,G:G)</f>
        <v>54.45134666666665</v>
      </c>
      <c r="J305" s="2">
        <f t="shared" si="40"/>
        <v>5.922153333333348</v>
      </c>
      <c r="K305" s="2">
        <f t="shared" si="41"/>
        <v>95.92215333333334</v>
      </c>
      <c r="L305" s="2">
        <f t="shared" si="42"/>
        <v>315.869514654501</v>
      </c>
      <c r="M305" s="2">
        <f>SUMIF(A:A,A305,L:L)</f>
        <v>2533.058345723716</v>
      </c>
      <c r="N305" s="3">
        <f t="shared" si="43"/>
        <v>0.1246988705126942</v>
      </c>
      <c r="O305" s="7">
        <f t="shared" si="44"/>
        <v>8.019318826935175</v>
      </c>
      <c r="P305" s="3">
        <f t="shared" si="45"/>
        <v>0.1246988705126942</v>
      </c>
      <c r="Q305" s="3">
        <f>IF(ISNUMBER(P305),SUMIF(A:A,A305,P:P),"")</f>
        <v>0.9714480340105415</v>
      </c>
      <c r="R305" s="3">
        <f t="shared" si="46"/>
        <v>0.12836391257892138</v>
      </c>
      <c r="S305" s="8">
        <f t="shared" si="47"/>
        <v>7.790351508529897</v>
      </c>
    </row>
    <row r="306" spans="1:19" ht="15">
      <c r="A306" s="1">
        <v>22</v>
      </c>
      <c r="B306" s="5">
        <v>0.8958333333333334</v>
      </c>
      <c r="C306" s="1" t="s">
        <v>160</v>
      </c>
      <c r="D306" s="1">
        <v>8</v>
      </c>
      <c r="E306" s="1">
        <v>9</v>
      </c>
      <c r="F306" s="1" t="s">
        <v>216</v>
      </c>
      <c r="G306" s="2">
        <v>56.4908666666666</v>
      </c>
      <c r="H306" s="6">
        <f>1+_xlfn.COUNTIFS(A:A,A306,O:O,"&lt;"&amp;O306)</f>
        <v>5</v>
      </c>
      <c r="I306" s="2">
        <f>_xlfn.AVERAGEIF(A:A,A306,G:G)</f>
        <v>54.45134666666665</v>
      </c>
      <c r="J306" s="2">
        <f t="shared" si="40"/>
        <v>2.0395199999999463</v>
      </c>
      <c r="K306" s="2">
        <f t="shared" si="41"/>
        <v>92.03951999999995</v>
      </c>
      <c r="L306" s="2">
        <f t="shared" si="42"/>
        <v>250.22767414256901</v>
      </c>
      <c r="M306" s="2">
        <f>SUMIF(A:A,A306,L:L)</f>
        <v>2533.058345723716</v>
      </c>
      <c r="N306" s="3">
        <f t="shared" si="43"/>
        <v>0.09878480476574925</v>
      </c>
      <c r="O306" s="7">
        <f t="shared" si="44"/>
        <v>10.123014388410482</v>
      </c>
      <c r="P306" s="3">
        <f t="shared" si="45"/>
        <v>0.09878480476574925</v>
      </c>
      <c r="Q306" s="3">
        <f>IF(ISNUMBER(P306),SUMIF(A:A,A306,P:P),"")</f>
        <v>0.9714480340105415</v>
      </c>
      <c r="R306" s="3">
        <f t="shared" si="46"/>
        <v>0.10168820287578789</v>
      </c>
      <c r="S306" s="8">
        <f t="shared" si="47"/>
        <v>9.833982425881787</v>
      </c>
    </row>
    <row r="307" spans="1:19" ht="15">
      <c r="A307" s="1">
        <v>22</v>
      </c>
      <c r="B307" s="5">
        <v>0.8958333333333334</v>
      </c>
      <c r="C307" s="1" t="s">
        <v>160</v>
      </c>
      <c r="D307" s="1">
        <v>8</v>
      </c>
      <c r="E307" s="1">
        <v>7</v>
      </c>
      <c r="F307" s="1" t="s">
        <v>214</v>
      </c>
      <c r="G307" s="2">
        <v>54.1991</v>
      </c>
      <c r="H307" s="6">
        <f>1+_xlfn.COUNTIFS(A:A,A307,O:O,"&lt;"&amp;O307)</f>
        <v>6</v>
      </c>
      <c r="I307" s="2">
        <f>_xlfn.AVERAGEIF(A:A,A307,G:G)</f>
        <v>54.45134666666665</v>
      </c>
      <c r="J307" s="2">
        <f t="shared" si="40"/>
        <v>-0.2522466666666503</v>
      </c>
      <c r="K307" s="2">
        <f t="shared" si="41"/>
        <v>89.74775333333335</v>
      </c>
      <c r="L307" s="2">
        <f t="shared" si="42"/>
        <v>218.08070484699093</v>
      </c>
      <c r="M307" s="2">
        <f>SUMIF(A:A,A307,L:L)</f>
        <v>2533.058345723716</v>
      </c>
      <c r="N307" s="3">
        <f t="shared" si="43"/>
        <v>0.08609383404655982</v>
      </c>
      <c r="O307" s="7">
        <f t="shared" si="44"/>
        <v>11.615233670034916</v>
      </c>
      <c r="P307" s="3">
        <f t="shared" si="45"/>
        <v>0.08609383404655982</v>
      </c>
      <c r="Q307" s="3">
        <f>IF(ISNUMBER(P307),SUMIF(A:A,A307,P:P),"")</f>
        <v>0.9714480340105415</v>
      </c>
      <c r="R307" s="3">
        <f t="shared" si="46"/>
        <v>0.08862423004875378</v>
      </c>
      <c r="S307" s="8">
        <f t="shared" si="47"/>
        <v>11.283595913328467</v>
      </c>
    </row>
    <row r="308" spans="1:19" ht="15">
      <c r="A308" s="1">
        <v>22</v>
      </c>
      <c r="B308" s="5">
        <v>0.8958333333333334</v>
      </c>
      <c r="C308" s="1" t="s">
        <v>160</v>
      </c>
      <c r="D308" s="1">
        <v>8</v>
      </c>
      <c r="E308" s="1">
        <v>3</v>
      </c>
      <c r="F308" s="1" t="s">
        <v>210</v>
      </c>
      <c r="G308" s="2">
        <v>48.8513666666667</v>
      </c>
      <c r="H308" s="6">
        <f>1+_xlfn.COUNTIFS(A:A,A308,O:O,"&lt;"&amp;O308)</f>
        <v>7</v>
      </c>
      <c r="I308" s="2">
        <f>_xlfn.AVERAGEIF(A:A,A308,G:G)</f>
        <v>54.45134666666665</v>
      </c>
      <c r="J308" s="2">
        <f t="shared" si="40"/>
        <v>-5.599979999999952</v>
      </c>
      <c r="K308" s="2">
        <f t="shared" si="41"/>
        <v>84.40002000000004</v>
      </c>
      <c r="L308" s="2">
        <f t="shared" si="42"/>
        <v>158.2223306621221</v>
      </c>
      <c r="M308" s="2">
        <f>SUMIF(A:A,A308,L:L)</f>
        <v>2533.058345723716</v>
      </c>
      <c r="N308" s="3">
        <f t="shared" si="43"/>
        <v>0.06246296336964818</v>
      </c>
      <c r="O308" s="7">
        <f t="shared" si="44"/>
        <v>16.009486999233804</v>
      </c>
      <c r="P308" s="3">
        <f t="shared" si="45"/>
        <v>0.06246296336964818</v>
      </c>
      <c r="Q308" s="3">
        <f>IF(ISNUMBER(P308),SUMIF(A:A,A308,P:P),"")</f>
        <v>0.9714480340105415</v>
      </c>
      <c r="R308" s="3">
        <f t="shared" si="46"/>
        <v>0.06429882112352947</v>
      </c>
      <c r="S308" s="8">
        <f t="shared" si="47"/>
        <v>15.552384670923004</v>
      </c>
    </row>
    <row r="309" spans="1:19" ht="15">
      <c r="A309" s="1">
        <v>22</v>
      </c>
      <c r="B309" s="5">
        <v>0.8958333333333334</v>
      </c>
      <c r="C309" s="1" t="s">
        <v>160</v>
      </c>
      <c r="D309" s="1">
        <v>8</v>
      </c>
      <c r="E309" s="1">
        <v>10</v>
      </c>
      <c r="F309" s="1" t="s">
        <v>217</v>
      </c>
      <c r="G309" s="2">
        <v>48.6836</v>
      </c>
      <c r="H309" s="6">
        <f>1+_xlfn.COUNTIFS(A:A,A309,O:O,"&lt;"&amp;O309)</f>
        <v>8</v>
      </c>
      <c r="I309" s="2">
        <f>_xlfn.AVERAGEIF(A:A,A309,G:G)</f>
        <v>54.45134666666665</v>
      </c>
      <c r="J309" s="2">
        <f t="shared" si="40"/>
        <v>-5.767746666666653</v>
      </c>
      <c r="K309" s="2">
        <f t="shared" si="41"/>
        <v>84.23225333333335</v>
      </c>
      <c r="L309" s="2">
        <f t="shared" si="42"/>
        <v>156.63765374112833</v>
      </c>
      <c r="M309" s="2">
        <f>SUMIF(A:A,A309,L:L)</f>
        <v>2533.058345723716</v>
      </c>
      <c r="N309" s="3">
        <f t="shared" si="43"/>
        <v>0.06183736509881917</v>
      </c>
      <c r="O309" s="7">
        <f t="shared" si="44"/>
        <v>16.171452299139048</v>
      </c>
      <c r="P309" s="3">
        <f t="shared" si="45"/>
        <v>0.06183736509881917</v>
      </c>
      <c r="Q309" s="3">
        <f>IF(ISNUMBER(P309),SUMIF(A:A,A309,P:P),"")</f>
        <v>0.9714480340105415</v>
      </c>
      <c r="R309" s="3">
        <f t="shared" si="46"/>
        <v>0.06365483580581126</v>
      </c>
      <c r="S309" s="8">
        <f t="shared" si="47"/>
        <v>15.70972554309388</v>
      </c>
    </row>
    <row r="310" spans="1:19" ht="15">
      <c r="A310" s="1">
        <v>22</v>
      </c>
      <c r="B310" s="5">
        <v>0.8958333333333334</v>
      </c>
      <c r="C310" s="1" t="s">
        <v>160</v>
      </c>
      <c r="D310" s="1">
        <v>8</v>
      </c>
      <c r="E310" s="1">
        <v>4</v>
      </c>
      <c r="F310" s="1" t="s">
        <v>211</v>
      </c>
      <c r="G310" s="2">
        <v>47.5124</v>
      </c>
      <c r="H310" s="6">
        <f>1+_xlfn.COUNTIFS(A:A,A310,O:O,"&lt;"&amp;O310)</f>
        <v>9</v>
      </c>
      <c r="I310" s="2">
        <f>_xlfn.AVERAGEIF(A:A,A310,G:G)</f>
        <v>54.45134666666665</v>
      </c>
      <c r="J310" s="2">
        <f t="shared" si="40"/>
        <v>-6.938946666666652</v>
      </c>
      <c r="K310" s="2">
        <f t="shared" si="41"/>
        <v>83.06105333333335</v>
      </c>
      <c r="L310" s="2">
        <f t="shared" si="42"/>
        <v>146.00826066426788</v>
      </c>
      <c r="M310" s="2">
        <f>SUMIF(A:A,A310,L:L)</f>
        <v>2533.058345723716</v>
      </c>
      <c r="N310" s="3">
        <f t="shared" si="43"/>
        <v>0.057641096546693284</v>
      </c>
      <c r="O310" s="7">
        <f t="shared" si="44"/>
        <v>17.34873310728797</v>
      </c>
      <c r="P310" s="3">
        <f t="shared" si="45"/>
        <v>0.057641096546693284</v>
      </c>
      <c r="Q310" s="3">
        <f>IF(ISNUMBER(P310),SUMIF(A:A,A310,P:P),"")</f>
        <v>0.9714480340105415</v>
      </c>
      <c r="R310" s="3">
        <f t="shared" si="46"/>
        <v>0.05933523413365393</v>
      </c>
      <c r="S310" s="8">
        <f t="shared" si="47"/>
        <v>16.85339266964849</v>
      </c>
    </row>
    <row r="311" spans="1:19" ht="15">
      <c r="A311" s="1">
        <v>22</v>
      </c>
      <c r="B311" s="5">
        <v>0.8958333333333334</v>
      </c>
      <c r="C311" s="1" t="s">
        <v>160</v>
      </c>
      <c r="D311" s="1">
        <v>8</v>
      </c>
      <c r="E311" s="1">
        <v>2</v>
      </c>
      <c r="F311" s="1" t="s">
        <v>209</v>
      </c>
      <c r="G311" s="2">
        <v>35.8039</v>
      </c>
      <c r="H311" s="6">
        <f>1+_xlfn.COUNTIFS(A:A,A311,O:O,"&lt;"&amp;O311)</f>
        <v>10</v>
      </c>
      <c r="I311" s="2">
        <f>_xlfn.AVERAGEIF(A:A,A311,G:G)</f>
        <v>54.45134666666665</v>
      </c>
      <c r="J311" s="2">
        <f t="shared" si="40"/>
        <v>-18.647446666666653</v>
      </c>
      <c r="K311" s="2">
        <f t="shared" si="41"/>
        <v>71.35255333333335</v>
      </c>
      <c r="L311" s="2">
        <f t="shared" si="42"/>
        <v>72.32379573641754</v>
      </c>
      <c r="M311" s="2">
        <f>SUMIF(A:A,A311,L:L)</f>
        <v>2533.058345723716</v>
      </c>
      <c r="N311" s="3">
        <f t="shared" si="43"/>
        <v>0.028551965989458496</v>
      </c>
      <c r="O311" s="7">
        <f t="shared" si="44"/>
        <v>35.02385791469506</v>
      </c>
      <c r="P311" s="3">
        <f t="shared" si="45"/>
      </c>
      <c r="Q311" s="3">
        <f>IF(ISNUMBER(P311),SUMIF(A:A,A311,P:P),"")</f>
      </c>
      <c r="R311" s="3">
        <f t="shared" si="46"/>
      </c>
      <c r="S311" s="8">
        <f t="shared" si="47"/>
      </c>
    </row>
  </sheetData>
  <sheetProtection/>
  <autoFilter ref="A1:S90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2017-02-15T22:30:40Z</dcterms:modified>
  <cp:category/>
  <cp:version/>
  <cp:contentType/>
  <cp:contentStatus/>
</cp:coreProperties>
</file>