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'PRICES'!$A$1:$S$91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<sst xmlns="http://schemas.openxmlformats.org/spreadsheetml/2006/main" count="391" uniqueCount="209">
  <si>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</si>
  <si>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</si>
  <si>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</si>
  <si>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</si>
  <si>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</si>
  <si>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</si>
  <si>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</si>
  <si>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</si>
  <si>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</si>
  <si>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</si>
  <si>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</si>
  <si>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</si>
  <si>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</si>
  <si>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</si>
  <si>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</si>
  <si>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</si>
  <si>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</si>
  <si>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</si>
  <si>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</si>
  <si>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Sommernachtstraum   </t>
  </si>
  <si>
    <t xml:space="preserve">Never Pegasus       </t>
  </si>
  <si>
    <t xml:space="preserve">Wild Irish Boy      </t>
  </si>
  <si>
    <t xml:space="preserve">Kumo                </t>
  </si>
  <si>
    <t>Cessnock</t>
  </si>
  <si>
    <t xml:space="preserve">Invincible Quest    </t>
  </si>
  <si>
    <t xml:space="preserve">Miss Bunny Hop      </t>
  </si>
  <si>
    <t xml:space="preserve">Trades Hall         </t>
  </si>
  <si>
    <t xml:space="preserve">Gud Onya            </t>
  </si>
  <si>
    <t xml:space="preserve">What A Party        </t>
  </si>
  <si>
    <t xml:space="preserve">Miss Gigi           </t>
  </si>
  <si>
    <t xml:space="preserve">Mizuki              </t>
  </si>
  <si>
    <t xml:space="preserve">Alte Pete           </t>
  </si>
  <si>
    <t xml:space="preserve">Sweet Surprise      </t>
  </si>
  <si>
    <t xml:space="preserve">Libertine Miss      </t>
  </si>
  <si>
    <t xml:space="preserve">Oakwood Lady        </t>
  </si>
  <si>
    <t xml:space="preserve">Bid Bloopa          </t>
  </si>
  <si>
    <t xml:space="preserve">Clever Buttons      </t>
  </si>
  <si>
    <t xml:space="preserve">Kelsha Begs         </t>
  </si>
  <si>
    <t xml:space="preserve">Fountains           </t>
  </si>
  <si>
    <t xml:space="preserve">Sebring Magic       </t>
  </si>
  <si>
    <t xml:space="preserve">Bluesbro            </t>
  </si>
  <si>
    <t xml:space="preserve">Dhamba              </t>
  </si>
  <si>
    <t xml:space="preserve">Lucky Show          </t>
  </si>
  <si>
    <t xml:space="preserve">Du Bois             </t>
  </si>
  <si>
    <t xml:space="preserve">Franks Reward       </t>
  </si>
  <si>
    <t xml:space="preserve">My Little Soldier   </t>
  </si>
  <si>
    <t xml:space="preserve">Bridies Brook       </t>
  </si>
  <si>
    <t xml:space="preserve">Dynamic Ahms        </t>
  </si>
  <si>
    <t xml:space="preserve">Ellie Beach         </t>
  </si>
  <si>
    <t xml:space="preserve">On Sunshine         </t>
  </si>
  <si>
    <t xml:space="preserve">Our Gracious Betty  </t>
  </si>
  <si>
    <t xml:space="preserve">Queen Elektra       </t>
  </si>
  <si>
    <t xml:space="preserve">Doosey              </t>
  </si>
  <si>
    <t xml:space="preserve">Lumberjack          </t>
  </si>
  <si>
    <t xml:space="preserve">Gunbarrel Highway   </t>
  </si>
  <si>
    <t xml:space="preserve">Lippy And Pearls    </t>
  </si>
  <si>
    <t xml:space="preserve">Dormeuse            </t>
  </si>
  <si>
    <t xml:space="preserve">Celtic Diamond      </t>
  </si>
  <si>
    <t xml:space="preserve">Dreaming Diamonds   </t>
  </si>
  <si>
    <t xml:space="preserve">Pao Pao             </t>
  </si>
  <si>
    <t xml:space="preserve">Finnero             </t>
  </si>
  <si>
    <t xml:space="preserve">Prancing Cloud      </t>
  </si>
  <si>
    <t xml:space="preserve">Kamehameha          </t>
  </si>
  <si>
    <t xml:space="preserve">Lethal              </t>
  </si>
  <si>
    <t xml:space="preserve">Planet Reality      </t>
  </si>
  <si>
    <t xml:space="preserve">Ombromani           </t>
  </si>
  <si>
    <t xml:space="preserve">Tycoon Mar          </t>
  </si>
  <si>
    <t xml:space="preserve">Royal Flush         </t>
  </si>
  <si>
    <t xml:space="preserve">Loading             </t>
  </si>
  <si>
    <t xml:space="preserve">Burgundys Run       </t>
  </si>
  <si>
    <t xml:space="preserve">Armageddon On It    </t>
  </si>
  <si>
    <t xml:space="preserve">Gran Valiente       </t>
  </si>
  <si>
    <t>Corowa</t>
  </si>
  <si>
    <t xml:space="preserve">Brightly Goes       </t>
  </si>
  <si>
    <t xml:space="preserve">Wind Force          </t>
  </si>
  <si>
    <t xml:space="preserve">Been Scene          </t>
  </si>
  <si>
    <t xml:space="preserve">Bonnies Marley      </t>
  </si>
  <si>
    <t xml:space="preserve">Go De Orpen         </t>
  </si>
  <si>
    <t xml:space="preserve">The Flash One       </t>
  </si>
  <si>
    <t xml:space="preserve">Aghna               </t>
  </si>
  <si>
    <t xml:space="preserve">Fifth Dimension     </t>
  </si>
  <si>
    <t xml:space="preserve">Victoria Harbour    </t>
  </si>
  <si>
    <t xml:space="preserve">Forty Nine Riddles  </t>
  </si>
  <si>
    <t xml:space="preserve">Shark N Beauty      </t>
  </si>
  <si>
    <t xml:space="preserve">Attenti Alla Bella  </t>
  </si>
  <si>
    <t xml:space="preserve">Speedshow           </t>
  </si>
  <si>
    <t xml:space="preserve">Im Peter            </t>
  </si>
  <si>
    <t xml:space="preserve">Ahsha               </t>
  </si>
  <si>
    <t xml:space="preserve">Why Me Lord         </t>
  </si>
  <si>
    <t xml:space="preserve">Shes Just Rosie     </t>
  </si>
  <si>
    <t xml:space="preserve">Decircles           </t>
  </si>
  <si>
    <t xml:space="preserve">Not Too Sure        </t>
  </si>
  <si>
    <t xml:space="preserve">Alpha Auriga        </t>
  </si>
  <si>
    <t xml:space="preserve">Ruary Mac           </t>
  </si>
  <si>
    <t xml:space="preserve">Svetlas Star        </t>
  </si>
  <si>
    <t xml:space="preserve">Spur With Ease      </t>
  </si>
  <si>
    <t xml:space="preserve">Patriot Act         </t>
  </si>
  <si>
    <t xml:space="preserve">His Spirit          </t>
  </si>
  <si>
    <t xml:space="preserve">Diamond Charlie     </t>
  </si>
  <si>
    <t xml:space="preserve">Financial Miss      </t>
  </si>
  <si>
    <t xml:space="preserve">Trois Belle         </t>
  </si>
  <si>
    <t xml:space="preserve">Overdue             </t>
  </si>
  <si>
    <t xml:space="preserve">Swanhilde           </t>
  </si>
  <si>
    <t xml:space="preserve">North Of Hell       </t>
  </si>
  <si>
    <t xml:space="preserve">Shadow Wings        </t>
  </si>
  <si>
    <t xml:space="preserve">Northern Soul       </t>
  </si>
  <si>
    <t xml:space="preserve">Black Cartel        </t>
  </si>
  <si>
    <t xml:space="preserve">Hunted              </t>
  </si>
  <si>
    <t xml:space="preserve">Hargy               </t>
  </si>
  <si>
    <t xml:space="preserve">Moss Magic          </t>
  </si>
  <si>
    <t>Sale</t>
  </si>
  <si>
    <t xml:space="preserve">Grangemouth         </t>
  </si>
  <si>
    <t xml:space="preserve">Majals              </t>
  </si>
  <si>
    <t xml:space="preserve">Thomson River       </t>
  </si>
  <si>
    <t xml:space="preserve">Lifes Journey       </t>
  </si>
  <si>
    <t xml:space="preserve">Miss Remington      </t>
  </si>
  <si>
    <t xml:space="preserve">Motown Supremes     </t>
  </si>
  <si>
    <t xml:space="preserve">Roccachilli         </t>
  </si>
  <si>
    <t xml:space="preserve">Nadeems Melody      </t>
  </si>
  <si>
    <t xml:space="preserve">Liberty Song        </t>
  </si>
  <si>
    <t xml:space="preserve">So Poysed           </t>
  </si>
  <si>
    <t xml:space="preserve">Warrigal Mac        </t>
  </si>
  <si>
    <t xml:space="preserve">Invincible Joy      </t>
  </si>
  <si>
    <t xml:space="preserve">Cleopatras Glory    </t>
  </si>
  <si>
    <t xml:space="preserve">Waltz In            </t>
  </si>
  <si>
    <t xml:space="preserve">Senorita On Safari  </t>
  </si>
  <si>
    <t xml:space="preserve">Chamois Road        </t>
  </si>
  <si>
    <t xml:space="preserve">Peninsula Boy       </t>
  </si>
  <si>
    <t xml:space="preserve">Trinity Hill        </t>
  </si>
  <si>
    <t xml:space="preserve">Rooconi             </t>
  </si>
  <si>
    <t xml:space="preserve">Brimstone           </t>
  </si>
  <si>
    <t xml:space="preserve">Tarago Storm        </t>
  </si>
  <si>
    <t xml:space="preserve">Snitzilla           </t>
  </si>
  <si>
    <t xml:space="preserve">Shanghai Rooster    </t>
  </si>
  <si>
    <t xml:space="preserve">Guadalcanal         </t>
  </si>
  <si>
    <t xml:space="preserve">Gifted Lad          </t>
  </si>
  <si>
    <t xml:space="preserve">I Aint The One      </t>
  </si>
  <si>
    <t xml:space="preserve">Percivall Pott      </t>
  </si>
  <si>
    <t xml:space="preserve">Time For Dancing    </t>
  </si>
  <si>
    <t xml:space="preserve">Alec John           </t>
  </si>
  <si>
    <t xml:space="preserve">Shez Ektraordinary  </t>
  </si>
  <si>
    <t xml:space="preserve">Chilean Wonder      </t>
  </si>
  <si>
    <t xml:space="preserve">Lardner Lou         </t>
  </si>
  <si>
    <t xml:space="preserve">Flash Cadillac      </t>
  </si>
  <si>
    <t xml:space="preserve">Chadra Boy          </t>
  </si>
  <si>
    <t xml:space="preserve">Warrior Of Fire     </t>
  </si>
  <si>
    <t xml:space="preserve">Ontoff Ofthe World  </t>
  </si>
  <si>
    <t xml:space="preserve">Al Shameel          </t>
  </si>
  <si>
    <t xml:space="preserve">Savatone            </t>
  </si>
  <si>
    <t xml:space="preserve">Enzo The Barber     </t>
  </si>
  <si>
    <t xml:space="preserve">Gazengiggle         </t>
  </si>
  <si>
    <t xml:space="preserve">Winston Legacy      </t>
  </si>
  <si>
    <t xml:space="preserve">Red Inca            </t>
  </si>
  <si>
    <t xml:space="preserve">Tall Tale           </t>
  </si>
  <si>
    <t xml:space="preserve">Miss Danni          </t>
  </si>
  <si>
    <t xml:space="preserve">Bolshoi Belle       </t>
  </si>
  <si>
    <t xml:space="preserve">Nacirema            </t>
  </si>
  <si>
    <t>Townsville</t>
  </si>
  <si>
    <t xml:space="preserve">Kaylee              </t>
  </si>
  <si>
    <t xml:space="preserve">Lilly Kareena       </t>
  </si>
  <si>
    <t xml:space="preserve">Union Jukebox       </t>
  </si>
  <si>
    <t xml:space="preserve">Nadeem Esprit       </t>
  </si>
  <si>
    <t xml:space="preserve">Our Little Miracle  </t>
  </si>
  <si>
    <t xml:space="preserve">Damky               </t>
  </si>
  <si>
    <t xml:space="preserve">Seektowin           </t>
  </si>
  <si>
    <t xml:space="preserve">Okay Swift          </t>
  </si>
  <si>
    <t xml:space="preserve">Worthy Hero         </t>
  </si>
  <si>
    <t xml:space="preserve">Heartfelt Quest     </t>
  </si>
  <si>
    <t xml:space="preserve">Forest Way          </t>
  </si>
  <si>
    <t xml:space="preserve">Slade Amigos        </t>
  </si>
  <si>
    <t xml:space="preserve">Written Intent      </t>
  </si>
  <si>
    <t xml:space="preserve">San Raymond         </t>
  </si>
  <si>
    <t xml:space="preserve">Talk About A Saga   </t>
  </si>
  <si>
    <t xml:space="preserve">Love Red            </t>
  </si>
  <si>
    <t xml:space="preserve">Prince Of Mine      </t>
  </si>
  <si>
    <t xml:space="preserve">St Covet Lass       </t>
  </si>
  <si>
    <t xml:space="preserve">Cocco Lucia         </t>
  </si>
  <si>
    <t xml:space="preserve">Molongle Magic      </t>
  </si>
  <si>
    <t xml:space="preserve">Kracca Jack Girl    </t>
  </si>
  <si>
    <t xml:space="preserve">Candle Lantern      </t>
  </si>
  <si>
    <t xml:space="preserve">Johantee            </t>
  </si>
  <si>
    <t xml:space="preserve">Relnino             </t>
  </si>
  <si>
    <t xml:space="preserve">Remi Rocks          </t>
  </si>
  <si>
    <t xml:space="preserve">Saba Lass           </t>
  </si>
  <si>
    <t xml:space="preserve">Tieres Rock         </t>
  </si>
  <si>
    <t xml:space="preserve">Cheering            </t>
  </si>
  <si>
    <t xml:space="preserve">Little Red Corvete  </t>
  </si>
  <si>
    <t xml:space="preserve">Craiglea Odyssey    </t>
  </si>
  <si>
    <t xml:space="preserve">Real Warrior        </t>
  </si>
  <si>
    <t xml:space="preserve">The Bees Knees      </t>
  </si>
  <si>
    <t xml:space="preserve">Rylees Saga         </t>
  </si>
  <si>
    <t xml:space="preserve">Canny And The Jet   </t>
  </si>
  <si>
    <t xml:space="preserve">Four Jays           </t>
  </si>
  <si>
    <t xml:space="preserve">Jumbo Rumbo         </t>
  </si>
  <si>
    <t xml:space="preserve">Thankgodforfranc    </t>
  </si>
  <si>
    <t xml:space="preserve">Fastcar             </t>
  </si>
  <si>
    <t xml:space="preserve">Kennynopas          </t>
  </si>
  <si>
    <t xml:space="preserve">China Town          </t>
  </si>
  <si>
    <t xml:space="preserve">Lady Sioux          </t>
  </si>
  <si>
    <t xml:space="preserve">Capitanear          </t>
  </si>
  <si>
    <t xml:space="preserve">Said Written        </t>
  </si>
  <si>
    <t xml:space="preserve">Sydney Harbour      </t>
  </si>
  <si>
    <t xml:space="preserve">Diamondnet          </t>
  </si>
  <si>
    <t xml:space="preserve">Miss Havisham       </t>
  </si>
  <si>
    <t xml:space="preserve">Our Girl Charlotte  </t>
  </si>
  <si>
    <t xml:space="preserve">La Prensa           </t>
  </si>
  <si>
    <t xml:space="preserve">Mystic Harmony      </t>
  </si>
  <si>
    <t xml:space="preserve">Fabulous Child      </t>
  </si>
  <si>
    <t xml:space="preserve">Vee Eight Sixty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</si>
</sst>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C171" sqref="C171"/>
    </sheetView>
  </sheetViews>
  <sheetFormatPr defaultColWidth="9.140625" defaultRowHeight="15"/>
  <cols>
    <col min="1" max="1" width="9.140625" style="10" hidden="1" customWidth="1"/>
    <col min="2" max="2" width="7.28125" style="10" bestFit="1" customWidth="1"/>
    <col min="3" max="3" width="14.140625" style="10" bestFit="1" customWidth="1"/>
    <col min="4" max="5" width="5.57421875" style="10" bestFit="1" customWidth="1"/>
    <col min="6" max="6" width="20.28125" style="10" bestFit="1" customWidth="1"/>
    <col min="7" max="7" width="8.7109375" style="11" bestFit="1" customWidth="1"/>
    <col min="8" max="8" width="8.00390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14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10</v>
      </c>
      <c r="B2" s="5">
        <v>0.5625</v>
      </c>
      <c r="C2" s="1" t="s">
        <v>110</v>
      </c>
      <c r="D2" s="1">
        <v>1</v>
      </c>
      <c r="E2" s="1">
        <v>1</v>
      </c>
      <c r="F2" s="1" t="s">
        <v>111</v>
      </c>
      <c r="G2" s="2">
        <v>60.844133333333296</v>
      </c>
      <c r="H2" s="6">
        <f>1+_xlfn.COUNTIFS(A:A,A2,O:O,"&lt;"&amp;O2)</f>
        <v>1</v>
      </c>
      <c r="I2" s="2">
        <f>_xlfn.AVERAGEIF(A:A,A2,G:G)</f>
        <v>41.82452857142856</v>
      </c>
      <c r="J2" s="2">
        <f aca="true" t="shared" si="0" ref="J2:J59">G2-I2</f>
        <v>19.019604761904738</v>
      </c>
      <c r="K2" s="2">
        <f aca="true" t="shared" si="1" ref="K2:K59">90+J2</f>
        <v>109.01960476190473</v>
      </c>
      <c r="L2" s="2">
        <f aca="true" t="shared" si="2" ref="L2:L59">EXP(0.06*K2)</f>
        <v>693.1013839767695</v>
      </c>
      <c r="M2" s="2">
        <f>SUMIF(A:A,A2,L:L)</f>
        <v>1977.0116502712904</v>
      </c>
      <c r="N2" s="3">
        <f aca="true" t="shared" si="3" ref="N2:N59">L2/M2</f>
        <v>0.3505803235310528</v>
      </c>
      <c r="O2" s="7">
        <f aca="true" t="shared" si="4" ref="O2:O59">1/N2</f>
        <v>2.852413364013068</v>
      </c>
      <c r="P2" s="3">
        <f aca="true" t="shared" si="5" ref="P2:P59">IF(O2&gt;21,"",N2)</f>
        <v>0.3505803235310528</v>
      </c>
      <c r="Q2" s="3">
        <f>IF(ISNUMBER(P2),SUMIF(A:A,A2,P:P),"")</f>
        <v>1.0000000000000002</v>
      </c>
      <c r="R2" s="3">
        <f aca="true" t="shared" si="6" ref="R2:R59">_xlfn.IFERROR(P2*(1/Q2),"")</f>
        <v>0.35058032353105273</v>
      </c>
      <c r="S2" s="8">
        <f aca="true" t="shared" si="7" ref="S2:S59">_xlfn.IFERROR(1/R2,"")</f>
        <v>2.8524133640130684</v>
      </c>
    </row>
    <row r="3" spans="1:19" ht="15">
      <c r="A3" s="1">
        <v>10</v>
      </c>
      <c r="B3" s="5">
        <v>0.5625</v>
      </c>
      <c r="C3" s="1" t="s">
        <v>110</v>
      </c>
      <c r="D3" s="1">
        <v>1</v>
      </c>
      <c r="E3" s="1">
        <v>6</v>
      </c>
      <c r="F3" s="1" t="s">
        <v>115</v>
      </c>
      <c r="G3" s="2">
        <v>56.0861</v>
      </c>
      <c r="H3" s="6">
        <f>1+_xlfn.COUNTIFS(A:A,A3,O:O,"&lt;"&amp;O3)</f>
        <v>2</v>
      </c>
      <c r="I3" s="2">
        <f>_xlfn.AVERAGEIF(A:A,A3,G:G)</f>
        <v>41.82452857142856</v>
      </c>
      <c r="J3" s="2">
        <f t="shared" si="0"/>
        <v>14.261571428571443</v>
      </c>
      <c r="K3" s="2">
        <f t="shared" si="1"/>
        <v>104.26157142857144</v>
      </c>
      <c r="L3" s="2">
        <f t="shared" si="2"/>
        <v>520.9709519134495</v>
      </c>
      <c r="M3" s="2">
        <f>SUMIF(A:A,A3,L:L)</f>
        <v>1977.0116502712904</v>
      </c>
      <c r="N3" s="3">
        <f t="shared" si="3"/>
        <v>0.26351435604436657</v>
      </c>
      <c r="O3" s="7">
        <f t="shared" si="4"/>
        <v>3.794859661580013</v>
      </c>
      <c r="P3" s="3">
        <f t="shared" si="5"/>
        <v>0.26351435604436657</v>
      </c>
      <c r="Q3" s="3">
        <f>IF(ISNUMBER(P3),SUMIF(A:A,A3,P:P),"")</f>
        <v>1.0000000000000002</v>
      </c>
      <c r="R3" s="3">
        <f t="shared" si="6"/>
        <v>0.2635143560443665</v>
      </c>
      <c r="S3" s="8">
        <f t="shared" si="7"/>
        <v>3.794859661580014</v>
      </c>
    </row>
    <row r="4" spans="1:19" ht="15">
      <c r="A4" s="1">
        <v>10</v>
      </c>
      <c r="B4" s="5">
        <v>0.5625</v>
      </c>
      <c r="C4" s="1" t="s">
        <v>110</v>
      </c>
      <c r="D4" s="1">
        <v>1</v>
      </c>
      <c r="E4" s="1">
        <v>7</v>
      </c>
      <c r="F4" s="1" t="s">
        <v>116</v>
      </c>
      <c r="G4" s="2">
        <v>40.409966666666605</v>
      </c>
      <c r="H4" s="6">
        <f>1+_xlfn.COUNTIFS(A:A,A4,O:O,"&lt;"&amp;O4)</f>
        <v>3</v>
      </c>
      <c r="I4" s="2">
        <f>_xlfn.AVERAGEIF(A:A,A4,G:G)</f>
        <v>41.82452857142856</v>
      </c>
      <c r="J4" s="2">
        <f t="shared" si="0"/>
        <v>-1.4145619047619533</v>
      </c>
      <c r="K4" s="2">
        <f t="shared" si="1"/>
        <v>88.58543809523805</v>
      </c>
      <c r="L4" s="2">
        <f t="shared" si="2"/>
        <v>203.39019678335316</v>
      </c>
      <c r="M4" s="2">
        <f>SUMIF(A:A,A4,L:L)</f>
        <v>1977.0116502712904</v>
      </c>
      <c r="N4" s="3">
        <f t="shared" si="3"/>
        <v>0.10287759141704778</v>
      </c>
      <c r="O4" s="7">
        <f t="shared" si="4"/>
        <v>9.72028977570222</v>
      </c>
      <c r="P4" s="3">
        <f t="shared" si="5"/>
        <v>0.10287759141704778</v>
      </c>
      <c r="Q4" s="3">
        <f>IF(ISNUMBER(P4),SUMIF(A:A,A4,P:P),"")</f>
        <v>1.0000000000000002</v>
      </c>
      <c r="R4" s="3">
        <f t="shared" si="6"/>
        <v>0.10287759141704775</v>
      </c>
      <c r="S4" s="8">
        <f t="shared" si="7"/>
        <v>9.720289775702224</v>
      </c>
    </row>
    <row r="5" spans="1:19" ht="15">
      <c r="A5" s="1">
        <v>10</v>
      </c>
      <c r="B5" s="5">
        <v>0.5625</v>
      </c>
      <c r="C5" s="1" t="s">
        <v>110</v>
      </c>
      <c r="D5" s="1">
        <v>1</v>
      </c>
      <c r="E5" s="1">
        <v>2</v>
      </c>
      <c r="F5" s="1" t="s">
        <v>112</v>
      </c>
      <c r="G5" s="2">
        <v>29.742366666666697</v>
      </c>
      <c r="H5" s="6">
        <f>1+_xlfn.COUNTIFS(A:A,A5,O:O,"&lt;"&amp;O5)</f>
        <v>7</v>
      </c>
      <c r="I5" s="2">
        <f>_xlfn.AVERAGEIF(A:A,A5,G:G)</f>
        <v>41.82452857142856</v>
      </c>
      <c r="J5" s="2">
        <f t="shared" si="0"/>
        <v>-12.082161904761861</v>
      </c>
      <c r="K5" s="2">
        <f t="shared" si="1"/>
        <v>77.91783809523814</v>
      </c>
      <c r="L5" s="2">
        <f t="shared" si="2"/>
        <v>107.24010427449257</v>
      </c>
      <c r="M5" s="2">
        <f>SUMIF(A:A,A5,L:L)</f>
        <v>1977.0116502712904</v>
      </c>
      <c r="N5" s="3">
        <f t="shared" si="3"/>
        <v>0.05424353683488755</v>
      </c>
      <c r="O5" s="7">
        <f t="shared" si="4"/>
        <v>18.435376053075412</v>
      </c>
      <c r="P5" s="3">
        <f t="shared" si="5"/>
        <v>0.05424353683488755</v>
      </c>
      <c r="Q5" s="3">
        <f>IF(ISNUMBER(P5),SUMIF(A:A,A5,P:P),"")</f>
        <v>1.0000000000000002</v>
      </c>
      <c r="R5" s="3">
        <f t="shared" si="6"/>
        <v>0.054243536834887536</v>
      </c>
      <c r="S5" s="8">
        <f t="shared" si="7"/>
        <v>18.435376053075416</v>
      </c>
    </row>
    <row r="6" spans="1:19" ht="15">
      <c r="A6" s="1">
        <v>10</v>
      </c>
      <c r="B6" s="5">
        <v>0.5625</v>
      </c>
      <c r="C6" s="1" t="s">
        <v>110</v>
      </c>
      <c r="D6" s="1">
        <v>1</v>
      </c>
      <c r="E6" s="1">
        <v>3</v>
      </c>
      <c r="F6" s="1" t="s">
        <v>113</v>
      </c>
      <c r="G6" s="2">
        <v>35.221000000000004</v>
      </c>
      <c r="H6" s="6">
        <f>1+_xlfn.COUNTIFS(A:A,A6,O:O,"&lt;"&amp;O6)</f>
        <v>5</v>
      </c>
      <c r="I6" s="2">
        <f>_xlfn.AVERAGEIF(A:A,A6,G:G)</f>
        <v>41.82452857142856</v>
      </c>
      <c r="J6" s="2">
        <f t="shared" si="0"/>
        <v>-6.603528571428555</v>
      </c>
      <c r="K6" s="2">
        <f t="shared" si="1"/>
        <v>83.39647142857145</v>
      </c>
      <c r="L6" s="2">
        <f t="shared" si="2"/>
        <v>148.97645684575156</v>
      </c>
      <c r="M6" s="2">
        <f>SUMIF(A:A,A6,L:L)</f>
        <v>1977.0116502712904</v>
      </c>
      <c r="N6" s="3">
        <f t="shared" si="3"/>
        <v>0.07535436466715238</v>
      </c>
      <c r="O6" s="7">
        <f t="shared" si="4"/>
        <v>13.270631428147501</v>
      </c>
      <c r="P6" s="3">
        <f t="shared" si="5"/>
        <v>0.07535436466715238</v>
      </c>
      <c r="Q6" s="3">
        <f>IF(ISNUMBER(P6),SUMIF(A:A,A6,P:P),"")</f>
        <v>1.0000000000000002</v>
      </c>
      <c r="R6" s="3">
        <f t="shared" si="6"/>
        <v>0.07535436466715237</v>
      </c>
      <c r="S6" s="8">
        <f t="shared" si="7"/>
        <v>13.270631428147503</v>
      </c>
    </row>
    <row r="7" spans="1:19" ht="15">
      <c r="A7" s="1">
        <v>10</v>
      </c>
      <c r="B7" s="5">
        <v>0.5625</v>
      </c>
      <c r="C7" s="1" t="s">
        <v>110</v>
      </c>
      <c r="D7" s="1">
        <v>1</v>
      </c>
      <c r="E7" s="1">
        <v>4</v>
      </c>
      <c r="F7" s="1" t="s">
        <v>114</v>
      </c>
      <c r="G7" s="2">
        <v>38.326</v>
      </c>
      <c r="H7" s="6">
        <f>1+_xlfn.COUNTIFS(A:A,A7,O:O,"&lt;"&amp;O7)</f>
        <v>4</v>
      </c>
      <c r="I7" s="2">
        <f>_xlfn.AVERAGEIF(A:A,A7,G:G)</f>
        <v>41.82452857142856</v>
      </c>
      <c r="J7" s="2">
        <f t="shared" si="0"/>
        <v>-3.498528571428558</v>
      </c>
      <c r="K7" s="2">
        <f t="shared" si="1"/>
        <v>86.50147142857145</v>
      </c>
      <c r="L7" s="2">
        <f t="shared" si="2"/>
        <v>179.48439814066256</v>
      </c>
      <c r="M7" s="2">
        <f>SUMIF(A:A,A7,L:L)</f>
        <v>1977.0116502712904</v>
      </c>
      <c r="N7" s="3">
        <f t="shared" si="3"/>
        <v>0.09078570584853826</v>
      </c>
      <c r="O7" s="7">
        <f t="shared" si="4"/>
        <v>11.014949882841066</v>
      </c>
      <c r="P7" s="3">
        <f t="shared" si="5"/>
        <v>0.09078570584853826</v>
      </c>
      <c r="Q7" s="3">
        <f>IF(ISNUMBER(P7),SUMIF(A:A,A7,P:P),"")</f>
        <v>1.0000000000000002</v>
      </c>
      <c r="R7" s="3">
        <f t="shared" si="6"/>
        <v>0.09078570584853825</v>
      </c>
      <c r="S7" s="8">
        <f t="shared" si="7"/>
        <v>11.014949882841067</v>
      </c>
    </row>
    <row r="8" spans="1:19" ht="15">
      <c r="A8" s="1">
        <v>10</v>
      </c>
      <c r="B8" s="5">
        <v>0.5625</v>
      </c>
      <c r="C8" s="1" t="s">
        <v>110</v>
      </c>
      <c r="D8" s="1">
        <v>1</v>
      </c>
      <c r="E8" s="1">
        <v>8</v>
      </c>
      <c r="F8" s="1" t="s">
        <v>117</v>
      </c>
      <c r="G8" s="2">
        <v>32.1421333333333</v>
      </c>
      <c r="H8" s="6">
        <f>1+_xlfn.COUNTIFS(A:A,A8,O:O,"&lt;"&amp;O8)</f>
        <v>6</v>
      </c>
      <c r="I8" s="2">
        <f>_xlfn.AVERAGEIF(A:A,A8,G:G)</f>
        <v>41.82452857142856</v>
      </c>
      <c r="J8" s="2">
        <f t="shared" si="0"/>
        <v>-9.68239523809526</v>
      </c>
      <c r="K8" s="2">
        <f t="shared" si="1"/>
        <v>80.31760476190473</v>
      </c>
      <c r="L8" s="2">
        <f t="shared" si="2"/>
        <v>123.84815833681168</v>
      </c>
      <c r="M8" s="2">
        <f>SUMIF(A:A,A8,L:L)</f>
        <v>1977.0116502712904</v>
      </c>
      <c r="N8" s="3">
        <f t="shared" si="3"/>
        <v>0.0626441216569548</v>
      </c>
      <c r="O8" s="7">
        <f t="shared" si="4"/>
        <v>15.963189738314087</v>
      </c>
      <c r="P8" s="3">
        <f t="shared" si="5"/>
        <v>0.0626441216569548</v>
      </c>
      <c r="Q8" s="3">
        <f>IF(ISNUMBER(P8),SUMIF(A:A,A8,P:P),"")</f>
        <v>1.0000000000000002</v>
      </c>
      <c r="R8" s="3">
        <f t="shared" si="6"/>
        <v>0.06264412165695478</v>
      </c>
      <c r="S8" s="8">
        <f t="shared" si="7"/>
        <v>15.96318973831409</v>
      </c>
    </row>
    <row r="9" spans="1:19" ht="15">
      <c r="A9" s="1">
        <v>1</v>
      </c>
      <c r="B9" s="5">
        <v>0.579861111111111</v>
      </c>
      <c r="C9" s="1" t="s">
        <v>23</v>
      </c>
      <c r="D9" s="1">
        <v>1</v>
      </c>
      <c r="E9" s="1">
        <v>3</v>
      </c>
      <c r="F9" s="1" t="s">
        <v>26</v>
      </c>
      <c r="G9" s="2">
        <v>65.3145333333333</v>
      </c>
      <c r="H9" s="6">
        <f>1+_xlfn.COUNTIFS(A:A,A9,O:O,"&lt;"&amp;O9)</f>
        <v>1</v>
      </c>
      <c r="I9" s="2">
        <f>_xlfn.AVERAGEIF(A:A,A9,G:G)</f>
        <v>47.6165125</v>
      </c>
      <c r="J9" s="2">
        <f t="shared" si="0"/>
        <v>17.698020833333302</v>
      </c>
      <c r="K9" s="2">
        <f t="shared" si="1"/>
        <v>107.6980208333333</v>
      </c>
      <c r="L9" s="2">
        <f t="shared" si="2"/>
        <v>640.2644217426861</v>
      </c>
      <c r="M9" s="2">
        <f>SUMIF(A:A,A9,L:L)</f>
        <v>2567.707129510872</v>
      </c>
      <c r="N9" s="3">
        <f t="shared" si="3"/>
        <v>0.24935258946944286</v>
      </c>
      <c r="O9" s="7">
        <f t="shared" si="4"/>
        <v>4.010385463121673</v>
      </c>
      <c r="P9" s="3">
        <f t="shared" si="5"/>
        <v>0.24935258946944286</v>
      </c>
      <c r="Q9" s="3">
        <f>IF(ISNUMBER(P9),SUMIF(A:A,A9,P:P),"")</f>
        <v>0.9695601562382455</v>
      </c>
      <c r="R9" s="3">
        <f t="shared" si="6"/>
        <v>0.25718114328964914</v>
      </c>
      <c r="S9" s="8">
        <f t="shared" si="7"/>
        <v>3.8883099561998384</v>
      </c>
    </row>
    <row r="10" spans="1:19" ht="15">
      <c r="A10" s="1">
        <v>1</v>
      </c>
      <c r="B10" s="5">
        <v>0.579861111111111</v>
      </c>
      <c r="C10" s="1" t="s">
        <v>23</v>
      </c>
      <c r="D10" s="1">
        <v>1</v>
      </c>
      <c r="E10" s="1">
        <v>1</v>
      </c>
      <c r="F10" s="1" t="s">
        <v>24</v>
      </c>
      <c r="G10" s="2">
        <v>58.596033333333295</v>
      </c>
      <c r="H10" s="6">
        <f>1+_xlfn.COUNTIFS(A:A,A10,O:O,"&lt;"&amp;O10)</f>
        <v>2</v>
      </c>
      <c r="I10" s="2">
        <f>_xlfn.AVERAGEIF(A:A,A10,G:G)</f>
        <v>47.6165125</v>
      </c>
      <c r="J10" s="2">
        <f t="shared" si="0"/>
        <v>10.979520833333297</v>
      </c>
      <c r="K10" s="2">
        <f t="shared" si="1"/>
        <v>100.9795208333333</v>
      </c>
      <c r="L10" s="2">
        <f t="shared" si="2"/>
        <v>427.8493937951388</v>
      </c>
      <c r="M10" s="2">
        <f>SUMIF(A:A,A10,L:L)</f>
        <v>2567.707129510872</v>
      </c>
      <c r="N10" s="3">
        <f t="shared" si="3"/>
        <v>0.16662702255947728</v>
      </c>
      <c r="O10" s="7">
        <f t="shared" si="4"/>
        <v>6.001427527417118</v>
      </c>
      <c r="P10" s="3">
        <f t="shared" si="5"/>
        <v>0.16662702255947728</v>
      </c>
      <c r="Q10" s="3">
        <f>IF(ISNUMBER(P10),SUMIF(A:A,A10,P:P),"")</f>
        <v>0.9695601562382455</v>
      </c>
      <c r="R10" s="3">
        <f t="shared" si="6"/>
        <v>0.17185836431848256</v>
      </c>
      <c r="S10" s="8">
        <f t="shared" si="7"/>
        <v>5.818745011135048</v>
      </c>
    </row>
    <row r="11" spans="1:19" ht="15">
      <c r="A11" s="1">
        <v>1</v>
      </c>
      <c r="B11" s="5">
        <v>0.579861111111111</v>
      </c>
      <c r="C11" s="1" t="s">
        <v>23</v>
      </c>
      <c r="D11" s="1">
        <v>1</v>
      </c>
      <c r="E11" s="1">
        <v>2</v>
      </c>
      <c r="F11" s="1" t="s">
        <v>25</v>
      </c>
      <c r="G11" s="2">
        <v>57.1555666666667</v>
      </c>
      <c r="H11" s="6">
        <f>1+_xlfn.COUNTIFS(A:A,A11,O:O,"&lt;"&amp;O11)</f>
        <v>3</v>
      </c>
      <c r="I11" s="2">
        <f>_xlfn.AVERAGEIF(A:A,A11,G:G)</f>
        <v>47.6165125</v>
      </c>
      <c r="J11" s="2">
        <f t="shared" si="0"/>
        <v>9.539054166666702</v>
      </c>
      <c r="K11" s="2">
        <f t="shared" si="1"/>
        <v>99.5390541666667</v>
      </c>
      <c r="L11" s="2">
        <f t="shared" si="2"/>
        <v>392.4241420966017</v>
      </c>
      <c r="M11" s="2">
        <f>SUMIF(A:A,A11,L:L)</f>
        <v>2567.707129510872</v>
      </c>
      <c r="N11" s="3">
        <f t="shared" si="3"/>
        <v>0.15283056918230212</v>
      </c>
      <c r="O11" s="7">
        <f t="shared" si="4"/>
        <v>6.543193585879812</v>
      </c>
      <c r="P11" s="3">
        <f t="shared" si="5"/>
        <v>0.15283056918230212</v>
      </c>
      <c r="Q11" s="3">
        <f>IF(ISNUMBER(P11),SUMIF(A:A,A11,P:P),"")</f>
        <v>0.9695601562382455</v>
      </c>
      <c r="R11" s="3">
        <f t="shared" si="6"/>
        <v>0.15762876413492777</v>
      </c>
      <c r="S11" s="8">
        <f t="shared" si="7"/>
        <v>6.3440197954227155</v>
      </c>
    </row>
    <row r="12" spans="1:19" ht="15">
      <c r="A12" s="1">
        <v>1</v>
      </c>
      <c r="B12" s="5">
        <v>0.579861111111111</v>
      </c>
      <c r="C12" s="1" t="s">
        <v>23</v>
      </c>
      <c r="D12" s="1">
        <v>1</v>
      </c>
      <c r="E12" s="1">
        <v>4</v>
      </c>
      <c r="F12" s="1" t="s">
        <v>27</v>
      </c>
      <c r="G12" s="2">
        <v>56.8155666666667</v>
      </c>
      <c r="H12" s="6">
        <f>1+_xlfn.COUNTIFS(A:A,A12,O:O,"&lt;"&amp;O12)</f>
        <v>4</v>
      </c>
      <c r="I12" s="2">
        <f>_xlfn.AVERAGEIF(A:A,A12,G:G)</f>
        <v>47.6165125</v>
      </c>
      <c r="J12" s="2">
        <f t="shared" si="0"/>
        <v>9.199054166666699</v>
      </c>
      <c r="K12" s="2">
        <f t="shared" si="1"/>
        <v>99.1990541666667</v>
      </c>
      <c r="L12" s="2">
        <f t="shared" si="2"/>
        <v>384.4997927754355</v>
      </c>
      <c r="M12" s="2">
        <f>SUMIF(A:A,A12,L:L)</f>
        <v>2567.707129510872</v>
      </c>
      <c r="N12" s="3">
        <f t="shared" si="3"/>
        <v>0.14974441140749553</v>
      </c>
      <c r="O12" s="7">
        <f t="shared" si="4"/>
        <v>6.678045548416002</v>
      </c>
      <c r="P12" s="3">
        <f t="shared" si="5"/>
        <v>0.14974441140749553</v>
      </c>
      <c r="Q12" s="3">
        <f>IF(ISNUMBER(P12),SUMIF(A:A,A12,P:P),"")</f>
        <v>0.9695601562382455</v>
      </c>
      <c r="R12" s="3">
        <f t="shared" si="6"/>
        <v>0.1544457148368002</v>
      </c>
      <c r="S12" s="8">
        <f t="shared" si="7"/>
        <v>6.47476688528834</v>
      </c>
    </row>
    <row r="13" spans="1:19" ht="15">
      <c r="A13" s="1">
        <v>1</v>
      </c>
      <c r="B13" s="5">
        <v>0.579861111111111</v>
      </c>
      <c r="C13" s="1" t="s">
        <v>23</v>
      </c>
      <c r="D13" s="1">
        <v>1</v>
      </c>
      <c r="E13" s="1">
        <v>6</v>
      </c>
      <c r="F13" s="1" t="s">
        <v>29</v>
      </c>
      <c r="G13" s="2">
        <v>55.5612</v>
      </c>
      <c r="H13" s="6">
        <f>1+_xlfn.COUNTIFS(A:A,A13,O:O,"&lt;"&amp;O13)</f>
        <v>5</v>
      </c>
      <c r="I13" s="2">
        <f>_xlfn.AVERAGEIF(A:A,A13,G:G)</f>
        <v>47.6165125</v>
      </c>
      <c r="J13" s="2">
        <f t="shared" si="0"/>
        <v>7.944687500000001</v>
      </c>
      <c r="K13" s="2">
        <f t="shared" si="1"/>
        <v>97.9446875</v>
      </c>
      <c r="L13" s="2">
        <f t="shared" si="2"/>
        <v>356.62373058356627</v>
      </c>
      <c r="M13" s="2">
        <f>SUMIF(A:A,A13,L:L)</f>
        <v>2567.707129510872</v>
      </c>
      <c r="N13" s="3">
        <f t="shared" si="3"/>
        <v>0.13888800887175176</v>
      </c>
      <c r="O13" s="7">
        <f t="shared" si="4"/>
        <v>7.200045620377445</v>
      </c>
      <c r="P13" s="3">
        <f t="shared" si="5"/>
        <v>0.13888800887175176</v>
      </c>
      <c r="Q13" s="3">
        <f>IF(ISNUMBER(P13),SUMIF(A:A,A13,P:P),"")</f>
        <v>0.9695601562382455</v>
      </c>
      <c r="R13" s="3">
        <f t="shared" si="6"/>
        <v>0.1432484699150771</v>
      </c>
      <c r="S13" s="8">
        <f t="shared" si="7"/>
        <v>6.980877356615651</v>
      </c>
    </row>
    <row r="14" spans="1:19" ht="15">
      <c r="A14" s="1">
        <v>1</v>
      </c>
      <c r="B14" s="5">
        <v>0.579861111111111</v>
      </c>
      <c r="C14" s="1" t="s">
        <v>23</v>
      </c>
      <c r="D14" s="1">
        <v>1</v>
      </c>
      <c r="E14" s="1">
        <v>5</v>
      </c>
      <c r="F14" s="1" t="s">
        <v>28</v>
      </c>
      <c r="G14" s="2">
        <v>51.9925333333333</v>
      </c>
      <c r="H14" s="6">
        <f>1+_xlfn.COUNTIFS(A:A,A14,O:O,"&lt;"&amp;O14)</f>
        <v>6</v>
      </c>
      <c r="I14" s="2">
        <f>_xlfn.AVERAGEIF(A:A,A14,G:G)</f>
        <v>47.6165125</v>
      </c>
      <c r="J14" s="2">
        <f t="shared" si="0"/>
        <v>4.3760208333333</v>
      </c>
      <c r="K14" s="2">
        <f t="shared" si="1"/>
        <v>94.3760208333333</v>
      </c>
      <c r="L14" s="2">
        <f t="shared" si="2"/>
        <v>287.88504466918994</v>
      </c>
      <c r="M14" s="2">
        <f>SUMIF(A:A,A14,L:L)</f>
        <v>2567.707129510872</v>
      </c>
      <c r="N14" s="3">
        <f t="shared" si="3"/>
        <v>0.11211755474777599</v>
      </c>
      <c r="O14" s="7">
        <f t="shared" si="4"/>
        <v>8.919209861913586</v>
      </c>
      <c r="P14" s="3">
        <f t="shared" si="5"/>
        <v>0.11211755474777599</v>
      </c>
      <c r="Q14" s="3">
        <f>IF(ISNUMBER(P14),SUMIF(A:A,A14,P:P),"")</f>
        <v>0.9695601562382455</v>
      </c>
      <c r="R14" s="3">
        <f t="shared" si="6"/>
        <v>0.1156375435050632</v>
      </c>
      <c r="S14" s="8">
        <f t="shared" si="7"/>
        <v>8.647710507238637</v>
      </c>
    </row>
    <row r="15" spans="1:19" ht="15">
      <c r="A15" s="1">
        <v>1</v>
      </c>
      <c r="B15" s="5">
        <v>0.579861111111111</v>
      </c>
      <c r="C15" s="1" t="s">
        <v>23</v>
      </c>
      <c r="D15" s="1">
        <v>1</v>
      </c>
      <c r="E15" s="1">
        <v>7</v>
      </c>
      <c r="F15" s="1" t="s">
        <v>30</v>
      </c>
      <c r="G15" s="2">
        <v>23.4651666666667</v>
      </c>
      <c r="H15" s="6">
        <f>1+_xlfn.COUNTIFS(A:A,A15,O:O,"&lt;"&amp;O15)</f>
        <v>7</v>
      </c>
      <c r="I15" s="2">
        <f>_xlfn.AVERAGEIF(A:A,A15,G:G)</f>
        <v>47.6165125</v>
      </c>
      <c r="J15" s="2">
        <f t="shared" si="0"/>
        <v>-24.1513458333333</v>
      </c>
      <c r="K15" s="2">
        <f t="shared" si="1"/>
        <v>65.8486541666667</v>
      </c>
      <c r="L15" s="2">
        <f t="shared" si="2"/>
        <v>51.98313037074624</v>
      </c>
      <c r="M15" s="2">
        <f>SUMIF(A:A,A15,L:L)</f>
        <v>2567.707129510872</v>
      </c>
      <c r="N15" s="3">
        <f t="shared" si="3"/>
        <v>0.02024496087318518</v>
      </c>
      <c r="O15" s="7">
        <f t="shared" si="4"/>
        <v>49.39500778806237</v>
      </c>
      <c r="P15" s="3">
        <f t="shared" si="5"/>
      </c>
      <c r="Q15" s="3">
        <f>IF(ISNUMBER(P15),SUMIF(A:A,A15,P:P),"")</f>
      </c>
      <c r="R15" s="3">
        <f t="shared" si="6"/>
      </c>
      <c r="S15" s="8">
        <f t="shared" si="7"/>
      </c>
    </row>
    <row r="16" spans="1:19" ht="15">
      <c r="A16" s="1">
        <v>1</v>
      </c>
      <c r="B16" s="5">
        <v>0.579861111111111</v>
      </c>
      <c r="C16" s="1" t="s">
        <v>23</v>
      </c>
      <c r="D16" s="1">
        <v>1</v>
      </c>
      <c r="E16" s="1">
        <v>8</v>
      </c>
      <c r="F16" s="1" t="s">
        <v>31</v>
      </c>
      <c r="G16" s="2">
        <v>12.031500000000001</v>
      </c>
      <c r="H16" s="6">
        <f>1+_xlfn.COUNTIFS(A:A,A16,O:O,"&lt;"&amp;O16)</f>
        <v>8</v>
      </c>
      <c r="I16" s="2">
        <f>_xlfn.AVERAGEIF(A:A,A16,G:G)</f>
        <v>47.6165125</v>
      </c>
      <c r="J16" s="2">
        <f t="shared" si="0"/>
        <v>-35.5850125</v>
      </c>
      <c r="K16" s="2">
        <f t="shared" si="1"/>
        <v>54.4149875</v>
      </c>
      <c r="L16" s="2">
        <f t="shared" si="2"/>
        <v>26.177473477507597</v>
      </c>
      <c r="M16" s="2">
        <f>SUMIF(A:A,A16,L:L)</f>
        <v>2567.707129510872</v>
      </c>
      <c r="N16" s="3">
        <f t="shared" si="3"/>
        <v>0.010194882888569226</v>
      </c>
      <c r="O16" s="7">
        <f t="shared" si="4"/>
        <v>98.08842445078272</v>
      </c>
      <c r="P16" s="3">
        <f t="shared" si="5"/>
      </c>
      <c r="Q16" s="3">
        <f>IF(ISNUMBER(P16),SUMIF(A:A,A16,P:P),"")</f>
      </c>
      <c r="R16" s="3">
        <f t="shared" si="6"/>
      </c>
      <c r="S16" s="8">
        <f t="shared" si="7"/>
      </c>
    </row>
    <row r="17" spans="1:19" ht="15">
      <c r="A17" s="1">
        <v>15</v>
      </c>
      <c r="B17" s="5">
        <v>0.5868055555555556</v>
      </c>
      <c r="C17" s="1" t="s">
        <v>157</v>
      </c>
      <c r="D17" s="1">
        <v>1</v>
      </c>
      <c r="E17" s="1">
        <v>2</v>
      </c>
      <c r="F17" s="1" t="s">
        <v>159</v>
      </c>
      <c r="G17" s="2">
        <v>74.9509333333333</v>
      </c>
      <c r="H17" s="6">
        <f>1+_xlfn.COUNTIFS(A:A,A17,O:O,"&lt;"&amp;O17)</f>
        <v>1</v>
      </c>
      <c r="I17" s="2">
        <f>_xlfn.AVERAGEIF(A:A,A17,G:G)</f>
        <v>53.43284285714287</v>
      </c>
      <c r="J17" s="2">
        <f t="shared" si="0"/>
        <v>21.518090476190423</v>
      </c>
      <c r="K17" s="2">
        <f t="shared" si="1"/>
        <v>111.51809047619042</v>
      </c>
      <c r="L17" s="2">
        <f t="shared" si="2"/>
        <v>805.1957604767817</v>
      </c>
      <c r="M17" s="2">
        <f>SUMIF(A:A,A17,L:L)</f>
        <v>1986.2268523014868</v>
      </c>
      <c r="N17" s="3">
        <f t="shared" si="3"/>
        <v>0.4053896258344221</v>
      </c>
      <c r="O17" s="7">
        <f t="shared" si="4"/>
        <v>2.4667626803268057</v>
      </c>
      <c r="P17" s="3">
        <f t="shared" si="5"/>
        <v>0.4053896258344221</v>
      </c>
      <c r="Q17" s="3">
        <f>IF(ISNUMBER(P17),SUMIF(A:A,A17,P:P),"")</f>
        <v>1</v>
      </c>
      <c r="R17" s="3">
        <f t="shared" si="6"/>
        <v>0.4053896258344221</v>
      </c>
      <c r="S17" s="8">
        <f t="shared" si="7"/>
        <v>2.4667626803268057</v>
      </c>
    </row>
    <row r="18" spans="1:19" ht="15">
      <c r="A18" s="1">
        <v>15</v>
      </c>
      <c r="B18" s="5">
        <v>0.5868055555555556</v>
      </c>
      <c r="C18" s="1" t="s">
        <v>157</v>
      </c>
      <c r="D18" s="1">
        <v>1</v>
      </c>
      <c r="E18" s="1">
        <v>1</v>
      </c>
      <c r="F18" s="1" t="s">
        <v>158</v>
      </c>
      <c r="G18" s="2">
        <v>58.248400000000004</v>
      </c>
      <c r="H18" s="6">
        <f>1+_xlfn.COUNTIFS(A:A,A18,O:O,"&lt;"&amp;O18)</f>
        <v>2</v>
      </c>
      <c r="I18" s="2">
        <f>_xlfn.AVERAGEIF(A:A,A18,G:G)</f>
        <v>53.43284285714287</v>
      </c>
      <c r="J18" s="2">
        <f t="shared" si="0"/>
        <v>4.815557142857131</v>
      </c>
      <c r="K18" s="2">
        <f t="shared" si="1"/>
        <v>94.81555714285713</v>
      </c>
      <c r="L18" s="2">
        <f t="shared" si="2"/>
        <v>295.57819719952846</v>
      </c>
      <c r="M18" s="2">
        <f>SUMIF(A:A,A18,L:L)</f>
        <v>1986.2268523014868</v>
      </c>
      <c r="N18" s="3">
        <f t="shared" si="3"/>
        <v>0.1488139166264091</v>
      </c>
      <c r="O18" s="7">
        <f t="shared" si="4"/>
        <v>6.719801633273699</v>
      </c>
      <c r="P18" s="3">
        <f t="shared" si="5"/>
        <v>0.1488139166264091</v>
      </c>
      <c r="Q18" s="3">
        <f>IF(ISNUMBER(P18),SUMIF(A:A,A18,P:P),"")</f>
        <v>1</v>
      </c>
      <c r="R18" s="3">
        <f t="shared" si="6"/>
        <v>0.1488139166264091</v>
      </c>
      <c r="S18" s="8">
        <f t="shared" si="7"/>
        <v>6.719801633273699</v>
      </c>
    </row>
    <row r="19" spans="1:19" ht="15">
      <c r="A19" s="1">
        <v>15</v>
      </c>
      <c r="B19" s="5">
        <v>0.5868055555555556</v>
      </c>
      <c r="C19" s="1" t="s">
        <v>157</v>
      </c>
      <c r="D19" s="1">
        <v>1</v>
      </c>
      <c r="E19" s="1">
        <v>3</v>
      </c>
      <c r="F19" s="1" t="s">
        <v>160</v>
      </c>
      <c r="G19" s="2">
        <v>56.572500000000005</v>
      </c>
      <c r="H19" s="6">
        <f>1+_xlfn.COUNTIFS(A:A,A19,O:O,"&lt;"&amp;O19)</f>
        <v>3</v>
      </c>
      <c r="I19" s="2">
        <f>_xlfn.AVERAGEIF(A:A,A19,G:G)</f>
        <v>53.43284285714287</v>
      </c>
      <c r="J19" s="2">
        <f t="shared" si="0"/>
        <v>3.139657142857132</v>
      </c>
      <c r="K19" s="2">
        <f t="shared" si="1"/>
        <v>93.13965714285713</v>
      </c>
      <c r="L19" s="2">
        <f t="shared" si="2"/>
        <v>267.30208639866066</v>
      </c>
      <c r="M19" s="2">
        <f>SUMIF(A:A,A19,L:L)</f>
        <v>1986.2268523014868</v>
      </c>
      <c r="N19" s="3">
        <f t="shared" si="3"/>
        <v>0.13457782331808252</v>
      </c>
      <c r="O19" s="7">
        <f t="shared" si="4"/>
        <v>7.430644777456697</v>
      </c>
      <c r="P19" s="3">
        <f t="shared" si="5"/>
        <v>0.13457782331808252</v>
      </c>
      <c r="Q19" s="3">
        <f>IF(ISNUMBER(P19),SUMIF(A:A,A19,P:P),"")</f>
        <v>1</v>
      </c>
      <c r="R19" s="3">
        <f t="shared" si="6"/>
        <v>0.13457782331808252</v>
      </c>
      <c r="S19" s="8">
        <f t="shared" si="7"/>
        <v>7.430644777456697</v>
      </c>
    </row>
    <row r="20" spans="1:19" ht="15">
      <c r="A20" s="1">
        <v>15</v>
      </c>
      <c r="B20" s="5">
        <v>0.5868055555555556</v>
      </c>
      <c r="C20" s="1" t="s">
        <v>157</v>
      </c>
      <c r="D20" s="1">
        <v>1</v>
      </c>
      <c r="E20" s="1">
        <v>4</v>
      </c>
      <c r="F20" s="1" t="s">
        <v>161</v>
      </c>
      <c r="G20" s="2">
        <v>56.537100000000095</v>
      </c>
      <c r="H20" s="6">
        <f>1+_xlfn.COUNTIFS(A:A,A20,O:O,"&lt;"&amp;O20)</f>
        <v>4</v>
      </c>
      <c r="I20" s="2">
        <f>_xlfn.AVERAGEIF(A:A,A20,G:G)</f>
        <v>53.43284285714287</v>
      </c>
      <c r="J20" s="2">
        <f t="shared" si="0"/>
        <v>3.1042571428572217</v>
      </c>
      <c r="K20" s="2">
        <f t="shared" si="1"/>
        <v>93.10425714285722</v>
      </c>
      <c r="L20" s="2">
        <f t="shared" si="2"/>
        <v>266.7349392905978</v>
      </c>
      <c r="M20" s="2">
        <f>SUMIF(A:A,A20,L:L)</f>
        <v>1986.2268523014868</v>
      </c>
      <c r="N20" s="3">
        <f t="shared" si="3"/>
        <v>0.13429228337212634</v>
      </c>
      <c r="O20" s="7">
        <f t="shared" si="4"/>
        <v>7.446444240053481</v>
      </c>
      <c r="P20" s="3">
        <f t="shared" si="5"/>
        <v>0.13429228337212634</v>
      </c>
      <c r="Q20" s="3">
        <f>IF(ISNUMBER(P20),SUMIF(A:A,A20,P:P),"")</f>
        <v>1</v>
      </c>
      <c r="R20" s="3">
        <f t="shared" si="6"/>
        <v>0.13429228337212634</v>
      </c>
      <c r="S20" s="8">
        <f t="shared" si="7"/>
        <v>7.446444240053481</v>
      </c>
    </row>
    <row r="21" spans="1:19" ht="15">
      <c r="A21" s="1">
        <v>15</v>
      </c>
      <c r="B21" s="5">
        <v>0.5868055555555556</v>
      </c>
      <c r="C21" s="1" t="s">
        <v>157</v>
      </c>
      <c r="D21" s="1">
        <v>1</v>
      </c>
      <c r="E21" s="1">
        <v>5</v>
      </c>
      <c r="F21" s="1" t="s">
        <v>162</v>
      </c>
      <c r="G21" s="2">
        <v>46.4727333333334</v>
      </c>
      <c r="H21" s="6">
        <f>1+_xlfn.COUNTIFS(A:A,A21,O:O,"&lt;"&amp;O21)</f>
        <v>5</v>
      </c>
      <c r="I21" s="2">
        <f>_xlfn.AVERAGEIF(A:A,A21,G:G)</f>
        <v>53.43284285714287</v>
      </c>
      <c r="J21" s="2">
        <f t="shared" si="0"/>
        <v>-6.9601095238094715</v>
      </c>
      <c r="K21" s="2">
        <f t="shared" si="1"/>
        <v>83.03989047619052</v>
      </c>
      <c r="L21" s="2">
        <f t="shared" si="2"/>
        <v>145.82298120271867</v>
      </c>
      <c r="M21" s="2">
        <f>SUMIF(A:A,A21,L:L)</f>
        <v>1986.2268523014868</v>
      </c>
      <c r="N21" s="3">
        <f t="shared" si="3"/>
        <v>0.07341708276360791</v>
      </c>
      <c r="O21" s="7">
        <f t="shared" si="4"/>
        <v>13.620808160136944</v>
      </c>
      <c r="P21" s="3">
        <f t="shared" si="5"/>
        <v>0.07341708276360791</v>
      </c>
      <c r="Q21" s="3">
        <f>IF(ISNUMBER(P21),SUMIF(A:A,A21,P:P),"")</f>
        <v>1</v>
      </c>
      <c r="R21" s="3">
        <f t="shared" si="6"/>
        <v>0.07341708276360791</v>
      </c>
      <c r="S21" s="8">
        <f t="shared" si="7"/>
        <v>13.620808160136944</v>
      </c>
    </row>
    <row r="22" spans="1:19" ht="15">
      <c r="A22" s="1">
        <v>15</v>
      </c>
      <c r="B22" s="5">
        <v>0.5868055555555556</v>
      </c>
      <c r="C22" s="1" t="s">
        <v>157</v>
      </c>
      <c r="D22" s="1">
        <v>1</v>
      </c>
      <c r="E22" s="1">
        <v>7</v>
      </c>
      <c r="F22" s="1" t="s">
        <v>164</v>
      </c>
      <c r="G22" s="2">
        <v>41.4657</v>
      </c>
      <c r="H22" s="6">
        <f>1+_xlfn.COUNTIFS(A:A,A22,O:O,"&lt;"&amp;O22)</f>
        <v>6</v>
      </c>
      <c r="I22" s="2">
        <f>_xlfn.AVERAGEIF(A:A,A22,G:G)</f>
        <v>53.43284285714287</v>
      </c>
      <c r="J22" s="2">
        <f t="shared" si="0"/>
        <v>-11.967142857142875</v>
      </c>
      <c r="K22" s="2">
        <f t="shared" si="1"/>
        <v>78.03285714285713</v>
      </c>
      <c r="L22" s="2">
        <f t="shared" si="2"/>
        <v>107.98274313514614</v>
      </c>
      <c r="M22" s="2">
        <f>SUMIF(A:A,A22,L:L)</f>
        <v>1986.2268523014868</v>
      </c>
      <c r="N22" s="3">
        <f t="shared" si="3"/>
        <v>0.05436576542605093</v>
      </c>
      <c r="O22" s="7">
        <f t="shared" si="4"/>
        <v>18.393928461472946</v>
      </c>
      <c r="P22" s="3">
        <f t="shared" si="5"/>
        <v>0.05436576542605093</v>
      </c>
      <c r="Q22" s="3">
        <f>IF(ISNUMBER(P22),SUMIF(A:A,A22,P:P),"")</f>
        <v>1</v>
      </c>
      <c r="R22" s="3">
        <f t="shared" si="6"/>
        <v>0.05436576542605093</v>
      </c>
      <c r="S22" s="8">
        <f t="shared" si="7"/>
        <v>18.393928461472946</v>
      </c>
    </row>
    <row r="23" spans="1:19" ht="15">
      <c r="A23" s="1">
        <v>15</v>
      </c>
      <c r="B23" s="5">
        <v>0.5868055555555556</v>
      </c>
      <c r="C23" s="1" t="s">
        <v>157</v>
      </c>
      <c r="D23" s="1">
        <v>1</v>
      </c>
      <c r="E23" s="1">
        <v>6</v>
      </c>
      <c r="F23" s="1" t="s">
        <v>163</v>
      </c>
      <c r="G23" s="2">
        <v>39.7825333333333</v>
      </c>
      <c r="H23" s="6">
        <f>1+_xlfn.COUNTIFS(A:A,A23,O:O,"&lt;"&amp;O23)</f>
        <v>7</v>
      </c>
      <c r="I23" s="2">
        <f>_xlfn.AVERAGEIF(A:A,A23,G:G)</f>
        <v>53.43284285714287</v>
      </c>
      <c r="J23" s="2">
        <f t="shared" si="0"/>
        <v>-13.650309523809575</v>
      </c>
      <c r="K23" s="2">
        <f t="shared" si="1"/>
        <v>76.34969047619043</v>
      </c>
      <c r="L23" s="2">
        <f t="shared" si="2"/>
        <v>97.61014459805324</v>
      </c>
      <c r="M23" s="2">
        <f>SUMIF(A:A,A23,L:L)</f>
        <v>1986.2268523014868</v>
      </c>
      <c r="N23" s="3">
        <f t="shared" si="3"/>
        <v>0.049143502659301036</v>
      </c>
      <c r="O23" s="7">
        <f t="shared" si="4"/>
        <v>20.348569920478333</v>
      </c>
      <c r="P23" s="3">
        <f t="shared" si="5"/>
        <v>0.049143502659301036</v>
      </c>
      <c r="Q23" s="3">
        <f>IF(ISNUMBER(P23),SUMIF(A:A,A23,P:P),"")</f>
        <v>1</v>
      </c>
      <c r="R23" s="3">
        <f t="shared" si="6"/>
        <v>0.049143502659301036</v>
      </c>
      <c r="S23" s="8">
        <f t="shared" si="7"/>
        <v>20.348569920478333</v>
      </c>
    </row>
    <row r="24" spans="1:19" ht="15">
      <c r="A24" s="1">
        <v>6</v>
      </c>
      <c r="B24" s="5">
        <v>0.5972222222222222</v>
      </c>
      <c r="C24" s="1" t="s">
        <v>72</v>
      </c>
      <c r="D24" s="1">
        <v>3</v>
      </c>
      <c r="E24" s="1">
        <v>2</v>
      </c>
      <c r="F24" s="1" t="s">
        <v>74</v>
      </c>
      <c r="G24" s="2">
        <v>74.6520333333334</v>
      </c>
      <c r="H24" s="6">
        <f>1+_xlfn.COUNTIFS(A:A,A24,O:O,"&lt;"&amp;O24)</f>
        <v>1</v>
      </c>
      <c r="I24" s="2">
        <f>_xlfn.AVERAGEIF(A:A,A24,G:G)</f>
        <v>51.945014285714294</v>
      </c>
      <c r="J24" s="2">
        <f t="shared" si="0"/>
        <v>22.707019047619113</v>
      </c>
      <c r="K24" s="2">
        <f t="shared" si="1"/>
        <v>112.70701904761911</v>
      </c>
      <c r="L24" s="2">
        <f t="shared" si="2"/>
        <v>864.7333061968632</v>
      </c>
      <c r="M24" s="2">
        <f>SUMIF(A:A,A24,L:L)</f>
        <v>1999.815221572083</v>
      </c>
      <c r="N24" s="3">
        <f t="shared" si="3"/>
        <v>0.43240660280457516</v>
      </c>
      <c r="O24" s="7">
        <f t="shared" si="4"/>
        <v>2.312638136221863</v>
      </c>
      <c r="P24" s="3">
        <f t="shared" si="5"/>
        <v>0.43240660280457516</v>
      </c>
      <c r="Q24" s="3">
        <f>IF(ISNUMBER(P24),SUMIF(A:A,A24,P:P),"")</f>
        <v>0.9999999999999999</v>
      </c>
      <c r="R24" s="3">
        <f t="shared" si="6"/>
        <v>0.43240660280457516</v>
      </c>
      <c r="S24" s="8">
        <f t="shared" si="7"/>
        <v>2.312638136221863</v>
      </c>
    </row>
    <row r="25" spans="1:19" ht="15">
      <c r="A25" s="1">
        <v>6</v>
      </c>
      <c r="B25" s="5">
        <v>0.5972222222222222</v>
      </c>
      <c r="C25" s="1" t="s">
        <v>72</v>
      </c>
      <c r="D25" s="1">
        <v>3</v>
      </c>
      <c r="E25" s="1">
        <v>1</v>
      </c>
      <c r="F25" s="1" t="s">
        <v>73</v>
      </c>
      <c r="G25" s="2">
        <v>59.040800000000004</v>
      </c>
      <c r="H25" s="6">
        <f>1+_xlfn.COUNTIFS(A:A,A25,O:O,"&lt;"&amp;O25)</f>
        <v>2</v>
      </c>
      <c r="I25" s="2">
        <f>_xlfn.AVERAGEIF(A:A,A25,G:G)</f>
        <v>51.945014285714294</v>
      </c>
      <c r="J25" s="2">
        <f t="shared" si="0"/>
        <v>7.095785714285711</v>
      </c>
      <c r="K25" s="2">
        <f t="shared" si="1"/>
        <v>97.09578571428571</v>
      </c>
      <c r="L25" s="2">
        <f t="shared" si="2"/>
        <v>338.91425587216725</v>
      </c>
      <c r="M25" s="2">
        <f>SUMIF(A:A,A25,L:L)</f>
        <v>1999.815221572083</v>
      </c>
      <c r="N25" s="3">
        <f t="shared" si="3"/>
        <v>0.1694727853935135</v>
      </c>
      <c r="O25" s="7">
        <f t="shared" si="4"/>
        <v>5.900652412586562</v>
      </c>
      <c r="P25" s="3">
        <f t="shared" si="5"/>
        <v>0.1694727853935135</v>
      </c>
      <c r="Q25" s="3">
        <f>IF(ISNUMBER(P25),SUMIF(A:A,A25,P:P),"")</f>
        <v>0.9999999999999999</v>
      </c>
      <c r="R25" s="3">
        <f t="shared" si="6"/>
        <v>0.1694727853935135</v>
      </c>
      <c r="S25" s="8">
        <f t="shared" si="7"/>
        <v>5.900652412586562</v>
      </c>
    </row>
    <row r="26" spans="1:19" ht="15">
      <c r="A26" s="1">
        <v>6</v>
      </c>
      <c r="B26" s="5">
        <v>0.5972222222222222</v>
      </c>
      <c r="C26" s="1" t="s">
        <v>72</v>
      </c>
      <c r="D26" s="1">
        <v>3</v>
      </c>
      <c r="E26" s="1">
        <v>4</v>
      </c>
      <c r="F26" s="1" t="s">
        <v>76</v>
      </c>
      <c r="G26" s="2">
        <v>49.9749333333333</v>
      </c>
      <c r="H26" s="6">
        <f>1+_xlfn.COUNTIFS(A:A,A26,O:O,"&lt;"&amp;O26)</f>
        <v>3</v>
      </c>
      <c r="I26" s="2">
        <f>_xlfn.AVERAGEIF(A:A,A26,G:G)</f>
        <v>51.945014285714294</v>
      </c>
      <c r="J26" s="2">
        <f t="shared" si="0"/>
        <v>-1.9700809523809966</v>
      </c>
      <c r="K26" s="2">
        <f t="shared" si="1"/>
        <v>88.029919047619</v>
      </c>
      <c r="L26" s="2">
        <f t="shared" si="2"/>
        <v>196.72270392498982</v>
      </c>
      <c r="M26" s="2">
        <f>SUMIF(A:A,A26,L:L)</f>
        <v>1999.815221572083</v>
      </c>
      <c r="N26" s="3">
        <f t="shared" si="3"/>
        <v>0.09837044033015377</v>
      </c>
      <c r="O26" s="7">
        <f t="shared" si="4"/>
        <v>10.165655420914764</v>
      </c>
      <c r="P26" s="3">
        <f t="shared" si="5"/>
        <v>0.09837044033015377</v>
      </c>
      <c r="Q26" s="3">
        <f>IF(ISNUMBER(P26),SUMIF(A:A,A26,P:P),"")</f>
        <v>0.9999999999999999</v>
      </c>
      <c r="R26" s="3">
        <f t="shared" si="6"/>
        <v>0.09837044033015377</v>
      </c>
      <c r="S26" s="8">
        <f t="shared" si="7"/>
        <v>10.165655420914764</v>
      </c>
    </row>
    <row r="27" spans="1:19" ht="15">
      <c r="A27" s="1">
        <v>6</v>
      </c>
      <c r="B27" s="5">
        <v>0.5972222222222222</v>
      </c>
      <c r="C27" s="1" t="s">
        <v>72</v>
      </c>
      <c r="D27" s="1">
        <v>3</v>
      </c>
      <c r="E27" s="1">
        <v>3</v>
      </c>
      <c r="F27" s="1" t="s">
        <v>75</v>
      </c>
      <c r="G27" s="2">
        <v>49.0835333333333</v>
      </c>
      <c r="H27" s="6">
        <f>1+_xlfn.COUNTIFS(A:A,A27,O:O,"&lt;"&amp;O27)</f>
        <v>4</v>
      </c>
      <c r="I27" s="2">
        <f>_xlfn.AVERAGEIF(A:A,A27,G:G)</f>
        <v>51.945014285714294</v>
      </c>
      <c r="J27" s="2">
        <f t="shared" si="0"/>
        <v>-2.861480952380994</v>
      </c>
      <c r="K27" s="2">
        <f t="shared" si="1"/>
        <v>87.13851904761901</v>
      </c>
      <c r="L27" s="2">
        <f t="shared" si="2"/>
        <v>186.47760339861557</v>
      </c>
      <c r="M27" s="2">
        <f>SUMIF(A:A,A27,L:L)</f>
        <v>1999.815221572083</v>
      </c>
      <c r="N27" s="3">
        <f t="shared" si="3"/>
        <v>0.09324741675484544</v>
      </c>
      <c r="O27" s="7">
        <f t="shared" si="4"/>
        <v>10.724157674298647</v>
      </c>
      <c r="P27" s="3">
        <f t="shared" si="5"/>
        <v>0.09324741675484544</v>
      </c>
      <c r="Q27" s="3">
        <f>IF(ISNUMBER(P27),SUMIF(A:A,A27,P:P),"")</f>
        <v>0.9999999999999999</v>
      </c>
      <c r="R27" s="3">
        <f t="shared" si="6"/>
        <v>0.09324741675484544</v>
      </c>
      <c r="S27" s="8">
        <f t="shared" si="7"/>
        <v>10.724157674298647</v>
      </c>
    </row>
    <row r="28" spans="1:19" ht="15">
      <c r="A28" s="1">
        <v>6</v>
      </c>
      <c r="B28" s="5">
        <v>0.5972222222222222</v>
      </c>
      <c r="C28" s="1" t="s">
        <v>72</v>
      </c>
      <c r="D28" s="1">
        <v>3</v>
      </c>
      <c r="E28" s="1">
        <v>5</v>
      </c>
      <c r="F28" s="1" t="s">
        <v>77</v>
      </c>
      <c r="G28" s="2">
        <v>47.9795</v>
      </c>
      <c r="H28" s="6">
        <f>1+_xlfn.COUNTIFS(A:A,A28,O:O,"&lt;"&amp;O28)</f>
        <v>5</v>
      </c>
      <c r="I28" s="2">
        <f>_xlfn.AVERAGEIF(A:A,A28,G:G)</f>
        <v>51.945014285714294</v>
      </c>
      <c r="J28" s="2">
        <f t="shared" si="0"/>
        <v>-3.965514285714292</v>
      </c>
      <c r="K28" s="2">
        <f t="shared" si="1"/>
        <v>86.03448571428571</v>
      </c>
      <c r="L28" s="2">
        <f t="shared" si="2"/>
        <v>174.52519983135753</v>
      </c>
      <c r="M28" s="2">
        <f>SUMIF(A:A,A28,L:L)</f>
        <v>1999.815221572083</v>
      </c>
      <c r="N28" s="3">
        <f t="shared" si="3"/>
        <v>0.08727066278361498</v>
      </c>
      <c r="O28" s="7">
        <f t="shared" si="4"/>
        <v>11.458604393545977</v>
      </c>
      <c r="P28" s="3">
        <f t="shared" si="5"/>
        <v>0.08727066278361498</v>
      </c>
      <c r="Q28" s="3">
        <f>IF(ISNUMBER(P28),SUMIF(A:A,A28,P:P),"")</f>
        <v>0.9999999999999999</v>
      </c>
      <c r="R28" s="3">
        <f t="shared" si="6"/>
        <v>0.08727066278361498</v>
      </c>
      <c r="S28" s="8">
        <f t="shared" si="7"/>
        <v>11.458604393545977</v>
      </c>
    </row>
    <row r="29" spans="1:19" ht="15">
      <c r="A29" s="1">
        <v>6</v>
      </c>
      <c r="B29" s="5">
        <v>0.5972222222222222</v>
      </c>
      <c r="C29" s="1" t="s">
        <v>72</v>
      </c>
      <c r="D29" s="1">
        <v>3</v>
      </c>
      <c r="E29" s="1">
        <v>8</v>
      </c>
      <c r="F29" s="1" t="s">
        <v>21</v>
      </c>
      <c r="G29" s="2">
        <v>43.9358</v>
      </c>
      <c r="H29" s="6">
        <f>1+_xlfn.COUNTIFS(A:A,A29,O:O,"&lt;"&amp;O29)</f>
        <v>6</v>
      </c>
      <c r="I29" s="2">
        <f>_xlfn.AVERAGEIF(A:A,A29,G:G)</f>
        <v>51.945014285714294</v>
      </c>
      <c r="J29" s="2">
        <f t="shared" si="0"/>
        <v>-8.009214285714293</v>
      </c>
      <c r="K29" s="2">
        <f t="shared" si="1"/>
        <v>81.9907857142857</v>
      </c>
      <c r="L29" s="2">
        <f t="shared" si="2"/>
        <v>136.92689124681496</v>
      </c>
      <c r="M29" s="2">
        <f>SUMIF(A:A,A29,L:L)</f>
        <v>1999.815221572083</v>
      </c>
      <c r="N29" s="3">
        <f t="shared" si="3"/>
        <v>0.06846977149177552</v>
      </c>
      <c r="O29" s="7">
        <f t="shared" si="4"/>
        <v>14.604985210446019</v>
      </c>
      <c r="P29" s="3">
        <f t="shared" si="5"/>
        <v>0.06846977149177552</v>
      </c>
      <c r="Q29" s="3">
        <f>IF(ISNUMBER(P29),SUMIF(A:A,A29,P:P),"")</f>
        <v>0.9999999999999999</v>
      </c>
      <c r="R29" s="3">
        <f t="shared" si="6"/>
        <v>0.06846977149177552</v>
      </c>
      <c r="S29" s="8">
        <f t="shared" si="7"/>
        <v>14.604985210446019</v>
      </c>
    </row>
    <row r="30" spans="1:19" ht="15">
      <c r="A30" s="1">
        <v>6</v>
      </c>
      <c r="B30" s="5">
        <v>0.5972222222222222</v>
      </c>
      <c r="C30" s="1" t="s">
        <v>72</v>
      </c>
      <c r="D30" s="1">
        <v>3</v>
      </c>
      <c r="E30" s="1">
        <v>7</v>
      </c>
      <c r="F30" s="1" t="s">
        <v>78</v>
      </c>
      <c r="G30" s="2">
        <v>38.9485</v>
      </c>
      <c r="H30" s="6">
        <f>1+_xlfn.COUNTIFS(A:A,A30,O:O,"&lt;"&amp;O30)</f>
        <v>7</v>
      </c>
      <c r="I30" s="2">
        <f>_xlfn.AVERAGEIF(A:A,A30,G:G)</f>
        <v>51.945014285714294</v>
      </c>
      <c r="J30" s="2">
        <f t="shared" si="0"/>
        <v>-12.99651428571429</v>
      </c>
      <c r="K30" s="2">
        <f t="shared" si="1"/>
        <v>77.00348571428572</v>
      </c>
      <c r="L30" s="2">
        <f t="shared" si="2"/>
        <v>101.51526110127467</v>
      </c>
      <c r="M30" s="2">
        <f>SUMIF(A:A,A30,L:L)</f>
        <v>1999.815221572083</v>
      </c>
      <c r="N30" s="3">
        <f t="shared" si="3"/>
        <v>0.05076232044152164</v>
      </c>
      <c r="O30" s="7">
        <f t="shared" si="4"/>
        <v>19.69965106603043</v>
      </c>
      <c r="P30" s="3">
        <f t="shared" si="5"/>
        <v>0.05076232044152164</v>
      </c>
      <c r="Q30" s="3">
        <f>IF(ISNUMBER(P30),SUMIF(A:A,A30,P:P),"")</f>
        <v>0.9999999999999999</v>
      </c>
      <c r="R30" s="3">
        <f t="shared" si="6"/>
        <v>0.05076232044152164</v>
      </c>
      <c r="S30" s="8">
        <f t="shared" si="7"/>
        <v>19.69965106603043</v>
      </c>
    </row>
    <row r="31" spans="1:19" ht="15">
      <c r="A31" s="1">
        <v>2</v>
      </c>
      <c r="B31" s="5">
        <v>0.6319444444444444</v>
      </c>
      <c r="C31" s="1" t="s">
        <v>23</v>
      </c>
      <c r="D31" s="1">
        <v>3</v>
      </c>
      <c r="E31" s="1">
        <v>2</v>
      </c>
      <c r="F31" s="1" t="s">
        <v>33</v>
      </c>
      <c r="G31" s="2">
        <v>67.6769666666667</v>
      </c>
      <c r="H31" s="6">
        <f>1+_xlfn.COUNTIFS(A:A,A31,O:O,"&lt;"&amp;O31)</f>
        <v>1</v>
      </c>
      <c r="I31" s="2">
        <f>_xlfn.AVERAGEIF(A:A,A31,G:G)</f>
        <v>51.806204166666646</v>
      </c>
      <c r="J31" s="2">
        <f t="shared" si="0"/>
        <v>15.870762500000055</v>
      </c>
      <c r="K31" s="2">
        <f t="shared" si="1"/>
        <v>105.87076250000005</v>
      </c>
      <c r="L31" s="2">
        <f t="shared" si="2"/>
        <v>573.7798292491204</v>
      </c>
      <c r="M31" s="2">
        <f>SUMIF(A:A,A31,L:L)</f>
        <v>2309.1682022382192</v>
      </c>
      <c r="N31" s="3">
        <f t="shared" si="3"/>
        <v>0.24847901018772472</v>
      </c>
      <c r="O31" s="7">
        <f t="shared" si="4"/>
        <v>4.024484801531142</v>
      </c>
      <c r="P31" s="3">
        <f t="shared" si="5"/>
        <v>0.24847901018772472</v>
      </c>
      <c r="Q31" s="3">
        <f>IF(ISNUMBER(P31),SUMIF(A:A,A31,P:P),"")</f>
        <v>0.9319131566788483</v>
      </c>
      <c r="R31" s="3">
        <f t="shared" si="6"/>
        <v>0.26663322478808443</v>
      </c>
      <c r="S31" s="8">
        <f t="shared" si="7"/>
        <v>3.7504703354009354</v>
      </c>
    </row>
    <row r="32" spans="1:19" ht="15">
      <c r="A32" s="1">
        <v>2</v>
      </c>
      <c r="B32" s="5">
        <v>0.6319444444444444</v>
      </c>
      <c r="C32" s="1" t="s">
        <v>23</v>
      </c>
      <c r="D32" s="1">
        <v>3</v>
      </c>
      <c r="E32" s="1">
        <v>3</v>
      </c>
      <c r="F32" s="1" t="s">
        <v>34</v>
      </c>
      <c r="G32" s="2">
        <v>67.6296666666666</v>
      </c>
      <c r="H32" s="6">
        <f>1+_xlfn.COUNTIFS(A:A,A32,O:O,"&lt;"&amp;O32)</f>
        <v>2</v>
      </c>
      <c r="I32" s="2">
        <f>_xlfn.AVERAGEIF(A:A,A32,G:G)</f>
        <v>51.806204166666646</v>
      </c>
      <c r="J32" s="2">
        <f t="shared" si="0"/>
        <v>15.823462499999948</v>
      </c>
      <c r="K32" s="2">
        <f t="shared" si="1"/>
        <v>105.82346249999995</v>
      </c>
      <c r="L32" s="2">
        <f t="shared" si="2"/>
        <v>572.1537505907265</v>
      </c>
      <c r="M32" s="2">
        <f>SUMIF(A:A,A32,L:L)</f>
        <v>2309.1682022382192</v>
      </c>
      <c r="N32" s="3">
        <f t="shared" si="3"/>
        <v>0.2477748264661501</v>
      </c>
      <c r="O32" s="7">
        <f t="shared" si="4"/>
        <v>4.03592251183199</v>
      </c>
      <c r="P32" s="3">
        <f t="shared" si="5"/>
        <v>0.2477748264661501</v>
      </c>
      <c r="Q32" s="3">
        <f>IF(ISNUMBER(P32),SUMIF(A:A,A32,P:P),"")</f>
        <v>0.9319131566788483</v>
      </c>
      <c r="R32" s="3">
        <f t="shared" si="6"/>
        <v>0.2658775924455986</v>
      </c>
      <c r="S32" s="8">
        <f t="shared" si="7"/>
        <v>3.7611292881125764</v>
      </c>
    </row>
    <row r="33" spans="1:19" ht="15">
      <c r="A33" s="1">
        <v>2</v>
      </c>
      <c r="B33" s="5">
        <v>0.6319444444444444</v>
      </c>
      <c r="C33" s="1" t="s">
        <v>23</v>
      </c>
      <c r="D33" s="1">
        <v>3</v>
      </c>
      <c r="E33" s="1">
        <v>1</v>
      </c>
      <c r="F33" s="1" t="s">
        <v>32</v>
      </c>
      <c r="G33" s="2">
        <v>59.3439333333333</v>
      </c>
      <c r="H33" s="6">
        <f>1+_xlfn.COUNTIFS(A:A,A33,O:O,"&lt;"&amp;O33)</f>
        <v>3</v>
      </c>
      <c r="I33" s="2">
        <f>_xlfn.AVERAGEIF(A:A,A33,G:G)</f>
        <v>51.806204166666646</v>
      </c>
      <c r="J33" s="2">
        <f t="shared" si="0"/>
        <v>7.537729166666651</v>
      </c>
      <c r="K33" s="2">
        <f t="shared" si="1"/>
        <v>97.53772916666665</v>
      </c>
      <c r="L33" s="2">
        <f t="shared" si="2"/>
        <v>348.0213226916989</v>
      </c>
      <c r="M33" s="2">
        <f>SUMIF(A:A,A33,L:L)</f>
        <v>2309.1682022382192</v>
      </c>
      <c r="N33" s="3">
        <f t="shared" si="3"/>
        <v>0.15071285078080085</v>
      </c>
      <c r="O33" s="7">
        <f t="shared" si="4"/>
        <v>6.635134262402188</v>
      </c>
      <c r="P33" s="3">
        <f t="shared" si="5"/>
        <v>0.15071285078080085</v>
      </c>
      <c r="Q33" s="3">
        <f>IF(ISNUMBER(P33),SUMIF(A:A,A33,P:P),"")</f>
        <v>0.9319131566788483</v>
      </c>
      <c r="R33" s="3">
        <f t="shared" si="6"/>
        <v>0.16172413674028516</v>
      </c>
      <c r="S33" s="8">
        <f t="shared" si="7"/>
        <v>6.1833689154632046</v>
      </c>
    </row>
    <row r="34" spans="1:19" ht="15">
      <c r="A34" s="1">
        <v>2</v>
      </c>
      <c r="B34" s="5">
        <v>0.6319444444444444</v>
      </c>
      <c r="C34" s="1" t="s">
        <v>23</v>
      </c>
      <c r="D34" s="1">
        <v>3</v>
      </c>
      <c r="E34" s="1">
        <v>6</v>
      </c>
      <c r="F34" s="1" t="s">
        <v>37</v>
      </c>
      <c r="G34" s="2">
        <v>57.9388666666666</v>
      </c>
      <c r="H34" s="6">
        <f>1+_xlfn.COUNTIFS(A:A,A34,O:O,"&lt;"&amp;O34)</f>
        <v>4</v>
      </c>
      <c r="I34" s="2">
        <f>_xlfn.AVERAGEIF(A:A,A34,G:G)</f>
        <v>51.806204166666646</v>
      </c>
      <c r="J34" s="2">
        <f t="shared" si="0"/>
        <v>6.132662499999952</v>
      </c>
      <c r="K34" s="2">
        <f t="shared" si="1"/>
        <v>96.13266249999995</v>
      </c>
      <c r="L34" s="2">
        <f t="shared" si="2"/>
        <v>319.88442222324153</v>
      </c>
      <c r="M34" s="2">
        <f>SUMIF(A:A,A34,L:L)</f>
        <v>2309.1682022382192</v>
      </c>
      <c r="N34" s="3">
        <f t="shared" si="3"/>
        <v>0.13852798679333342</v>
      </c>
      <c r="O34" s="7">
        <f t="shared" si="4"/>
        <v>7.2187579069627</v>
      </c>
      <c r="P34" s="3">
        <f t="shared" si="5"/>
        <v>0.13852798679333342</v>
      </c>
      <c r="Q34" s="3">
        <f>IF(ISNUMBER(P34),SUMIF(A:A,A34,P:P),"")</f>
        <v>0.9319131566788483</v>
      </c>
      <c r="R34" s="3">
        <f t="shared" si="6"/>
        <v>0.14864903000942642</v>
      </c>
      <c r="S34" s="8">
        <f t="shared" si="7"/>
        <v>6.727255468378004</v>
      </c>
    </row>
    <row r="35" spans="1:19" ht="15">
      <c r="A35" s="1">
        <v>2</v>
      </c>
      <c r="B35" s="5">
        <v>0.6319444444444444</v>
      </c>
      <c r="C35" s="1" t="s">
        <v>23</v>
      </c>
      <c r="D35" s="1">
        <v>3</v>
      </c>
      <c r="E35" s="1">
        <v>4</v>
      </c>
      <c r="F35" s="1" t="s">
        <v>35</v>
      </c>
      <c r="G35" s="2">
        <v>51.806799999999996</v>
      </c>
      <c r="H35" s="6">
        <f>1+_xlfn.COUNTIFS(A:A,A35,O:O,"&lt;"&amp;O35)</f>
        <v>5</v>
      </c>
      <c r="I35" s="2">
        <f>_xlfn.AVERAGEIF(A:A,A35,G:G)</f>
        <v>51.806204166666646</v>
      </c>
      <c r="J35" s="2">
        <f t="shared" si="0"/>
        <v>0.0005958333333495602</v>
      </c>
      <c r="K35" s="2">
        <f t="shared" si="1"/>
        <v>90.00059583333335</v>
      </c>
      <c r="L35" s="2">
        <f t="shared" si="2"/>
        <v>221.41433162505385</v>
      </c>
      <c r="M35" s="2">
        <f>SUMIF(A:A,A35,L:L)</f>
        <v>2309.1682022382192</v>
      </c>
      <c r="N35" s="3">
        <f t="shared" si="3"/>
        <v>0.09588488677890265</v>
      </c>
      <c r="O35" s="7">
        <f t="shared" si="4"/>
        <v>10.42917224594385</v>
      </c>
      <c r="P35" s="3">
        <f t="shared" si="5"/>
        <v>0.09588488677890265</v>
      </c>
      <c r="Q35" s="3">
        <f>IF(ISNUMBER(P35),SUMIF(A:A,A35,P:P),"")</f>
        <v>0.9319131566788483</v>
      </c>
      <c r="R35" s="3">
        <f t="shared" si="6"/>
        <v>0.1028903670816465</v>
      </c>
      <c r="S35" s="8">
        <f t="shared" si="7"/>
        <v>9.719082829264968</v>
      </c>
    </row>
    <row r="36" spans="1:19" ht="15">
      <c r="A36" s="1">
        <v>2</v>
      </c>
      <c r="B36" s="5">
        <v>0.6319444444444444</v>
      </c>
      <c r="C36" s="1" t="s">
        <v>23</v>
      </c>
      <c r="D36" s="1">
        <v>3</v>
      </c>
      <c r="E36" s="1">
        <v>5</v>
      </c>
      <c r="F36" s="1" t="s">
        <v>36</v>
      </c>
      <c r="G36" s="2">
        <v>41.1316333333333</v>
      </c>
      <c r="H36" s="6">
        <f>1+_xlfn.COUNTIFS(A:A,A36,O:O,"&lt;"&amp;O36)</f>
        <v>6</v>
      </c>
      <c r="I36" s="2">
        <f>_xlfn.AVERAGEIF(A:A,A36,G:G)</f>
        <v>51.806204166666646</v>
      </c>
      <c r="J36" s="2">
        <f t="shared" si="0"/>
        <v>-10.674570833333348</v>
      </c>
      <c r="K36" s="2">
        <f t="shared" si="1"/>
        <v>79.32542916666665</v>
      </c>
      <c r="L36" s="2">
        <f t="shared" si="2"/>
        <v>116.69057227039886</v>
      </c>
      <c r="M36" s="2">
        <f>SUMIF(A:A,A36,L:L)</f>
        <v>2309.1682022382192</v>
      </c>
      <c r="N36" s="3">
        <f t="shared" si="3"/>
        <v>0.05053359567193658</v>
      </c>
      <c r="O36" s="7">
        <f t="shared" si="4"/>
        <v>19.78881547420426</v>
      </c>
      <c r="P36" s="3">
        <f t="shared" si="5"/>
        <v>0.05053359567193658</v>
      </c>
      <c r="Q36" s="3">
        <f>IF(ISNUMBER(P36),SUMIF(A:A,A36,P:P),"")</f>
        <v>0.9319131566788483</v>
      </c>
      <c r="R36" s="3">
        <f t="shared" si="6"/>
        <v>0.05422564893495891</v>
      </c>
      <c r="S36" s="8">
        <f t="shared" si="7"/>
        <v>18.44145749550093</v>
      </c>
    </row>
    <row r="37" spans="1:19" ht="15">
      <c r="A37" s="1">
        <v>2</v>
      </c>
      <c r="B37" s="5">
        <v>0.6319444444444444</v>
      </c>
      <c r="C37" s="1" t="s">
        <v>23</v>
      </c>
      <c r="D37" s="1">
        <v>3</v>
      </c>
      <c r="E37" s="1">
        <v>7</v>
      </c>
      <c r="F37" s="1" t="s">
        <v>38</v>
      </c>
      <c r="G37" s="2">
        <v>36.1691333333334</v>
      </c>
      <c r="H37" s="6">
        <f>1+_xlfn.COUNTIFS(A:A,A37,O:O,"&lt;"&amp;O37)</f>
        <v>7</v>
      </c>
      <c r="I37" s="2">
        <f>_xlfn.AVERAGEIF(A:A,A37,G:G)</f>
        <v>51.806204166666646</v>
      </c>
      <c r="J37" s="2">
        <f t="shared" si="0"/>
        <v>-15.637070833333247</v>
      </c>
      <c r="K37" s="2">
        <f t="shared" si="1"/>
        <v>74.36292916666676</v>
      </c>
      <c r="L37" s="2">
        <f t="shared" si="2"/>
        <v>86.64122573137227</v>
      </c>
      <c r="M37" s="2">
        <f>SUMIF(A:A,A37,L:L)</f>
        <v>2309.1682022382192</v>
      </c>
      <c r="N37" s="3">
        <f t="shared" si="3"/>
        <v>0.0375205347308148</v>
      </c>
      <c r="O37" s="7">
        <f t="shared" si="4"/>
        <v>26.65207218325494</v>
      </c>
      <c r="P37" s="3">
        <f t="shared" si="5"/>
      </c>
      <c r="Q37" s="3">
        <f>IF(ISNUMBER(P37),SUMIF(A:A,A37,P:P),"")</f>
      </c>
      <c r="R37" s="3">
        <f t="shared" si="6"/>
      </c>
      <c r="S37" s="8">
        <f t="shared" si="7"/>
      </c>
    </row>
    <row r="38" spans="1:19" ht="15">
      <c r="A38" s="1">
        <v>2</v>
      </c>
      <c r="B38" s="5">
        <v>0.6319444444444444</v>
      </c>
      <c r="C38" s="1" t="s">
        <v>23</v>
      </c>
      <c r="D38" s="1">
        <v>3</v>
      </c>
      <c r="E38" s="1">
        <v>8</v>
      </c>
      <c r="F38" s="1" t="s">
        <v>39</v>
      </c>
      <c r="G38" s="2">
        <v>32.7526333333333</v>
      </c>
      <c r="H38" s="6">
        <f>1+_xlfn.COUNTIFS(A:A,A38,O:O,"&lt;"&amp;O38)</f>
        <v>8</v>
      </c>
      <c r="I38" s="2">
        <f>_xlfn.AVERAGEIF(A:A,A38,G:G)</f>
        <v>51.806204166666646</v>
      </c>
      <c r="J38" s="2">
        <f t="shared" si="0"/>
        <v>-19.053570833333346</v>
      </c>
      <c r="K38" s="2">
        <f t="shared" si="1"/>
        <v>70.94642916666666</v>
      </c>
      <c r="L38" s="2">
        <f t="shared" si="2"/>
        <v>70.58274785660706</v>
      </c>
      <c r="M38" s="2">
        <f>SUMIF(A:A,A38,L:L)</f>
        <v>2309.1682022382192</v>
      </c>
      <c r="N38" s="3">
        <f t="shared" si="3"/>
        <v>0.03056630859033697</v>
      </c>
      <c r="O38" s="7">
        <f t="shared" si="4"/>
        <v>32.71575947892293</v>
      </c>
      <c r="P38" s="3">
        <f t="shared" si="5"/>
      </c>
      <c r="Q38" s="3">
        <f>IF(ISNUMBER(P38),SUMIF(A:A,A38,P:P),"")</f>
      </c>
      <c r="R38" s="3">
        <f t="shared" si="6"/>
      </c>
      <c r="S38" s="8">
        <f t="shared" si="7"/>
      </c>
    </row>
    <row r="39" spans="1:19" ht="15">
      <c r="A39" s="1">
        <v>16</v>
      </c>
      <c r="B39" s="5">
        <v>0.638888888888889</v>
      </c>
      <c r="C39" s="1" t="s">
        <v>157</v>
      </c>
      <c r="D39" s="1">
        <v>3</v>
      </c>
      <c r="E39" s="1">
        <v>2</v>
      </c>
      <c r="F39" s="1" t="s">
        <v>166</v>
      </c>
      <c r="G39" s="2">
        <v>74.7028333333333</v>
      </c>
      <c r="H39" s="6">
        <f>1+_xlfn.COUNTIFS(A:A,A39,O:O,"&lt;"&amp;O39)</f>
        <v>1</v>
      </c>
      <c r="I39" s="2">
        <f>_xlfn.AVERAGEIF(A:A,A39,G:G)</f>
        <v>49.40259047619045</v>
      </c>
      <c r="J39" s="2">
        <f t="shared" si="0"/>
        <v>25.300242857142855</v>
      </c>
      <c r="K39" s="2">
        <f t="shared" si="1"/>
        <v>115.30024285714285</v>
      </c>
      <c r="L39" s="2">
        <f t="shared" si="2"/>
        <v>1010.3120994200824</v>
      </c>
      <c r="M39" s="2">
        <f>SUMIF(A:A,A39,L:L)</f>
        <v>2131.498473911681</v>
      </c>
      <c r="N39" s="3">
        <f t="shared" si="3"/>
        <v>0.47399147209614423</v>
      </c>
      <c r="O39" s="7">
        <f t="shared" si="4"/>
        <v>2.109742598485317</v>
      </c>
      <c r="P39" s="3">
        <f t="shared" si="5"/>
        <v>0.47399147209614423</v>
      </c>
      <c r="Q39" s="3">
        <f>IF(ISNUMBER(P39),SUMIF(A:A,A39,P:P),"")</f>
        <v>0.9647581135837838</v>
      </c>
      <c r="R39" s="3">
        <f t="shared" si="6"/>
        <v>0.4913060231599501</v>
      </c>
      <c r="S39" s="8">
        <f t="shared" si="7"/>
        <v>2.0353912894620447</v>
      </c>
    </row>
    <row r="40" spans="1:19" ht="15">
      <c r="A40" s="1">
        <v>16</v>
      </c>
      <c r="B40" s="5">
        <v>0.638888888888889</v>
      </c>
      <c r="C40" s="1" t="s">
        <v>157</v>
      </c>
      <c r="D40" s="1">
        <v>3</v>
      </c>
      <c r="E40" s="1">
        <v>1</v>
      </c>
      <c r="F40" s="1" t="s">
        <v>165</v>
      </c>
      <c r="G40" s="2">
        <v>52.53433333333331</v>
      </c>
      <c r="H40" s="6">
        <f>1+_xlfn.COUNTIFS(A:A,A40,O:O,"&lt;"&amp;O40)</f>
        <v>2</v>
      </c>
      <c r="I40" s="2">
        <f>_xlfn.AVERAGEIF(A:A,A40,G:G)</f>
        <v>49.40259047619045</v>
      </c>
      <c r="J40" s="2">
        <f t="shared" si="0"/>
        <v>3.1317428571428607</v>
      </c>
      <c r="K40" s="2">
        <f t="shared" si="1"/>
        <v>93.13174285714285</v>
      </c>
      <c r="L40" s="2">
        <f t="shared" si="2"/>
        <v>267.17518622574505</v>
      </c>
      <c r="M40" s="2">
        <f>SUMIF(A:A,A40,L:L)</f>
        <v>2131.498473911681</v>
      </c>
      <c r="N40" s="3">
        <f t="shared" si="3"/>
        <v>0.12534617758155409</v>
      </c>
      <c r="O40" s="7">
        <f t="shared" si="4"/>
        <v>7.977905822851033</v>
      </c>
      <c r="P40" s="3">
        <f t="shared" si="5"/>
        <v>0.12534617758155409</v>
      </c>
      <c r="Q40" s="3">
        <f>IF(ISNUMBER(P40),SUMIF(A:A,A40,P:P),"")</f>
        <v>0.9647581135837838</v>
      </c>
      <c r="R40" s="3">
        <f t="shared" si="6"/>
        <v>0.12992497893169414</v>
      </c>
      <c r="S40" s="8">
        <f t="shared" si="7"/>
        <v>7.696749372002848</v>
      </c>
    </row>
    <row r="41" spans="1:19" ht="15">
      <c r="A41" s="1">
        <v>16</v>
      </c>
      <c r="B41" s="5">
        <v>0.638888888888889</v>
      </c>
      <c r="C41" s="1" t="s">
        <v>157</v>
      </c>
      <c r="D41" s="1">
        <v>3</v>
      </c>
      <c r="E41" s="1">
        <v>4</v>
      </c>
      <c r="F41" s="1" t="s">
        <v>168</v>
      </c>
      <c r="G41" s="2">
        <v>50.7947333333333</v>
      </c>
      <c r="H41" s="6">
        <f>1+_xlfn.COUNTIFS(A:A,A41,O:O,"&lt;"&amp;O41)</f>
        <v>3</v>
      </c>
      <c r="I41" s="2">
        <f>_xlfn.AVERAGEIF(A:A,A41,G:G)</f>
        <v>49.40259047619045</v>
      </c>
      <c r="J41" s="2">
        <f t="shared" si="0"/>
        <v>1.3921428571428507</v>
      </c>
      <c r="K41" s="2">
        <f t="shared" si="1"/>
        <v>91.39214285714286</v>
      </c>
      <c r="L41" s="2">
        <f t="shared" si="2"/>
        <v>240.69451851455455</v>
      </c>
      <c r="M41" s="2">
        <f>SUMIF(A:A,A41,L:L)</f>
        <v>2131.498473911681</v>
      </c>
      <c r="N41" s="3">
        <f t="shared" si="3"/>
        <v>0.11292267926086622</v>
      </c>
      <c r="O41" s="7">
        <f t="shared" si="4"/>
        <v>8.855617016399945</v>
      </c>
      <c r="P41" s="3">
        <f t="shared" si="5"/>
        <v>0.11292267926086622</v>
      </c>
      <c r="Q41" s="3">
        <f>IF(ISNUMBER(P41),SUMIF(A:A,A41,P:P),"")</f>
        <v>0.9647581135837838</v>
      </c>
      <c r="R41" s="3">
        <f t="shared" si="6"/>
        <v>0.11704765958525366</v>
      </c>
      <c r="S41" s="8">
        <f t="shared" si="7"/>
        <v>8.543528367362466</v>
      </c>
    </row>
    <row r="42" spans="1:19" ht="15">
      <c r="A42" s="1">
        <v>16</v>
      </c>
      <c r="B42" s="5">
        <v>0.638888888888889</v>
      </c>
      <c r="C42" s="1" t="s">
        <v>157</v>
      </c>
      <c r="D42" s="1">
        <v>3</v>
      </c>
      <c r="E42" s="1">
        <v>6</v>
      </c>
      <c r="F42" s="1" t="s">
        <v>170</v>
      </c>
      <c r="G42" s="2">
        <v>49.0605666666667</v>
      </c>
      <c r="H42" s="6">
        <f>1+_xlfn.COUNTIFS(A:A,A42,O:O,"&lt;"&amp;O42)</f>
        <v>4</v>
      </c>
      <c r="I42" s="2">
        <f>_xlfn.AVERAGEIF(A:A,A42,G:G)</f>
        <v>49.40259047619045</v>
      </c>
      <c r="J42" s="2">
        <f t="shared" si="0"/>
        <v>-0.3420238095237451</v>
      </c>
      <c r="K42" s="2">
        <f t="shared" si="1"/>
        <v>89.65797619047626</v>
      </c>
      <c r="L42" s="2">
        <f t="shared" si="2"/>
        <v>216.90914330762774</v>
      </c>
      <c r="M42" s="2">
        <f>SUMIF(A:A,A42,L:L)</f>
        <v>2131.498473911681</v>
      </c>
      <c r="N42" s="3">
        <f t="shared" si="3"/>
        <v>0.10176368689092265</v>
      </c>
      <c r="O42" s="7">
        <f t="shared" si="4"/>
        <v>9.826687992071957</v>
      </c>
      <c r="P42" s="3">
        <f t="shared" si="5"/>
        <v>0.10176368689092265</v>
      </c>
      <c r="Q42" s="3">
        <f>IF(ISNUMBER(P42),SUMIF(A:A,A42,P:P),"")</f>
        <v>0.9647581135837838</v>
      </c>
      <c r="R42" s="3">
        <f t="shared" si="6"/>
        <v>0.10548103763844122</v>
      </c>
      <c r="S42" s="8">
        <f t="shared" si="7"/>
        <v>9.480376970007761</v>
      </c>
    </row>
    <row r="43" spans="1:19" ht="15">
      <c r="A43" s="1">
        <v>16</v>
      </c>
      <c r="B43" s="5">
        <v>0.638888888888889</v>
      </c>
      <c r="C43" s="1" t="s">
        <v>157</v>
      </c>
      <c r="D43" s="1">
        <v>3</v>
      </c>
      <c r="E43" s="1">
        <v>5</v>
      </c>
      <c r="F43" s="1" t="s">
        <v>169</v>
      </c>
      <c r="G43" s="2">
        <v>47.2725</v>
      </c>
      <c r="H43" s="6">
        <f>1+_xlfn.COUNTIFS(A:A,A43,O:O,"&lt;"&amp;O43)</f>
        <v>5</v>
      </c>
      <c r="I43" s="2">
        <f>_xlfn.AVERAGEIF(A:A,A43,G:G)</f>
        <v>49.40259047619045</v>
      </c>
      <c r="J43" s="2">
        <f t="shared" si="0"/>
        <v>-2.1300904761904462</v>
      </c>
      <c r="K43" s="2">
        <f t="shared" si="1"/>
        <v>87.86990952380955</v>
      </c>
      <c r="L43" s="2">
        <f t="shared" si="2"/>
        <v>194.84309067210938</v>
      </c>
      <c r="M43" s="2">
        <f>SUMIF(A:A,A43,L:L)</f>
        <v>2131.498473911681</v>
      </c>
      <c r="N43" s="3">
        <f t="shared" si="3"/>
        <v>0.09141132074776365</v>
      </c>
      <c r="O43" s="7">
        <f t="shared" si="4"/>
        <v>10.939564069524339</v>
      </c>
      <c r="P43" s="3">
        <f t="shared" si="5"/>
        <v>0.09141132074776365</v>
      </c>
      <c r="Q43" s="3">
        <f>IF(ISNUMBER(P43),SUMIF(A:A,A43,P:P),"")</f>
        <v>0.9647581135837838</v>
      </c>
      <c r="R43" s="3">
        <f t="shared" si="6"/>
        <v>0.09475050736624366</v>
      </c>
      <c r="S43" s="8">
        <f t="shared" si="7"/>
        <v>10.554033195143244</v>
      </c>
    </row>
    <row r="44" spans="1:19" ht="15">
      <c r="A44" s="1">
        <v>16</v>
      </c>
      <c r="B44" s="5">
        <v>0.638888888888889</v>
      </c>
      <c r="C44" s="1" t="s">
        <v>157</v>
      </c>
      <c r="D44" s="1">
        <v>3</v>
      </c>
      <c r="E44" s="1">
        <v>3</v>
      </c>
      <c r="F44" s="1" t="s">
        <v>167</v>
      </c>
      <c r="G44" s="2">
        <v>40.0662333333333</v>
      </c>
      <c r="H44" s="6">
        <f>1+_xlfn.COUNTIFS(A:A,A44,O:O,"&lt;"&amp;O44)</f>
        <v>6</v>
      </c>
      <c r="I44" s="2">
        <f>_xlfn.AVERAGEIF(A:A,A44,G:G)</f>
        <v>49.40259047619045</v>
      </c>
      <c r="J44" s="2">
        <f t="shared" si="0"/>
        <v>-9.336357142857146</v>
      </c>
      <c r="K44" s="2">
        <f t="shared" si="1"/>
        <v>80.66364285714286</v>
      </c>
      <c r="L44" s="2">
        <f t="shared" si="2"/>
        <v>126.44640865762824</v>
      </c>
      <c r="M44" s="2">
        <f>SUMIF(A:A,A44,L:L)</f>
        <v>2131.498473911681</v>
      </c>
      <c r="N44" s="3">
        <f t="shared" si="3"/>
        <v>0.059322777006533094</v>
      </c>
      <c r="O44" s="7">
        <f t="shared" si="4"/>
        <v>16.85693169572746</v>
      </c>
      <c r="P44" s="3">
        <f t="shared" si="5"/>
        <v>0.059322777006533094</v>
      </c>
      <c r="Q44" s="3">
        <f>IF(ISNUMBER(P44),SUMIF(A:A,A44,P:P),"")</f>
        <v>0.9647581135837838</v>
      </c>
      <c r="R44" s="3">
        <f t="shared" si="6"/>
        <v>0.06148979331841737</v>
      </c>
      <c r="S44" s="8">
        <f t="shared" si="7"/>
        <v>16.26286162358072</v>
      </c>
    </row>
    <row r="45" spans="1:19" ht="15">
      <c r="A45" s="1">
        <v>16</v>
      </c>
      <c r="B45" s="5">
        <v>0.638888888888889</v>
      </c>
      <c r="C45" s="1" t="s">
        <v>157</v>
      </c>
      <c r="D45" s="1">
        <v>3</v>
      </c>
      <c r="E45" s="1">
        <v>7</v>
      </c>
      <c r="F45" s="1" t="s">
        <v>171</v>
      </c>
      <c r="G45" s="2">
        <v>31.3869333333333</v>
      </c>
      <c r="H45" s="6">
        <f>1+_xlfn.COUNTIFS(A:A,A45,O:O,"&lt;"&amp;O45)</f>
        <v>7</v>
      </c>
      <c r="I45" s="2">
        <f>_xlfn.AVERAGEIF(A:A,A45,G:G)</f>
        <v>49.40259047619045</v>
      </c>
      <c r="J45" s="2">
        <f t="shared" si="0"/>
        <v>-18.015657142857147</v>
      </c>
      <c r="K45" s="2">
        <f t="shared" si="1"/>
        <v>71.98434285714285</v>
      </c>
      <c r="L45" s="2">
        <f t="shared" si="2"/>
        <v>75.1180271139332</v>
      </c>
      <c r="M45" s="2">
        <f>SUMIF(A:A,A45,L:L)</f>
        <v>2131.498473911681</v>
      </c>
      <c r="N45" s="3">
        <f t="shared" si="3"/>
        <v>0.035241886416216</v>
      </c>
      <c r="O45" s="7">
        <f t="shared" si="4"/>
        <v>28.375325548403836</v>
      </c>
      <c r="P45" s="3">
        <f t="shared" si="5"/>
      </c>
      <c r="Q45" s="3">
        <f>IF(ISNUMBER(P45),SUMIF(A:A,A45,P:P),"")</f>
      </c>
      <c r="R45" s="3">
        <f t="shared" si="6"/>
      </c>
      <c r="S45" s="8">
        <f t="shared" si="7"/>
      </c>
    </row>
    <row r="46" spans="1:19" ht="15">
      <c r="A46" s="1">
        <v>11</v>
      </c>
      <c r="B46" s="5">
        <v>0.6458333333333334</v>
      </c>
      <c r="C46" s="1" t="s">
        <v>110</v>
      </c>
      <c r="D46" s="1">
        <v>5</v>
      </c>
      <c r="E46" s="1">
        <v>2</v>
      </c>
      <c r="F46" s="1" t="s">
        <v>119</v>
      </c>
      <c r="G46" s="2">
        <v>70.4153666666667</v>
      </c>
      <c r="H46" s="6">
        <f>1+_xlfn.COUNTIFS(A:A,A46,O:O,"&lt;"&amp;O46)</f>
        <v>1</v>
      </c>
      <c r="I46" s="2">
        <f>_xlfn.AVERAGEIF(A:A,A46,G:G)</f>
        <v>48.363291666666655</v>
      </c>
      <c r="J46" s="2">
        <f t="shared" si="0"/>
        <v>22.052075000000045</v>
      </c>
      <c r="K46" s="2">
        <f t="shared" si="1"/>
        <v>112.05207500000004</v>
      </c>
      <c r="L46" s="2">
        <f t="shared" si="2"/>
        <v>831.4112016785314</v>
      </c>
      <c r="M46" s="2">
        <f>SUMIF(A:A,A46,L:L)</f>
        <v>2742.713825742471</v>
      </c>
      <c r="N46" s="3">
        <f t="shared" si="3"/>
        <v>0.30313450636923917</v>
      </c>
      <c r="O46" s="7">
        <f t="shared" si="4"/>
        <v>3.298865615720863</v>
      </c>
      <c r="P46" s="3">
        <f t="shared" si="5"/>
        <v>0.30313450636923917</v>
      </c>
      <c r="Q46" s="3">
        <f>IF(ISNUMBER(P46),SUMIF(A:A,A46,P:P),"")</f>
        <v>0.9095167575636782</v>
      </c>
      <c r="R46" s="3">
        <f t="shared" si="6"/>
        <v>0.33329183200675194</v>
      </c>
      <c r="S46" s="8">
        <f t="shared" si="7"/>
        <v>3.000373558448746</v>
      </c>
    </row>
    <row r="47" spans="1:19" ht="15">
      <c r="A47" s="1">
        <v>11</v>
      </c>
      <c r="B47" s="5">
        <v>0.6458333333333334</v>
      </c>
      <c r="C47" s="1" t="s">
        <v>110</v>
      </c>
      <c r="D47" s="1">
        <v>5</v>
      </c>
      <c r="E47" s="1">
        <v>6</v>
      </c>
      <c r="F47" s="1" t="s">
        <v>122</v>
      </c>
      <c r="G47" s="2">
        <v>65.6064333333333</v>
      </c>
      <c r="H47" s="6">
        <f>1+_xlfn.COUNTIFS(A:A,A47,O:O,"&lt;"&amp;O47)</f>
        <v>2</v>
      </c>
      <c r="I47" s="2">
        <f>_xlfn.AVERAGEIF(A:A,A47,G:G)</f>
        <v>48.363291666666655</v>
      </c>
      <c r="J47" s="2">
        <f t="shared" si="0"/>
        <v>17.243141666666645</v>
      </c>
      <c r="K47" s="2">
        <f t="shared" si="1"/>
        <v>107.24314166666665</v>
      </c>
      <c r="L47" s="2">
        <f t="shared" si="2"/>
        <v>623.026154844418</v>
      </c>
      <c r="M47" s="2">
        <f>SUMIF(A:A,A47,L:L)</f>
        <v>2742.713825742471</v>
      </c>
      <c r="N47" s="3">
        <f t="shared" si="3"/>
        <v>0.2271568214652364</v>
      </c>
      <c r="O47" s="7">
        <f t="shared" si="4"/>
        <v>4.402245081392098</v>
      </c>
      <c r="P47" s="3">
        <f t="shared" si="5"/>
        <v>0.2271568214652364</v>
      </c>
      <c r="Q47" s="3">
        <f>IF(ISNUMBER(P47),SUMIF(A:A,A47,P:P),"")</f>
        <v>0.9095167575636782</v>
      </c>
      <c r="R47" s="3">
        <f t="shared" si="6"/>
        <v>0.24975550980910038</v>
      </c>
      <c r="S47" s="8">
        <f t="shared" si="7"/>
        <v>4.003915672428392</v>
      </c>
    </row>
    <row r="48" spans="1:19" ht="15">
      <c r="A48" s="1">
        <v>11</v>
      </c>
      <c r="B48" s="5">
        <v>0.6458333333333334</v>
      </c>
      <c r="C48" s="1" t="s">
        <v>110</v>
      </c>
      <c r="D48" s="1">
        <v>5</v>
      </c>
      <c r="E48" s="1">
        <v>7</v>
      </c>
      <c r="F48" s="1" t="s">
        <v>123</v>
      </c>
      <c r="G48" s="2">
        <v>59.6400333333334</v>
      </c>
      <c r="H48" s="6">
        <f>1+_xlfn.COUNTIFS(A:A,A48,O:O,"&lt;"&amp;O48)</f>
        <v>3</v>
      </c>
      <c r="I48" s="2">
        <f>_xlfn.AVERAGEIF(A:A,A48,G:G)</f>
        <v>48.363291666666655</v>
      </c>
      <c r="J48" s="2">
        <f t="shared" si="0"/>
        <v>11.276741666666744</v>
      </c>
      <c r="K48" s="2">
        <f t="shared" si="1"/>
        <v>101.27674166666674</v>
      </c>
      <c r="L48" s="2">
        <f t="shared" si="2"/>
        <v>435.5477785852889</v>
      </c>
      <c r="M48" s="2">
        <f>SUMIF(A:A,A48,L:L)</f>
        <v>2742.713825742471</v>
      </c>
      <c r="N48" s="3">
        <f t="shared" si="3"/>
        <v>0.15880175849822145</v>
      </c>
      <c r="O48" s="7">
        <f t="shared" si="4"/>
        <v>6.297159486500269</v>
      </c>
      <c r="P48" s="3">
        <f t="shared" si="5"/>
        <v>0.15880175849822145</v>
      </c>
      <c r="Q48" s="3">
        <f>IF(ISNUMBER(P48),SUMIF(A:A,A48,P:P),"")</f>
        <v>0.9095167575636782</v>
      </c>
      <c r="R48" s="3">
        <f t="shared" si="6"/>
        <v>0.17460014582205563</v>
      </c>
      <c r="S48" s="8">
        <f t="shared" si="7"/>
        <v>5.727372078023083</v>
      </c>
    </row>
    <row r="49" spans="1:19" ht="15">
      <c r="A49" s="1">
        <v>11</v>
      </c>
      <c r="B49" s="5">
        <v>0.6458333333333334</v>
      </c>
      <c r="C49" s="1" t="s">
        <v>110</v>
      </c>
      <c r="D49" s="1">
        <v>5</v>
      </c>
      <c r="E49" s="1">
        <v>1</v>
      </c>
      <c r="F49" s="1" t="s">
        <v>118</v>
      </c>
      <c r="G49" s="2">
        <v>57.277666666666605</v>
      </c>
      <c r="H49" s="6">
        <f>1+_xlfn.COUNTIFS(A:A,A49,O:O,"&lt;"&amp;O49)</f>
        <v>4</v>
      </c>
      <c r="I49" s="2">
        <f>_xlfn.AVERAGEIF(A:A,A49,G:G)</f>
        <v>48.363291666666655</v>
      </c>
      <c r="J49" s="2">
        <f t="shared" si="0"/>
        <v>8.91437499999995</v>
      </c>
      <c r="K49" s="2">
        <f t="shared" si="1"/>
        <v>98.91437499999995</v>
      </c>
      <c r="L49" s="2">
        <f t="shared" si="2"/>
        <v>377.98801924566436</v>
      </c>
      <c r="M49" s="2">
        <f>SUMIF(A:A,A49,L:L)</f>
        <v>2742.713825742471</v>
      </c>
      <c r="N49" s="3">
        <f t="shared" si="3"/>
        <v>0.1378153330099397</v>
      </c>
      <c r="O49" s="7">
        <f t="shared" si="4"/>
        <v>7.256086664376283</v>
      </c>
      <c r="P49" s="3">
        <f t="shared" si="5"/>
        <v>0.1378153330099397</v>
      </c>
      <c r="Q49" s="3">
        <f>IF(ISNUMBER(P49),SUMIF(A:A,A49,P:P),"")</f>
        <v>0.9095167575636782</v>
      </c>
      <c r="R49" s="3">
        <f t="shared" si="6"/>
        <v>0.1515258865368303</v>
      </c>
      <c r="S49" s="8">
        <f t="shared" si="7"/>
        <v>6.599532415584562</v>
      </c>
    </row>
    <row r="50" spans="1:19" ht="15">
      <c r="A50" s="1">
        <v>11</v>
      </c>
      <c r="B50" s="5">
        <v>0.6458333333333334</v>
      </c>
      <c r="C50" s="1" t="s">
        <v>110</v>
      </c>
      <c r="D50" s="1">
        <v>5</v>
      </c>
      <c r="E50" s="1">
        <v>4</v>
      </c>
      <c r="F50" s="1" t="s">
        <v>120</v>
      </c>
      <c r="G50" s="2">
        <v>48.747600000000006</v>
      </c>
      <c r="H50" s="6">
        <f>1+_xlfn.COUNTIFS(A:A,A50,O:O,"&lt;"&amp;O50)</f>
        <v>5</v>
      </c>
      <c r="I50" s="2">
        <f>_xlfn.AVERAGEIF(A:A,A50,G:G)</f>
        <v>48.363291666666655</v>
      </c>
      <c r="J50" s="2">
        <f t="shared" si="0"/>
        <v>0.384308333333351</v>
      </c>
      <c r="K50" s="2">
        <f t="shared" si="1"/>
        <v>90.38430833333335</v>
      </c>
      <c r="L50" s="2">
        <f t="shared" si="2"/>
        <v>226.57103136046044</v>
      </c>
      <c r="M50" s="2">
        <f>SUMIF(A:A,A50,L:L)</f>
        <v>2742.713825742471</v>
      </c>
      <c r="N50" s="3">
        <f t="shared" si="3"/>
        <v>0.0826083382210414</v>
      </c>
      <c r="O50" s="7">
        <f t="shared" si="4"/>
        <v>12.105315535148815</v>
      </c>
      <c r="P50" s="3">
        <f t="shared" si="5"/>
        <v>0.0826083382210414</v>
      </c>
      <c r="Q50" s="3">
        <f>IF(ISNUMBER(P50),SUMIF(A:A,A50,P:P),"")</f>
        <v>0.9095167575636782</v>
      </c>
      <c r="R50" s="3">
        <f t="shared" si="6"/>
        <v>0.09082662582526163</v>
      </c>
      <c r="S50" s="8">
        <f t="shared" si="7"/>
        <v>11.009987334813772</v>
      </c>
    </row>
    <row r="51" spans="1:19" ht="15">
      <c r="A51" s="1">
        <v>11</v>
      </c>
      <c r="B51" s="5">
        <v>0.6458333333333334</v>
      </c>
      <c r="C51" s="1" t="s">
        <v>110</v>
      </c>
      <c r="D51" s="1">
        <v>5</v>
      </c>
      <c r="E51" s="1">
        <v>5</v>
      </c>
      <c r="F51" s="1" t="s">
        <v>121</v>
      </c>
      <c r="G51" s="2">
        <v>38.2886</v>
      </c>
      <c r="H51" s="6">
        <f>1+_xlfn.COUNTIFS(A:A,A51,O:O,"&lt;"&amp;O51)</f>
        <v>6</v>
      </c>
      <c r="I51" s="2">
        <f>_xlfn.AVERAGEIF(A:A,A51,G:G)</f>
        <v>48.363291666666655</v>
      </c>
      <c r="J51" s="2">
        <f t="shared" si="0"/>
        <v>-10.074691666666652</v>
      </c>
      <c r="K51" s="2">
        <f t="shared" si="1"/>
        <v>79.92530833333335</v>
      </c>
      <c r="L51" s="2">
        <f t="shared" si="2"/>
        <v>120.96708695992125</v>
      </c>
      <c r="M51" s="2">
        <f>SUMIF(A:A,A51,L:L)</f>
        <v>2742.713825742471</v>
      </c>
      <c r="N51" s="3">
        <f t="shared" si="3"/>
        <v>0.04410488831337504</v>
      </c>
      <c r="O51" s="7">
        <f t="shared" si="4"/>
        <v>22.673223722839463</v>
      </c>
      <c r="P51" s="3">
        <f t="shared" si="5"/>
      </c>
      <c r="Q51" s="3">
        <f>IF(ISNUMBER(P51),SUMIF(A:A,A51,P:P),"")</f>
      </c>
      <c r="R51" s="3">
        <f t="shared" si="6"/>
      </c>
      <c r="S51" s="8">
        <f t="shared" si="7"/>
      </c>
    </row>
    <row r="52" spans="1:19" ht="15">
      <c r="A52" s="1">
        <v>11</v>
      </c>
      <c r="B52" s="5">
        <v>0.6458333333333334</v>
      </c>
      <c r="C52" s="1" t="s">
        <v>110</v>
      </c>
      <c r="D52" s="1">
        <v>5</v>
      </c>
      <c r="E52" s="1">
        <v>8</v>
      </c>
      <c r="F52" s="1" t="s">
        <v>124</v>
      </c>
      <c r="G52" s="2">
        <v>35.6541333333333</v>
      </c>
      <c r="H52" s="6">
        <f>1+_xlfn.COUNTIFS(A:A,A52,O:O,"&lt;"&amp;O52)</f>
        <v>7</v>
      </c>
      <c r="I52" s="2">
        <f>_xlfn.AVERAGEIF(A:A,A52,G:G)</f>
        <v>48.363291666666655</v>
      </c>
      <c r="J52" s="2">
        <f t="shared" si="0"/>
        <v>-12.709158333333356</v>
      </c>
      <c r="K52" s="2">
        <f t="shared" si="1"/>
        <v>77.29084166666664</v>
      </c>
      <c r="L52" s="2">
        <f t="shared" si="2"/>
        <v>103.28069749987046</v>
      </c>
      <c r="M52" s="2">
        <f>SUMIF(A:A,A52,L:L)</f>
        <v>2742.713825742471</v>
      </c>
      <c r="N52" s="3">
        <f t="shared" si="3"/>
        <v>0.03765638854863456</v>
      </c>
      <c r="O52" s="7">
        <f t="shared" si="4"/>
        <v>26.55591889032228</v>
      </c>
      <c r="P52" s="3">
        <f t="shared" si="5"/>
      </c>
      <c r="Q52" s="3">
        <f>IF(ISNUMBER(P52),SUMIF(A:A,A52,P:P),"")</f>
      </c>
      <c r="R52" s="3">
        <f t="shared" si="6"/>
      </c>
      <c r="S52" s="8">
        <f t="shared" si="7"/>
      </c>
    </row>
    <row r="53" spans="1:19" ht="15">
      <c r="A53" s="1">
        <v>11</v>
      </c>
      <c r="B53" s="5">
        <v>0.6458333333333334</v>
      </c>
      <c r="C53" s="1" t="s">
        <v>110</v>
      </c>
      <c r="D53" s="1">
        <v>5</v>
      </c>
      <c r="E53" s="1">
        <v>9</v>
      </c>
      <c r="F53" s="1" t="s">
        <v>125</v>
      </c>
      <c r="G53" s="2">
        <v>11.2765</v>
      </c>
      <c r="H53" s="6">
        <f>1+_xlfn.COUNTIFS(A:A,A53,O:O,"&lt;"&amp;O53)</f>
        <v>8</v>
      </c>
      <c r="I53" s="2">
        <f>_xlfn.AVERAGEIF(A:A,A53,G:G)</f>
        <v>48.363291666666655</v>
      </c>
      <c r="J53" s="2">
        <f t="shared" si="0"/>
        <v>-37.086791666666656</v>
      </c>
      <c r="K53" s="2">
        <f t="shared" si="1"/>
        <v>52.913208333333344</v>
      </c>
      <c r="L53" s="2">
        <f t="shared" si="2"/>
        <v>23.921855568316403</v>
      </c>
      <c r="M53" s="2">
        <f>SUMIF(A:A,A53,L:L)</f>
        <v>2742.713825742471</v>
      </c>
      <c r="N53" s="3">
        <f t="shared" si="3"/>
        <v>0.008721965574312368</v>
      </c>
      <c r="O53" s="7">
        <f t="shared" si="4"/>
        <v>114.65305514907848</v>
      </c>
      <c r="P53" s="3">
        <f t="shared" si="5"/>
      </c>
      <c r="Q53" s="3">
        <f>IF(ISNUMBER(P53),SUMIF(A:A,A53,P:P),"")</f>
      </c>
      <c r="R53" s="3">
        <f t="shared" si="6"/>
      </c>
      <c r="S53" s="8">
        <f t="shared" si="7"/>
      </c>
    </row>
    <row r="54" spans="1:19" ht="15">
      <c r="A54" s="1">
        <v>7</v>
      </c>
      <c r="B54" s="5">
        <v>0.6493055555555556</v>
      </c>
      <c r="C54" s="1" t="s">
        <v>72</v>
      </c>
      <c r="D54" s="1">
        <v>5</v>
      </c>
      <c r="E54" s="1">
        <v>1</v>
      </c>
      <c r="F54" s="1" t="s">
        <v>79</v>
      </c>
      <c r="G54" s="2">
        <v>74.3453666666666</v>
      </c>
      <c r="H54" s="6">
        <f>1+_xlfn.COUNTIFS(A:A,A54,O:O,"&lt;"&amp;O54)</f>
        <v>1</v>
      </c>
      <c r="I54" s="2">
        <f>_xlfn.AVERAGEIF(A:A,A54,G:G)</f>
        <v>44.70744545454544</v>
      </c>
      <c r="J54" s="2">
        <f t="shared" si="0"/>
        <v>29.637921212121164</v>
      </c>
      <c r="K54" s="2">
        <f t="shared" si="1"/>
        <v>119.63792121212117</v>
      </c>
      <c r="L54" s="2">
        <f t="shared" si="2"/>
        <v>1310.64580118761</v>
      </c>
      <c r="M54" s="2">
        <f>SUMIF(A:A,A54,L:L)</f>
        <v>3434.074289517396</v>
      </c>
      <c r="N54" s="3">
        <f t="shared" si="3"/>
        <v>0.38165912868815666</v>
      </c>
      <c r="O54" s="7">
        <f t="shared" si="4"/>
        <v>2.620139084416013</v>
      </c>
      <c r="P54" s="3">
        <f t="shared" si="5"/>
        <v>0.38165912868815666</v>
      </c>
      <c r="Q54" s="3">
        <f>IF(ISNUMBER(P54),SUMIF(A:A,A54,P:P),"")</f>
        <v>0.8757696924741932</v>
      </c>
      <c r="R54" s="3">
        <f t="shared" si="6"/>
        <v>0.43579851183238244</v>
      </c>
      <c r="S54" s="8">
        <f t="shared" si="7"/>
        <v>2.2946384001986257</v>
      </c>
    </row>
    <row r="55" spans="1:19" ht="15">
      <c r="A55" s="1">
        <v>7</v>
      </c>
      <c r="B55" s="5">
        <v>0.6493055555555556</v>
      </c>
      <c r="C55" s="1" t="s">
        <v>72</v>
      </c>
      <c r="D55" s="1">
        <v>5</v>
      </c>
      <c r="E55" s="1">
        <v>6</v>
      </c>
      <c r="F55" s="1" t="s">
        <v>22</v>
      </c>
      <c r="G55" s="2">
        <v>53.7555</v>
      </c>
      <c r="H55" s="6">
        <f>1+_xlfn.COUNTIFS(A:A,A55,O:O,"&lt;"&amp;O55)</f>
        <v>2</v>
      </c>
      <c r="I55" s="2">
        <f>_xlfn.AVERAGEIF(A:A,A55,G:G)</f>
        <v>44.70744545454544</v>
      </c>
      <c r="J55" s="2">
        <f t="shared" si="0"/>
        <v>9.048054545454555</v>
      </c>
      <c r="K55" s="2">
        <f t="shared" si="1"/>
        <v>99.04805454545456</v>
      </c>
      <c r="L55" s="2">
        <f t="shared" si="2"/>
        <v>381.03196632674855</v>
      </c>
      <c r="M55" s="2">
        <f>SUMIF(A:A,A55,L:L)</f>
        <v>3434.074289517396</v>
      </c>
      <c r="N55" s="3">
        <f t="shared" si="3"/>
        <v>0.1109562386258966</v>
      </c>
      <c r="O55" s="7">
        <f t="shared" si="4"/>
        <v>9.012562181128276</v>
      </c>
      <c r="P55" s="3">
        <f t="shared" si="5"/>
        <v>0.1109562386258966</v>
      </c>
      <c r="Q55" s="3">
        <f>IF(ISNUMBER(P55),SUMIF(A:A,A55,P:P),"")</f>
        <v>0.8757696924741932</v>
      </c>
      <c r="R55" s="3">
        <f t="shared" si="6"/>
        <v>0.12669568218606309</v>
      </c>
      <c r="S55" s="8">
        <f t="shared" si="7"/>
        <v>7.892928809771254</v>
      </c>
    </row>
    <row r="56" spans="1:19" ht="15">
      <c r="A56" s="1">
        <v>7</v>
      </c>
      <c r="B56" s="5">
        <v>0.6493055555555556</v>
      </c>
      <c r="C56" s="1" t="s">
        <v>72</v>
      </c>
      <c r="D56" s="1">
        <v>5</v>
      </c>
      <c r="E56" s="1">
        <v>4</v>
      </c>
      <c r="F56" s="1" t="s">
        <v>81</v>
      </c>
      <c r="G56" s="2">
        <v>53.02456666666669</v>
      </c>
      <c r="H56" s="6">
        <f>1+_xlfn.COUNTIFS(A:A,A56,O:O,"&lt;"&amp;O56)</f>
        <v>3</v>
      </c>
      <c r="I56" s="2">
        <f>_xlfn.AVERAGEIF(A:A,A56,G:G)</f>
        <v>44.70744545454544</v>
      </c>
      <c r="J56" s="2">
        <f t="shared" si="0"/>
        <v>8.31712121212125</v>
      </c>
      <c r="K56" s="2">
        <f t="shared" si="1"/>
        <v>98.31712121212125</v>
      </c>
      <c r="L56" s="2">
        <f t="shared" si="2"/>
        <v>364.68255860771126</v>
      </c>
      <c r="M56" s="2">
        <f>SUMIF(A:A,A56,L:L)</f>
        <v>3434.074289517396</v>
      </c>
      <c r="N56" s="3">
        <f t="shared" si="3"/>
        <v>0.10619530268198173</v>
      </c>
      <c r="O56" s="7">
        <f t="shared" si="4"/>
        <v>9.416612361797723</v>
      </c>
      <c r="P56" s="3">
        <f t="shared" si="5"/>
        <v>0.10619530268198173</v>
      </c>
      <c r="Q56" s="3">
        <f>IF(ISNUMBER(P56),SUMIF(A:A,A56,P:P),"")</f>
        <v>0.8757696924741932</v>
      </c>
      <c r="R56" s="3">
        <f t="shared" si="6"/>
        <v>0.12125939455835992</v>
      </c>
      <c r="S56" s="8">
        <f t="shared" si="7"/>
        <v>8.246783712240278</v>
      </c>
    </row>
    <row r="57" spans="1:19" ht="15">
      <c r="A57" s="1">
        <v>7</v>
      </c>
      <c r="B57" s="5">
        <v>0.6493055555555556</v>
      </c>
      <c r="C57" s="1" t="s">
        <v>72</v>
      </c>
      <c r="D57" s="1">
        <v>5</v>
      </c>
      <c r="E57" s="1">
        <v>9</v>
      </c>
      <c r="F57" s="1" t="s">
        <v>85</v>
      </c>
      <c r="G57" s="2">
        <v>46.852700000000006</v>
      </c>
      <c r="H57" s="6">
        <f>1+_xlfn.COUNTIFS(A:A,A57,O:O,"&lt;"&amp;O57)</f>
        <v>4</v>
      </c>
      <c r="I57" s="2">
        <f>_xlfn.AVERAGEIF(A:A,A57,G:G)</f>
        <v>44.70744545454544</v>
      </c>
      <c r="J57" s="2">
        <f t="shared" si="0"/>
        <v>2.145254545454563</v>
      </c>
      <c r="K57" s="2">
        <f t="shared" si="1"/>
        <v>92.14525454545456</v>
      </c>
      <c r="L57" s="2">
        <f t="shared" si="2"/>
        <v>251.82018286009597</v>
      </c>
      <c r="M57" s="2">
        <f>SUMIF(A:A,A57,L:L)</f>
        <v>3434.074289517396</v>
      </c>
      <c r="N57" s="3">
        <f t="shared" si="3"/>
        <v>0.07332985882943296</v>
      </c>
      <c r="O57" s="7">
        <f t="shared" si="4"/>
        <v>13.637009752412375</v>
      </c>
      <c r="P57" s="3">
        <f t="shared" si="5"/>
        <v>0.07332985882943296</v>
      </c>
      <c r="Q57" s="3">
        <f>IF(ISNUMBER(P57),SUMIF(A:A,A57,P:P),"")</f>
        <v>0.8757696924741932</v>
      </c>
      <c r="R57" s="3">
        <f t="shared" si="6"/>
        <v>0.08373189830566535</v>
      </c>
      <c r="S57" s="8">
        <f t="shared" si="7"/>
        <v>11.942879837137758</v>
      </c>
    </row>
    <row r="58" spans="1:19" ht="15">
      <c r="A58" s="1">
        <v>7</v>
      </c>
      <c r="B58" s="5">
        <v>0.6493055555555556</v>
      </c>
      <c r="C58" s="1" t="s">
        <v>72</v>
      </c>
      <c r="D58" s="1">
        <v>5</v>
      </c>
      <c r="E58" s="1">
        <v>10</v>
      </c>
      <c r="F58" s="1" t="s">
        <v>86</v>
      </c>
      <c r="G58" s="2">
        <v>46.075733333333304</v>
      </c>
      <c r="H58" s="6">
        <f>1+_xlfn.COUNTIFS(A:A,A58,O:O,"&lt;"&amp;O58)</f>
        <v>5</v>
      </c>
      <c r="I58" s="2">
        <f>_xlfn.AVERAGEIF(A:A,A58,G:G)</f>
        <v>44.70744545454544</v>
      </c>
      <c r="J58" s="2">
        <f t="shared" si="0"/>
        <v>1.3682878787878607</v>
      </c>
      <c r="K58" s="2">
        <f t="shared" si="1"/>
        <v>91.36828787878787</v>
      </c>
      <c r="L58" s="2">
        <f t="shared" si="2"/>
        <v>240.35025919052774</v>
      </c>
      <c r="M58" s="2">
        <f>SUMIF(A:A,A58,L:L)</f>
        <v>3434.074289517396</v>
      </c>
      <c r="N58" s="3">
        <f t="shared" si="3"/>
        <v>0.0699898251835155</v>
      </c>
      <c r="O58" s="7">
        <f t="shared" si="4"/>
        <v>14.287791080745935</v>
      </c>
      <c r="P58" s="3">
        <f t="shared" si="5"/>
        <v>0.0699898251835155</v>
      </c>
      <c r="Q58" s="3">
        <f>IF(ISNUMBER(P58),SUMIF(A:A,A58,P:P),"")</f>
        <v>0.8757696924741932</v>
      </c>
      <c r="R58" s="3">
        <f t="shared" si="6"/>
        <v>0.0799180718229501</v>
      </c>
      <c r="S58" s="8">
        <f t="shared" si="7"/>
        <v>12.512814400920389</v>
      </c>
    </row>
    <row r="59" spans="1:19" ht="15">
      <c r="A59" s="1">
        <v>7</v>
      </c>
      <c r="B59" s="5">
        <v>0.6493055555555556</v>
      </c>
      <c r="C59" s="1" t="s">
        <v>72</v>
      </c>
      <c r="D59" s="1">
        <v>5</v>
      </c>
      <c r="E59" s="1">
        <v>7</v>
      </c>
      <c r="F59" s="1" t="s">
        <v>83</v>
      </c>
      <c r="G59" s="2">
        <v>45.6878333333333</v>
      </c>
      <c r="H59" s="6">
        <f>1+_xlfn.COUNTIFS(A:A,A59,O:O,"&lt;"&amp;O59)</f>
        <v>6</v>
      </c>
      <c r="I59" s="2">
        <f>_xlfn.AVERAGEIF(A:A,A59,G:G)</f>
        <v>44.70744545454544</v>
      </c>
      <c r="J59" s="2">
        <f t="shared" si="0"/>
        <v>0.9803878787878588</v>
      </c>
      <c r="K59" s="2">
        <f t="shared" si="1"/>
        <v>90.98038787878787</v>
      </c>
      <c r="L59" s="2">
        <f t="shared" si="2"/>
        <v>234.82094151859636</v>
      </c>
      <c r="M59" s="2">
        <f>SUMIF(A:A,A59,L:L)</f>
        <v>3434.074289517396</v>
      </c>
      <c r="N59" s="3">
        <f t="shared" si="3"/>
        <v>0.06837969179507665</v>
      </c>
      <c r="O59" s="7">
        <f t="shared" si="4"/>
        <v>14.62422502571151</v>
      </c>
      <c r="P59" s="3">
        <f t="shared" si="5"/>
        <v>0.06837969179507665</v>
      </c>
      <c r="Q59" s="3">
        <f>IF(ISNUMBER(P59),SUMIF(A:A,A59,P:P),"")</f>
        <v>0.8757696924741932</v>
      </c>
      <c r="R59" s="3">
        <f t="shared" si="6"/>
        <v>0.07807953664380962</v>
      </c>
      <c r="S59" s="8">
        <f t="shared" si="7"/>
        <v>12.807453053440769</v>
      </c>
    </row>
    <row r="60" spans="1:19" ht="15">
      <c r="A60" s="1">
        <v>7</v>
      </c>
      <c r="B60" s="5">
        <v>0.6493055555555556</v>
      </c>
      <c r="C60" s="1" t="s">
        <v>72</v>
      </c>
      <c r="D60" s="1">
        <v>5</v>
      </c>
      <c r="E60" s="1">
        <v>5</v>
      </c>
      <c r="F60" s="1" t="s">
        <v>82</v>
      </c>
      <c r="G60" s="2">
        <v>44.909466666666695</v>
      </c>
      <c r="H60" s="6">
        <f>1+_xlfn.COUNTIFS(A:A,A60,O:O,"&lt;"&amp;O60)</f>
        <v>7</v>
      </c>
      <c r="I60" s="2">
        <f>_xlfn.AVERAGEIF(A:A,A60,G:G)</f>
        <v>44.70744545454544</v>
      </c>
      <c r="J60" s="2">
        <f aca="true" t="shared" si="8" ref="J60:J113">G60-I60</f>
        <v>0.20202121212125235</v>
      </c>
      <c r="K60" s="2">
        <f aca="true" t="shared" si="9" ref="K60:K113">90+J60</f>
        <v>90.20202121212125</v>
      </c>
      <c r="L60" s="2">
        <f aca="true" t="shared" si="10" ref="L60:L113">EXP(0.06*K60)</f>
        <v>224.10647477289396</v>
      </c>
      <c r="M60" s="2">
        <f>SUMIF(A:A,A60,L:L)</f>
        <v>3434.074289517396</v>
      </c>
      <c r="N60" s="3">
        <f aca="true" t="shared" si="11" ref="N60:N113">L60/M60</f>
        <v>0.06525964667013319</v>
      </c>
      <c r="O60" s="7">
        <f aca="true" t="shared" si="12" ref="O60:O113">1/N60</f>
        <v>15.32340506001638</v>
      </c>
      <c r="P60" s="3">
        <f aca="true" t="shared" si="13" ref="P60:P113">IF(O60&gt;21,"",N60)</f>
        <v>0.06525964667013319</v>
      </c>
      <c r="Q60" s="3">
        <f>IF(ISNUMBER(P60),SUMIF(A:A,A60,P:P),"")</f>
        <v>0.8757696924741932</v>
      </c>
      <c r="R60" s="3">
        <f aca="true" t="shared" si="14" ref="R60:R113">_xlfn.IFERROR(P60*(1/Q60),"")</f>
        <v>0.0745169046507695</v>
      </c>
      <c r="S60" s="8">
        <f aca="true" t="shared" si="15" ref="S60:S113">_xlfn.IFERROR(1/R60,"")</f>
        <v>13.419773737068041</v>
      </c>
    </row>
    <row r="61" spans="1:19" ht="15">
      <c r="A61" s="1">
        <v>7</v>
      </c>
      <c r="B61" s="5">
        <v>0.6493055555555556</v>
      </c>
      <c r="C61" s="1" t="s">
        <v>72</v>
      </c>
      <c r="D61" s="1">
        <v>5</v>
      </c>
      <c r="E61" s="1">
        <v>8</v>
      </c>
      <c r="F61" s="1" t="s">
        <v>84</v>
      </c>
      <c r="G61" s="2">
        <v>34.1702666666667</v>
      </c>
      <c r="H61" s="6">
        <f>1+_xlfn.COUNTIFS(A:A,A61,O:O,"&lt;"&amp;O61)</f>
        <v>9</v>
      </c>
      <c r="I61" s="2">
        <f>_xlfn.AVERAGEIF(A:A,A61,G:G)</f>
        <v>44.70744545454544</v>
      </c>
      <c r="J61" s="2">
        <f t="shared" si="8"/>
        <v>-10.537178787878744</v>
      </c>
      <c r="K61" s="2">
        <f t="shared" si="9"/>
        <v>79.46282121212126</v>
      </c>
      <c r="L61" s="2">
        <f t="shared" si="10"/>
        <v>117.65648946518661</v>
      </c>
      <c r="M61" s="2">
        <f>SUMIF(A:A,A61,L:L)</f>
        <v>3434.074289517396</v>
      </c>
      <c r="N61" s="3">
        <f t="shared" si="11"/>
        <v>0.034261486370384064</v>
      </c>
      <c r="O61" s="7">
        <f t="shared" si="12"/>
        <v>29.187291794334087</v>
      </c>
      <c r="P61" s="3">
        <f t="shared" si="13"/>
      </c>
      <c r="Q61" s="3">
        <f>IF(ISNUMBER(P61),SUMIF(A:A,A61,P:P),"")</f>
      </c>
      <c r="R61" s="3">
        <f t="shared" si="14"/>
      </c>
      <c r="S61" s="8">
        <f t="shared" si="15"/>
      </c>
    </row>
    <row r="62" spans="1:19" ht="15">
      <c r="A62" s="1">
        <v>7</v>
      </c>
      <c r="B62" s="5">
        <v>0.6493055555555556</v>
      </c>
      <c r="C62" s="1" t="s">
        <v>72</v>
      </c>
      <c r="D62" s="1">
        <v>5</v>
      </c>
      <c r="E62" s="1">
        <v>11</v>
      </c>
      <c r="F62" s="1" t="s">
        <v>87</v>
      </c>
      <c r="G62" s="2">
        <v>23.8547333333333</v>
      </c>
      <c r="H62" s="6">
        <f>1+_xlfn.COUNTIFS(A:A,A62,O:O,"&lt;"&amp;O62)</f>
        <v>11</v>
      </c>
      <c r="I62" s="2">
        <f>_xlfn.AVERAGEIF(A:A,A62,G:G)</f>
        <v>44.70744545454544</v>
      </c>
      <c r="J62" s="2">
        <f t="shared" si="8"/>
        <v>-20.852712121212143</v>
      </c>
      <c r="K62" s="2">
        <f t="shared" si="9"/>
        <v>69.14728787878786</v>
      </c>
      <c r="L62" s="2">
        <f t="shared" si="10"/>
        <v>63.36028671865768</v>
      </c>
      <c r="M62" s="2">
        <f>SUMIF(A:A,A62,L:L)</f>
        <v>3434.074289517396</v>
      </c>
      <c r="N62" s="3">
        <f t="shared" si="11"/>
        <v>0.01845047060049535</v>
      </c>
      <c r="O62" s="7">
        <f t="shared" si="12"/>
        <v>54.19915955819319</v>
      </c>
      <c r="P62" s="3">
        <f t="shared" si="13"/>
      </c>
      <c r="Q62" s="3">
        <f>IF(ISNUMBER(P62),SUMIF(A:A,A62,P:P),"")</f>
      </c>
      <c r="R62" s="3">
        <f t="shared" si="14"/>
      </c>
      <c r="S62" s="8">
        <f t="shared" si="15"/>
      </c>
    </row>
    <row r="63" spans="1:19" ht="15">
      <c r="A63" s="1">
        <v>7</v>
      </c>
      <c r="B63" s="5">
        <v>0.6493055555555556</v>
      </c>
      <c r="C63" s="1" t="s">
        <v>72</v>
      </c>
      <c r="D63" s="1">
        <v>5</v>
      </c>
      <c r="E63" s="1">
        <v>12</v>
      </c>
      <c r="F63" s="1" t="s">
        <v>88</v>
      </c>
      <c r="G63" s="2">
        <v>31.2228333333333</v>
      </c>
      <c r="H63" s="6">
        <f>1+_xlfn.COUNTIFS(A:A,A63,O:O,"&lt;"&amp;O63)</f>
        <v>10</v>
      </c>
      <c r="I63" s="2">
        <f>_xlfn.AVERAGEIF(A:A,A63,G:G)</f>
        <v>44.70744545454544</v>
      </c>
      <c r="J63" s="2">
        <f t="shared" si="8"/>
        <v>-13.484612121212145</v>
      </c>
      <c r="K63" s="2">
        <f t="shared" si="9"/>
        <v>76.51538787878786</v>
      </c>
      <c r="L63" s="2">
        <f t="shared" si="10"/>
        <v>98.58540937595376</v>
      </c>
      <c r="M63" s="2">
        <f>SUMIF(A:A,A63,L:L)</f>
        <v>3434.074289517396</v>
      </c>
      <c r="N63" s="3">
        <f t="shared" si="11"/>
        <v>0.028708001360625297</v>
      </c>
      <c r="O63" s="7">
        <f t="shared" si="12"/>
        <v>34.83349423870233</v>
      </c>
      <c r="P63" s="3">
        <f t="shared" si="13"/>
      </c>
      <c r="Q63" s="3">
        <f>IF(ISNUMBER(P63),SUMIF(A:A,A63,P:P),"")</f>
      </c>
      <c r="R63" s="3">
        <f t="shared" si="14"/>
      </c>
      <c r="S63" s="8">
        <f t="shared" si="15"/>
      </c>
    </row>
    <row r="64" spans="1:19" ht="15">
      <c r="A64" s="1">
        <v>7</v>
      </c>
      <c r="B64" s="5">
        <v>0.6493055555555556</v>
      </c>
      <c r="C64" s="1" t="s">
        <v>72</v>
      </c>
      <c r="D64" s="1">
        <v>5</v>
      </c>
      <c r="E64" s="1">
        <v>13</v>
      </c>
      <c r="F64" s="1" t="s">
        <v>89</v>
      </c>
      <c r="G64" s="2">
        <v>37.8829</v>
      </c>
      <c r="H64" s="6">
        <f>1+_xlfn.COUNTIFS(A:A,A64,O:O,"&lt;"&amp;O64)</f>
        <v>8</v>
      </c>
      <c r="I64" s="2">
        <f>_xlfn.AVERAGEIF(A:A,A64,G:G)</f>
        <v>44.70744545454544</v>
      </c>
      <c r="J64" s="2">
        <f t="shared" si="8"/>
        <v>-6.824545454545444</v>
      </c>
      <c r="K64" s="2">
        <f t="shared" si="9"/>
        <v>83.17545454545456</v>
      </c>
      <c r="L64" s="2">
        <f t="shared" si="10"/>
        <v>147.0139194934147</v>
      </c>
      <c r="M64" s="2">
        <f>SUMIF(A:A,A64,L:L)</f>
        <v>3434.074289517396</v>
      </c>
      <c r="N64" s="3">
        <f t="shared" si="11"/>
        <v>0.04281034919430213</v>
      </c>
      <c r="O64" s="7">
        <f t="shared" si="12"/>
        <v>23.35883773013222</v>
      </c>
      <c r="P64" s="3">
        <f t="shared" si="13"/>
      </c>
      <c r="Q64" s="3">
        <f>IF(ISNUMBER(P64),SUMIF(A:A,A64,P:P),"")</f>
      </c>
      <c r="R64" s="3">
        <f t="shared" si="14"/>
      </c>
      <c r="S64" s="8">
        <f t="shared" si="15"/>
      </c>
    </row>
    <row r="65" spans="1:19" ht="15">
      <c r="A65" s="1">
        <v>17</v>
      </c>
      <c r="B65" s="5">
        <v>0.6631944444444444</v>
      </c>
      <c r="C65" s="1" t="s">
        <v>157</v>
      </c>
      <c r="D65" s="1">
        <v>4</v>
      </c>
      <c r="E65" s="1">
        <v>2</v>
      </c>
      <c r="F65" s="1" t="s">
        <v>173</v>
      </c>
      <c r="G65" s="2">
        <v>71.18306666666669</v>
      </c>
      <c r="H65" s="6">
        <f>1+_xlfn.COUNTIFS(A:A,A65,O:O,"&lt;"&amp;O65)</f>
        <v>1</v>
      </c>
      <c r="I65" s="2">
        <f>_xlfn.AVERAGEIF(A:A,A65,G:G)</f>
        <v>48.32564242424243</v>
      </c>
      <c r="J65" s="2">
        <f t="shared" si="8"/>
        <v>22.85742424242426</v>
      </c>
      <c r="K65" s="2">
        <f t="shared" si="9"/>
        <v>112.85742424242426</v>
      </c>
      <c r="L65" s="2">
        <f t="shared" si="10"/>
        <v>872.5722464000685</v>
      </c>
      <c r="M65" s="2">
        <f>SUMIF(A:A,A65,L:L)</f>
        <v>3139.3603217782893</v>
      </c>
      <c r="N65" s="3">
        <f t="shared" si="11"/>
        <v>0.27794587335097626</v>
      </c>
      <c r="O65" s="7">
        <f t="shared" si="12"/>
        <v>3.5978227988916736</v>
      </c>
      <c r="P65" s="3">
        <f t="shared" si="13"/>
        <v>0.27794587335097626</v>
      </c>
      <c r="Q65" s="3">
        <f>IF(ISNUMBER(P65),SUMIF(A:A,A65,P:P),"")</f>
        <v>0.912606085476713</v>
      </c>
      <c r="R65" s="3">
        <f t="shared" si="14"/>
        <v>0.3045628094905671</v>
      </c>
      <c r="S65" s="8">
        <f t="shared" si="15"/>
        <v>3.283394980735401</v>
      </c>
    </row>
    <row r="66" spans="1:19" ht="15">
      <c r="A66" s="1">
        <v>17</v>
      </c>
      <c r="B66" s="5">
        <v>0.6631944444444444</v>
      </c>
      <c r="C66" s="1" t="s">
        <v>157</v>
      </c>
      <c r="D66" s="1">
        <v>4</v>
      </c>
      <c r="E66" s="1">
        <v>1</v>
      </c>
      <c r="F66" s="1" t="s">
        <v>172</v>
      </c>
      <c r="G66" s="2">
        <v>63.8169333333334</v>
      </c>
      <c r="H66" s="6">
        <f>1+_xlfn.COUNTIFS(A:A,A66,O:O,"&lt;"&amp;O66)</f>
        <v>2</v>
      </c>
      <c r="I66" s="2">
        <f>_xlfn.AVERAGEIF(A:A,A66,G:G)</f>
        <v>48.32564242424243</v>
      </c>
      <c r="J66" s="2">
        <f t="shared" si="8"/>
        <v>15.49129090909097</v>
      </c>
      <c r="K66" s="2">
        <f t="shared" si="9"/>
        <v>105.49129090909096</v>
      </c>
      <c r="L66" s="2">
        <f t="shared" si="10"/>
        <v>560.8634406252004</v>
      </c>
      <c r="M66" s="2">
        <f>SUMIF(A:A,A66,L:L)</f>
        <v>3139.3603217782893</v>
      </c>
      <c r="N66" s="3">
        <f t="shared" si="11"/>
        <v>0.17865532565166</v>
      </c>
      <c r="O66" s="7">
        <f t="shared" si="12"/>
        <v>5.597370223095324</v>
      </c>
      <c r="P66" s="3">
        <f t="shared" si="13"/>
        <v>0.17865532565166</v>
      </c>
      <c r="Q66" s="3">
        <f>IF(ISNUMBER(P66),SUMIF(A:A,A66,P:P),"")</f>
        <v>0.912606085476713</v>
      </c>
      <c r="R66" s="3">
        <f t="shared" si="14"/>
        <v>0.1957638991179166</v>
      </c>
      <c r="S66" s="8">
        <f t="shared" si="15"/>
        <v>5.108194128262939</v>
      </c>
    </row>
    <row r="67" spans="1:19" ht="15">
      <c r="A67" s="1">
        <v>17</v>
      </c>
      <c r="B67" s="5">
        <v>0.6631944444444444</v>
      </c>
      <c r="C67" s="1" t="s">
        <v>157</v>
      </c>
      <c r="D67" s="1">
        <v>4</v>
      </c>
      <c r="E67" s="1">
        <v>5</v>
      </c>
      <c r="F67" s="1" t="s">
        <v>176</v>
      </c>
      <c r="G67" s="2">
        <v>53.819166666666696</v>
      </c>
      <c r="H67" s="6">
        <f>1+_xlfn.COUNTIFS(A:A,A67,O:O,"&lt;"&amp;O67)</f>
        <v>3</v>
      </c>
      <c r="I67" s="2">
        <f>_xlfn.AVERAGEIF(A:A,A67,G:G)</f>
        <v>48.32564242424243</v>
      </c>
      <c r="J67" s="2">
        <f t="shared" si="8"/>
        <v>5.4935242424242645</v>
      </c>
      <c r="K67" s="2">
        <f t="shared" si="9"/>
        <v>95.49352424242426</v>
      </c>
      <c r="L67" s="2">
        <f t="shared" si="10"/>
        <v>307.8496315617188</v>
      </c>
      <c r="M67" s="2">
        <f>SUMIF(A:A,A67,L:L)</f>
        <v>3139.3603217782893</v>
      </c>
      <c r="N67" s="3">
        <f t="shared" si="11"/>
        <v>0.09806126089640374</v>
      </c>
      <c r="O67" s="7">
        <f t="shared" si="12"/>
        <v>10.197706931960056</v>
      </c>
      <c r="P67" s="3">
        <f t="shared" si="13"/>
        <v>0.09806126089640374</v>
      </c>
      <c r="Q67" s="3">
        <f>IF(ISNUMBER(P67),SUMIF(A:A,A67,P:P),"")</f>
        <v>0.912606085476713</v>
      </c>
      <c r="R67" s="3">
        <f t="shared" si="14"/>
        <v>0.10745190335343867</v>
      </c>
      <c r="S67" s="8">
        <f t="shared" si="15"/>
        <v>9.306489404014807</v>
      </c>
    </row>
    <row r="68" spans="1:19" ht="15">
      <c r="A68" s="1">
        <v>17</v>
      </c>
      <c r="B68" s="5">
        <v>0.6631944444444444</v>
      </c>
      <c r="C68" s="1" t="s">
        <v>157</v>
      </c>
      <c r="D68" s="1">
        <v>4</v>
      </c>
      <c r="E68" s="1">
        <v>4</v>
      </c>
      <c r="F68" s="1" t="s">
        <v>175</v>
      </c>
      <c r="G68" s="2">
        <v>52.0851333333334</v>
      </c>
      <c r="H68" s="6">
        <f>1+_xlfn.COUNTIFS(A:A,A68,O:O,"&lt;"&amp;O68)</f>
        <v>4</v>
      </c>
      <c r="I68" s="2">
        <f>_xlfn.AVERAGEIF(A:A,A68,G:G)</f>
        <v>48.32564242424243</v>
      </c>
      <c r="J68" s="2">
        <f t="shared" si="8"/>
        <v>3.759490909090971</v>
      </c>
      <c r="K68" s="2">
        <f t="shared" si="9"/>
        <v>93.75949090909097</v>
      </c>
      <c r="L68" s="2">
        <f t="shared" si="10"/>
        <v>277.43022345113735</v>
      </c>
      <c r="M68" s="2">
        <f>SUMIF(A:A,A68,L:L)</f>
        <v>3139.3603217782893</v>
      </c>
      <c r="N68" s="3">
        <f t="shared" si="11"/>
        <v>0.08837157733266729</v>
      </c>
      <c r="O68" s="7">
        <f t="shared" si="12"/>
        <v>11.315855506749472</v>
      </c>
      <c r="P68" s="3">
        <f t="shared" si="13"/>
        <v>0.08837157733266729</v>
      </c>
      <c r="Q68" s="3">
        <f>IF(ISNUMBER(P68),SUMIF(A:A,A68,P:P),"")</f>
        <v>0.912606085476713</v>
      </c>
      <c r="R68" s="3">
        <f t="shared" si="14"/>
        <v>0.09683430643189841</v>
      </c>
      <c r="S68" s="8">
        <f t="shared" si="15"/>
        <v>10.32691859783474</v>
      </c>
    </row>
    <row r="69" spans="1:19" ht="15">
      <c r="A69" s="1">
        <v>17</v>
      </c>
      <c r="B69" s="5">
        <v>0.6631944444444444</v>
      </c>
      <c r="C69" s="1" t="s">
        <v>157</v>
      </c>
      <c r="D69" s="1">
        <v>4</v>
      </c>
      <c r="E69" s="1">
        <v>6</v>
      </c>
      <c r="F69" s="1" t="s">
        <v>177</v>
      </c>
      <c r="G69" s="2">
        <v>49.4606</v>
      </c>
      <c r="H69" s="6">
        <f>1+_xlfn.COUNTIFS(A:A,A69,O:O,"&lt;"&amp;O69)</f>
        <v>5</v>
      </c>
      <c r="I69" s="2">
        <f>_xlfn.AVERAGEIF(A:A,A69,G:G)</f>
        <v>48.32564242424243</v>
      </c>
      <c r="J69" s="2">
        <f t="shared" si="8"/>
        <v>1.1349575757575678</v>
      </c>
      <c r="K69" s="2">
        <f t="shared" si="9"/>
        <v>91.13495757575757</v>
      </c>
      <c r="L69" s="2">
        <f t="shared" si="10"/>
        <v>237.00884344323498</v>
      </c>
      <c r="M69" s="2">
        <f>SUMIF(A:A,A69,L:L)</f>
        <v>3139.3603217782893</v>
      </c>
      <c r="N69" s="3">
        <f t="shared" si="11"/>
        <v>0.07549590335300582</v>
      </c>
      <c r="O69" s="7">
        <f t="shared" si="12"/>
        <v>13.245751830058547</v>
      </c>
      <c r="P69" s="3">
        <f t="shared" si="13"/>
        <v>0.07549590335300582</v>
      </c>
      <c r="Q69" s="3">
        <f>IF(ISNUMBER(P69),SUMIF(A:A,A69,P:P),"")</f>
        <v>0.912606085476713</v>
      </c>
      <c r="R69" s="3">
        <f t="shared" si="14"/>
        <v>0.08272561903153369</v>
      </c>
      <c r="S69" s="8">
        <f t="shared" si="15"/>
        <v>12.088153726825736</v>
      </c>
    </row>
    <row r="70" spans="1:19" ht="15">
      <c r="A70" s="1">
        <v>17</v>
      </c>
      <c r="B70" s="5">
        <v>0.6631944444444444</v>
      </c>
      <c r="C70" s="1" t="s">
        <v>157</v>
      </c>
      <c r="D70" s="1">
        <v>4</v>
      </c>
      <c r="E70" s="1">
        <v>3</v>
      </c>
      <c r="F70" s="1" t="s">
        <v>174</v>
      </c>
      <c r="G70" s="2">
        <v>48.0883666666666</v>
      </c>
      <c r="H70" s="6">
        <f>1+_xlfn.COUNTIFS(A:A,A70,O:O,"&lt;"&amp;O70)</f>
        <v>6</v>
      </c>
      <c r="I70" s="2">
        <f>_xlfn.AVERAGEIF(A:A,A70,G:G)</f>
        <v>48.32564242424243</v>
      </c>
      <c r="J70" s="2">
        <f t="shared" si="8"/>
        <v>-0.23727575757582997</v>
      </c>
      <c r="K70" s="2">
        <f t="shared" si="9"/>
        <v>89.76272424242417</v>
      </c>
      <c r="L70" s="2">
        <f t="shared" si="10"/>
        <v>218.276684838176</v>
      </c>
      <c r="M70" s="2">
        <f>SUMIF(A:A,A70,L:L)</f>
        <v>3139.3603217782893</v>
      </c>
      <c r="N70" s="3">
        <f t="shared" si="11"/>
        <v>0.06952903218020329</v>
      </c>
      <c r="O70" s="7">
        <f t="shared" si="12"/>
        <v>14.38248122609027</v>
      </c>
      <c r="P70" s="3">
        <f t="shared" si="13"/>
        <v>0.06952903218020329</v>
      </c>
      <c r="Q70" s="3">
        <f>IF(ISNUMBER(P70),SUMIF(A:A,A70,P:P),"")</f>
        <v>0.912606085476713</v>
      </c>
      <c r="R70" s="3">
        <f t="shared" si="14"/>
        <v>0.07618734225718406</v>
      </c>
      <c r="S70" s="8">
        <f t="shared" si="15"/>
        <v>13.125539891184554</v>
      </c>
    </row>
    <row r="71" spans="1:19" ht="15">
      <c r="A71" s="1">
        <v>17</v>
      </c>
      <c r="B71" s="5">
        <v>0.6631944444444444</v>
      </c>
      <c r="C71" s="1" t="s">
        <v>157</v>
      </c>
      <c r="D71" s="1">
        <v>4</v>
      </c>
      <c r="E71" s="1">
        <v>11</v>
      </c>
      <c r="F71" s="1" t="s">
        <v>182</v>
      </c>
      <c r="G71" s="2">
        <v>46.3159333333333</v>
      </c>
      <c r="H71" s="6">
        <f>1+_xlfn.COUNTIFS(A:A,A71,O:O,"&lt;"&amp;O71)</f>
        <v>7</v>
      </c>
      <c r="I71" s="2">
        <f>_xlfn.AVERAGEIF(A:A,A71,G:G)</f>
        <v>48.32564242424243</v>
      </c>
      <c r="J71" s="2">
        <f t="shared" si="8"/>
        <v>-2.0097090909091335</v>
      </c>
      <c r="K71" s="2">
        <f t="shared" si="9"/>
        <v>87.99029090909087</v>
      </c>
      <c r="L71" s="2">
        <f t="shared" si="10"/>
        <v>196.25551428699544</v>
      </c>
      <c r="M71" s="2">
        <f>SUMIF(A:A,A71,L:L)</f>
        <v>3139.3603217782893</v>
      </c>
      <c r="N71" s="3">
        <f t="shared" si="11"/>
        <v>0.06251449154324107</v>
      </c>
      <c r="O71" s="7">
        <f t="shared" si="12"/>
        <v>15.996291024910652</v>
      </c>
      <c r="P71" s="3">
        <f t="shared" si="13"/>
        <v>0.06251449154324107</v>
      </c>
      <c r="Q71" s="3">
        <f>IF(ISNUMBER(P71),SUMIF(A:A,A71,P:P),"")</f>
        <v>0.912606085476713</v>
      </c>
      <c r="R71" s="3">
        <f t="shared" si="14"/>
        <v>0.06850106802716062</v>
      </c>
      <c r="S71" s="8">
        <f t="shared" si="15"/>
        <v>14.598312534389986</v>
      </c>
    </row>
    <row r="72" spans="1:19" ht="15">
      <c r="A72" s="1">
        <v>17</v>
      </c>
      <c r="B72" s="5">
        <v>0.6631944444444444</v>
      </c>
      <c r="C72" s="1" t="s">
        <v>157</v>
      </c>
      <c r="D72" s="1">
        <v>4</v>
      </c>
      <c r="E72" s="1">
        <v>10</v>
      </c>
      <c r="F72" s="1" t="s">
        <v>181</v>
      </c>
      <c r="G72" s="2">
        <v>46.1869666666667</v>
      </c>
      <c r="H72" s="6">
        <f>1+_xlfn.COUNTIFS(A:A,A72,O:O,"&lt;"&amp;O72)</f>
        <v>8</v>
      </c>
      <c r="I72" s="2">
        <f>_xlfn.AVERAGEIF(A:A,A72,G:G)</f>
        <v>48.32564242424243</v>
      </c>
      <c r="J72" s="2">
        <f t="shared" si="8"/>
        <v>-2.138675757575733</v>
      </c>
      <c r="K72" s="2">
        <f t="shared" si="9"/>
        <v>87.86132424242427</v>
      </c>
      <c r="L72" s="2">
        <f t="shared" si="10"/>
        <v>194.74274955246673</v>
      </c>
      <c r="M72" s="2">
        <f>SUMIF(A:A,A72,L:L)</f>
        <v>3139.3603217782893</v>
      </c>
      <c r="N72" s="3">
        <f t="shared" si="11"/>
        <v>0.06203262116855538</v>
      </c>
      <c r="O72" s="7">
        <f t="shared" si="12"/>
        <v>16.12055046461433</v>
      </c>
      <c r="P72" s="3">
        <f t="shared" si="13"/>
        <v>0.06203262116855538</v>
      </c>
      <c r="Q72" s="3">
        <f>IF(ISNUMBER(P72),SUMIF(A:A,A72,P:P),"")</f>
        <v>0.912606085476713</v>
      </c>
      <c r="R72" s="3">
        <f t="shared" si="14"/>
        <v>0.06797305229030086</v>
      </c>
      <c r="S72" s="8">
        <f t="shared" si="15"/>
        <v>14.711712455241486</v>
      </c>
    </row>
    <row r="73" spans="1:19" ht="15">
      <c r="A73" s="1">
        <v>17</v>
      </c>
      <c r="B73" s="5">
        <v>0.6631944444444444</v>
      </c>
      <c r="C73" s="1" t="s">
        <v>157</v>
      </c>
      <c r="D73" s="1">
        <v>4</v>
      </c>
      <c r="E73" s="1">
        <v>7</v>
      </c>
      <c r="F73" s="1" t="s">
        <v>178</v>
      </c>
      <c r="G73" s="2">
        <v>34.2057</v>
      </c>
      <c r="H73" s="6">
        <f>1+_xlfn.COUNTIFS(A:A,A73,O:O,"&lt;"&amp;O73)</f>
        <v>10</v>
      </c>
      <c r="I73" s="2">
        <f>_xlfn.AVERAGEIF(A:A,A73,G:G)</f>
        <v>48.32564242424243</v>
      </c>
      <c r="J73" s="2">
        <f t="shared" si="8"/>
        <v>-14.119942424242431</v>
      </c>
      <c r="K73" s="2">
        <f t="shared" si="9"/>
        <v>75.88005757575758</v>
      </c>
      <c r="L73" s="2">
        <f t="shared" si="10"/>
        <v>94.89807819287581</v>
      </c>
      <c r="M73" s="2">
        <f>SUMIF(A:A,A73,L:L)</f>
        <v>3139.3603217782893</v>
      </c>
      <c r="N73" s="3">
        <f t="shared" si="11"/>
        <v>0.030228476016133387</v>
      </c>
      <c r="O73" s="7">
        <f t="shared" si="12"/>
        <v>33.08138986121183</v>
      </c>
      <c r="P73" s="3">
        <f t="shared" si="13"/>
      </c>
      <c r="Q73" s="3">
        <f>IF(ISNUMBER(P73),SUMIF(A:A,A73,P:P),"")</f>
      </c>
      <c r="R73" s="3">
        <f t="shared" si="14"/>
      </c>
      <c r="S73" s="8">
        <f t="shared" si="15"/>
      </c>
    </row>
    <row r="74" spans="1:19" ht="15">
      <c r="A74" s="1">
        <v>17</v>
      </c>
      <c r="B74" s="5">
        <v>0.6631944444444444</v>
      </c>
      <c r="C74" s="1" t="s">
        <v>157</v>
      </c>
      <c r="D74" s="1">
        <v>4</v>
      </c>
      <c r="E74" s="1">
        <v>8</v>
      </c>
      <c r="F74" s="1" t="s">
        <v>179</v>
      </c>
      <c r="G74" s="2">
        <v>34.655133333333296</v>
      </c>
      <c r="H74" s="6">
        <f>1+_xlfn.COUNTIFS(A:A,A74,O:O,"&lt;"&amp;O74)</f>
        <v>9</v>
      </c>
      <c r="I74" s="2">
        <f>_xlfn.AVERAGEIF(A:A,A74,G:G)</f>
        <v>48.32564242424243</v>
      </c>
      <c r="J74" s="2">
        <f t="shared" si="8"/>
        <v>-13.670509090909135</v>
      </c>
      <c r="K74" s="2">
        <f t="shared" si="9"/>
        <v>76.32949090909086</v>
      </c>
      <c r="L74" s="2">
        <f t="shared" si="10"/>
        <v>97.49191529802125</v>
      </c>
      <c r="M74" s="2">
        <f>SUMIF(A:A,A74,L:L)</f>
        <v>3139.3603217782893</v>
      </c>
      <c r="N74" s="3">
        <f t="shared" si="11"/>
        <v>0.031054707107592224</v>
      </c>
      <c r="O74" s="7">
        <f t="shared" si="12"/>
        <v>32.20123753012377</v>
      </c>
      <c r="P74" s="3">
        <f t="shared" si="13"/>
      </c>
      <c r="Q74" s="3">
        <f>IF(ISNUMBER(P74),SUMIF(A:A,A74,P:P),"")</f>
      </c>
      <c r="R74" s="3">
        <f t="shared" si="14"/>
      </c>
      <c r="S74" s="8">
        <f t="shared" si="15"/>
      </c>
    </row>
    <row r="75" spans="1:19" ht="15">
      <c r="A75" s="1">
        <v>17</v>
      </c>
      <c r="B75" s="5">
        <v>0.6631944444444444</v>
      </c>
      <c r="C75" s="1" t="s">
        <v>157</v>
      </c>
      <c r="D75" s="1">
        <v>4</v>
      </c>
      <c r="E75" s="1">
        <v>9</v>
      </c>
      <c r="F75" s="1" t="s">
        <v>180</v>
      </c>
      <c r="G75" s="2">
        <v>31.765066666666602</v>
      </c>
      <c r="H75" s="6">
        <f>1+_xlfn.COUNTIFS(A:A,A75,O:O,"&lt;"&amp;O75)</f>
        <v>11</v>
      </c>
      <c r="I75" s="2">
        <f>_xlfn.AVERAGEIF(A:A,A75,G:G)</f>
        <v>48.32564242424243</v>
      </c>
      <c r="J75" s="2">
        <f t="shared" si="8"/>
        <v>-16.56057575757583</v>
      </c>
      <c r="K75" s="2">
        <f t="shared" si="9"/>
        <v>73.43942424242417</v>
      </c>
      <c r="L75" s="2">
        <f t="shared" si="10"/>
        <v>81.97099412839381</v>
      </c>
      <c r="M75" s="2">
        <f>SUMIF(A:A,A75,L:L)</f>
        <v>3139.3603217782893</v>
      </c>
      <c r="N75" s="3">
        <f t="shared" si="11"/>
        <v>0.02611073139956148</v>
      </c>
      <c r="O75" s="7">
        <f t="shared" si="12"/>
        <v>38.29842928171651</v>
      </c>
      <c r="P75" s="3">
        <f t="shared" si="13"/>
      </c>
      <c r="Q75" s="3">
        <f>IF(ISNUMBER(P75),SUMIF(A:A,A75,P:P),"")</f>
      </c>
      <c r="R75" s="3">
        <f t="shared" si="14"/>
      </c>
      <c r="S75" s="8">
        <f t="shared" si="15"/>
      </c>
    </row>
    <row r="76" spans="1:19" ht="15">
      <c r="A76" s="1">
        <v>12</v>
      </c>
      <c r="B76" s="5">
        <v>0.6666666666666666</v>
      </c>
      <c r="C76" s="1" t="s">
        <v>110</v>
      </c>
      <c r="D76" s="1">
        <v>6</v>
      </c>
      <c r="E76" s="1">
        <v>3</v>
      </c>
      <c r="F76" s="1" t="s">
        <v>126</v>
      </c>
      <c r="G76" s="2">
        <v>68.0993</v>
      </c>
      <c r="H76" s="6">
        <f>1+_xlfn.COUNTIFS(A:A,A76,O:O,"&lt;"&amp;O76)</f>
        <v>1</v>
      </c>
      <c r="I76" s="2">
        <f>_xlfn.AVERAGEIF(A:A,A76,G:G)</f>
        <v>44.82997037037036</v>
      </c>
      <c r="J76" s="2">
        <f t="shared" si="8"/>
        <v>23.269329629629638</v>
      </c>
      <c r="K76" s="2">
        <f t="shared" si="9"/>
        <v>113.26932962962964</v>
      </c>
      <c r="L76" s="2">
        <f t="shared" si="10"/>
        <v>894.405970477066</v>
      </c>
      <c r="M76" s="2">
        <f>SUMIF(A:A,A76,L:L)</f>
        <v>2866.941884369288</v>
      </c>
      <c r="N76" s="3">
        <f t="shared" si="11"/>
        <v>0.3119721314734047</v>
      </c>
      <c r="O76" s="7">
        <f t="shared" si="12"/>
        <v>3.2054145198070327</v>
      </c>
      <c r="P76" s="3">
        <f t="shared" si="13"/>
        <v>0.3119721314734047</v>
      </c>
      <c r="Q76" s="3">
        <f>IF(ISNUMBER(P76),SUMIF(A:A,A76,P:P),"")</f>
        <v>0.8632239728911278</v>
      </c>
      <c r="R76" s="3">
        <f t="shared" si="14"/>
        <v>0.36140346106068055</v>
      </c>
      <c r="S76" s="8">
        <f t="shared" si="15"/>
        <v>2.7669906565507336</v>
      </c>
    </row>
    <row r="77" spans="1:19" ht="15">
      <c r="A77" s="1">
        <v>12</v>
      </c>
      <c r="B77" s="5">
        <v>0.6666666666666666</v>
      </c>
      <c r="C77" s="1" t="s">
        <v>110</v>
      </c>
      <c r="D77" s="1">
        <v>6</v>
      </c>
      <c r="E77" s="1">
        <v>4</v>
      </c>
      <c r="F77" s="1" t="s">
        <v>127</v>
      </c>
      <c r="G77" s="2">
        <v>64.86760000000001</v>
      </c>
      <c r="H77" s="6">
        <f>1+_xlfn.COUNTIFS(A:A,A77,O:O,"&lt;"&amp;O77)</f>
        <v>2</v>
      </c>
      <c r="I77" s="2">
        <f>_xlfn.AVERAGEIF(A:A,A77,G:G)</f>
        <v>44.82997037037036</v>
      </c>
      <c r="J77" s="2">
        <f t="shared" si="8"/>
        <v>20.03762962962965</v>
      </c>
      <c r="K77" s="2">
        <f t="shared" si="9"/>
        <v>110.03762962962965</v>
      </c>
      <c r="L77" s="2">
        <f t="shared" si="10"/>
        <v>736.7567458317443</v>
      </c>
      <c r="M77" s="2">
        <f>SUMIF(A:A,A77,L:L)</f>
        <v>2866.941884369288</v>
      </c>
      <c r="N77" s="3">
        <f t="shared" si="11"/>
        <v>0.2569834951481156</v>
      </c>
      <c r="O77" s="7">
        <f t="shared" si="12"/>
        <v>3.8913004876972264</v>
      </c>
      <c r="P77" s="3">
        <f t="shared" si="13"/>
        <v>0.2569834951481156</v>
      </c>
      <c r="Q77" s="3">
        <f>IF(ISNUMBER(P77),SUMIF(A:A,A77,P:P),"")</f>
        <v>0.8632239728911278</v>
      </c>
      <c r="R77" s="3">
        <f t="shared" si="14"/>
        <v>0.29770199069822056</v>
      </c>
      <c r="S77" s="8">
        <f t="shared" si="15"/>
        <v>3.359063866703184</v>
      </c>
    </row>
    <row r="78" spans="1:19" ht="15">
      <c r="A78" s="1">
        <v>12</v>
      </c>
      <c r="B78" s="5">
        <v>0.6666666666666666</v>
      </c>
      <c r="C78" s="1" t="s">
        <v>110</v>
      </c>
      <c r="D78" s="1">
        <v>6</v>
      </c>
      <c r="E78" s="1">
        <v>6</v>
      </c>
      <c r="F78" s="1" t="s">
        <v>129</v>
      </c>
      <c r="G78" s="2">
        <v>50.7516333333333</v>
      </c>
      <c r="H78" s="6">
        <f>1+_xlfn.COUNTIFS(A:A,A78,O:O,"&lt;"&amp;O78)</f>
        <v>3</v>
      </c>
      <c r="I78" s="2">
        <f>_xlfn.AVERAGEIF(A:A,A78,G:G)</f>
        <v>44.82997037037036</v>
      </c>
      <c r="J78" s="2">
        <f t="shared" si="8"/>
        <v>5.921662962962941</v>
      </c>
      <c r="K78" s="2">
        <f t="shared" si="9"/>
        <v>95.92166296296294</v>
      </c>
      <c r="L78" s="2">
        <f t="shared" si="10"/>
        <v>315.86022120816466</v>
      </c>
      <c r="M78" s="2">
        <f>SUMIF(A:A,A78,L:L)</f>
        <v>2866.941884369288</v>
      </c>
      <c r="N78" s="3">
        <f t="shared" si="11"/>
        <v>0.11017322078631958</v>
      </c>
      <c r="O78" s="7">
        <f t="shared" si="12"/>
        <v>9.076615831532193</v>
      </c>
      <c r="P78" s="3">
        <f t="shared" si="13"/>
        <v>0.11017322078631958</v>
      </c>
      <c r="Q78" s="3">
        <f>IF(ISNUMBER(P78),SUMIF(A:A,A78,P:P),"")</f>
        <v>0.8632239728911278</v>
      </c>
      <c r="R78" s="3">
        <f t="shared" si="14"/>
        <v>0.1276299364315904</v>
      </c>
      <c r="S78" s="8">
        <f t="shared" si="15"/>
        <v>7.8351523785017285</v>
      </c>
    </row>
    <row r="79" spans="1:19" ht="15">
      <c r="A79" s="1">
        <v>12</v>
      </c>
      <c r="B79" s="5">
        <v>0.6666666666666666</v>
      </c>
      <c r="C79" s="1" t="s">
        <v>110</v>
      </c>
      <c r="D79" s="1">
        <v>6</v>
      </c>
      <c r="E79" s="1">
        <v>5</v>
      </c>
      <c r="F79" s="1" t="s">
        <v>128</v>
      </c>
      <c r="G79" s="2">
        <v>47.908899999999996</v>
      </c>
      <c r="H79" s="6">
        <f>1+_xlfn.COUNTIFS(A:A,A79,O:O,"&lt;"&amp;O79)</f>
        <v>4</v>
      </c>
      <c r="I79" s="2">
        <f>_xlfn.AVERAGEIF(A:A,A79,G:G)</f>
        <v>44.82997037037036</v>
      </c>
      <c r="J79" s="2">
        <f t="shared" si="8"/>
        <v>3.0789296296296342</v>
      </c>
      <c r="K79" s="2">
        <f t="shared" si="9"/>
        <v>93.07892962962964</v>
      </c>
      <c r="L79" s="2">
        <f t="shared" si="10"/>
        <v>266.32990316309287</v>
      </c>
      <c r="M79" s="2">
        <f>SUMIF(A:A,A79,L:L)</f>
        <v>2866.941884369288</v>
      </c>
      <c r="N79" s="3">
        <f t="shared" si="11"/>
        <v>0.0928968615007988</v>
      </c>
      <c r="O79" s="7">
        <f t="shared" si="12"/>
        <v>10.764626316158175</v>
      </c>
      <c r="P79" s="3">
        <f t="shared" si="13"/>
        <v>0.0928968615007988</v>
      </c>
      <c r="Q79" s="3">
        <f>IF(ISNUMBER(P79),SUMIF(A:A,A79,P:P),"")</f>
        <v>0.8632239728911278</v>
      </c>
      <c r="R79" s="3">
        <f t="shared" si="14"/>
        <v>0.10761617427012213</v>
      </c>
      <c r="S79" s="8">
        <f t="shared" si="15"/>
        <v>9.292283495322447</v>
      </c>
    </row>
    <row r="80" spans="1:19" ht="15">
      <c r="A80" s="1">
        <v>12</v>
      </c>
      <c r="B80" s="5">
        <v>0.6666666666666666</v>
      </c>
      <c r="C80" s="1" t="s">
        <v>110</v>
      </c>
      <c r="D80" s="1">
        <v>6</v>
      </c>
      <c r="E80" s="1">
        <v>7</v>
      </c>
      <c r="F80" s="1" t="s">
        <v>130</v>
      </c>
      <c r="G80" s="2">
        <v>47.6013333333333</v>
      </c>
      <c r="H80" s="6">
        <f>1+_xlfn.COUNTIFS(A:A,A80,O:O,"&lt;"&amp;O80)</f>
        <v>5</v>
      </c>
      <c r="I80" s="2">
        <f>_xlfn.AVERAGEIF(A:A,A80,G:G)</f>
        <v>44.82997037037036</v>
      </c>
      <c r="J80" s="2">
        <f t="shared" si="8"/>
        <v>2.7713629629629395</v>
      </c>
      <c r="K80" s="2">
        <f t="shared" si="9"/>
        <v>92.77136296296294</v>
      </c>
      <c r="L80" s="2">
        <f t="shared" si="10"/>
        <v>261.4601227931654</v>
      </c>
      <c r="M80" s="2">
        <f>SUMIF(A:A,A80,L:L)</f>
        <v>2866.941884369288</v>
      </c>
      <c r="N80" s="3">
        <f t="shared" si="11"/>
        <v>0.09119826398248922</v>
      </c>
      <c r="O80" s="7">
        <f t="shared" si="12"/>
        <v>10.965121004847283</v>
      </c>
      <c r="P80" s="3">
        <f t="shared" si="13"/>
        <v>0.09119826398248922</v>
      </c>
      <c r="Q80" s="3">
        <f>IF(ISNUMBER(P80),SUMIF(A:A,A80,P:P),"")</f>
        <v>0.8632239728911278</v>
      </c>
      <c r="R80" s="3">
        <f t="shared" si="14"/>
        <v>0.1056484375393863</v>
      </c>
      <c r="S80" s="8">
        <f t="shared" si="15"/>
        <v>9.465355317036229</v>
      </c>
    </row>
    <row r="81" spans="1:19" ht="15">
      <c r="A81" s="1">
        <v>12</v>
      </c>
      <c r="B81" s="5">
        <v>0.6666666666666666</v>
      </c>
      <c r="C81" s="1" t="s">
        <v>110</v>
      </c>
      <c r="D81" s="1">
        <v>6</v>
      </c>
      <c r="E81" s="1">
        <v>8</v>
      </c>
      <c r="F81" s="1" t="s">
        <v>131</v>
      </c>
      <c r="G81" s="2">
        <v>34.4133</v>
      </c>
      <c r="H81" s="6">
        <f>1+_xlfn.COUNTIFS(A:A,A81,O:O,"&lt;"&amp;O81)</f>
        <v>6</v>
      </c>
      <c r="I81" s="2">
        <f>_xlfn.AVERAGEIF(A:A,A81,G:G)</f>
        <v>44.82997037037036</v>
      </c>
      <c r="J81" s="2">
        <f t="shared" si="8"/>
        <v>-10.416670370370362</v>
      </c>
      <c r="K81" s="2">
        <f t="shared" si="9"/>
        <v>79.58332962962965</v>
      </c>
      <c r="L81" s="2">
        <f t="shared" si="10"/>
        <v>118.51028828510081</v>
      </c>
      <c r="M81" s="2">
        <f>SUMIF(A:A,A81,L:L)</f>
        <v>2866.941884369288</v>
      </c>
      <c r="N81" s="3">
        <f t="shared" si="11"/>
        <v>0.04133682964807375</v>
      </c>
      <c r="O81" s="7">
        <f t="shared" si="12"/>
        <v>24.19150207003354</v>
      </c>
      <c r="P81" s="3">
        <f t="shared" si="13"/>
      </c>
      <c r="Q81" s="3">
        <f>IF(ISNUMBER(P81),SUMIF(A:A,A81,P:P),"")</f>
      </c>
      <c r="R81" s="3">
        <f t="shared" si="14"/>
      </c>
      <c r="S81" s="8">
        <f t="shared" si="15"/>
      </c>
    </row>
    <row r="82" spans="1:19" ht="15">
      <c r="A82" s="1">
        <v>12</v>
      </c>
      <c r="B82" s="5">
        <v>0.6666666666666666</v>
      </c>
      <c r="C82" s="1" t="s">
        <v>110</v>
      </c>
      <c r="D82" s="1">
        <v>6</v>
      </c>
      <c r="E82" s="1">
        <v>9</v>
      </c>
      <c r="F82" s="1" t="s">
        <v>132</v>
      </c>
      <c r="G82" s="2">
        <v>29.309633333333302</v>
      </c>
      <c r="H82" s="6">
        <f>1+_xlfn.COUNTIFS(A:A,A82,O:O,"&lt;"&amp;O82)</f>
        <v>8</v>
      </c>
      <c r="I82" s="2">
        <f>_xlfn.AVERAGEIF(A:A,A82,G:G)</f>
        <v>44.82997037037036</v>
      </c>
      <c r="J82" s="2">
        <f t="shared" si="8"/>
        <v>-15.52033703703706</v>
      </c>
      <c r="K82" s="2">
        <f t="shared" si="9"/>
        <v>74.47966296296295</v>
      </c>
      <c r="L82" s="2">
        <f t="shared" si="10"/>
        <v>87.25019340687409</v>
      </c>
      <c r="M82" s="2">
        <f>SUMIF(A:A,A82,L:L)</f>
        <v>2866.941884369288</v>
      </c>
      <c r="N82" s="3">
        <f t="shared" si="11"/>
        <v>0.030433192204755374</v>
      </c>
      <c r="O82" s="7">
        <f t="shared" si="12"/>
        <v>32.858859933981684</v>
      </c>
      <c r="P82" s="3">
        <f t="shared" si="13"/>
      </c>
      <c r="Q82" s="3">
        <f>IF(ISNUMBER(P82),SUMIF(A:A,A82,P:P),"")</f>
      </c>
      <c r="R82" s="3">
        <f t="shared" si="14"/>
      </c>
      <c r="S82" s="8">
        <f t="shared" si="15"/>
      </c>
    </row>
    <row r="83" spans="1:19" ht="15">
      <c r="A83" s="1">
        <v>12</v>
      </c>
      <c r="B83" s="5">
        <v>0.6666666666666666</v>
      </c>
      <c r="C83" s="1" t="s">
        <v>110</v>
      </c>
      <c r="D83" s="1">
        <v>6</v>
      </c>
      <c r="E83" s="1">
        <v>10</v>
      </c>
      <c r="F83" s="1" t="s">
        <v>133</v>
      </c>
      <c r="G83" s="2">
        <v>32.4778333333333</v>
      </c>
      <c r="H83" s="6">
        <f>1+_xlfn.COUNTIFS(A:A,A83,O:O,"&lt;"&amp;O83)</f>
        <v>7</v>
      </c>
      <c r="I83" s="2">
        <f>_xlfn.AVERAGEIF(A:A,A83,G:G)</f>
        <v>44.82997037037036</v>
      </c>
      <c r="J83" s="2">
        <f t="shared" si="8"/>
        <v>-12.35213703703706</v>
      </c>
      <c r="K83" s="2">
        <f t="shared" si="9"/>
        <v>77.64786296296293</v>
      </c>
      <c r="L83" s="2">
        <f t="shared" si="10"/>
        <v>105.51696838733727</v>
      </c>
      <c r="M83" s="2">
        <f>SUMIF(A:A,A83,L:L)</f>
        <v>2866.941884369288</v>
      </c>
      <c r="N83" s="3">
        <f t="shared" si="11"/>
        <v>0.03680471130671365</v>
      </c>
      <c r="O83" s="7">
        <f t="shared" si="12"/>
        <v>27.170434558403592</v>
      </c>
      <c r="P83" s="3">
        <f t="shared" si="13"/>
      </c>
      <c r="Q83" s="3">
        <f>IF(ISNUMBER(P83),SUMIF(A:A,A83,P:P),"")</f>
      </c>
      <c r="R83" s="3">
        <f t="shared" si="14"/>
      </c>
      <c r="S83" s="8">
        <f t="shared" si="15"/>
      </c>
    </row>
    <row r="84" spans="1:19" ht="15">
      <c r="A84" s="1">
        <v>12</v>
      </c>
      <c r="B84" s="5">
        <v>0.6666666666666666</v>
      </c>
      <c r="C84" s="1" t="s">
        <v>110</v>
      </c>
      <c r="D84" s="1">
        <v>6</v>
      </c>
      <c r="E84" s="1">
        <v>11</v>
      </c>
      <c r="F84" s="1" t="s">
        <v>134</v>
      </c>
      <c r="G84" s="2">
        <v>28.0402</v>
      </c>
      <c r="H84" s="6">
        <f>1+_xlfn.COUNTIFS(A:A,A84,O:O,"&lt;"&amp;O84)</f>
        <v>9</v>
      </c>
      <c r="I84" s="2">
        <f>_xlfn.AVERAGEIF(A:A,A84,G:G)</f>
        <v>44.82997037037036</v>
      </c>
      <c r="J84" s="2">
        <f t="shared" si="8"/>
        <v>-16.789770370370363</v>
      </c>
      <c r="K84" s="2">
        <f t="shared" si="9"/>
        <v>73.21022962962964</v>
      </c>
      <c r="L84" s="2">
        <f t="shared" si="10"/>
        <v>80.85147081674276</v>
      </c>
      <c r="M84" s="2">
        <f>SUMIF(A:A,A84,L:L)</f>
        <v>2866.941884369288</v>
      </c>
      <c r="N84" s="3">
        <f t="shared" si="11"/>
        <v>0.028201293949329447</v>
      </c>
      <c r="O84" s="7">
        <f t="shared" si="12"/>
        <v>35.45936586444387</v>
      </c>
      <c r="P84" s="3">
        <f t="shared" si="13"/>
      </c>
      <c r="Q84" s="3">
        <f>IF(ISNUMBER(P84),SUMIF(A:A,A84,P:P),"")</f>
      </c>
      <c r="R84" s="3">
        <f t="shared" si="14"/>
      </c>
      <c r="S84" s="8">
        <f t="shared" si="15"/>
      </c>
    </row>
    <row r="85" spans="1:19" ht="15">
      <c r="A85" s="1">
        <v>8</v>
      </c>
      <c r="B85" s="5">
        <v>0.6736111111111112</v>
      </c>
      <c r="C85" s="1" t="s">
        <v>72</v>
      </c>
      <c r="D85" s="1">
        <v>6</v>
      </c>
      <c r="E85" s="1">
        <v>2</v>
      </c>
      <c r="F85" s="1" t="s">
        <v>91</v>
      </c>
      <c r="G85" s="2">
        <v>64.60323333333329</v>
      </c>
      <c r="H85" s="6">
        <f>1+_xlfn.COUNTIFS(A:A,A85,O:O,"&lt;"&amp;O85)</f>
        <v>1</v>
      </c>
      <c r="I85" s="2">
        <f>_xlfn.AVERAGEIF(A:A,A85,G:G)</f>
        <v>50.65781249999997</v>
      </c>
      <c r="J85" s="2">
        <f t="shared" si="8"/>
        <v>13.945420833333323</v>
      </c>
      <c r="K85" s="2">
        <f t="shared" si="9"/>
        <v>103.94542083333332</v>
      </c>
      <c r="L85" s="2">
        <f t="shared" si="10"/>
        <v>511.18177447892714</v>
      </c>
      <c r="M85" s="2">
        <f>SUMIF(A:A,A85,L:L)</f>
        <v>2169.3086829169524</v>
      </c>
      <c r="N85" s="3">
        <f t="shared" si="11"/>
        <v>0.2356427088981954</v>
      </c>
      <c r="O85" s="7">
        <f t="shared" si="12"/>
        <v>4.24371288496785</v>
      </c>
      <c r="P85" s="3">
        <f t="shared" si="13"/>
        <v>0.2356427088981954</v>
      </c>
      <c r="Q85" s="3">
        <f>IF(ISNUMBER(P85),SUMIF(A:A,A85,P:P),"")</f>
        <v>0.9636147048907404</v>
      </c>
      <c r="R85" s="3">
        <f t="shared" si="14"/>
        <v>0.2445403828959976</v>
      </c>
      <c r="S85" s="8">
        <f t="shared" si="15"/>
        <v>4.089304139289327</v>
      </c>
    </row>
    <row r="86" spans="1:19" ht="15">
      <c r="A86" s="1">
        <v>8</v>
      </c>
      <c r="B86" s="5">
        <v>0.6736111111111112</v>
      </c>
      <c r="C86" s="1" t="s">
        <v>72</v>
      </c>
      <c r="D86" s="1">
        <v>6</v>
      </c>
      <c r="E86" s="1">
        <v>4</v>
      </c>
      <c r="F86" s="1" t="s">
        <v>93</v>
      </c>
      <c r="G86" s="2">
        <v>62.25189999999991</v>
      </c>
      <c r="H86" s="6">
        <f>1+_xlfn.COUNTIFS(A:A,A86,O:O,"&lt;"&amp;O86)</f>
        <v>2</v>
      </c>
      <c r="I86" s="2">
        <f>_xlfn.AVERAGEIF(A:A,A86,G:G)</f>
        <v>50.65781249999997</v>
      </c>
      <c r="J86" s="2">
        <f t="shared" si="8"/>
        <v>11.594087499999937</v>
      </c>
      <c r="K86" s="2">
        <f t="shared" si="9"/>
        <v>101.59408749999994</v>
      </c>
      <c r="L86" s="2">
        <f t="shared" si="10"/>
        <v>443.92039241761836</v>
      </c>
      <c r="M86" s="2">
        <f>SUMIF(A:A,A86,L:L)</f>
        <v>2169.3086829169524</v>
      </c>
      <c r="N86" s="3">
        <f t="shared" si="11"/>
        <v>0.2046368024585153</v>
      </c>
      <c r="O86" s="7">
        <f t="shared" si="12"/>
        <v>4.886706535608245</v>
      </c>
      <c r="P86" s="3">
        <f t="shared" si="13"/>
        <v>0.2046368024585153</v>
      </c>
      <c r="Q86" s="3">
        <f>IF(ISNUMBER(P86),SUMIF(A:A,A86,P:P),"")</f>
        <v>0.9636147048907404</v>
      </c>
      <c r="R86" s="3">
        <f t="shared" si="14"/>
        <v>0.2123637190465229</v>
      </c>
      <c r="S86" s="8">
        <f t="shared" si="15"/>
        <v>4.708902276197792</v>
      </c>
    </row>
    <row r="87" spans="1:19" ht="15">
      <c r="A87" s="1">
        <v>8</v>
      </c>
      <c r="B87" s="5">
        <v>0.6736111111111112</v>
      </c>
      <c r="C87" s="1" t="s">
        <v>72</v>
      </c>
      <c r="D87" s="1">
        <v>6</v>
      </c>
      <c r="E87" s="1">
        <v>6</v>
      </c>
      <c r="F87" s="1" t="s">
        <v>94</v>
      </c>
      <c r="G87" s="2">
        <v>58.8206</v>
      </c>
      <c r="H87" s="6">
        <f>1+_xlfn.COUNTIFS(A:A,A87,O:O,"&lt;"&amp;O87)</f>
        <v>3</v>
      </c>
      <c r="I87" s="2">
        <f>_xlfn.AVERAGEIF(A:A,A87,G:G)</f>
        <v>50.65781249999997</v>
      </c>
      <c r="J87" s="2">
        <f t="shared" si="8"/>
        <v>8.162787500000029</v>
      </c>
      <c r="K87" s="2">
        <f t="shared" si="9"/>
        <v>98.16278750000004</v>
      </c>
      <c r="L87" s="2">
        <f t="shared" si="10"/>
        <v>361.32117708071485</v>
      </c>
      <c r="M87" s="2">
        <f>SUMIF(A:A,A87,L:L)</f>
        <v>2169.3086829169524</v>
      </c>
      <c r="N87" s="3">
        <f t="shared" si="11"/>
        <v>0.16656051760917018</v>
      </c>
      <c r="O87" s="7">
        <f t="shared" si="12"/>
        <v>6.003823801427379</v>
      </c>
      <c r="P87" s="3">
        <f t="shared" si="13"/>
        <v>0.16656051760917018</v>
      </c>
      <c r="Q87" s="3">
        <f>IF(ISNUMBER(P87),SUMIF(A:A,A87,P:P),"")</f>
        <v>0.9636147048907404</v>
      </c>
      <c r="R87" s="3">
        <f t="shared" si="14"/>
        <v>0.17284970514024656</v>
      </c>
      <c r="S87" s="8">
        <f t="shared" si="15"/>
        <v>5.785372900628447</v>
      </c>
    </row>
    <row r="88" spans="1:19" ht="15">
      <c r="A88" s="1">
        <v>8</v>
      </c>
      <c r="B88" s="5">
        <v>0.6736111111111112</v>
      </c>
      <c r="C88" s="1" t="s">
        <v>72</v>
      </c>
      <c r="D88" s="1">
        <v>6</v>
      </c>
      <c r="E88" s="1">
        <v>11</v>
      </c>
      <c r="F88" s="1" t="s">
        <v>95</v>
      </c>
      <c r="G88" s="2">
        <v>56.9679333333333</v>
      </c>
      <c r="H88" s="6">
        <f>1+_xlfn.COUNTIFS(A:A,A88,O:O,"&lt;"&amp;O88)</f>
        <v>4</v>
      </c>
      <c r="I88" s="2">
        <f>_xlfn.AVERAGEIF(A:A,A88,G:G)</f>
        <v>50.65781249999997</v>
      </c>
      <c r="J88" s="2">
        <f t="shared" si="8"/>
        <v>6.310120833333329</v>
      </c>
      <c r="K88" s="2">
        <f t="shared" si="9"/>
        <v>96.31012083333333</v>
      </c>
      <c r="L88" s="2">
        <f t="shared" si="10"/>
        <v>323.30858866542184</v>
      </c>
      <c r="M88" s="2">
        <f>SUMIF(A:A,A88,L:L)</f>
        <v>2169.3086829169524</v>
      </c>
      <c r="N88" s="3">
        <f t="shared" si="11"/>
        <v>0.14903761332420715</v>
      </c>
      <c r="O88" s="7">
        <f t="shared" si="12"/>
        <v>6.709715605983721</v>
      </c>
      <c r="P88" s="3">
        <f t="shared" si="13"/>
        <v>0.14903761332420715</v>
      </c>
      <c r="Q88" s="3">
        <f>IF(ISNUMBER(P88),SUMIF(A:A,A88,P:P),"")</f>
        <v>0.9636147048907404</v>
      </c>
      <c r="R88" s="3">
        <f t="shared" si="14"/>
        <v>0.1546651504670695</v>
      </c>
      <c r="S88" s="8">
        <f t="shared" si="15"/>
        <v>6.465580623560799</v>
      </c>
    </row>
    <row r="89" spans="1:19" ht="15">
      <c r="A89" s="1">
        <v>8</v>
      </c>
      <c r="B89" s="5">
        <v>0.6736111111111112</v>
      </c>
      <c r="C89" s="1" t="s">
        <v>72</v>
      </c>
      <c r="D89" s="1">
        <v>6</v>
      </c>
      <c r="E89" s="1">
        <v>9</v>
      </c>
      <c r="F89" s="1" t="s">
        <v>80</v>
      </c>
      <c r="G89" s="2">
        <v>51.491433333333305</v>
      </c>
      <c r="H89" s="6">
        <f>1+_xlfn.COUNTIFS(A:A,A89,O:O,"&lt;"&amp;O89)</f>
        <v>5</v>
      </c>
      <c r="I89" s="2">
        <f>_xlfn.AVERAGEIF(A:A,A89,G:G)</f>
        <v>50.65781249999997</v>
      </c>
      <c r="J89" s="2">
        <f t="shared" si="8"/>
        <v>0.8336208333333346</v>
      </c>
      <c r="K89" s="2">
        <f t="shared" si="9"/>
        <v>90.83362083333333</v>
      </c>
      <c r="L89" s="2">
        <f t="shared" si="10"/>
        <v>232.76218102065403</v>
      </c>
      <c r="M89" s="2">
        <f>SUMIF(A:A,A89,L:L)</f>
        <v>2169.3086829169524</v>
      </c>
      <c r="N89" s="3">
        <f t="shared" si="11"/>
        <v>0.10729786076717826</v>
      </c>
      <c r="O89" s="7">
        <f t="shared" si="12"/>
        <v>9.319850301301567</v>
      </c>
      <c r="P89" s="3">
        <f t="shared" si="13"/>
        <v>0.10729786076717826</v>
      </c>
      <c r="Q89" s="3">
        <f>IF(ISNUMBER(P89),SUMIF(A:A,A89,P:P),"")</f>
        <v>0.9636147048907404</v>
      </c>
      <c r="R89" s="3">
        <f t="shared" si="14"/>
        <v>0.11134933933925825</v>
      </c>
      <c r="S89" s="8">
        <f t="shared" si="15"/>
        <v>8.980744797714589</v>
      </c>
    </row>
    <row r="90" spans="1:19" ht="15">
      <c r="A90" s="1">
        <v>8</v>
      </c>
      <c r="B90" s="5">
        <v>0.6736111111111112</v>
      </c>
      <c r="C90" s="1" t="s">
        <v>72</v>
      </c>
      <c r="D90" s="1">
        <v>6</v>
      </c>
      <c r="E90" s="1">
        <v>1</v>
      </c>
      <c r="F90" s="1" t="s">
        <v>90</v>
      </c>
      <c r="G90" s="2">
        <v>39.3473666666667</v>
      </c>
      <c r="H90" s="6">
        <f>1+_xlfn.COUNTIFS(A:A,A90,O:O,"&lt;"&amp;O90)</f>
        <v>6</v>
      </c>
      <c r="I90" s="2">
        <f>_xlfn.AVERAGEIF(A:A,A90,G:G)</f>
        <v>50.65781249999997</v>
      </c>
      <c r="J90" s="2">
        <f t="shared" si="8"/>
        <v>-11.310445833333269</v>
      </c>
      <c r="K90" s="2">
        <f t="shared" si="9"/>
        <v>78.68955416666674</v>
      </c>
      <c r="L90" s="2">
        <f t="shared" si="10"/>
        <v>112.32239353353427</v>
      </c>
      <c r="M90" s="2">
        <f>SUMIF(A:A,A90,L:L)</f>
        <v>2169.3086829169524</v>
      </c>
      <c r="N90" s="3">
        <f t="shared" si="11"/>
        <v>0.05177796706299096</v>
      </c>
      <c r="O90" s="7">
        <f t="shared" si="12"/>
        <v>19.31323411719585</v>
      </c>
      <c r="P90" s="3">
        <f t="shared" si="13"/>
        <v>0.05177796706299096</v>
      </c>
      <c r="Q90" s="3">
        <f>IF(ISNUMBER(P90),SUMIF(A:A,A90,P:P),"")</f>
        <v>0.9636147048907404</v>
      </c>
      <c r="R90" s="3">
        <f t="shared" si="14"/>
        <v>0.053733060319852435</v>
      </c>
      <c r="S90" s="8">
        <f t="shared" si="15"/>
        <v>18.61051639432746</v>
      </c>
    </row>
    <row r="91" spans="1:19" ht="15">
      <c r="A91" s="1">
        <v>8</v>
      </c>
      <c r="B91" s="5">
        <v>0.6736111111111112</v>
      </c>
      <c r="C91" s="1" t="s">
        <v>72</v>
      </c>
      <c r="D91" s="1">
        <v>6</v>
      </c>
      <c r="E91" s="1">
        <v>3</v>
      </c>
      <c r="F91" s="1" t="s">
        <v>92</v>
      </c>
      <c r="G91" s="2">
        <v>33.4673666666666</v>
      </c>
      <c r="H91" s="6">
        <f>1+_xlfn.COUNTIFS(A:A,A91,O:O,"&lt;"&amp;O91)</f>
        <v>8</v>
      </c>
      <c r="I91" s="2">
        <f>_xlfn.AVERAGEIF(A:A,A91,G:G)</f>
        <v>50.65781249999997</v>
      </c>
      <c r="J91" s="2">
        <f t="shared" si="8"/>
        <v>-17.19044583333337</v>
      </c>
      <c r="K91" s="2">
        <f t="shared" si="9"/>
        <v>72.80955416666663</v>
      </c>
      <c r="L91" s="2">
        <f t="shared" si="10"/>
        <v>78.93093661101265</v>
      </c>
      <c r="M91" s="2">
        <f>SUMIF(A:A,A91,L:L)</f>
        <v>2169.3086829169524</v>
      </c>
      <c r="N91" s="3">
        <f t="shared" si="11"/>
        <v>0.036385295109259634</v>
      </c>
      <c r="O91" s="7">
        <f t="shared" si="12"/>
        <v>27.48363032365544</v>
      </c>
      <c r="P91" s="3">
        <f t="shared" si="13"/>
      </c>
      <c r="Q91" s="3">
        <f>IF(ISNUMBER(P91),SUMIF(A:A,A91,P:P),"")</f>
      </c>
      <c r="R91" s="3">
        <f t="shared" si="14"/>
      </c>
      <c r="S91" s="8">
        <f t="shared" si="15"/>
      </c>
    </row>
    <row r="92" spans="1:19" ht="15">
      <c r="A92" s="1">
        <v>8</v>
      </c>
      <c r="B92" s="5">
        <v>0.6736111111111112</v>
      </c>
      <c r="C92" s="1" t="s">
        <v>72</v>
      </c>
      <c r="D92" s="1">
        <v>6</v>
      </c>
      <c r="E92" s="1">
        <v>10</v>
      </c>
      <c r="F92" s="1" t="s">
        <v>20</v>
      </c>
      <c r="G92" s="2">
        <v>38.3126666666667</v>
      </c>
      <c r="H92" s="6">
        <f>1+_xlfn.COUNTIFS(A:A,A92,O:O,"&lt;"&amp;O92)</f>
        <v>7</v>
      </c>
      <c r="I92" s="2">
        <f>_xlfn.AVERAGEIF(A:A,A92,G:G)</f>
        <v>50.65781249999997</v>
      </c>
      <c r="J92" s="2">
        <f t="shared" si="8"/>
        <v>-12.34514583333327</v>
      </c>
      <c r="K92" s="2">
        <f t="shared" si="9"/>
        <v>77.65485416666672</v>
      </c>
      <c r="L92" s="2">
        <f t="shared" si="10"/>
        <v>105.56123910906929</v>
      </c>
      <c r="M92" s="2">
        <f>SUMIF(A:A,A92,L:L)</f>
        <v>2169.3086829169524</v>
      </c>
      <c r="N92" s="3">
        <f t="shared" si="11"/>
        <v>0.04866123477048309</v>
      </c>
      <c r="O92" s="7">
        <f t="shared" si="12"/>
        <v>20.55023890611546</v>
      </c>
      <c r="P92" s="3">
        <f t="shared" si="13"/>
        <v>0.04866123477048309</v>
      </c>
      <c r="Q92" s="3">
        <f>IF(ISNUMBER(P92),SUMIF(A:A,A92,P:P),"")</f>
        <v>0.9636147048907404</v>
      </c>
      <c r="R92" s="3">
        <f t="shared" si="14"/>
        <v>0.05049864279105262</v>
      </c>
      <c r="S92" s="8">
        <f t="shared" si="15"/>
        <v>19.80251239895066</v>
      </c>
    </row>
    <row r="93" spans="1:19" ht="15">
      <c r="A93" s="1">
        <v>3</v>
      </c>
      <c r="B93" s="5">
        <v>0.6840277777777778</v>
      </c>
      <c r="C93" s="1" t="s">
        <v>23</v>
      </c>
      <c r="D93" s="1">
        <v>5</v>
      </c>
      <c r="E93" s="1">
        <v>1</v>
      </c>
      <c r="F93" s="1" t="s">
        <v>40</v>
      </c>
      <c r="G93" s="2">
        <v>79.4889666666666</v>
      </c>
      <c r="H93" s="6">
        <f>1+_xlfn.COUNTIFS(A:A,A93,O:O,"&lt;"&amp;O93)</f>
        <v>1</v>
      </c>
      <c r="I93" s="2">
        <f>_xlfn.AVERAGEIF(A:A,A93,G:G)</f>
        <v>52.80865555555555</v>
      </c>
      <c r="J93" s="2">
        <f t="shared" si="8"/>
        <v>26.680311111111045</v>
      </c>
      <c r="K93" s="2">
        <f t="shared" si="9"/>
        <v>116.68031111111105</v>
      </c>
      <c r="L93" s="2">
        <f t="shared" si="10"/>
        <v>1097.531303031183</v>
      </c>
      <c r="M93" s="2">
        <f>SUMIF(A:A,A93,L:L)</f>
        <v>3823.8274332351098</v>
      </c>
      <c r="N93" s="3">
        <f t="shared" si="11"/>
        <v>0.287024276642795</v>
      </c>
      <c r="O93" s="7">
        <f t="shared" si="12"/>
        <v>3.4840258520867606</v>
      </c>
      <c r="P93" s="3">
        <f t="shared" si="13"/>
        <v>0.287024276642795</v>
      </c>
      <c r="Q93" s="3">
        <f>IF(ISNUMBER(P93),SUMIF(A:A,A93,P:P),"")</f>
        <v>0.8374588203984934</v>
      </c>
      <c r="R93" s="3">
        <f t="shared" si="14"/>
        <v>0.34273240624084467</v>
      </c>
      <c r="S93" s="8">
        <f t="shared" si="15"/>
        <v>2.9177281803264346</v>
      </c>
    </row>
    <row r="94" spans="1:19" ht="15">
      <c r="A94" s="1">
        <v>3</v>
      </c>
      <c r="B94" s="5">
        <v>0.6840277777777778</v>
      </c>
      <c r="C94" s="1" t="s">
        <v>23</v>
      </c>
      <c r="D94" s="1">
        <v>5</v>
      </c>
      <c r="E94" s="1">
        <v>8</v>
      </c>
      <c r="F94" s="1" t="s">
        <v>47</v>
      </c>
      <c r="G94" s="2">
        <v>76.9513666666667</v>
      </c>
      <c r="H94" s="6">
        <f>1+_xlfn.COUNTIFS(A:A,A94,O:O,"&lt;"&amp;O94)</f>
        <v>2</v>
      </c>
      <c r="I94" s="2">
        <f>_xlfn.AVERAGEIF(A:A,A94,G:G)</f>
        <v>52.80865555555555</v>
      </c>
      <c r="J94" s="2">
        <f t="shared" si="8"/>
        <v>24.142711111111147</v>
      </c>
      <c r="K94" s="2">
        <f t="shared" si="9"/>
        <v>114.14271111111114</v>
      </c>
      <c r="L94" s="2">
        <f t="shared" si="10"/>
        <v>942.5252097093381</v>
      </c>
      <c r="M94" s="2">
        <f>SUMIF(A:A,A94,L:L)</f>
        <v>3823.8274332351098</v>
      </c>
      <c r="N94" s="3">
        <f t="shared" si="11"/>
        <v>0.24648738107721677</v>
      </c>
      <c r="O94" s="7">
        <f t="shared" si="12"/>
        <v>4.05700281949416</v>
      </c>
      <c r="P94" s="3">
        <f t="shared" si="13"/>
        <v>0.24648738107721677</v>
      </c>
      <c r="Q94" s="3">
        <f>IF(ISNUMBER(P94),SUMIF(A:A,A94,P:P),"")</f>
        <v>0.8374588203984934</v>
      </c>
      <c r="R94" s="3">
        <f t="shared" si="14"/>
        <v>0.2943277628384511</v>
      </c>
      <c r="S94" s="8">
        <f t="shared" si="15"/>
        <v>3.3975727955669415</v>
      </c>
    </row>
    <row r="95" spans="1:19" ht="15">
      <c r="A95" s="1">
        <v>3</v>
      </c>
      <c r="B95" s="5">
        <v>0.6840277777777778</v>
      </c>
      <c r="C95" s="1" t="s">
        <v>23</v>
      </c>
      <c r="D95" s="1">
        <v>5</v>
      </c>
      <c r="E95" s="1">
        <v>9</v>
      </c>
      <c r="F95" s="1" t="s">
        <v>48</v>
      </c>
      <c r="G95" s="2">
        <v>56.011900000000004</v>
      </c>
      <c r="H95" s="6">
        <f>1+_xlfn.COUNTIFS(A:A,A95,O:O,"&lt;"&amp;O95)</f>
        <v>3</v>
      </c>
      <c r="I95" s="2">
        <f>_xlfn.AVERAGEIF(A:A,A95,G:G)</f>
        <v>52.80865555555555</v>
      </c>
      <c r="J95" s="2">
        <f t="shared" si="8"/>
        <v>3.203244444444451</v>
      </c>
      <c r="K95" s="2">
        <f t="shared" si="9"/>
        <v>93.20324444444445</v>
      </c>
      <c r="L95" s="2">
        <f t="shared" si="10"/>
        <v>268.32385540824157</v>
      </c>
      <c r="M95" s="2">
        <f>SUMIF(A:A,A95,L:L)</f>
        <v>3823.8274332351098</v>
      </c>
      <c r="N95" s="3">
        <f t="shared" si="11"/>
        <v>0.07017153888171908</v>
      </c>
      <c r="O95" s="7">
        <f t="shared" si="12"/>
        <v>14.250791929839203</v>
      </c>
      <c r="P95" s="3">
        <f t="shared" si="13"/>
        <v>0.07017153888171908</v>
      </c>
      <c r="Q95" s="3">
        <f>IF(ISNUMBER(P95),SUMIF(A:A,A95,P:P),"")</f>
        <v>0.8374588203984934</v>
      </c>
      <c r="R95" s="3">
        <f t="shared" si="14"/>
        <v>0.08379103207525941</v>
      </c>
      <c r="S95" s="8">
        <f t="shared" si="15"/>
        <v>11.934451399307509</v>
      </c>
    </row>
    <row r="96" spans="1:19" ht="15">
      <c r="A96" s="1">
        <v>3</v>
      </c>
      <c r="B96" s="5">
        <v>0.6840277777777778</v>
      </c>
      <c r="C96" s="1" t="s">
        <v>23</v>
      </c>
      <c r="D96" s="1">
        <v>5</v>
      </c>
      <c r="E96" s="1">
        <v>12</v>
      </c>
      <c r="F96" s="1" t="s">
        <v>51</v>
      </c>
      <c r="G96" s="2">
        <v>54.283300000000004</v>
      </c>
      <c r="H96" s="6">
        <f>1+_xlfn.COUNTIFS(A:A,A96,O:O,"&lt;"&amp;O96)</f>
        <v>4</v>
      </c>
      <c r="I96" s="2">
        <f>_xlfn.AVERAGEIF(A:A,A96,G:G)</f>
        <v>52.80865555555555</v>
      </c>
      <c r="J96" s="2">
        <f t="shared" si="8"/>
        <v>1.4746444444444506</v>
      </c>
      <c r="K96" s="2">
        <f t="shared" si="9"/>
        <v>91.47464444444445</v>
      </c>
      <c r="L96" s="2">
        <f t="shared" si="10"/>
        <v>241.88893309852324</v>
      </c>
      <c r="M96" s="2">
        <f>SUMIF(A:A,A96,L:L)</f>
        <v>3823.8274332351098</v>
      </c>
      <c r="N96" s="3">
        <f t="shared" si="11"/>
        <v>0.06325832881372359</v>
      </c>
      <c r="O96" s="7">
        <f t="shared" si="12"/>
        <v>15.808195043291356</v>
      </c>
      <c r="P96" s="3">
        <f t="shared" si="13"/>
        <v>0.06325832881372359</v>
      </c>
      <c r="Q96" s="3">
        <f>IF(ISNUMBER(P96),SUMIF(A:A,A96,P:P),"")</f>
        <v>0.8374588203984934</v>
      </c>
      <c r="R96" s="3">
        <f t="shared" si="14"/>
        <v>0.07553604699467249</v>
      </c>
      <c r="S96" s="8">
        <f t="shared" si="15"/>
        <v>13.23871237358409</v>
      </c>
    </row>
    <row r="97" spans="1:19" ht="15">
      <c r="A97" s="1">
        <v>3</v>
      </c>
      <c r="B97" s="5">
        <v>0.6840277777777778</v>
      </c>
      <c r="C97" s="1" t="s">
        <v>23</v>
      </c>
      <c r="D97" s="1">
        <v>5</v>
      </c>
      <c r="E97" s="1">
        <v>4</v>
      </c>
      <c r="F97" s="1" t="s">
        <v>43</v>
      </c>
      <c r="G97" s="2">
        <v>53.8282</v>
      </c>
      <c r="H97" s="6">
        <f>1+_xlfn.COUNTIFS(A:A,A97,O:O,"&lt;"&amp;O97)</f>
        <v>5</v>
      </c>
      <c r="I97" s="2">
        <f>_xlfn.AVERAGEIF(A:A,A97,G:G)</f>
        <v>52.80865555555555</v>
      </c>
      <c r="J97" s="2">
        <f t="shared" si="8"/>
        <v>1.019544444444449</v>
      </c>
      <c r="K97" s="2">
        <f t="shared" si="9"/>
        <v>91.01954444444445</v>
      </c>
      <c r="L97" s="2">
        <f t="shared" si="10"/>
        <v>235.3732769881874</v>
      </c>
      <c r="M97" s="2">
        <f>SUMIF(A:A,A97,L:L)</f>
        <v>3823.8274332351098</v>
      </c>
      <c r="N97" s="3">
        <f t="shared" si="11"/>
        <v>0.06155436695244698</v>
      </c>
      <c r="O97" s="7">
        <f t="shared" si="12"/>
        <v>16.245801061889516</v>
      </c>
      <c r="P97" s="3">
        <f t="shared" si="13"/>
        <v>0.06155436695244698</v>
      </c>
      <c r="Q97" s="3">
        <f>IF(ISNUMBER(P97),SUMIF(A:A,A97,P:P),"")</f>
        <v>0.8374588203984934</v>
      </c>
      <c r="R97" s="3">
        <f t="shared" si="14"/>
        <v>0.07350136562315646</v>
      </c>
      <c r="S97" s="8">
        <f t="shared" si="15"/>
        <v>13.605189393718584</v>
      </c>
    </row>
    <row r="98" spans="1:19" ht="15">
      <c r="A98" s="1">
        <v>3</v>
      </c>
      <c r="B98" s="5">
        <v>0.6840277777777778</v>
      </c>
      <c r="C98" s="1" t="s">
        <v>23</v>
      </c>
      <c r="D98" s="1">
        <v>5</v>
      </c>
      <c r="E98" s="1">
        <v>3</v>
      </c>
      <c r="F98" s="1" t="s">
        <v>42</v>
      </c>
      <c r="G98" s="2">
        <v>52.5946333333333</v>
      </c>
      <c r="H98" s="6">
        <f>1+_xlfn.COUNTIFS(A:A,A98,O:O,"&lt;"&amp;O98)</f>
        <v>6</v>
      </c>
      <c r="I98" s="2">
        <f>_xlfn.AVERAGEIF(A:A,A98,G:G)</f>
        <v>52.80865555555555</v>
      </c>
      <c r="J98" s="2">
        <f t="shared" si="8"/>
        <v>-0.21402222222225475</v>
      </c>
      <c r="K98" s="2">
        <f t="shared" si="9"/>
        <v>89.78597777777775</v>
      </c>
      <c r="L98" s="2">
        <f t="shared" si="10"/>
        <v>218.5814396640175</v>
      </c>
      <c r="M98" s="2">
        <f>SUMIF(A:A,A98,L:L)</f>
        <v>3823.8274332351098</v>
      </c>
      <c r="N98" s="3">
        <f t="shared" si="11"/>
        <v>0.05716299793348387</v>
      </c>
      <c r="O98" s="7">
        <f t="shared" si="12"/>
        <v>17.49383405614279</v>
      </c>
      <c r="P98" s="3">
        <f t="shared" si="13"/>
        <v>0.05716299793348387</v>
      </c>
      <c r="Q98" s="3">
        <f>IF(ISNUMBER(P98),SUMIF(A:A,A98,P:P),"")</f>
        <v>0.8374588203984934</v>
      </c>
      <c r="R98" s="3">
        <f t="shared" si="14"/>
        <v>0.06825768209866562</v>
      </c>
      <c r="S98" s="8">
        <f t="shared" si="15"/>
        <v>14.650365632904332</v>
      </c>
    </row>
    <row r="99" spans="1:19" ht="15">
      <c r="A99" s="1">
        <v>3</v>
      </c>
      <c r="B99" s="5">
        <v>0.6840277777777778</v>
      </c>
      <c r="C99" s="1" t="s">
        <v>23</v>
      </c>
      <c r="D99" s="1">
        <v>5</v>
      </c>
      <c r="E99" s="1">
        <v>7</v>
      </c>
      <c r="F99" s="1" t="s">
        <v>46</v>
      </c>
      <c r="G99" s="2">
        <v>50.9526666666666</v>
      </c>
      <c r="H99" s="6">
        <f>1+_xlfn.COUNTIFS(A:A,A99,O:O,"&lt;"&amp;O99)</f>
        <v>7</v>
      </c>
      <c r="I99" s="2">
        <f>_xlfn.AVERAGEIF(A:A,A99,G:G)</f>
        <v>52.80865555555555</v>
      </c>
      <c r="J99" s="2">
        <f t="shared" si="8"/>
        <v>-1.8559888888889517</v>
      </c>
      <c r="K99" s="2">
        <f t="shared" si="9"/>
        <v>88.14401111111104</v>
      </c>
      <c r="L99" s="2">
        <f t="shared" si="10"/>
        <v>198.07399374498277</v>
      </c>
      <c r="M99" s="2">
        <f>SUMIF(A:A,A99,L:L)</f>
        <v>3823.8274332351098</v>
      </c>
      <c r="N99" s="3">
        <f t="shared" si="11"/>
        <v>0.051799930097108045</v>
      </c>
      <c r="O99" s="7">
        <f t="shared" si="12"/>
        <v>19.305045356727796</v>
      </c>
      <c r="P99" s="3">
        <f t="shared" si="13"/>
        <v>0.051799930097108045</v>
      </c>
      <c r="Q99" s="3">
        <f>IF(ISNUMBER(P99),SUMIF(A:A,A99,P:P),"")</f>
        <v>0.8374588203984934</v>
      </c>
      <c r="R99" s="3">
        <f t="shared" si="14"/>
        <v>0.061853704128950186</v>
      </c>
      <c r="S99" s="8">
        <f t="shared" si="15"/>
        <v>16.16718051218467</v>
      </c>
    </row>
    <row r="100" spans="1:19" ht="15">
      <c r="A100" s="1">
        <v>3</v>
      </c>
      <c r="B100" s="5">
        <v>0.6840277777777778</v>
      </c>
      <c r="C100" s="1" t="s">
        <v>23</v>
      </c>
      <c r="D100" s="1">
        <v>5</v>
      </c>
      <c r="E100" s="1">
        <v>2</v>
      </c>
      <c r="F100" s="1" t="s">
        <v>41</v>
      </c>
      <c r="G100" s="2">
        <v>48.5108666666666</v>
      </c>
      <c r="H100" s="6">
        <f>1+_xlfn.COUNTIFS(A:A,A100,O:O,"&lt;"&amp;O100)</f>
        <v>8</v>
      </c>
      <c r="I100" s="2">
        <f>_xlfn.AVERAGEIF(A:A,A100,G:G)</f>
        <v>52.80865555555555</v>
      </c>
      <c r="J100" s="2">
        <f t="shared" si="8"/>
        <v>-4.297788888888952</v>
      </c>
      <c r="K100" s="2">
        <f t="shared" si="9"/>
        <v>85.70221111111104</v>
      </c>
      <c r="L100" s="2">
        <f t="shared" si="10"/>
        <v>171.08023665648855</v>
      </c>
      <c r="M100" s="2">
        <f>SUMIF(A:A,A100,L:L)</f>
        <v>3823.8274332351098</v>
      </c>
      <c r="N100" s="3">
        <f t="shared" si="11"/>
        <v>0.044740574631985386</v>
      </c>
      <c r="O100" s="7">
        <f t="shared" si="12"/>
        <v>22.351076360228333</v>
      </c>
      <c r="P100" s="3">
        <f t="shared" si="13"/>
      </c>
      <c r="Q100" s="3">
        <f>IF(ISNUMBER(P100),SUMIF(A:A,A100,P:P),"")</f>
      </c>
      <c r="R100" s="3">
        <f t="shared" si="14"/>
      </c>
      <c r="S100" s="8">
        <f t="shared" si="15"/>
      </c>
    </row>
    <row r="101" spans="1:19" ht="15">
      <c r="A101" s="1">
        <v>3</v>
      </c>
      <c r="B101" s="5">
        <v>0.6840277777777778</v>
      </c>
      <c r="C101" s="1" t="s">
        <v>23</v>
      </c>
      <c r="D101" s="1">
        <v>5</v>
      </c>
      <c r="E101" s="1">
        <v>5</v>
      </c>
      <c r="F101" s="1" t="s">
        <v>44</v>
      </c>
      <c r="G101" s="2">
        <v>40.9847333333333</v>
      </c>
      <c r="H101" s="6">
        <f>1+_xlfn.COUNTIFS(A:A,A101,O:O,"&lt;"&amp;O101)</f>
        <v>11</v>
      </c>
      <c r="I101" s="2">
        <f>_xlfn.AVERAGEIF(A:A,A101,G:G)</f>
        <v>52.80865555555555</v>
      </c>
      <c r="J101" s="2">
        <f t="shared" si="8"/>
        <v>-11.82392222222225</v>
      </c>
      <c r="K101" s="2">
        <f t="shared" si="9"/>
        <v>78.17607777777775</v>
      </c>
      <c r="L101" s="2">
        <f t="shared" si="10"/>
        <v>108.9146629267141</v>
      </c>
      <c r="M101" s="2">
        <f>SUMIF(A:A,A101,L:L)</f>
        <v>3823.8274332351098</v>
      </c>
      <c r="N101" s="3">
        <f t="shared" si="11"/>
        <v>0.02848315328774342</v>
      </c>
      <c r="O101" s="7">
        <f t="shared" si="12"/>
        <v>35.10847236251436</v>
      </c>
      <c r="P101" s="3">
        <f t="shared" si="13"/>
      </c>
      <c r="Q101" s="3">
        <f>IF(ISNUMBER(P101),SUMIF(A:A,A101,P:P),"")</f>
      </c>
      <c r="R101" s="3">
        <f t="shared" si="14"/>
      </c>
      <c r="S101" s="8">
        <f t="shared" si="15"/>
      </c>
    </row>
    <row r="102" spans="1:19" ht="15">
      <c r="A102" s="1">
        <v>3</v>
      </c>
      <c r="B102" s="5">
        <v>0.6840277777777778</v>
      </c>
      <c r="C102" s="1" t="s">
        <v>23</v>
      </c>
      <c r="D102" s="1">
        <v>5</v>
      </c>
      <c r="E102" s="1">
        <v>6</v>
      </c>
      <c r="F102" s="1" t="s">
        <v>45</v>
      </c>
      <c r="G102" s="2">
        <v>29.0043333333333</v>
      </c>
      <c r="H102" s="6">
        <f>1+_xlfn.COUNTIFS(A:A,A102,O:O,"&lt;"&amp;O102)</f>
        <v>12</v>
      </c>
      <c r="I102" s="2">
        <f>_xlfn.AVERAGEIF(A:A,A102,G:G)</f>
        <v>52.80865555555555</v>
      </c>
      <c r="J102" s="2">
        <f t="shared" si="8"/>
        <v>-23.804322222222254</v>
      </c>
      <c r="K102" s="2">
        <f t="shared" si="9"/>
        <v>66.19567777777775</v>
      </c>
      <c r="L102" s="2">
        <f t="shared" si="10"/>
        <v>53.07683956240866</v>
      </c>
      <c r="M102" s="2">
        <f>SUMIF(A:A,A102,L:L)</f>
        <v>3823.8274332351098</v>
      </c>
      <c r="N102" s="3">
        <f t="shared" si="11"/>
        <v>0.01388055305558168</v>
      </c>
      <c r="O102" s="7">
        <f t="shared" si="12"/>
        <v>72.04323891099409</v>
      </c>
      <c r="P102" s="3">
        <f t="shared" si="13"/>
      </c>
      <c r="Q102" s="3">
        <f>IF(ISNUMBER(P102),SUMIF(A:A,A102,P:P),"")</f>
      </c>
      <c r="R102" s="3">
        <f t="shared" si="14"/>
      </c>
      <c r="S102" s="8">
        <f t="shared" si="15"/>
      </c>
    </row>
    <row r="103" spans="1:19" ht="15">
      <c r="A103" s="1">
        <v>3</v>
      </c>
      <c r="B103" s="5">
        <v>0.6840277777777778</v>
      </c>
      <c r="C103" s="1" t="s">
        <v>23</v>
      </c>
      <c r="D103" s="1">
        <v>5</v>
      </c>
      <c r="E103" s="1">
        <v>10</v>
      </c>
      <c r="F103" s="1" t="s">
        <v>49</v>
      </c>
      <c r="G103" s="2">
        <v>47.5395666666667</v>
      </c>
      <c r="H103" s="6">
        <f>1+_xlfn.COUNTIFS(A:A,A103,O:O,"&lt;"&amp;O103)</f>
        <v>9</v>
      </c>
      <c r="I103" s="2">
        <f>_xlfn.AVERAGEIF(A:A,A103,G:G)</f>
        <v>52.80865555555555</v>
      </c>
      <c r="J103" s="2">
        <f t="shared" si="8"/>
        <v>-5.269088888888852</v>
      </c>
      <c r="K103" s="2">
        <f t="shared" si="9"/>
        <v>84.73091111111114</v>
      </c>
      <c r="L103" s="2">
        <f t="shared" si="10"/>
        <v>161.39498228609298</v>
      </c>
      <c r="M103" s="2">
        <f>SUMIF(A:A,A103,L:L)</f>
        <v>3823.8274332351098</v>
      </c>
      <c r="N103" s="3">
        <f t="shared" si="11"/>
        <v>0.04220770552648774</v>
      </c>
      <c r="O103" s="7">
        <f t="shared" si="12"/>
        <v>23.692356348829314</v>
      </c>
      <c r="P103" s="3">
        <f t="shared" si="13"/>
      </c>
      <c r="Q103" s="3">
        <f>IF(ISNUMBER(P103),SUMIF(A:A,A103,P:P),"")</f>
      </c>
      <c r="R103" s="3">
        <f t="shared" si="14"/>
      </c>
      <c r="S103" s="8">
        <f t="shared" si="15"/>
      </c>
    </row>
    <row r="104" spans="1:19" ht="15">
      <c r="A104" s="1">
        <v>3</v>
      </c>
      <c r="B104" s="5">
        <v>0.6840277777777778</v>
      </c>
      <c r="C104" s="1" t="s">
        <v>23</v>
      </c>
      <c r="D104" s="1">
        <v>5</v>
      </c>
      <c r="E104" s="1">
        <v>11</v>
      </c>
      <c r="F104" s="1" t="s">
        <v>50</v>
      </c>
      <c r="G104" s="2">
        <v>43.5533333333334</v>
      </c>
      <c r="H104" s="6">
        <f>1+_xlfn.COUNTIFS(A:A,A104,O:O,"&lt;"&amp;O104)</f>
        <v>10</v>
      </c>
      <c r="I104" s="2">
        <f>_xlfn.AVERAGEIF(A:A,A104,G:G)</f>
        <v>52.80865555555555</v>
      </c>
      <c r="J104" s="2">
        <f t="shared" si="8"/>
        <v>-9.255322222222155</v>
      </c>
      <c r="K104" s="2">
        <f t="shared" si="9"/>
        <v>80.74467777777784</v>
      </c>
      <c r="L104" s="2">
        <f t="shared" si="10"/>
        <v>127.06270015893179</v>
      </c>
      <c r="M104" s="2">
        <f>SUMIF(A:A,A104,L:L)</f>
        <v>3823.8274332351098</v>
      </c>
      <c r="N104" s="3">
        <f t="shared" si="11"/>
        <v>0.0332291930997084</v>
      </c>
      <c r="O104" s="7">
        <f t="shared" si="12"/>
        <v>30.09401994804308</v>
      </c>
      <c r="P104" s="3">
        <f t="shared" si="13"/>
      </c>
      <c r="Q104" s="3">
        <f>IF(ISNUMBER(P104),SUMIF(A:A,A104,P:P),"")</f>
      </c>
      <c r="R104" s="3">
        <f t="shared" si="14"/>
      </c>
      <c r="S104" s="8">
        <f t="shared" si="15"/>
      </c>
    </row>
    <row r="105" spans="1:19" ht="15">
      <c r="A105" s="1">
        <v>13</v>
      </c>
      <c r="B105" s="5">
        <v>0.6875</v>
      </c>
      <c r="C105" s="1" t="s">
        <v>110</v>
      </c>
      <c r="D105" s="1">
        <v>7</v>
      </c>
      <c r="E105" s="1">
        <v>1</v>
      </c>
      <c r="F105" s="1" t="s">
        <v>135</v>
      </c>
      <c r="G105" s="2">
        <v>71.62763333333339</v>
      </c>
      <c r="H105" s="6">
        <f>1+_xlfn.COUNTIFS(A:A,A105,O:O,"&lt;"&amp;O105)</f>
        <v>1</v>
      </c>
      <c r="I105" s="2">
        <f>_xlfn.AVERAGEIF(A:A,A105,G:G)</f>
        <v>50.24852727272725</v>
      </c>
      <c r="J105" s="2">
        <f t="shared" si="8"/>
        <v>21.37910606060614</v>
      </c>
      <c r="K105" s="2">
        <f t="shared" si="9"/>
        <v>111.37910606060615</v>
      </c>
      <c r="L105" s="2">
        <f t="shared" si="10"/>
        <v>798.5090997429196</v>
      </c>
      <c r="M105" s="2">
        <f>SUMIF(A:A,A105,L:L)</f>
        <v>3231.4967782168533</v>
      </c>
      <c r="N105" s="3">
        <f t="shared" si="11"/>
        <v>0.2471019328026496</v>
      </c>
      <c r="O105" s="7">
        <f t="shared" si="12"/>
        <v>4.046912902128774</v>
      </c>
      <c r="P105" s="3">
        <f t="shared" si="13"/>
        <v>0.2471019328026496</v>
      </c>
      <c r="Q105" s="3">
        <f>IF(ISNUMBER(P105),SUMIF(A:A,A105,P:P),"")</f>
        <v>0.9217744779361368</v>
      </c>
      <c r="R105" s="3">
        <f t="shared" si="14"/>
        <v>0.2680720053737152</v>
      </c>
      <c r="S105" s="8">
        <f t="shared" si="15"/>
        <v>3.730341027612767</v>
      </c>
    </row>
    <row r="106" spans="1:19" ht="15">
      <c r="A106" s="1">
        <v>13</v>
      </c>
      <c r="B106" s="5">
        <v>0.6875</v>
      </c>
      <c r="C106" s="1" t="s">
        <v>110</v>
      </c>
      <c r="D106" s="1">
        <v>7</v>
      </c>
      <c r="E106" s="1">
        <v>7</v>
      </c>
      <c r="F106" s="1" t="s">
        <v>140</v>
      </c>
      <c r="G106" s="2">
        <v>66.8439666666667</v>
      </c>
      <c r="H106" s="6">
        <f>1+_xlfn.COUNTIFS(A:A,A106,O:O,"&lt;"&amp;O106)</f>
        <v>2</v>
      </c>
      <c r="I106" s="2">
        <f>_xlfn.AVERAGEIF(A:A,A106,G:G)</f>
        <v>50.24852727272725</v>
      </c>
      <c r="J106" s="2">
        <f t="shared" si="8"/>
        <v>16.59543939393945</v>
      </c>
      <c r="K106" s="2">
        <f t="shared" si="9"/>
        <v>106.59543939393944</v>
      </c>
      <c r="L106" s="2">
        <f t="shared" si="10"/>
        <v>599.2784592511462</v>
      </c>
      <c r="M106" s="2">
        <f>SUMIF(A:A,A106,L:L)</f>
        <v>3231.4967782168533</v>
      </c>
      <c r="N106" s="3">
        <f t="shared" si="11"/>
        <v>0.18544918976581165</v>
      </c>
      <c r="O106" s="7">
        <f t="shared" si="12"/>
        <v>5.3923125857967715</v>
      </c>
      <c r="P106" s="3">
        <f t="shared" si="13"/>
        <v>0.18544918976581165</v>
      </c>
      <c r="Q106" s="3">
        <f>IF(ISNUMBER(P106),SUMIF(A:A,A106,P:P),"")</f>
        <v>0.9217744779361368</v>
      </c>
      <c r="R106" s="3">
        <f t="shared" si="14"/>
        <v>0.2011871604224001</v>
      </c>
      <c r="S106" s="8">
        <f t="shared" si="15"/>
        <v>4.970496118641279</v>
      </c>
    </row>
    <row r="107" spans="1:19" ht="15">
      <c r="A107" s="1">
        <v>13</v>
      </c>
      <c r="B107" s="5">
        <v>0.6875</v>
      </c>
      <c r="C107" s="1" t="s">
        <v>110</v>
      </c>
      <c r="D107" s="1">
        <v>7</v>
      </c>
      <c r="E107" s="1">
        <v>4</v>
      </c>
      <c r="F107" s="1" t="s">
        <v>137</v>
      </c>
      <c r="G107" s="2">
        <v>60.9402999999999</v>
      </c>
      <c r="H107" s="6">
        <f>1+_xlfn.COUNTIFS(A:A,A107,O:O,"&lt;"&amp;O107)</f>
        <v>3</v>
      </c>
      <c r="I107" s="2">
        <f>_xlfn.AVERAGEIF(A:A,A107,G:G)</f>
        <v>50.24852727272725</v>
      </c>
      <c r="J107" s="2">
        <f t="shared" si="8"/>
        <v>10.69177272727265</v>
      </c>
      <c r="K107" s="2">
        <f t="shared" si="9"/>
        <v>100.69177272727265</v>
      </c>
      <c r="L107" s="2">
        <f t="shared" si="10"/>
        <v>420.52602312112305</v>
      </c>
      <c r="M107" s="2">
        <f>SUMIF(A:A,A107,L:L)</f>
        <v>3231.4967782168533</v>
      </c>
      <c r="N107" s="3">
        <f t="shared" si="11"/>
        <v>0.13013351149097235</v>
      </c>
      <c r="O107" s="7">
        <f t="shared" si="12"/>
        <v>7.684415709241598</v>
      </c>
      <c r="P107" s="3">
        <f t="shared" si="13"/>
        <v>0.13013351149097235</v>
      </c>
      <c r="Q107" s="3">
        <f>IF(ISNUMBER(P107),SUMIF(A:A,A107,P:P),"")</f>
        <v>0.9217744779361368</v>
      </c>
      <c r="R107" s="3">
        <f t="shared" si="14"/>
        <v>0.14117716925982016</v>
      </c>
      <c r="S107" s="8">
        <f t="shared" si="15"/>
        <v>7.083298278630423</v>
      </c>
    </row>
    <row r="108" spans="1:19" ht="15">
      <c r="A108" s="1">
        <v>13</v>
      </c>
      <c r="B108" s="5">
        <v>0.6875</v>
      </c>
      <c r="C108" s="1" t="s">
        <v>110</v>
      </c>
      <c r="D108" s="1">
        <v>7</v>
      </c>
      <c r="E108" s="1">
        <v>2</v>
      </c>
      <c r="F108" s="1" t="s">
        <v>136</v>
      </c>
      <c r="G108" s="2">
        <v>57.589966666666605</v>
      </c>
      <c r="H108" s="6">
        <f>1+_xlfn.COUNTIFS(A:A,A108,O:O,"&lt;"&amp;O108)</f>
        <v>4</v>
      </c>
      <c r="I108" s="2">
        <f>_xlfn.AVERAGEIF(A:A,A108,G:G)</f>
        <v>50.24852727272725</v>
      </c>
      <c r="J108" s="2">
        <f t="shared" si="8"/>
        <v>7.341439393939353</v>
      </c>
      <c r="K108" s="2">
        <f t="shared" si="9"/>
        <v>97.34143939393935</v>
      </c>
      <c r="L108" s="2">
        <f t="shared" si="10"/>
        <v>343.94658310222144</v>
      </c>
      <c r="M108" s="2">
        <f>SUMIF(A:A,A108,L:L)</f>
        <v>3231.4967782168533</v>
      </c>
      <c r="N108" s="3">
        <f t="shared" si="11"/>
        <v>0.10643568807517484</v>
      </c>
      <c r="O108" s="7">
        <f t="shared" si="12"/>
        <v>9.395344908126177</v>
      </c>
      <c r="P108" s="3">
        <f t="shared" si="13"/>
        <v>0.10643568807517484</v>
      </c>
      <c r="Q108" s="3">
        <f>IF(ISNUMBER(P108),SUMIF(A:A,A108,P:P),"")</f>
        <v>0.9217744779361368</v>
      </c>
      <c r="R108" s="3">
        <f t="shared" si="14"/>
        <v>0.1154682524010488</v>
      </c>
      <c r="S108" s="8">
        <f t="shared" si="15"/>
        <v>8.660389147717948</v>
      </c>
    </row>
    <row r="109" spans="1:19" ht="15">
      <c r="A109" s="1">
        <v>13</v>
      </c>
      <c r="B109" s="5">
        <v>0.6875</v>
      </c>
      <c r="C109" s="1" t="s">
        <v>110</v>
      </c>
      <c r="D109" s="1">
        <v>7</v>
      </c>
      <c r="E109" s="1">
        <v>10</v>
      </c>
      <c r="F109" s="1" t="s">
        <v>142</v>
      </c>
      <c r="G109" s="2">
        <v>53.2495666666666</v>
      </c>
      <c r="H109" s="6">
        <f>1+_xlfn.COUNTIFS(A:A,A109,O:O,"&lt;"&amp;O109)</f>
        <v>5</v>
      </c>
      <c r="I109" s="2">
        <f>_xlfn.AVERAGEIF(A:A,A109,G:G)</f>
        <v>50.24852727272725</v>
      </c>
      <c r="J109" s="2">
        <f t="shared" si="8"/>
        <v>3.001039393939351</v>
      </c>
      <c r="K109" s="2">
        <f t="shared" si="9"/>
        <v>93.00103939393935</v>
      </c>
      <c r="L109" s="2">
        <f t="shared" si="10"/>
        <v>265.0881371309318</v>
      </c>
      <c r="M109" s="2">
        <f>SUMIF(A:A,A109,L:L)</f>
        <v>3231.4967782168533</v>
      </c>
      <c r="N109" s="3">
        <f t="shared" si="11"/>
        <v>0.08203261687211336</v>
      </c>
      <c r="O109" s="7">
        <f t="shared" si="12"/>
        <v>12.190273066126528</v>
      </c>
      <c r="P109" s="3">
        <f t="shared" si="13"/>
        <v>0.08203261687211336</v>
      </c>
      <c r="Q109" s="3">
        <f>IF(ISNUMBER(P109),SUMIF(A:A,A109,P:P),"")</f>
        <v>0.9217744779361368</v>
      </c>
      <c r="R109" s="3">
        <f t="shared" si="14"/>
        <v>0.08899423756642219</v>
      </c>
      <c r="S109" s="8">
        <f t="shared" si="15"/>
        <v>11.23668259142773</v>
      </c>
    </row>
    <row r="110" spans="1:19" ht="15">
      <c r="A110" s="1">
        <v>13</v>
      </c>
      <c r="B110" s="5">
        <v>0.6875</v>
      </c>
      <c r="C110" s="1" t="s">
        <v>110</v>
      </c>
      <c r="D110" s="1">
        <v>7</v>
      </c>
      <c r="E110" s="1">
        <v>5</v>
      </c>
      <c r="F110" s="1" t="s">
        <v>138</v>
      </c>
      <c r="G110" s="2">
        <v>49.3499666666667</v>
      </c>
      <c r="H110" s="6">
        <f>1+_xlfn.COUNTIFS(A:A,A110,O:O,"&lt;"&amp;O110)</f>
        <v>6</v>
      </c>
      <c r="I110" s="2">
        <f>_xlfn.AVERAGEIF(A:A,A110,G:G)</f>
        <v>50.24852727272725</v>
      </c>
      <c r="J110" s="2">
        <f t="shared" si="8"/>
        <v>-0.8985606060605491</v>
      </c>
      <c r="K110" s="2">
        <f t="shared" si="9"/>
        <v>89.10143939393944</v>
      </c>
      <c r="L110" s="2">
        <f t="shared" si="10"/>
        <v>209.78566436783981</v>
      </c>
      <c r="M110" s="2">
        <f>SUMIF(A:A,A110,L:L)</f>
        <v>3231.4967782168533</v>
      </c>
      <c r="N110" s="3">
        <f t="shared" si="11"/>
        <v>0.06491903868881466</v>
      </c>
      <c r="O110" s="7">
        <f t="shared" si="12"/>
        <v>15.403801722841852</v>
      </c>
      <c r="P110" s="3">
        <f t="shared" si="13"/>
        <v>0.06491903868881466</v>
      </c>
      <c r="Q110" s="3">
        <f>IF(ISNUMBER(P110),SUMIF(A:A,A110,P:P),"")</f>
        <v>0.9217744779361368</v>
      </c>
      <c r="R110" s="3">
        <f t="shared" si="14"/>
        <v>0.07042833170448491</v>
      </c>
      <c r="S110" s="8">
        <f t="shared" si="15"/>
        <v>14.198831291304312</v>
      </c>
    </row>
    <row r="111" spans="1:19" ht="15">
      <c r="A111" s="1">
        <v>13</v>
      </c>
      <c r="B111" s="5">
        <v>0.6875</v>
      </c>
      <c r="C111" s="1" t="s">
        <v>110</v>
      </c>
      <c r="D111" s="1">
        <v>7</v>
      </c>
      <c r="E111" s="1">
        <v>8</v>
      </c>
      <c r="F111" s="1" t="s">
        <v>19</v>
      </c>
      <c r="G111" s="2">
        <v>46.418833333333296</v>
      </c>
      <c r="H111" s="6">
        <f>1+_xlfn.COUNTIFS(A:A,A111,O:O,"&lt;"&amp;O111)</f>
        <v>7</v>
      </c>
      <c r="I111" s="2">
        <f>_xlfn.AVERAGEIF(A:A,A111,G:G)</f>
        <v>50.24852727272725</v>
      </c>
      <c r="J111" s="2">
        <f t="shared" si="8"/>
        <v>-3.8296939393939553</v>
      </c>
      <c r="K111" s="2">
        <f t="shared" si="9"/>
        <v>86.17030606060604</v>
      </c>
      <c r="L111" s="2">
        <f t="shared" si="10"/>
        <v>175.95325508201893</v>
      </c>
      <c r="M111" s="2">
        <f>SUMIF(A:A,A111,L:L)</f>
        <v>3231.4967782168533</v>
      </c>
      <c r="N111" s="3">
        <f t="shared" si="11"/>
        <v>0.05444946015979329</v>
      </c>
      <c r="O111" s="7">
        <f t="shared" si="12"/>
        <v>18.365654995757378</v>
      </c>
      <c r="P111" s="3">
        <f t="shared" si="13"/>
        <v>0.05444946015979329</v>
      </c>
      <c r="Q111" s="3">
        <f>IF(ISNUMBER(P111),SUMIF(A:A,A111,P:P),"")</f>
        <v>0.9217744779361368</v>
      </c>
      <c r="R111" s="3">
        <f t="shared" si="14"/>
        <v>0.05907026226383077</v>
      </c>
      <c r="S111" s="8">
        <f t="shared" si="15"/>
        <v>16.92899204566946</v>
      </c>
    </row>
    <row r="112" spans="1:19" ht="15">
      <c r="A112" s="1">
        <v>13</v>
      </c>
      <c r="B112" s="5">
        <v>0.6875</v>
      </c>
      <c r="C112" s="1" t="s">
        <v>110</v>
      </c>
      <c r="D112" s="1">
        <v>7</v>
      </c>
      <c r="E112" s="1">
        <v>9</v>
      </c>
      <c r="F112" s="1" t="s">
        <v>141</v>
      </c>
      <c r="G112" s="2">
        <v>45.410533333333305</v>
      </c>
      <c r="H112" s="6">
        <f>1+_xlfn.COUNTIFS(A:A,A112,O:O,"&lt;"&amp;O112)</f>
        <v>8</v>
      </c>
      <c r="I112" s="2">
        <f>_xlfn.AVERAGEIF(A:A,A112,G:G)</f>
        <v>50.24852727272725</v>
      </c>
      <c r="J112" s="2">
        <f t="shared" si="8"/>
        <v>-4.837993939393947</v>
      </c>
      <c r="K112" s="2">
        <f t="shared" si="9"/>
        <v>85.16200606060605</v>
      </c>
      <c r="L112" s="2">
        <f t="shared" si="10"/>
        <v>165.62403389494708</v>
      </c>
      <c r="M112" s="2">
        <f>SUMIF(A:A,A112,L:L)</f>
        <v>3231.4967782168533</v>
      </c>
      <c r="N112" s="3">
        <f t="shared" si="11"/>
        <v>0.051253040080807</v>
      </c>
      <c r="O112" s="7">
        <f t="shared" si="12"/>
        <v>19.511037753533675</v>
      </c>
      <c r="P112" s="3">
        <f t="shared" si="13"/>
        <v>0.051253040080807</v>
      </c>
      <c r="Q112" s="3">
        <f>IF(ISNUMBER(P112),SUMIF(A:A,A112,P:P),"")</f>
        <v>0.9217744779361368</v>
      </c>
      <c r="R112" s="3">
        <f t="shared" si="14"/>
        <v>0.05560258100827777</v>
      </c>
      <c r="S112" s="8">
        <f t="shared" si="15"/>
        <v>17.98477663925576</v>
      </c>
    </row>
    <row r="113" spans="1:19" ht="15">
      <c r="A113" s="1">
        <v>13</v>
      </c>
      <c r="B113" s="5">
        <v>0.6875</v>
      </c>
      <c r="C113" s="1" t="s">
        <v>110</v>
      </c>
      <c r="D113" s="1">
        <v>7</v>
      </c>
      <c r="E113" s="1">
        <v>6</v>
      </c>
      <c r="F113" s="1" t="s">
        <v>139</v>
      </c>
      <c r="G113" s="2">
        <v>31.1255</v>
      </c>
      <c r="H113" s="6">
        <f>1+_xlfn.COUNTIFS(A:A,A113,O:O,"&lt;"&amp;O113)</f>
        <v>11</v>
      </c>
      <c r="I113" s="2">
        <f>_xlfn.AVERAGEIF(A:A,A113,G:G)</f>
        <v>50.24852727272725</v>
      </c>
      <c r="J113" s="2">
        <f t="shared" si="8"/>
        <v>-19.123027272727253</v>
      </c>
      <c r="K113" s="2">
        <f t="shared" si="9"/>
        <v>70.87697272727274</v>
      </c>
      <c r="L113" s="2">
        <f t="shared" si="10"/>
        <v>70.28921433429954</v>
      </c>
      <c r="M113" s="2">
        <f>SUMIF(A:A,A113,L:L)</f>
        <v>3231.4967782168533</v>
      </c>
      <c r="N113" s="3">
        <f t="shared" si="11"/>
        <v>0.021751287145978612</v>
      </c>
      <c r="O113" s="7">
        <f t="shared" si="12"/>
        <v>45.974290775931415</v>
      </c>
      <c r="P113" s="3">
        <f t="shared" si="13"/>
      </c>
      <c r="Q113" s="3">
        <f>IF(ISNUMBER(P113),SUMIF(A:A,A113,P:P),"")</f>
      </c>
      <c r="R113" s="3">
        <f t="shared" si="14"/>
      </c>
      <c r="S113" s="8">
        <f t="shared" si="15"/>
      </c>
    </row>
    <row r="114" spans="1:19" ht="15">
      <c r="A114" s="1">
        <v>13</v>
      </c>
      <c r="B114" s="5">
        <v>0.6875</v>
      </c>
      <c r="C114" s="1" t="s">
        <v>110</v>
      </c>
      <c r="D114" s="1">
        <v>7</v>
      </c>
      <c r="E114" s="1">
        <v>11</v>
      </c>
      <c r="F114" s="1" t="s">
        <v>143</v>
      </c>
      <c r="G114" s="2">
        <v>38.6903</v>
      </c>
      <c r="H114" s="6">
        <f>1+_xlfn.COUNTIFS(A:A,A114,O:O,"&lt;"&amp;O114)</f>
        <v>9</v>
      </c>
      <c r="I114" s="2">
        <f>_xlfn.AVERAGEIF(A:A,A114,G:G)</f>
        <v>50.24852727272725</v>
      </c>
      <c r="J114" s="2">
        <f aca="true" t="shared" si="16" ref="J114:J172">G114-I114</f>
        <v>-11.558227272727251</v>
      </c>
      <c r="K114" s="2">
        <f aca="true" t="shared" si="17" ref="K114:K172">90+J114</f>
        <v>78.44177272727275</v>
      </c>
      <c r="L114" s="2">
        <f aca="true" t="shared" si="18" ref="L114:L172">EXP(0.06*K114)</f>
        <v>110.66486097633518</v>
      </c>
      <c r="M114" s="2">
        <f>SUMIF(A:A,A114,L:L)</f>
        <v>3231.4967782168533</v>
      </c>
      <c r="N114" s="3">
        <f aca="true" t="shared" si="19" ref="N114:N172">L114/M114</f>
        <v>0.03424569744965065</v>
      </c>
      <c r="O114" s="7">
        <f aca="true" t="shared" si="20" ref="O114:O172">1/N114</f>
        <v>29.200748545718444</v>
      </c>
      <c r="P114" s="3">
        <f aca="true" t="shared" si="21" ref="P114:P172">IF(O114&gt;21,"",N114)</f>
      </c>
      <c r="Q114" s="3">
        <f>IF(ISNUMBER(P114),SUMIF(A:A,A114,P:P),"")</f>
      </c>
      <c r="R114" s="3">
        <f aca="true" t="shared" si="22" ref="R114:R172">_xlfn.IFERROR(P114*(1/Q114),"")</f>
      </c>
      <c r="S114" s="8">
        <f aca="true" t="shared" si="23" ref="S114:S172">_xlfn.IFERROR(1/R114,"")</f>
      </c>
    </row>
    <row r="115" spans="1:19" ht="15">
      <c r="A115" s="1">
        <v>13</v>
      </c>
      <c r="B115" s="5">
        <v>0.6875</v>
      </c>
      <c r="C115" s="1" t="s">
        <v>110</v>
      </c>
      <c r="D115" s="1">
        <v>7</v>
      </c>
      <c r="E115" s="1">
        <v>12</v>
      </c>
      <c r="F115" s="1" t="s">
        <v>144</v>
      </c>
      <c r="G115" s="2">
        <v>31.487233333333297</v>
      </c>
      <c r="H115" s="6">
        <f>1+_xlfn.COUNTIFS(A:A,A115,O:O,"&lt;"&amp;O115)</f>
        <v>10</v>
      </c>
      <c r="I115" s="2">
        <f>_xlfn.AVERAGEIF(A:A,A115,G:G)</f>
        <v>50.24852727272725</v>
      </c>
      <c r="J115" s="2">
        <f t="shared" si="16"/>
        <v>-18.761293939393955</v>
      </c>
      <c r="K115" s="2">
        <f t="shared" si="17"/>
        <v>71.23870606060605</v>
      </c>
      <c r="L115" s="2">
        <f t="shared" si="18"/>
        <v>71.83144721307038</v>
      </c>
      <c r="M115" s="2">
        <f>SUMIF(A:A,A115,L:L)</f>
        <v>3231.4967782168533</v>
      </c>
      <c r="N115" s="3">
        <f t="shared" si="19"/>
        <v>0.022228537468233875</v>
      </c>
      <c r="O115" s="7">
        <f t="shared" si="20"/>
        <v>44.98721526007141</v>
      </c>
      <c r="P115" s="3">
        <f t="shared" si="21"/>
      </c>
      <c r="Q115" s="3">
        <f>IF(ISNUMBER(P115),SUMIF(A:A,A115,P:P),"")</f>
      </c>
      <c r="R115" s="3">
        <f t="shared" si="22"/>
      </c>
      <c r="S115" s="8">
        <f t="shared" si="23"/>
      </c>
    </row>
    <row r="116" spans="1:19" ht="15">
      <c r="A116" s="1">
        <v>18</v>
      </c>
      <c r="B116" s="5">
        <v>0.6909722222222222</v>
      </c>
      <c r="C116" s="1" t="s">
        <v>157</v>
      </c>
      <c r="D116" s="1">
        <v>5</v>
      </c>
      <c r="E116" s="1">
        <v>1</v>
      </c>
      <c r="F116" s="1" t="s">
        <v>183</v>
      </c>
      <c r="G116" s="2">
        <v>67.90610000000001</v>
      </c>
      <c r="H116" s="6">
        <f>1+_xlfn.COUNTIFS(A:A,A116,O:O,"&lt;"&amp;O116)</f>
        <v>1</v>
      </c>
      <c r="I116" s="2">
        <f>_xlfn.AVERAGEIF(A:A,A116,G:G)</f>
        <v>47.65417499999999</v>
      </c>
      <c r="J116" s="2">
        <f t="shared" si="16"/>
        <v>20.25192500000002</v>
      </c>
      <c r="K116" s="2">
        <f t="shared" si="17"/>
        <v>110.25192500000003</v>
      </c>
      <c r="L116" s="2">
        <f t="shared" si="18"/>
        <v>746.2909219595165</v>
      </c>
      <c r="M116" s="2">
        <f>SUMIF(A:A,A116,L:L)</f>
        <v>2384.492889299045</v>
      </c>
      <c r="N116" s="3">
        <f t="shared" si="19"/>
        <v>0.3129767865145109</v>
      </c>
      <c r="O116" s="7">
        <f t="shared" si="20"/>
        <v>3.1951251437417256</v>
      </c>
      <c r="P116" s="3">
        <f t="shared" si="21"/>
        <v>0.3129767865145109</v>
      </c>
      <c r="Q116" s="3">
        <f>IF(ISNUMBER(P116),SUMIF(A:A,A116,P:P),"")</f>
        <v>0.9331565794944625</v>
      </c>
      <c r="R116" s="3">
        <f t="shared" si="22"/>
        <v>0.3353957882224503</v>
      </c>
      <c r="S116" s="8">
        <f t="shared" si="23"/>
        <v>2.981552050190782</v>
      </c>
    </row>
    <row r="117" spans="1:19" ht="15">
      <c r="A117" s="1">
        <v>18</v>
      </c>
      <c r="B117" s="5">
        <v>0.6909722222222222</v>
      </c>
      <c r="C117" s="1" t="s">
        <v>157</v>
      </c>
      <c r="D117" s="1">
        <v>5</v>
      </c>
      <c r="E117" s="1">
        <v>3</v>
      </c>
      <c r="F117" s="1" t="s">
        <v>185</v>
      </c>
      <c r="G117" s="2">
        <v>61.2588</v>
      </c>
      <c r="H117" s="6">
        <f>1+_xlfn.COUNTIFS(A:A,A117,O:O,"&lt;"&amp;O117)</f>
        <v>2</v>
      </c>
      <c r="I117" s="2">
        <f>_xlfn.AVERAGEIF(A:A,A117,G:G)</f>
        <v>47.65417499999999</v>
      </c>
      <c r="J117" s="2">
        <f t="shared" si="16"/>
        <v>13.604625000000013</v>
      </c>
      <c r="K117" s="2">
        <f t="shared" si="17"/>
        <v>103.60462500000001</v>
      </c>
      <c r="L117" s="2">
        <f t="shared" si="18"/>
        <v>500.835397902178</v>
      </c>
      <c r="M117" s="2">
        <f>SUMIF(A:A,A117,L:L)</f>
        <v>2384.492889299045</v>
      </c>
      <c r="N117" s="3">
        <f t="shared" si="19"/>
        <v>0.21003853697773261</v>
      </c>
      <c r="O117" s="7">
        <f t="shared" si="20"/>
        <v>4.761031067865492</v>
      </c>
      <c r="P117" s="3">
        <f t="shared" si="21"/>
        <v>0.21003853697773261</v>
      </c>
      <c r="Q117" s="3">
        <f>IF(ISNUMBER(P117),SUMIF(A:A,A117,P:P),"")</f>
        <v>0.9331565794944625</v>
      </c>
      <c r="R117" s="3">
        <f t="shared" si="22"/>
        <v>0.2250839158113432</v>
      </c>
      <c r="S117" s="8">
        <f t="shared" si="23"/>
        <v>4.442787466156231</v>
      </c>
    </row>
    <row r="118" spans="1:19" ht="15">
      <c r="A118" s="1">
        <v>18</v>
      </c>
      <c r="B118" s="5">
        <v>0.6909722222222222</v>
      </c>
      <c r="C118" s="1" t="s">
        <v>157</v>
      </c>
      <c r="D118" s="1">
        <v>5</v>
      </c>
      <c r="E118" s="1">
        <v>2</v>
      </c>
      <c r="F118" s="1" t="s">
        <v>184</v>
      </c>
      <c r="G118" s="2">
        <v>58.450033333333295</v>
      </c>
      <c r="H118" s="6">
        <f>1+_xlfn.COUNTIFS(A:A,A118,O:O,"&lt;"&amp;O118)</f>
        <v>3</v>
      </c>
      <c r="I118" s="2">
        <f>_xlfn.AVERAGEIF(A:A,A118,G:G)</f>
        <v>47.65417499999999</v>
      </c>
      <c r="J118" s="2">
        <f t="shared" si="16"/>
        <v>10.795858333333307</v>
      </c>
      <c r="K118" s="2">
        <f t="shared" si="17"/>
        <v>100.79585833333331</v>
      </c>
      <c r="L118" s="2">
        <f t="shared" si="18"/>
        <v>423.1604831988196</v>
      </c>
      <c r="M118" s="2">
        <f>SUMIF(A:A,A118,L:L)</f>
        <v>2384.492889299045</v>
      </c>
      <c r="N118" s="3">
        <f t="shared" si="19"/>
        <v>0.1774635123039572</v>
      </c>
      <c r="O118" s="7">
        <f t="shared" si="20"/>
        <v>5.634961164789824</v>
      </c>
      <c r="P118" s="3">
        <f t="shared" si="21"/>
        <v>0.1774635123039572</v>
      </c>
      <c r="Q118" s="3">
        <f>IF(ISNUMBER(P118),SUMIF(A:A,A118,P:P),"")</f>
        <v>0.9331565794944625</v>
      </c>
      <c r="R118" s="3">
        <f t="shared" si="22"/>
        <v>0.19017549273466844</v>
      </c>
      <c r="S118" s="8">
        <f t="shared" si="23"/>
        <v>5.258301086119404</v>
      </c>
    </row>
    <row r="119" spans="1:19" ht="15">
      <c r="A119" s="1">
        <v>18</v>
      </c>
      <c r="B119" s="5">
        <v>0.6909722222222222</v>
      </c>
      <c r="C119" s="1" t="s">
        <v>157</v>
      </c>
      <c r="D119" s="1">
        <v>5</v>
      </c>
      <c r="E119" s="1">
        <v>6</v>
      </c>
      <c r="F119" s="1" t="s">
        <v>188</v>
      </c>
      <c r="G119" s="2">
        <v>48.9074666666666</v>
      </c>
      <c r="H119" s="6">
        <f>1+_xlfn.COUNTIFS(A:A,A119,O:O,"&lt;"&amp;O119)</f>
        <v>4</v>
      </c>
      <c r="I119" s="2">
        <f>_xlfn.AVERAGEIF(A:A,A119,G:G)</f>
        <v>47.65417499999999</v>
      </c>
      <c r="J119" s="2">
        <f t="shared" si="16"/>
        <v>1.2532916666666125</v>
      </c>
      <c r="K119" s="2">
        <f t="shared" si="17"/>
        <v>91.25329166666661</v>
      </c>
      <c r="L119" s="2">
        <f t="shared" si="18"/>
        <v>238.69760505261385</v>
      </c>
      <c r="M119" s="2">
        <f>SUMIF(A:A,A119,L:L)</f>
        <v>2384.492889299045</v>
      </c>
      <c r="N119" s="3">
        <f t="shared" si="19"/>
        <v>0.10010413791704882</v>
      </c>
      <c r="O119" s="7">
        <f t="shared" si="20"/>
        <v>9.989597041719183</v>
      </c>
      <c r="P119" s="3">
        <f t="shared" si="21"/>
        <v>0.10010413791704882</v>
      </c>
      <c r="Q119" s="3">
        <f>IF(ISNUMBER(P119),SUMIF(A:A,A119,P:P),"")</f>
        <v>0.9331565794944625</v>
      </c>
      <c r="R119" s="3">
        <f t="shared" si="22"/>
        <v>0.10727474907938839</v>
      </c>
      <c r="S119" s="8">
        <f t="shared" si="23"/>
        <v>9.321858205978675</v>
      </c>
    </row>
    <row r="120" spans="1:19" ht="15">
      <c r="A120" s="1">
        <v>18</v>
      </c>
      <c r="B120" s="5">
        <v>0.6909722222222222</v>
      </c>
      <c r="C120" s="1" t="s">
        <v>157</v>
      </c>
      <c r="D120" s="1">
        <v>5</v>
      </c>
      <c r="E120" s="1">
        <v>4</v>
      </c>
      <c r="F120" s="1" t="s">
        <v>186</v>
      </c>
      <c r="G120" s="2">
        <v>43.7471666666667</v>
      </c>
      <c r="H120" s="6">
        <f>1+_xlfn.COUNTIFS(A:A,A120,O:O,"&lt;"&amp;O120)</f>
        <v>5</v>
      </c>
      <c r="I120" s="2">
        <f>_xlfn.AVERAGEIF(A:A,A120,G:G)</f>
        <v>47.65417499999999</v>
      </c>
      <c r="J120" s="2">
        <f t="shared" si="16"/>
        <v>-3.9070083333332875</v>
      </c>
      <c r="K120" s="2">
        <f t="shared" si="17"/>
        <v>86.0929916666667</v>
      </c>
      <c r="L120" s="2">
        <f t="shared" si="18"/>
        <v>175.13892217528007</v>
      </c>
      <c r="M120" s="2">
        <f>SUMIF(A:A,A120,L:L)</f>
        <v>2384.492889299045</v>
      </c>
      <c r="N120" s="3">
        <f t="shared" si="19"/>
        <v>0.07344912746909663</v>
      </c>
      <c r="O120" s="7">
        <f t="shared" si="20"/>
        <v>13.614865614581266</v>
      </c>
      <c r="P120" s="3">
        <f t="shared" si="21"/>
        <v>0.07344912746909663</v>
      </c>
      <c r="Q120" s="3">
        <f>IF(ISNUMBER(P120),SUMIF(A:A,A120,P:P),"")</f>
        <v>0.9331565794944625</v>
      </c>
      <c r="R120" s="3">
        <f t="shared" si="22"/>
        <v>0.07871039982259749</v>
      </c>
      <c r="S120" s="8">
        <f t="shared" si="23"/>
        <v>12.704801427179428</v>
      </c>
    </row>
    <row r="121" spans="1:19" ht="15">
      <c r="A121" s="1">
        <v>18</v>
      </c>
      <c r="B121" s="5">
        <v>0.6909722222222222</v>
      </c>
      <c r="C121" s="1" t="s">
        <v>157</v>
      </c>
      <c r="D121" s="1">
        <v>5</v>
      </c>
      <c r="E121" s="1">
        <v>8</v>
      </c>
      <c r="F121" s="1" t="s">
        <v>190</v>
      </c>
      <c r="G121" s="2">
        <v>40.1313666666667</v>
      </c>
      <c r="H121" s="6">
        <f>1+_xlfn.COUNTIFS(A:A,A121,O:O,"&lt;"&amp;O121)</f>
        <v>6</v>
      </c>
      <c r="I121" s="2">
        <f>_xlfn.AVERAGEIF(A:A,A121,G:G)</f>
        <v>47.65417499999999</v>
      </c>
      <c r="J121" s="2">
        <f t="shared" si="16"/>
        <v>-7.522808333333288</v>
      </c>
      <c r="K121" s="2">
        <f t="shared" si="17"/>
        <v>82.47719166666671</v>
      </c>
      <c r="L121" s="2">
        <f t="shared" si="18"/>
        <v>140.98189811875724</v>
      </c>
      <c r="M121" s="2">
        <f>SUMIF(A:A,A121,L:L)</f>
        <v>2384.492889299045</v>
      </c>
      <c r="N121" s="3">
        <f t="shared" si="19"/>
        <v>0.05912447831211643</v>
      </c>
      <c r="O121" s="7">
        <f t="shared" si="20"/>
        <v>16.913468474445196</v>
      </c>
      <c r="P121" s="3">
        <f t="shared" si="21"/>
        <v>0.05912447831211643</v>
      </c>
      <c r="Q121" s="3">
        <f>IF(ISNUMBER(P121),SUMIF(A:A,A121,P:P),"")</f>
        <v>0.9331565794944625</v>
      </c>
      <c r="R121" s="3">
        <f t="shared" si="22"/>
        <v>0.06335965432955218</v>
      </c>
      <c r="S121" s="8">
        <f t="shared" si="23"/>
        <v>15.782914389000707</v>
      </c>
    </row>
    <row r="122" spans="1:19" ht="15">
      <c r="A122" s="1">
        <v>18</v>
      </c>
      <c r="B122" s="5">
        <v>0.6909722222222222</v>
      </c>
      <c r="C122" s="1" t="s">
        <v>157</v>
      </c>
      <c r="D122" s="1">
        <v>5</v>
      </c>
      <c r="E122" s="1">
        <v>5</v>
      </c>
      <c r="F122" s="1" t="s">
        <v>187</v>
      </c>
      <c r="G122" s="2">
        <v>33.0536333333333</v>
      </c>
      <c r="H122" s="6">
        <f>1+_xlfn.COUNTIFS(A:A,A122,O:O,"&lt;"&amp;O122)</f>
        <v>7</v>
      </c>
      <c r="I122" s="2">
        <f>_xlfn.AVERAGEIF(A:A,A122,G:G)</f>
        <v>47.65417499999999</v>
      </c>
      <c r="J122" s="2">
        <f t="shared" si="16"/>
        <v>-14.600541666666686</v>
      </c>
      <c r="K122" s="2">
        <f t="shared" si="17"/>
        <v>75.39945833333331</v>
      </c>
      <c r="L122" s="2">
        <f t="shared" si="18"/>
        <v>92.20067946463656</v>
      </c>
      <c r="M122" s="2">
        <f>SUMIF(A:A,A122,L:L)</f>
        <v>2384.492889299045</v>
      </c>
      <c r="N122" s="3">
        <f t="shared" si="19"/>
        <v>0.03866678734015443</v>
      </c>
      <c r="O122" s="7">
        <f t="shared" si="20"/>
        <v>25.861988253715786</v>
      </c>
      <c r="P122" s="3">
        <f t="shared" si="21"/>
      </c>
      <c r="Q122" s="3">
        <f>IF(ISNUMBER(P122),SUMIF(A:A,A122,P:P),"")</f>
      </c>
      <c r="R122" s="3">
        <f t="shared" si="22"/>
      </c>
      <c r="S122" s="8">
        <f t="shared" si="23"/>
      </c>
    </row>
    <row r="123" spans="1:19" ht="15">
      <c r="A123" s="1">
        <v>18</v>
      </c>
      <c r="B123" s="5">
        <v>0.6909722222222222</v>
      </c>
      <c r="C123" s="1" t="s">
        <v>157</v>
      </c>
      <c r="D123" s="1">
        <v>5</v>
      </c>
      <c r="E123" s="1">
        <v>7</v>
      </c>
      <c r="F123" s="1" t="s">
        <v>189</v>
      </c>
      <c r="G123" s="2">
        <v>27.778833333333303</v>
      </c>
      <c r="H123" s="6">
        <f>1+_xlfn.COUNTIFS(A:A,A123,O:O,"&lt;"&amp;O123)</f>
        <v>8</v>
      </c>
      <c r="I123" s="2">
        <f>_xlfn.AVERAGEIF(A:A,A123,G:G)</f>
        <v>47.65417499999999</v>
      </c>
      <c r="J123" s="2">
        <f t="shared" si="16"/>
        <v>-19.875341666666685</v>
      </c>
      <c r="K123" s="2">
        <f t="shared" si="17"/>
        <v>70.12465833333331</v>
      </c>
      <c r="L123" s="2">
        <f t="shared" si="18"/>
        <v>67.18698142724303</v>
      </c>
      <c r="M123" s="2">
        <f>SUMIF(A:A,A123,L:L)</f>
        <v>2384.492889299045</v>
      </c>
      <c r="N123" s="3">
        <f t="shared" si="19"/>
        <v>0.02817663316538284</v>
      </c>
      <c r="O123" s="7">
        <f t="shared" si="20"/>
        <v>35.4904006497333</v>
      </c>
      <c r="P123" s="3">
        <f t="shared" si="21"/>
      </c>
      <c r="Q123" s="3">
        <f>IF(ISNUMBER(P123),SUMIF(A:A,A123,P:P),"")</f>
      </c>
      <c r="R123" s="3">
        <f t="shared" si="22"/>
      </c>
      <c r="S123" s="8">
        <f t="shared" si="23"/>
      </c>
    </row>
    <row r="124" spans="1:19" ht="15">
      <c r="A124" s="1">
        <v>9</v>
      </c>
      <c r="B124" s="5">
        <v>0.7013888888888888</v>
      </c>
      <c r="C124" s="1" t="s">
        <v>72</v>
      </c>
      <c r="D124" s="1">
        <v>7</v>
      </c>
      <c r="E124" s="1">
        <v>4</v>
      </c>
      <c r="F124" s="1" t="s">
        <v>99</v>
      </c>
      <c r="G124" s="2">
        <v>71.79379999999999</v>
      </c>
      <c r="H124" s="6">
        <f>1+_xlfn.COUNTIFS(A:A,A124,O:O,"&lt;"&amp;O124)</f>
        <v>1</v>
      </c>
      <c r="I124" s="2">
        <f>_xlfn.AVERAGEIF(A:A,A124,G:G)</f>
        <v>48.75099523809524</v>
      </c>
      <c r="J124" s="2">
        <f t="shared" si="16"/>
        <v>23.042804761904748</v>
      </c>
      <c r="K124" s="2">
        <f t="shared" si="17"/>
        <v>113.04280476190475</v>
      </c>
      <c r="L124" s="2">
        <f t="shared" si="18"/>
        <v>882.3318970328559</v>
      </c>
      <c r="M124" s="2">
        <f>SUMIF(A:A,A124,L:L)</f>
        <v>4015.986649371709</v>
      </c>
      <c r="N124" s="3">
        <f t="shared" si="19"/>
        <v>0.21970488800576427</v>
      </c>
      <c r="O124" s="7">
        <f t="shared" si="20"/>
        <v>4.5515600907967215</v>
      </c>
      <c r="P124" s="3">
        <f t="shared" si="21"/>
        <v>0.21970488800576427</v>
      </c>
      <c r="Q124" s="3">
        <f>IF(ISNUMBER(P124),SUMIF(A:A,A124,P:P),"")</f>
        <v>0.7772026272485745</v>
      </c>
      <c r="R124" s="3">
        <f t="shared" si="22"/>
        <v>0.2826867541397226</v>
      </c>
      <c r="S124" s="8">
        <f t="shared" si="23"/>
        <v>3.5374844606469726</v>
      </c>
    </row>
    <row r="125" spans="1:19" ht="15">
      <c r="A125" s="1">
        <v>9</v>
      </c>
      <c r="B125" s="5">
        <v>0.7013888888888888</v>
      </c>
      <c r="C125" s="1" t="s">
        <v>72</v>
      </c>
      <c r="D125" s="1">
        <v>7</v>
      </c>
      <c r="E125" s="1">
        <v>1</v>
      </c>
      <c r="F125" s="1" t="s">
        <v>96</v>
      </c>
      <c r="G125" s="2">
        <v>62.8802333333334</v>
      </c>
      <c r="H125" s="6">
        <f>1+_xlfn.COUNTIFS(A:A,A125,O:O,"&lt;"&amp;O125)</f>
        <v>2</v>
      </c>
      <c r="I125" s="2">
        <f>_xlfn.AVERAGEIF(A:A,A125,G:G)</f>
        <v>48.75099523809524</v>
      </c>
      <c r="J125" s="2">
        <f t="shared" si="16"/>
        <v>14.129238095238158</v>
      </c>
      <c r="K125" s="2">
        <f t="shared" si="17"/>
        <v>104.12923809523815</v>
      </c>
      <c r="L125" s="2">
        <f t="shared" si="18"/>
        <v>516.8508211201415</v>
      </c>
      <c r="M125" s="2">
        <f>SUMIF(A:A,A125,L:L)</f>
        <v>4015.986649371709</v>
      </c>
      <c r="N125" s="3">
        <f t="shared" si="19"/>
        <v>0.1286983414651046</v>
      </c>
      <c r="O125" s="7">
        <f t="shared" si="20"/>
        <v>7.770107902059803</v>
      </c>
      <c r="P125" s="3">
        <f t="shared" si="21"/>
        <v>0.1286983414651046</v>
      </c>
      <c r="Q125" s="3">
        <f>IF(ISNUMBER(P125),SUMIF(A:A,A125,P:P),"")</f>
        <v>0.7772026272485745</v>
      </c>
      <c r="R125" s="3">
        <f t="shared" si="22"/>
        <v>0.1655917478312161</v>
      </c>
      <c r="S125" s="8">
        <f t="shared" si="23"/>
        <v>6.038948275485788</v>
      </c>
    </row>
    <row r="126" spans="1:19" ht="15">
      <c r="A126" s="1">
        <v>9</v>
      </c>
      <c r="B126" s="5">
        <v>0.7013888888888888</v>
      </c>
      <c r="C126" s="1" t="s">
        <v>72</v>
      </c>
      <c r="D126" s="1">
        <v>7</v>
      </c>
      <c r="E126" s="1">
        <v>5</v>
      </c>
      <c r="F126" s="1" t="s">
        <v>100</v>
      </c>
      <c r="G126" s="2">
        <v>61.7139</v>
      </c>
      <c r="H126" s="6">
        <f>1+_xlfn.COUNTIFS(A:A,A126,O:O,"&lt;"&amp;O126)</f>
        <v>3</v>
      </c>
      <c r="I126" s="2">
        <f>_xlfn.AVERAGEIF(A:A,A126,G:G)</f>
        <v>48.75099523809524</v>
      </c>
      <c r="J126" s="2">
        <f t="shared" si="16"/>
        <v>12.96290476190476</v>
      </c>
      <c r="K126" s="2">
        <f t="shared" si="17"/>
        <v>102.96290476190475</v>
      </c>
      <c r="L126" s="2">
        <f t="shared" si="18"/>
        <v>481.9181496923433</v>
      </c>
      <c r="M126" s="2">
        <f>SUMIF(A:A,A126,L:L)</f>
        <v>4015.986649371709</v>
      </c>
      <c r="N126" s="3">
        <f t="shared" si="19"/>
        <v>0.11999993818897237</v>
      </c>
      <c r="O126" s="7">
        <f t="shared" si="20"/>
        <v>8.333337625768019</v>
      </c>
      <c r="P126" s="3">
        <f t="shared" si="21"/>
        <v>0.11999993818897237</v>
      </c>
      <c r="Q126" s="3">
        <f>IF(ISNUMBER(P126),SUMIF(A:A,A126,P:P),"")</f>
        <v>0.7772026272485745</v>
      </c>
      <c r="R126" s="3">
        <f t="shared" si="22"/>
        <v>0.15439981027057506</v>
      </c>
      <c r="S126" s="8">
        <f t="shared" si="23"/>
        <v>6.476691896496302</v>
      </c>
    </row>
    <row r="127" spans="1:19" ht="15">
      <c r="A127" s="1">
        <v>9</v>
      </c>
      <c r="B127" s="5">
        <v>0.7013888888888888</v>
      </c>
      <c r="C127" s="1" t="s">
        <v>72</v>
      </c>
      <c r="D127" s="1">
        <v>7</v>
      </c>
      <c r="E127" s="1">
        <v>3</v>
      </c>
      <c r="F127" s="1" t="s">
        <v>98</v>
      </c>
      <c r="G127" s="2">
        <v>59.7923</v>
      </c>
      <c r="H127" s="6">
        <f>1+_xlfn.COUNTIFS(A:A,A127,O:O,"&lt;"&amp;O127)</f>
        <v>4</v>
      </c>
      <c r="I127" s="2">
        <f>_xlfn.AVERAGEIF(A:A,A127,G:G)</f>
        <v>48.75099523809524</v>
      </c>
      <c r="J127" s="2">
        <f t="shared" si="16"/>
        <v>11.041304761904755</v>
      </c>
      <c r="K127" s="2">
        <f t="shared" si="17"/>
        <v>101.04130476190475</v>
      </c>
      <c r="L127" s="2">
        <f t="shared" si="18"/>
        <v>429.43839019178915</v>
      </c>
      <c r="M127" s="2">
        <f>SUMIF(A:A,A127,L:L)</f>
        <v>4015.986649371709</v>
      </c>
      <c r="N127" s="3">
        <f t="shared" si="19"/>
        <v>0.10693222554885079</v>
      </c>
      <c r="O127" s="7">
        <f t="shared" si="20"/>
        <v>9.351717827505247</v>
      </c>
      <c r="P127" s="3">
        <f t="shared" si="21"/>
        <v>0.10693222554885079</v>
      </c>
      <c r="Q127" s="3">
        <f>IF(ISNUMBER(P127),SUMIF(A:A,A127,P:P),"")</f>
        <v>0.7772026272485745</v>
      </c>
      <c r="R127" s="3">
        <f t="shared" si="22"/>
        <v>0.13758603200739106</v>
      </c>
      <c r="S127" s="8">
        <f t="shared" si="23"/>
        <v>7.26817966482441</v>
      </c>
    </row>
    <row r="128" spans="1:19" ht="15">
      <c r="A128" s="1">
        <v>9</v>
      </c>
      <c r="B128" s="5">
        <v>0.7013888888888888</v>
      </c>
      <c r="C128" s="1" t="s">
        <v>72</v>
      </c>
      <c r="D128" s="1">
        <v>7</v>
      </c>
      <c r="E128" s="1">
        <v>2</v>
      </c>
      <c r="F128" s="1" t="s">
        <v>97</v>
      </c>
      <c r="G128" s="2">
        <v>56.550333333333406</v>
      </c>
      <c r="H128" s="6">
        <f>1+_xlfn.COUNTIFS(A:A,A128,O:O,"&lt;"&amp;O128)</f>
        <v>5</v>
      </c>
      <c r="I128" s="2">
        <f>_xlfn.AVERAGEIF(A:A,A128,G:G)</f>
        <v>48.75099523809524</v>
      </c>
      <c r="J128" s="2">
        <f t="shared" si="16"/>
        <v>7.799338095238163</v>
      </c>
      <c r="K128" s="2">
        <f t="shared" si="17"/>
        <v>97.79933809523817</v>
      </c>
      <c r="L128" s="2">
        <f t="shared" si="18"/>
        <v>353.52714997605443</v>
      </c>
      <c r="M128" s="2">
        <f>SUMIF(A:A,A128,L:L)</f>
        <v>4015.986649371709</v>
      </c>
      <c r="N128" s="3">
        <f t="shared" si="19"/>
        <v>0.08802996146198913</v>
      </c>
      <c r="O128" s="7">
        <f t="shared" si="20"/>
        <v>11.35976869002487</v>
      </c>
      <c r="P128" s="3">
        <f t="shared" si="21"/>
        <v>0.08802996146198913</v>
      </c>
      <c r="Q128" s="3">
        <f>IF(ISNUMBER(P128),SUMIF(A:A,A128,P:P),"")</f>
        <v>0.7772026272485745</v>
      </c>
      <c r="R128" s="3">
        <f t="shared" si="22"/>
        <v>0.11326513624076352</v>
      </c>
      <c r="S128" s="8">
        <f t="shared" si="23"/>
        <v>8.828842070823425</v>
      </c>
    </row>
    <row r="129" spans="1:19" ht="15">
      <c r="A129" s="1">
        <v>9</v>
      </c>
      <c r="B129" s="5">
        <v>0.7013888888888888</v>
      </c>
      <c r="C129" s="1" t="s">
        <v>72</v>
      </c>
      <c r="D129" s="1">
        <v>7</v>
      </c>
      <c r="E129" s="1">
        <v>6</v>
      </c>
      <c r="F129" s="1" t="s">
        <v>101</v>
      </c>
      <c r="G129" s="2">
        <v>50.765233333333306</v>
      </c>
      <c r="H129" s="6">
        <f>1+_xlfn.COUNTIFS(A:A,A129,O:O,"&lt;"&amp;O129)</f>
        <v>6</v>
      </c>
      <c r="I129" s="2">
        <f>_xlfn.AVERAGEIF(A:A,A129,G:G)</f>
        <v>48.75099523809524</v>
      </c>
      <c r="J129" s="2">
        <f t="shared" si="16"/>
        <v>2.0142380952380634</v>
      </c>
      <c r="K129" s="2">
        <f t="shared" si="17"/>
        <v>92.01423809523806</v>
      </c>
      <c r="L129" s="2">
        <f t="shared" si="18"/>
        <v>249.84838795402922</v>
      </c>
      <c r="M129" s="2">
        <f>SUMIF(A:A,A129,L:L)</f>
        <v>4015.986649371709</v>
      </c>
      <c r="N129" s="3">
        <f t="shared" si="19"/>
        <v>0.06221345083234213</v>
      </c>
      <c r="O129" s="7">
        <f t="shared" si="20"/>
        <v>16.073694460300576</v>
      </c>
      <c r="P129" s="3">
        <f t="shared" si="21"/>
        <v>0.06221345083234213</v>
      </c>
      <c r="Q129" s="3">
        <f>IF(ISNUMBER(P129),SUMIF(A:A,A129,P:P),"")</f>
        <v>0.7772026272485745</v>
      </c>
      <c r="R129" s="3">
        <f t="shared" si="22"/>
        <v>0.08004791627196116</v>
      </c>
      <c r="S129" s="8">
        <f t="shared" si="23"/>
        <v>12.492517564136467</v>
      </c>
    </row>
    <row r="130" spans="1:19" ht="15">
      <c r="A130" s="1">
        <v>9</v>
      </c>
      <c r="B130" s="5">
        <v>0.7013888888888888</v>
      </c>
      <c r="C130" s="1" t="s">
        <v>72</v>
      </c>
      <c r="D130" s="1">
        <v>7</v>
      </c>
      <c r="E130" s="1">
        <v>9</v>
      </c>
      <c r="F130" s="1" t="s">
        <v>104</v>
      </c>
      <c r="G130" s="2">
        <v>47.6554333333333</v>
      </c>
      <c r="H130" s="6">
        <f>1+_xlfn.COUNTIFS(A:A,A130,O:O,"&lt;"&amp;O130)</f>
        <v>7</v>
      </c>
      <c r="I130" s="2">
        <f>_xlfn.AVERAGEIF(A:A,A130,G:G)</f>
        <v>48.75099523809524</v>
      </c>
      <c r="J130" s="2">
        <f t="shared" si="16"/>
        <v>-1.0955619047619436</v>
      </c>
      <c r="K130" s="2">
        <f t="shared" si="17"/>
        <v>88.90443809523805</v>
      </c>
      <c r="L130" s="2">
        <f t="shared" si="18"/>
        <v>207.32057891967884</v>
      </c>
      <c r="M130" s="2">
        <f>SUMIF(A:A,A130,L:L)</f>
        <v>4015.986649371709</v>
      </c>
      <c r="N130" s="3">
        <f t="shared" si="19"/>
        <v>0.051623821745551274</v>
      </c>
      <c r="O130" s="7">
        <f t="shared" si="20"/>
        <v>19.370902156932537</v>
      </c>
      <c r="P130" s="3">
        <f t="shared" si="21"/>
        <v>0.051623821745551274</v>
      </c>
      <c r="Q130" s="3">
        <f>IF(ISNUMBER(P130),SUMIF(A:A,A130,P:P),"")</f>
        <v>0.7772026272485745</v>
      </c>
      <c r="R130" s="3">
        <f t="shared" si="22"/>
        <v>0.06642260323837057</v>
      </c>
      <c r="S130" s="8">
        <f t="shared" si="23"/>
        <v>15.055116048543045</v>
      </c>
    </row>
    <row r="131" spans="1:19" ht="15">
      <c r="A131" s="1">
        <v>9</v>
      </c>
      <c r="B131" s="5">
        <v>0.7013888888888888</v>
      </c>
      <c r="C131" s="1" t="s">
        <v>72</v>
      </c>
      <c r="D131" s="1">
        <v>7</v>
      </c>
      <c r="E131" s="1">
        <v>7</v>
      </c>
      <c r="F131" s="1" t="s">
        <v>102</v>
      </c>
      <c r="G131" s="2">
        <v>45.366833333333304</v>
      </c>
      <c r="H131" s="6">
        <f>1+_xlfn.COUNTIFS(A:A,A131,O:O,"&lt;"&amp;O131)</f>
        <v>8</v>
      </c>
      <c r="I131" s="2">
        <f>_xlfn.AVERAGEIF(A:A,A131,G:G)</f>
        <v>48.75099523809524</v>
      </c>
      <c r="J131" s="2">
        <f t="shared" si="16"/>
        <v>-3.384161904761939</v>
      </c>
      <c r="K131" s="2">
        <f t="shared" si="17"/>
        <v>86.61583809523806</v>
      </c>
      <c r="L131" s="2">
        <f t="shared" si="18"/>
        <v>180.72025545775625</v>
      </c>
      <c r="M131" s="2">
        <f>SUMIF(A:A,A131,L:L)</f>
        <v>4015.986649371709</v>
      </c>
      <c r="N131" s="3">
        <f t="shared" si="19"/>
        <v>0.04500021320689138</v>
      </c>
      <c r="O131" s="7">
        <f t="shared" si="20"/>
        <v>22.222116935367296</v>
      </c>
      <c r="P131" s="3">
        <f t="shared" si="21"/>
      </c>
      <c r="Q131" s="3">
        <f>IF(ISNUMBER(P131),SUMIF(A:A,A131,P:P),"")</f>
      </c>
      <c r="R131" s="3">
        <f t="shared" si="22"/>
      </c>
      <c r="S131" s="8">
        <f t="shared" si="23"/>
      </c>
    </row>
    <row r="132" spans="1:19" ht="15">
      <c r="A132" s="1">
        <v>9</v>
      </c>
      <c r="B132" s="5">
        <v>0.7013888888888888</v>
      </c>
      <c r="C132" s="1" t="s">
        <v>72</v>
      </c>
      <c r="D132" s="1">
        <v>7</v>
      </c>
      <c r="E132" s="1">
        <v>8</v>
      </c>
      <c r="F132" s="1" t="s">
        <v>103</v>
      </c>
      <c r="G132" s="2">
        <v>32.9265666666667</v>
      </c>
      <c r="H132" s="6">
        <f>1+_xlfn.COUNTIFS(A:A,A132,O:O,"&lt;"&amp;O132)</f>
        <v>13</v>
      </c>
      <c r="I132" s="2">
        <f>_xlfn.AVERAGEIF(A:A,A132,G:G)</f>
        <v>48.75099523809524</v>
      </c>
      <c r="J132" s="2">
        <f t="shared" si="16"/>
        <v>-15.824428571428541</v>
      </c>
      <c r="K132" s="2">
        <f t="shared" si="17"/>
        <v>74.17557142857146</v>
      </c>
      <c r="L132" s="2">
        <f t="shared" si="18"/>
        <v>85.67270547890205</v>
      </c>
      <c r="M132" s="2">
        <f>SUMIF(A:A,A132,L:L)</f>
        <v>4015.986649371709</v>
      </c>
      <c r="N132" s="3">
        <f t="shared" si="19"/>
        <v>0.02133291590805097</v>
      </c>
      <c r="O132" s="7">
        <f t="shared" si="20"/>
        <v>46.87591721217086</v>
      </c>
      <c r="P132" s="3">
        <f t="shared" si="21"/>
      </c>
      <c r="Q132" s="3">
        <f>IF(ISNUMBER(P132),SUMIF(A:A,A132,P:P),"")</f>
      </c>
      <c r="R132" s="3">
        <f t="shared" si="22"/>
      </c>
      <c r="S132" s="8">
        <f t="shared" si="23"/>
      </c>
    </row>
    <row r="133" spans="1:19" ht="15">
      <c r="A133" s="1">
        <v>9</v>
      </c>
      <c r="B133" s="5">
        <v>0.7013888888888888</v>
      </c>
      <c r="C133" s="1" t="s">
        <v>72</v>
      </c>
      <c r="D133" s="1">
        <v>7</v>
      </c>
      <c r="E133" s="1">
        <v>10</v>
      </c>
      <c r="F133" s="1" t="s">
        <v>105</v>
      </c>
      <c r="G133" s="2">
        <v>37.9720666666667</v>
      </c>
      <c r="H133" s="6">
        <f>1+_xlfn.COUNTIFS(A:A,A133,O:O,"&lt;"&amp;O133)</f>
        <v>11</v>
      </c>
      <c r="I133" s="2">
        <f>_xlfn.AVERAGEIF(A:A,A133,G:G)</f>
        <v>48.75099523809524</v>
      </c>
      <c r="J133" s="2">
        <f t="shared" si="16"/>
        <v>-10.778928571428544</v>
      </c>
      <c r="K133" s="2">
        <f t="shared" si="17"/>
        <v>79.22107142857146</v>
      </c>
      <c r="L133" s="2">
        <f t="shared" si="18"/>
        <v>115.96220113428069</v>
      </c>
      <c r="M133" s="2">
        <f>SUMIF(A:A,A133,L:L)</f>
        <v>4015.986649371709</v>
      </c>
      <c r="N133" s="3">
        <f t="shared" si="19"/>
        <v>0.028875146074607266</v>
      </c>
      <c r="O133" s="7">
        <f t="shared" si="20"/>
        <v>34.631859434276514</v>
      </c>
      <c r="P133" s="3">
        <f t="shared" si="21"/>
      </c>
      <c r="Q133" s="3">
        <f>IF(ISNUMBER(P133),SUMIF(A:A,A133,P:P),"")</f>
      </c>
      <c r="R133" s="3">
        <f t="shared" si="22"/>
      </c>
      <c r="S133" s="8">
        <f t="shared" si="23"/>
      </c>
    </row>
    <row r="134" spans="1:19" ht="15">
      <c r="A134" s="1">
        <v>9</v>
      </c>
      <c r="B134" s="5">
        <v>0.7013888888888888</v>
      </c>
      <c r="C134" s="1" t="s">
        <v>72</v>
      </c>
      <c r="D134" s="1">
        <v>7</v>
      </c>
      <c r="E134" s="1">
        <v>11</v>
      </c>
      <c r="F134" s="1" t="s">
        <v>106</v>
      </c>
      <c r="G134" s="2">
        <v>37.8240666666666</v>
      </c>
      <c r="H134" s="6">
        <f>1+_xlfn.COUNTIFS(A:A,A134,O:O,"&lt;"&amp;O134)</f>
        <v>12</v>
      </c>
      <c r="I134" s="2">
        <f>_xlfn.AVERAGEIF(A:A,A134,G:G)</f>
        <v>48.75099523809524</v>
      </c>
      <c r="J134" s="2">
        <f t="shared" si="16"/>
        <v>-10.92692857142864</v>
      </c>
      <c r="K134" s="2">
        <f t="shared" si="17"/>
        <v>79.07307142857135</v>
      </c>
      <c r="L134" s="2">
        <f t="shared" si="18"/>
        <v>114.93701534978265</v>
      </c>
      <c r="M134" s="2">
        <f>SUMIF(A:A,A134,L:L)</f>
        <v>4015.986649371709</v>
      </c>
      <c r="N134" s="3">
        <f t="shared" si="19"/>
        <v>0.028619869881231864</v>
      </c>
      <c r="O134" s="7">
        <f t="shared" si="20"/>
        <v>34.94075983398418</v>
      </c>
      <c r="P134" s="3">
        <f t="shared" si="21"/>
      </c>
      <c r="Q134" s="3">
        <f>IF(ISNUMBER(P134),SUMIF(A:A,A134,P:P),"")</f>
      </c>
      <c r="R134" s="3">
        <f t="shared" si="22"/>
      </c>
      <c r="S134" s="8">
        <f t="shared" si="23"/>
      </c>
    </row>
    <row r="135" spans="1:19" ht="15">
      <c r="A135" s="1">
        <v>9</v>
      </c>
      <c r="B135" s="5">
        <v>0.7013888888888888</v>
      </c>
      <c r="C135" s="1" t="s">
        <v>72</v>
      </c>
      <c r="D135" s="1">
        <v>7</v>
      </c>
      <c r="E135" s="1">
        <v>12</v>
      </c>
      <c r="F135" s="1" t="s">
        <v>107</v>
      </c>
      <c r="G135" s="2">
        <v>44.3427</v>
      </c>
      <c r="H135" s="6">
        <f>1+_xlfn.COUNTIFS(A:A,A135,O:O,"&lt;"&amp;O135)</f>
        <v>9</v>
      </c>
      <c r="I135" s="2">
        <f>_xlfn.AVERAGEIF(A:A,A135,G:G)</f>
        <v>48.75099523809524</v>
      </c>
      <c r="J135" s="2">
        <f t="shared" si="16"/>
        <v>-4.408295238095242</v>
      </c>
      <c r="K135" s="2">
        <f t="shared" si="17"/>
        <v>85.59170476190477</v>
      </c>
      <c r="L135" s="2">
        <f t="shared" si="18"/>
        <v>169.94966172712537</v>
      </c>
      <c r="M135" s="2">
        <f>SUMIF(A:A,A135,L:L)</f>
        <v>4015.986649371709</v>
      </c>
      <c r="N135" s="3">
        <f t="shared" si="19"/>
        <v>0.04231828354153358</v>
      </c>
      <c r="O135" s="7">
        <f t="shared" si="20"/>
        <v>23.630448031252094</v>
      </c>
      <c r="P135" s="3">
        <f t="shared" si="21"/>
      </c>
      <c r="Q135" s="3">
        <f>IF(ISNUMBER(P135),SUMIF(A:A,A135,P:P),"")</f>
      </c>
      <c r="R135" s="3">
        <f t="shared" si="22"/>
      </c>
      <c r="S135" s="8">
        <f t="shared" si="23"/>
      </c>
    </row>
    <row r="136" spans="1:19" ht="15">
      <c r="A136" s="1">
        <v>9</v>
      </c>
      <c r="B136" s="5">
        <v>0.7013888888888888</v>
      </c>
      <c r="C136" s="1" t="s">
        <v>72</v>
      </c>
      <c r="D136" s="1">
        <v>7</v>
      </c>
      <c r="E136" s="1">
        <v>13</v>
      </c>
      <c r="F136" s="1" t="s">
        <v>108</v>
      </c>
      <c r="G136" s="2">
        <v>30.1014666666667</v>
      </c>
      <c r="H136" s="6">
        <f>1+_xlfn.COUNTIFS(A:A,A136,O:O,"&lt;"&amp;O136)</f>
        <v>14</v>
      </c>
      <c r="I136" s="2">
        <f>_xlfn.AVERAGEIF(A:A,A136,G:G)</f>
        <v>48.75099523809524</v>
      </c>
      <c r="J136" s="2">
        <f t="shared" si="16"/>
        <v>-18.649528571428544</v>
      </c>
      <c r="K136" s="2">
        <f t="shared" si="17"/>
        <v>71.35047142857145</v>
      </c>
      <c r="L136" s="2">
        <f t="shared" si="18"/>
        <v>72.31476202536457</v>
      </c>
      <c r="M136" s="2">
        <f>SUMIF(A:A,A136,L:L)</f>
        <v>4015.986649371709</v>
      </c>
      <c r="N136" s="3">
        <f t="shared" si="19"/>
        <v>0.018006723711762845</v>
      </c>
      <c r="O136" s="7">
        <f t="shared" si="20"/>
        <v>55.53481110762824</v>
      </c>
      <c r="P136" s="3">
        <f t="shared" si="21"/>
      </c>
      <c r="Q136" s="3">
        <f>IF(ISNUMBER(P136),SUMIF(A:A,A136,P:P),"")</f>
      </c>
      <c r="R136" s="3">
        <f t="shared" si="22"/>
      </c>
      <c r="S136" s="8">
        <f t="shared" si="23"/>
      </c>
    </row>
    <row r="137" spans="1:19" ht="15">
      <c r="A137" s="1">
        <v>9</v>
      </c>
      <c r="B137" s="5">
        <v>0.7013888888888888</v>
      </c>
      <c r="C137" s="1" t="s">
        <v>72</v>
      </c>
      <c r="D137" s="1">
        <v>7</v>
      </c>
      <c r="E137" s="1">
        <v>14</v>
      </c>
      <c r="F137" s="1" t="s">
        <v>109</v>
      </c>
      <c r="G137" s="2">
        <v>42.829</v>
      </c>
      <c r="H137" s="6">
        <f>1+_xlfn.COUNTIFS(A:A,A137,O:O,"&lt;"&amp;O137)</f>
        <v>10</v>
      </c>
      <c r="I137" s="2">
        <f>_xlfn.AVERAGEIF(A:A,A137,G:G)</f>
        <v>48.75099523809524</v>
      </c>
      <c r="J137" s="2">
        <f t="shared" si="16"/>
        <v>-5.921995238095242</v>
      </c>
      <c r="K137" s="2">
        <f t="shared" si="17"/>
        <v>84.07800476190477</v>
      </c>
      <c r="L137" s="2">
        <f t="shared" si="18"/>
        <v>155.19467331160587</v>
      </c>
      <c r="M137" s="2">
        <f>SUMIF(A:A,A137,L:L)</f>
        <v>4015.986649371709</v>
      </c>
      <c r="N137" s="3">
        <f t="shared" si="19"/>
        <v>0.038644220427347706</v>
      </c>
      <c r="O137" s="7">
        <f t="shared" si="20"/>
        <v>25.877090776873867</v>
      </c>
      <c r="P137" s="3">
        <f t="shared" si="21"/>
      </c>
      <c r="Q137" s="3">
        <f>IF(ISNUMBER(P137),SUMIF(A:A,A137,P:P),"")</f>
      </c>
      <c r="R137" s="3">
        <f t="shared" si="22"/>
      </c>
      <c r="S137" s="8">
        <f t="shared" si="23"/>
      </c>
    </row>
    <row r="138" spans="1:19" ht="15">
      <c r="A138" s="1">
        <v>14</v>
      </c>
      <c r="B138" s="5">
        <v>0.7083333333333334</v>
      </c>
      <c r="C138" s="1" t="s">
        <v>110</v>
      </c>
      <c r="D138" s="1">
        <v>8</v>
      </c>
      <c r="E138" s="1">
        <v>1</v>
      </c>
      <c r="F138" s="1" t="s">
        <v>145</v>
      </c>
      <c r="G138" s="2">
        <v>56.519033333333304</v>
      </c>
      <c r="H138" s="6">
        <f>1+_xlfn.COUNTIFS(A:A,A138,O:O,"&lt;"&amp;O138)</f>
        <v>1</v>
      </c>
      <c r="I138" s="2">
        <f>_xlfn.AVERAGEIF(A:A,A138,G:G)</f>
        <v>47.24098888888887</v>
      </c>
      <c r="J138" s="2">
        <f t="shared" si="16"/>
        <v>9.278044444444433</v>
      </c>
      <c r="K138" s="2">
        <f t="shared" si="17"/>
        <v>99.27804444444443</v>
      </c>
      <c r="L138" s="2">
        <f t="shared" si="18"/>
        <v>386.3264226625534</v>
      </c>
      <c r="M138" s="2">
        <f>SUMIF(A:A,A138,L:L)</f>
        <v>2855.831544533293</v>
      </c>
      <c r="N138" s="3">
        <f t="shared" si="19"/>
        <v>0.13527633427891414</v>
      </c>
      <c r="O138" s="7">
        <f t="shared" si="20"/>
        <v>7.392276005485111</v>
      </c>
      <c r="P138" s="3">
        <f t="shared" si="21"/>
        <v>0.13527633427891414</v>
      </c>
      <c r="Q138" s="3">
        <f>IF(ISNUMBER(P138),SUMIF(A:A,A138,P:P),"")</f>
        <v>0.9686800395943168</v>
      </c>
      <c r="R138" s="3">
        <f t="shared" si="22"/>
        <v>0.13965017214101766</v>
      </c>
      <c r="S138" s="8">
        <f t="shared" si="23"/>
        <v>7.160750213685435</v>
      </c>
    </row>
    <row r="139" spans="1:19" ht="15">
      <c r="A139" s="1">
        <v>14</v>
      </c>
      <c r="B139" s="5">
        <v>0.7083333333333334</v>
      </c>
      <c r="C139" s="1" t="s">
        <v>110</v>
      </c>
      <c r="D139" s="1">
        <v>8</v>
      </c>
      <c r="E139" s="1">
        <v>5</v>
      </c>
      <c r="F139" s="1" t="s">
        <v>148</v>
      </c>
      <c r="G139" s="2">
        <v>55.4710666666666</v>
      </c>
      <c r="H139" s="6">
        <f>1+_xlfn.COUNTIFS(A:A,A139,O:O,"&lt;"&amp;O139)</f>
        <v>2</v>
      </c>
      <c r="I139" s="2">
        <f>_xlfn.AVERAGEIF(A:A,A139,G:G)</f>
        <v>47.24098888888887</v>
      </c>
      <c r="J139" s="2">
        <f t="shared" si="16"/>
        <v>8.23007777777773</v>
      </c>
      <c r="K139" s="2">
        <f t="shared" si="17"/>
        <v>98.23007777777772</v>
      </c>
      <c r="L139" s="2">
        <f t="shared" si="18"/>
        <v>362.78293009042363</v>
      </c>
      <c r="M139" s="2">
        <f>SUMIF(A:A,A139,L:L)</f>
        <v>2855.831544533293</v>
      </c>
      <c r="N139" s="3">
        <f t="shared" si="19"/>
        <v>0.12703232821448177</v>
      </c>
      <c r="O139" s="7">
        <f t="shared" si="20"/>
        <v>7.872011904808963</v>
      </c>
      <c r="P139" s="3">
        <f t="shared" si="21"/>
        <v>0.12703232821448177</v>
      </c>
      <c r="Q139" s="3">
        <f>IF(ISNUMBER(P139),SUMIF(A:A,A139,P:P),"")</f>
        <v>0.9686800395943168</v>
      </c>
      <c r="R139" s="3">
        <f t="shared" si="22"/>
        <v>0.13113961578859712</v>
      </c>
      <c r="S139" s="8">
        <f t="shared" si="23"/>
        <v>7.625460803637281</v>
      </c>
    </row>
    <row r="140" spans="1:19" ht="15">
      <c r="A140" s="1">
        <v>14</v>
      </c>
      <c r="B140" s="5">
        <v>0.7083333333333334</v>
      </c>
      <c r="C140" s="1" t="s">
        <v>110</v>
      </c>
      <c r="D140" s="1">
        <v>8</v>
      </c>
      <c r="E140" s="1">
        <v>2</v>
      </c>
      <c r="F140" s="1" t="s">
        <v>146</v>
      </c>
      <c r="G140" s="2">
        <v>53.077600000000004</v>
      </c>
      <c r="H140" s="6">
        <f>1+_xlfn.COUNTIFS(A:A,A140,O:O,"&lt;"&amp;O140)</f>
        <v>3</v>
      </c>
      <c r="I140" s="2">
        <f>_xlfn.AVERAGEIF(A:A,A140,G:G)</f>
        <v>47.24098888888887</v>
      </c>
      <c r="J140" s="2">
        <f t="shared" si="16"/>
        <v>5.836611111111132</v>
      </c>
      <c r="K140" s="2">
        <f t="shared" si="17"/>
        <v>95.83661111111113</v>
      </c>
      <c r="L140" s="2">
        <f t="shared" si="18"/>
        <v>314.25245719204725</v>
      </c>
      <c r="M140" s="2">
        <f>SUMIF(A:A,A140,L:L)</f>
        <v>2855.831544533293</v>
      </c>
      <c r="N140" s="3">
        <f t="shared" si="19"/>
        <v>0.11003886338940316</v>
      </c>
      <c r="O140" s="7">
        <f t="shared" si="20"/>
        <v>9.087698374902525</v>
      </c>
      <c r="P140" s="3">
        <f t="shared" si="21"/>
        <v>0.11003886338940316</v>
      </c>
      <c r="Q140" s="3">
        <f>IF(ISNUMBER(P140),SUMIF(A:A,A140,P:P),"")</f>
        <v>0.9686800395943168</v>
      </c>
      <c r="R140" s="3">
        <f t="shared" si="22"/>
        <v>0.11359670777926573</v>
      </c>
      <c r="S140" s="8">
        <f t="shared" si="23"/>
        <v>8.803072021621785</v>
      </c>
    </row>
    <row r="141" spans="1:19" ht="15">
      <c r="A141" s="1">
        <v>14</v>
      </c>
      <c r="B141" s="5">
        <v>0.7083333333333334</v>
      </c>
      <c r="C141" s="1" t="s">
        <v>110</v>
      </c>
      <c r="D141" s="1">
        <v>8</v>
      </c>
      <c r="E141" s="1">
        <v>14</v>
      </c>
      <c r="F141" s="1" t="s">
        <v>154</v>
      </c>
      <c r="G141" s="2">
        <v>50.972333333333296</v>
      </c>
      <c r="H141" s="6">
        <f>1+_xlfn.COUNTIFS(A:A,A141,O:O,"&lt;"&amp;O141)</f>
        <v>4</v>
      </c>
      <c r="I141" s="2">
        <f>_xlfn.AVERAGEIF(A:A,A141,G:G)</f>
        <v>47.24098888888887</v>
      </c>
      <c r="J141" s="2">
        <f t="shared" si="16"/>
        <v>3.7313444444444244</v>
      </c>
      <c r="K141" s="2">
        <f t="shared" si="17"/>
        <v>93.73134444444443</v>
      </c>
      <c r="L141" s="2">
        <f t="shared" si="18"/>
        <v>276.96209804607537</v>
      </c>
      <c r="M141" s="2">
        <f>SUMIF(A:A,A141,L:L)</f>
        <v>2855.831544533293</v>
      </c>
      <c r="N141" s="3">
        <f t="shared" si="19"/>
        <v>0.09698124477133234</v>
      </c>
      <c r="O141" s="7">
        <f t="shared" si="20"/>
        <v>10.31127206459202</v>
      </c>
      <c r="P141" s="3">
        <f t="shared" si="21"/>
        <v>0.09698124477133234</v>
      </c>
      <c r="Q141" s="3">
        <f>IF(ISNUMBER(P141),SUMIF(A:A,A141,P:P),"")</f>
        <v>0.9686800395943168</v>
      </c>
      <c r="R141" s="3">
        <f t="shared" si="22"/>
        <v>0.10011690218366436</v>
      </c>
      <c r="S141" s="8">
        <f t="shared" si="23"/>
        <v>9.988323431796772</v>
      </c>
    </row>
    <row r="142" spans="1:19" ht="15">
      <c r="A142" s="1">
        <v>14</v>
      </c>
      <c r="B142" s="5">
        <v>0.7083333333333334</v>
      </c>
      <c r="C142" s="1" t="s">
        <v>110</v>
      </c>
      <c r="D142" s="1">
        <v>8</v>
      </c>
      <c r="E142" s="1">
        <v>7</v>
      </c>
      <c r="F142" s="1" t="s">
        <v>150</v>
      </c>
      <c r="G142" s="2">
        <v>49.3888666666666</v>
      </c>
      <c r="H142" s="6">
        <f>1+_xlfn.COUNTIFS(A:A,A142,O:O,"&lt;"&amp;O142)</f>
        <v>5</v>
      </c>
      <c r="I142" s="2">
        <f>_xlfn.AVERAGEIF(A:A,A142,G:G)</f>
        <v>47.24098888888887</v>
      </c>
      <c r="J142" s="2">
        <f t="shared" si="16"/>
        <v>2.1478777777777296</v>
      </c>
      <c r="K142" s="2">
        <f t="shared" si="17"/>
        <v>92.14787777777772</v>
      </c>
      <c r="L142" s="2">
        <f t="shared" si="18"/>
        <v>251.85982095000978</v>
      </c>
      <c r="M142" s="2">
        <f>SUMIF(A:A,A142,L:L)</f>
        <v>2855.831544533293</v>
      </c>
      <c r="N142" s="3">
        <f t="shared" si="19"/>
        <v>0.08819141361195705</v>
      </c>
      <c r="O142" s="7">
        <f t="shared" si="20"/>
        <v>11.338972344858972</v>
      </c>
      <c r="P142" s="3">
        <f t="shared" si="21"/>
        <v>0.08819141361195705</v>
      </c>
      <c r="Q142" s="3">
        <f>IF(ISNUMBER(P142),SUMIF(A:A,A142,P:P),"")</f>
        <v>0.9686800395943168</v>
      </c>
      <c r="R142" s="3">
        <f t="shared" si="22"/>
        <v>0.09104287278273186</v>
      </c>
      <c r="S142" s="8">
        <f t="shared" si="23"/>
        <v>10.983836179976851</v>
      </c>
    </row>
    <row r="143" spans="1:19" ht="15">
      <c r="A143" s="1">
        <v>14</v>
      </c>
      <c r="B143" s="5">
        <v>0.7083333333333334</v>
      </c>
      <c r="C143" s="1" t="s">
        <v>110</v>
      </c>
      <c r="D143" s="1">
        <v>8</v>
      </c>
      <c r="E143" s="1">
        <v>6</v>
      </c>
      <c r="F143" s="1" t="s">
        <v>149</v>
      </c>
      <c r="G143" s="2">
        <v>48.4574666666667</v>
      </c>
      <c r="H143" s="6">
        <f>1+_xlfn.COUNTIFS(A:A,A143,O:O,"&lt;"&amp;O143)</f>
        <v>6</v>
      </c>
      <c r="I143" s="2">
        <f>_xlfn.AVERAGEIF(A:A,A143,G:G)</f>
        <v>47.24098888888887</v>
      </c>
      <c r="J143" s="2">
        <f t="shared" si="16"/>
        <v>1.2164777777778255</v>
      </c>
      <c r="K143" s="2">
        <f t="shared" si="17"/>
        <v>91.21647777777783</v>
      </c>
      <c r="L143" s="2">
        <f t="shared" si="18"/>
        <v>238.1709436937</v>
      </c>
      <c r="M143" s="2">
        <f>SUMIF(A:A,A143,L:L)</f>
        <v>2855.831544533293</v>
      </c>
      <c r="N143" s="3">
        <f t="shared" si="19"/>
        <v>0.08339810663889227</v>
      </c>
      <c r="O143" s="7">
        <f t="shared" si="20"/>
        <v>11.990679888332803</v>
      </c>
      <c r="P143" s="3">
        <f t="shared" si="21"/>
        <v>0.08339810663889227</v>
      </c>
      <c r="Q143" s="3">
        <f>IF(ISNUMBER(P143),SUMIF(A:A,A143,P:P),"")</f>
        <v>0.9686800395943168</v>
      </c>
      <c r="R143" s="3">
        <f t="shared" si="22"/>
        <v>0.08609458565267784</v>
      </c>
      <c r="S143" s="8">
        <f t="shared" si="23"/>
        <v>11.615132268992998</v>
      </c>
    </row>
    <row r="144" spans="1:19" ht="15">
      <c r="A144" s="1">
        <v>14</v>
      </c>
      <c r="B144" s="5">
        <v>0.7083333333333334</v>
      </c>
      <c r="C144" s="1" t="s">
        <v>110</v>
      </c>
      <c r="D144" s="1">
        <v>8</v>
      </c>
      <c r="E144" s="1">
        <v>3</v>
      </c>
      <c r="F144" s="1" t="s">
        <v>147</v>
      </c>
      <c r="G144" s="2">
        <v>47.8980666666667</v>
      </c>
      <c r="H144" s="6">
        <f>1+_xlfn.COUNTIFS(A:A,A144,O:O,"&lt;"&amp;O144)</f>
        <v>7</v>
      </c>
      <c r="I144" s="2">
        <f>_xlfn.AVERAGEIF(A:A,A144,G:G)</f>
        <v>47.24098888888887</v>
      </c>
      <c r="J144" s="2">
        <f t="shared" si="16"/>
        <v>0.6570777777778289</v>
      </c>
      <c r="K144" s="2">
        <f t="shared" si="17"/>
        <v>90.65707777777783</v>
      </c>
      <c r="L144" s="2">
        <f t="shared" si="18"/>
        <v>230.30964052293282</v>
      </c>
      <c r="M144" s="2">
        <f>SUMIF(A:A,A144,L:L)</f>
        <v>2855.831544533293</v>
      </c>
      <c r="N144" s="3">
        <f t="shared" si="19"/>
        <v>0.08064538714259864</v>
      </c>
      <c r="O144" s="7">
        <f t="shared" si="20"/>
        <v>12.399965273051288</v>
      </c>
      <c r="P144" s="3">
        <f t="shared" si="21"/>
        <v>0.08064538714259864</v>
      </c>
      <c r="Q144" s="3">
        <f>IF(ISNUMBER(P144),SUMIF(A:A,A144,P:P),"")</f>
        <v>0.9686800395943168</v>
      </c>
      <c r="R144" s="3">
        <f t="shared" si="22"/>
        <v>0.08325286353208323</v>
      </c>
      <c r="S144" s="8">
        <f t="shared" si="23"/>
        <v>12.011598851667475</v>
      </c>
    </row>
    <row r="145" spans="1:19" ht="15">
      <c r="A145" s="1">
        <v>14</v>
      </c>
      <c r="B145" s="5">
        <v>0.7083333333333334</v>
      </c>
      <c r="C145" s="1" t="s">
        <v>110</v>
      </c>
      <c r="D145" s="1">
        <v>8</v>
      </c>
      <c r="E145" s="1">
        <v>10</v>
      </c>
      <c r="F145" s="1" t="s">
        <v>151</v>
      </c>
      <c r="G145" s="2">
        <v>43.7773333333334</v>
      </c>
      <c r="H145" s="6">
        <f>1+_xlfn.COUNTIFS(A:A,A145,O:O,"&lt;"&amp;O145)</f>
        <v>9</v>
      </c>
      <c r="I145" s="2">
        <f>_xlfn.AVERAGEIF(A:A,A145,G:G)</f>
        <v>47.24098888888887</v>
      </c>
      <c r="J145" s="2">
        <f t="shared" si="16"/>
        <v>-3.4636555555554693</v>
      </c>
      <c r="K145" s="2">
        <f t="shared" si="17"/>
        <v>86.53634444444452</v>
      </c>
      <c r="L145" s="2">
        <f t="shared" si="18"/>
        <v>179.86034104731252</v>
      </c>
      <c r="M145" s="2">
        <f>SUMIF(A:A,A145,L:L)</f>
        <v>2855.831544533293</v>
      </c>
      <c r="N145" s="3">
        <f t="shared" si="19"/>
        <v>0.06298002464172156</v>
      </c>
      <c r="O145" s="7">
        <f t="shared" si="20"/>
        <v>15.878050313393224</v>
      </c>
      <c r="P145" s="3">
        <f t="shared" si="21"/>
        <v>0.06298002464172156</v>
      </c>
      <c r="Q145" s="3">
        <f>IF(ISNUMBER(P145),SUMIF(A:A,A145,P:P),"")</f>
        <v>0.9686800395943168</v>
      </c>
      <c r="R145" s="3">
        <f t="shared" si="22"/>
        <v>0.06501633363695364</v>
      </c>
      <c r="S145" s="8">
        <f t="shared" si="23"/>
        <v>15.380750406258302</v>
      </c>
    </row>
    <row r="146" spans="1:19" ht="15">
      <c r="A146" s="1">
        <v>14</v>
      </c>
      <c r="B146" s="5">
        <v>0.7083333333333334</v>
      </c>
      <c r="C146" s="1" t="s">
        <v>110</v>
      </c>
      <c r="D146" s="1">
        <v>8</v>
      </c>
      <c r="E146" s="1">
        <v>11</v>
      </c>
      <c r="F146" s="1" t="s">
        <v>152</v>
      </c>
      <c r="G146" s="2">
        <v>47.2356</v>
      </c>
      <c r="H146" s="6">
        <f>1+_xlfn.COUNTIFS(A:A,A146,O:O,"&lt;"&amp;O146)</f>
        <v>8</v>
      </c>
      <c r="I146" s="2">
        <f>_xlfn.AVERAGEIF(A:A,A146,G:G)</f>
        <v>47.24098888888887</v>
      </c>
      <c r="J146" s="2">
        <f t="shared" si="16"/>
        <v>-0.005388888888873566</v>
      </c>
      <c r="K146" s="2">
        <f t="shared" si="17"/>
        <v>89.99461111111113</v>
      </c>
      <c r="L146" s="2">
        <f t="shared" si="18"/>
        <v>221.33483970177264</v>
      </c>
      <c r="M146" s="2">
        <f>SUMIF(A:A,A146,L:L)</f>
        <v>2855.831544533293</v>
      </c>
      <c r="N146" s="3">
        <f t="shared" si="19"/>
        <v>0.07750276451895685</v>
      </c>
      <c r="O146" s="7">
        <f t="shared" si="20"/>
        <v>12.902765549161852</v>
      </c>
      <c r="P146" s="3">
        <f t="shared" si="21"/>
        <v>0.07750276451895685</v>
      </c>
      <c r="Q146" s="3">
        <f>IF(ISNUMBER(P146),SUMIF(A:A,A146,P:P),"")</f>
        <v>0.9686800395943168</v>
      </c>
      <c r="R146" s="3">
        <f t="shared" si="22"/>
        <v>0.08000863169578162</v>
      </c>
      <c r="S146" s="8">
        <f t="shared" si="23"/>
        <v>12.49865144303829</v>
      </c>
    </row>
    <row r="147" spans="1:19" ht="15">
      <c r="A147" s="1">
        <v>14</v>
      </c>
      <c r="B147" s="5">
        <v>0.7083333333333334</v>
      </c>
      <c r="C147" s="1" t="s">
        <v>110</v>
      </c>
      <c r="D147" s="1">
        <v>8</v>
      </c>
      <c r="E147" s="1">
        <v>13</v>
      </c>
      <c r="F147" s="1" t="s">
        <v>153</v>
      </c>
      <c r="G147" s="2">
        <v>40.1372666666667</v>
      </c>
      <c r="H147" s="6">
        <f>1+_xlfn.COUNTIFS(A:A,A147,O:O,"&lt;"&amp;O147)</f>
        <v>11</v>
      </c>
      <c r="I147" s="2">
        <f>_xlfn.AVERAGEIF(A:A,A147,G:G)</f>
        <v>47.24098888888887</v>
      </c>
      <c r="J147" s="2">
        <f t="shared" si="16"/>
        <v>-7.103722222222174</v>
      </c>
      <c r="K147" s="2">
        <f t="shared" si="17"/>
        <v>82.89627777777783</v>
      </c>
      <c r="L147" s="2">
        <f t="shared" si="18"/>
        <v>144.57185735278824</v>
      </c>
      <c r="M147" s="2">
        <f>SUMIF(A:A,A147,L:L)</f>
        <v>2855.831544533293</v>
      </c>
      <c r="N147" s="3">
        <f t="shared" si="19"/>
        <v>0.05062338415216803</v>
      </c>
      <c r="O147" s="7">
        <f t="shared" si="20"/>
        <v>19.75371691853148</v>
      </c>
      <c r="P147" s="3">
        <f t="shared" si="21"/>
        <v>0.05062338415216803</v>
      </c>
      <c r="Q147" s="3">
        <f>IF(ISNUMBER(P147),SUMIF(A:A,A147,P:P),"")</f>
        <v>0.9686800395943168</v>
      </c>
      <c r="R147" s="3">
        <f t="shared" si="22"/>
        <v>0.05226017062699991</v>
      </c>
      <c r="S147" s="8">
        <f t="shared" si="23"/>
        <v>19.135031286778002</v>
      </c>
    </row>
    <row r="148" spans="1:19" ht="15">
      <c r="A148" s="1">
        <v>14</v>
      </c>
      <c r="B148" s="5">
        <v>0.7083333333333334</v>
      </c>
      <c r="C148" s="1" t="s">
        <v>110</v>
      </c>
      <c r="D148" s="1">
        <v>8</v>
      </c>
      <c r="E148" s="1">
        <v>15</v>
      </c>
      <c r="F148" s="1" t="s">
        <v>155</v>
      </c>
      <c r="G148" s="2">
        <v>32.1346333333333</v>
      </c>
      <c r="H148" s="6">
        <f>1+_xlfn.COUNTIFS(A:A,A148,O:O,"&lt;"&amp;O148)</f>
        <v>12</v>
      </c>
      <c r="I148" s="2">
        <f>_xlfn.AVERAGEIF(A:A,A148,G:G)</f>
        <v>47.24098888888887</v>
      </c>
      <c r="J148" s="2">
        <f t="shared" si="16"/>
        <v>-15.106355555555574</v>
      </c>
      <c r="K148" s="2">
        <f t="shared" si="17"/>
        <v>74.89364444444442</v>
      </c>
      <c r="L148" s="2">
        <f t="shared" si="18"/>
        <v>89.4445309000838</v>
      </c>
      <c r="M148" s="2">
        <f>SUMIF(A:A,A148,L:L)</f>
        <v>2855.831544533293</v>
      </c>
      <c r="N148" s="3">
        <f t="shared" si="19"/>
        <v>0.03131996040568319</v>
      </c>
      <c r="O148" s="7">
        <f t="shared" si="20"/>
        <v>31.928520567942485</v>
      </c>
      <c r="P148" s="3">
        <f t="shared" si="21"/>
      </c>
      <c r="Q148" s="3">
        <f>IF(ISNUMBER(P148),SUMIF(A:A,A148,P:P),"")</f>
      </c>
      <c r="R148" s="3">
        <f t="shared" si="22"/>
      </c>
      <c r="S148" s="8">
        <f t="shared" si="23"/>
      </c>
    </row>
    <row r="149" spans="1:19" ht="15">
      <c r="A149" s="1">
        <v>14</v>
      </c>
      <c r="B149" s="5">
        <v>0.7083333333333334</v>
      </c>
      <c r="C149" s="1" t="s">
        <v>110</v>
      </c>
      <c r="D149" s="1">
        <v>8</v>
      </c>
      <c r="E149" s="1">
        <v>16</v>
      </c>
      <c r="F149" s="1" t="s">
        <v>156</v>
      </c>
      <c r="G149" s="2">
        <v>41.8226</v>
      </c>
      <c r="H149" s="6">
        <f>1+_xlfn.COUNTIFS(A:A,A149,O:O,"&lt;"&amp;O149)</f>
        <v>10</v>
      </c>
      <c r="I149" s="2">
        <f>_xlfn.AVERAGEIF(A:A,A149,G:G)</f>
        <v>47.24098888888887</v>
      </c>
      <c r="J149" s="2">
        <f t="shared" si="16"/>
        <v>-5.41838888888887</v>
      </c>
      <c r="K149" s="2">
        <f t="shared" si="17"/>
        <v>84.58161111111113</v>
      </c>
      <c r="L149" s="2">
        <f t="shared" si="18"/>
        <v>159.9556623735931</v>
      </c>
      <c r="M149" s="2">
        <f>SUMIF(A:A,A149,L:L)</f>
        <v>2855.831544533293</v>
      </c>
      <c r="N149" s="3">
        <f t="shared" si="19"/>
        <v>0.056010188233890895</v>
      </c>
      <c r="O149" s="7">
        <f t="shared" si="20"/>
        <v>17.853894649025936</v>
      </c>
      <c r="P149" s="3">
        <f t="shared" si="21"/>
        <v>0.056010188233890895</v>
      </c>
      <c r="Q149" s="3">
        <f>IF(ISNUMBER(P149),SUMIF(A:A,A149,P:P),"")</f>
        <v>0.9686800395943168</v>
      </c>
      <c r="R149" s="3">
        <f t="shared" si="22"/>
        <v>0.0578211441802269</v>
      </c>
      <c r="S149" s="8">
        <f t="shared" si="23"/>
        <v>17.294711375531204</v>
      </c>
    </row>
    <row r="150" spans="1:19" ht="15">
      <c r="A150" s="1">
        <v>4</v>
      </c>
      <c r="B150" s="5">
        <v>0.7118055555555555</v>
      </c>
      <c r="C150" s="1" t="s">
        <v>23</v>
      </c>
      <c r="D150" s="1">
        <v>6</v>
      </c>
      <c r="E150" s="1">
        <v>1</v>
      </c>
      <c r="F150" s="1" t="s">
        <v>52</v>
      </c>
      <c r="G150" s="2">
        <v>77.40390000000001</v>
      </c>
      <c r="H150" s="6">
        <f>1+_xlfn.COUNTIFS(A:A,A150,O:O,"&lt;"&amp;O150)</f>
        <v>1</v>
      </c>
      <c r="I150" s="2">
        <f>_xlfn.AVERAGEIF(A:A,A150,G:G)</f>
        <v>51.62522666666665</v>
      </c>
      <c r="J150" s="2">
        <f t="shared" si="16"/>
        <v>25.77867333333336</v>
      </c>
      <c r="K150" s="2">
        <f t="shared" si="17"/>
        <v>115.77867333333336</v>
      </c>
      <c r="L150" s="2">
        <f t="shared" si="18"/>
        <v>1039.7342181464887</v>
      </c>
      <c r="M150" s="2">
        <f>SUMIF(A:A,A150,L:L)</f>
        <v>3210.3737076200027</v>
      </c>
      <c r="N150" s="3">
        <f t="shared" si="19"/>
        <v>0.3238670363137541</v>
      </c>
      <c r="O150" s="7">
        <f t="shared" si="20"/>
        <v>3.087686883425906</v>
      </c>
      <c r="P150" s="3">
        <f t="shared" si="21"/>
        <v>0.3238670363137541</v>
      </c>
      <c r="Q150" s="3">
        <f>IF(ISNUMBER(P150),SUMIF(A:A,A150,P:P),"")</f>
        <v>0.8778230321586693</v>
      </c>
      <c r="R150" s="3">
        <f t="shared" si="22"/>
        <v>0.36894342532495095</v>
      </c>
      <c r="S150" s="8">
        <f t="shared" si="23"/>
        <v>2.7104426623654807</v>
      </c>
    </row>
    <row r="151" spans="1:19" ht="15">
      <c r="A151" s="1">
        <v>4</v>
      </c>
      <c r="B151" s="5">
        <v>0.7118055555555555</v>
      </c>
      <c r="C151" s="1" t="s">
        <v>23</v>
      </c>
      <c r="D151" s="1">
        <v>6</v>
      </c>
      <c r="E151" s="1">
        <v>4</v>
      </c>
      <c r="F151" s="1" t="s">
        <v>55</v>
      </c>
      <c r="G151" s="2">
        <v>64.60859999999991</v>
      </c>
      <c r="H151" s="6">
        <f>1+_xlfn.COUNTIFS(A:A,A151,O:O,"&lt;"&amp;O151)</f>
        <v>2</v>
      </c>
      <c r="I151" s="2">
        <f>_xlfn.AVERAGEIF(A:A,A151,G:G)</f>
        <v>51.62522666666665</v>
      </c>
      <c r="J151" s="2">
        <f t="shared" si="16"/>
        <v>12.983373333333262</v>
      </c>
      <c r="K151" s="2">
        <f t="shared" si="17"/>
        <v>102.98337333333326</v>
      </c>
      <c r="L151" s="2">
        <f t="shared" si="18"/>
        <v>482.51036383541384</v>
      </c>
      <c r="M151" s="2">
        <f>SUMIF(A:A,A151,L:L)</f>
        <v>3210.3737076200027</v>
      </c>
      <c r="N151" s="3">
        <f t="shared" si="19"/>
        <v>0.1502972575093511</v>
      </c>
      <c r="O151" s="7">
        <f t="shared" si="20"/>
        <v>6.653481351366525</v>
      </c>
      <c r="P151" s="3">
        <f t="shared" si="21"/>
        <v>0.1502972575093511</v>
      </c>
      <c r="Q151" s="3">
        <f>IF(ISNUMBER(P151),SUMIF(A:A,A151,P:P),"")</f>
        <v>0.8778230321586693</v>
      </c>
      <c r="R151" s="3">
        <f t="shared" si="22"/>
        <v>0.17121589660247646</v>
      </c>
      <c r="S151" s="8">
        <f t="shared" si="23"/>
        <v>5.840579174267724</v>
      </c>
    </row>
    <row r="152" spans="1:19" ht="15">
      <c r="A152" s="1">
        <v>4</v>
      </c>
      <c r="B152" s="5">
        <v>0.7118055555555555</v>
      </c>
      <c r="C152" s="1" t="s">
        <v>23</v>
      </c>
      <c r="D152" s="1">
        <v>6</v>
      </c>
      <c r="E152" s="1">
        <v>6</v>
      </c>
      <c r="F152" s="1" t="s">
        <v>57</v>
      </c>
      <c r="G152" s="2">
        <v>64.2193</v>
      </c>
      <c r="H152" s="6">
        <f>1+_xlfn.COUNTIFS(A:A,A152,O:O,"&lt;"&amp;O152)</f>
        <v>3</v>
      </c>
      <c r="I152" s="2">
        <f>_xlfn.AVERAGEIF(A:A,A152,G:G)</f>
        <v>51.62522666666665</v>
      </c>
      <c r="J152" s="2">
        <f t="shared" si="16"/>
        <v>12.594073333333355</v>
      </c>
      <c r="K152" s="2">
        <f t="shared" si="17"/>
        <v>102.59407333333336</v>
      </c>
      <c r="L152" s="2">
        <f t="shared" si="18"/>
        <v>471.3704957606953</v>
      </c>
      <c r="M152" s="2">
        <f>SUMIF(A:A,A152,L:L)</f>
        <v>3210.3737076200027</v>
      </c>
      <c r="N152" s="3">
        <f t="shared" si="19"/>
        <v>0.1468272975952522</v>
      </c>
      <c r="O152" s="7">
        <f t="shared" si="20"/>
        <v>6.810722640667439</v>
      </c>
      <c r="P152" s="3">
        <f t="shared" si="21"/>
        <v>0.1468272975952522</v>
      </c>
      <c r="Q152" s="3">
        <f>IF(ISNUMBER(P152),SUMIF(A:A,A152,P:P),"")</f>
        <v>0.8778230321586693</v>
      </c>
      <c r="R152" s="3">
        <f t="shared" si="22"/>
        <v>0.16726298150800023</v>
      </c>
      <c r="S152" s="8">
        <f t="shared" si="23"/>
        <v>5.978609199622391</v>
      </c>
    </row>
    <row r="153" spans="1:19" ht="15">
      <c r="A153" s="1">
        <v>4</v>
      </c>
      <c r="B153" s="5">
        <v>0.7118055555555555</v>
      </c>
      <c r="C153" s="1" t="s">
        <v>23</v>
      </c>
      <c r="D153" s="1">
        <v>6</v>
      </c>
      <c r="E153" s="1">
        <v>5</v>
      </c>
      <c r="F153" s="1" t="s">
        <v>56</v>
      </c>
      <c r="G153" s="2">
        <v>56.351</v>
      </c>
      <c r="H153" s="6">
        <f>1+_xlfn.COUNTIFS(A:A,A153,O:O,"&lt;"&amp;O153)</f>
        <v>4</v>
      </c>
      <c r="I153" s="2">
        <f>_xlfn.AVERAGEIF(A:A,A153,G:G)</f>
        <v>51.62522666666665</v>
      </c>
      <c r="J153" s="2">
        <f t="shared" si="16"/>
        <v>4.7257733333333505</v>
      </c>
      <c r="K153" s="2">
        <f t="shared" si="17"/>
        <v>94.72577333333335</v>
      </c>
      <c r="L153" s="2">
        <f t="shared" si="18"/>
        <v>293.9901901660928</v>
      </c>
      <c r="M153" s="2">
        <f>SUMIF(A:A,A153,L:L)</f>
        <v>3210.3737076200027</v>
      </c>
      <c r="N153" s="3">
        <f t="shared" si="19"/>
        <v>0.0915750678708496</v>
      </c>
      <c r="O153" s="7">
        <f t="shared" si="20"/>
        <v>10.920002826646252</v>
      </c>
      <c r="P153" s="3">
        <f t="shared" si="21"/>
        <v>0.0915750678708496</v>
      </c>
      <c r="Q153" s="3">
        <f>IF(ISNUMBER(P153),SUMIF(A:A,A153,P:P),"")</f>
        <v>0.8778230321586693</v>
      </c>
      <c r="R153" s="3">
        <f t="shared" si="22"/>
        <v>0.10432064837220756</v>
      </c>
      <c r="S153" s="8">
        <f t="shared" si="23"/>
        <v>9.585829992467854</v>
      </c>
    </row>
    <row r="154" spans="1:19" ht="15">
      <c r="A154" s="1">
        <v>4</v>
      </c>
      <c r="B154" s="5">
        <v>0.7118055555555555</v>
      </c>
      <c r="C154" s="1" t="s">
        <v>23</v>
      </c>
      <c r="D154" s="1">
        <v>6</v>
      </c>
      <c r="E154" s="1">
        <v>2</v>
      </c>
      <c r="F154" s="1" t="s">
        <v>53</v>
      </c>
      <c r="G154" s="2">
        <v>55.5104666666666</v>
      </c>
      <c r="H154" s="6">
        <f>1+_xlfn.COUNTIFS(A:A,A154,O:O,"&lt;"&amp;O154)</f>
        <v>5</v>
      </c>
      <c r="I154" s="2">
        <f>_xlfn.AVERAGEIF(A:A,A154,G:G)</f>
        <v>51.62522666666665</v>
      </c>
      <c r="J154" s="2">
        <f t="shared" si="16"/>
        <v>3.8852399999999534</v>
      </c>
      <c r="K154" s="2">
        <f t="shared" si="17"/>
        <v>93.88523999999995</v>
      </c>
      <c r="L154" s="2">
        <f t="shared" si="18"/>
        <v>279.531335776107</v>
      </c>
      <c r="M154" s="2">
        <f>SUMIF(A:A,A154,L:L)</f>
        <v>3210.3737076200027</v>
      </c>
      <c r="N154" s="3">
        <f t="shared" si="19"/>
        <v>0.08707127619212171</v>
      </c>
      <c r="O154" s="7">
        <f t="shared" si="20"/>
        <v>11.484843724967487</v>
      </c>
      <c r="P154" s="3">
        <f t="shared" si="21"/>
        <v>0.08707127619212171</v>
      </c>
      <c r="Q154" s="3">
        <f>IF(ISNUMBER(P154),SUMIF(A:A,A154,P:P),"")</f>
        <v>0.8778230321586693</v>
      </c>
      <c r="R154" s="3">
        <f t="shared" si="22"/>
        <v>0.09919001097294436</v>
      </c>
      <c r="S154" s="8">
        <f t="shared" si="23"/>
        <v>10.081660342519427</v>
      </c>
    </row>
    <row r="155" spans="1:19" ht="15">
      <c r="A155" s="1">
        <v>4</v>
      </c>
      <c r="B155" s="5">
        <v>0.7118055555555555</v>
      </c>
      <c r="C155" s="1" t="s">
        <v>23</v>
      </c>
      <c r="D155" s="1">
        <v>6</v>
      </c>
      <c r="E155" s="1">
        <v>3</v>
      </c>
      <c r="F155" s="1" t="s">
        <v>54</v>
      </c>
      <c r="G155" s="2">
        <v>53.716333333333296</v>
      </c>
      <c r="H155" s="6">
        <f>1+_xlfn.COUNTIFS(A:A,A155,O:O,"&lt;"&amp;O155)</f>
        <v>6</v>
      </c>
      <c r="I155" s="2">
        <f>_xlfn.AVERAGEIF(A:A,A155,G:G)</f>
        <v>51.62522666666665</v>
      </c>
      <c r="J155" s="2">
        <f t="shared" si="16"/>
        <v>2.091106666666647</v>
      </c>
      <c r="K155" s="2">
        <f t="shared" si="17"/>
        <v>92.09110666666665</v>
      </c>
      <c r="L155" s="2">
        <f t="shared" si="18"/>
        <v>251.00337870066187</v>
      </c>
      <c r="M155" s="2">
        <f>SUMIF(A:A,A155,L:L)</f>
        <v>3210.3737076200027</v>
      </c>
      <c r="N155" s="3">
        <f t="shared" si="19"/>
        <v>0.07818509667734047</v>
      </c>
      <c r="O155" s="7">
        <f t="shared" si="20"/>
        <v>12.790161328659186</v>
      </c>
      <c r="P155" s="3">
        <f t="shared" si="21"/>
        <v>0.07818509667734047</v>
      </c>
      <c r="Q155" s="3">
        <f>IF(ISNUMBER(P155),SUMIF(A:A,A155,P:P),"")</f>
        <v>0.8778230321586693</v>
      </c>
      <c r="R155" s="3">
        <f t="shared" si="22"/>
        <v>0.08906703721942016</v>
      </c>
      <c r="S155" s="8">
        <f t="shared" si="23"/>
        <v>11.227498199322163</v>
      </c>
    </row>
    <row r="156" spans="1:19" ht="15">
      <c r="A156" s="1">
        <v>4</v>
      </c>
      <c r="B156" s="5">
        <v>0.7118055555555555</v>
      </c>
      <c r="C156" s="1" t="s">
        <v>23</v>
      </c>
      <c r="D156" s="1">
        <v>6</v>
      </c>
      <c r="E156" s="1">
        <v>8</v>
      </c>
      <c r="F156" s="1" t="s">
        <v>58</v>
      </c>
      <c r="G156" s="2">
        <v>44.2300333333334</v>
      </c>
      <c r="H156" s="6">
        <f>1+_xlfn.COUNTIFS(A:A,A156,O:O,"&lt;"&amp;O156)</f>
        <v>7</v>
      </c>
      <c r="I156" s="2">
        <f>_xlfn.AVERAGEIF(A:A,A156,G:G)</f>
        <v>51.62522666666665</v>
      </c>
      <c r="J156" s="2">
        <f t="shared" si="16"/>
        <v>-7.395193333333246</v>
      </c>
      <c r="K156" s="2">
        <f t="shared" si="17"/>
        <v>82.60480666666675</v>
      </c>
      <c r="L156" s="2">
        <f t="shared" si="18"/>
        <v>142.06552573435917</v>
      </c>
      <c r="M156" s="2">
        <f>SUMIF(A:A,A156,L:L)</f>
        <v>3210.3737076200027</v>
      </c>
      <c r="N156" s="3">
        <f t="shared" si="19"/>
        <v>0.044252021313642906</v>
      </c>
      <c r="O156" s="7">
        <f t="shared" si="20"/>
        <v>22.597837800726627</v>
      </c>
      <c r="P156" s="3">
        <f t="shared" si="21"/>
      </c>
      <c r="Q156" s="3">
        <f>IF(ISNUMBER(P156),SUMIF(A:A,A156,P:P),"")</f>
      </c>
      <c r="R156" s="3">
        <f t="shared" si="22"/>
      </c>
      <c r="S156" s="8">
        <f t="shared" si="23"/>
      </c>
    </row>
    <row r="157" spans="1:19" ht="15">
      <c r="A157" s="1">
        <v>4</v>
      </c>
      <c r="B157" s="5">
        <v>0.7118055555555555</v>
      </c>
      <c r="C157" s="1" t="s">
        <v>23</v>
      </c>
      <c r="D157" s="1">
        <v>6</v>
      </c>
      <c r="E157" s="1">
        <v>9</v>
      </c>
      <c r="F157" s="1" t="s">
        <v>59</v>
      </c>
      <c r="G157" s="2">
        <v>35.7508</v>
      </c>
      <c r="H157" s="6">
        <f>1+_xlfn.COUNTIFS(A:A,A157,O:O,"&lt;"&amp;O157)</f>
        <v>9</v>
      </c>
      <c r="I157" s="2">
        <f>_xlfn.AVERAGEIF(A:A,A157,G:G)</f>
        <v>51.62522666666665</v>
      </c>
      <c r="J157" s="2">
        <f t="shared" si="16"/>
        <v>-15.87442666666665</v>
      </c>
      <c r="K157" s="2">
        <f t="shared" si="17"/>
        <v>74.12557333333335</v>
      </c>
      <c r="L157" s="2">
        <f t="shared" si="18"/>
        <v>85.4160822662392</v>
      </c>
      <c r="M157" s="2">
        <f>SUMIF(A:A,A157,L:L)</f>
        <v>3210.3737076200027</v>
      </c>
      <c r="N157" s="3">
        <f t="shared" si="19"/>
        <v>0.02660627392490143</v>
      </c>
      <c r="O157" s="7">
        <f t="shared" si="20"/>
        <v>37.58512006689057</v>
      </c>
      <c r="P157" s="3">
        <f t="shared" si="21"/>
      </c>
      <c r="Q157" s="3">
        <f>IF(ISNUMBER(P157),SUMIF(A:A,A157,P:P),"")</f>
      </c>
      <c r="R157" s="3">
        <f t="shared" si="22"/>
      </c>
      <c r="S157" s="8">
        <f t="shared" si="23"/>
      </c>
    </row>
    <row r="158" spans="1:19" ht="15">
      <c r="A158" s="1">
        <v>4</v>
      </c>
      <c r="B158" s="5">
        <v>0.7118055555555555</v>
      </c>
      <c r="C158" s="1" t="s">
        <v>23</v>
      </c>
      <c r="D158" s="1">
        <v>6</v>
      </c>
      <c r="E158" s="1">
        <v>10</v>
      </c>
      <c r="F158" s="1" t="s">
        <v>60</v>
      </c>
      <c r="G158" s="2">
        <v>42.379566666666605</v>
      </c>
      <c r="H158" s="6">
        <f>1+_xlfn.COUNTIFS(A:A,A158,O:O,"&lt;"&amp;O158)</f>
        <v>8</v>
      </c>
      <c r="I158" s="2">
        <f>_xlfn.AVERAGEIF(A:A,A158,G:G)</f>
        <v>51.62522666666665</v>
      </c>
      <c r="J158" s="2">
        <f t="shared" si="16"/>
        <v>-9.245660000000044</v>
      </c>
      <c r="K158" s="2">
        <f t="shared" si="17"/>
        <v>80.75433999999996</v>
      </c>
      <c r="L158" s="2">
        <f t="shared" si="18"/>
        <v>127.13638399806165</v>
      </c>
      <c r="M158" s="2">
        <f>SUMIF(A:A,A158,L:L)</f>
        <v>3210.3737076200027</v>
      </c>
      <c r="N158" s="3">
        <f t="shared" si="19"/>
        <v>0.039601739727775705</v>
      </c>
      <c r="O158" s="7">
        <f t="shared" si="20"/>
        <v>25.251415894201845</v>
      </c>
      <c r="P158" s="3">
        <f t="shared" si="21"/>
      </c>
      <c r="Q158" s="3">
        <f>IF(ISNUMBER(P158),SUMIF(A:A,A158,P:P),"")</f>
      </c>
      <c r="R158" s="3">
        <f t="shared" si="22"/>
      </c>
      <c r="S158" s="8">
        <f t="shared" si="23"/>
      </c>
    </row>
    <row r="159" spans="1:19" ht="15">
      <c r="A159" s="1">
        <v>4</v>
      </c>
      <c r="B159" s="5">
        <v>0.7118055555555555</v>
      </c>
      <c r="C159" s="1" t="s">
        <v>23</v>
      </c>
      <c r="D159" s="1">
        <v>6</v>
      </c>
      <c r="E159" s="1">
        <v>11</v>
      </c>
      <c r="F159" s="1" t="s">
        <v>61</v>
      </c>
      <c r="G159" s="2">
        <v>22.0822666666667</v>
      </c>
      <c r="H159" s="6">
        <f>1+_xlfn.COUNTIFS(A:A,A159,O:O,"&lt;"&amp;O159)</f>
        <v>10</v>
      </c>
      <c r="I159" s="2">
        <f>_xlfn.AVERAGEIF(A:A,A159,G:G)</f>
        <v>51.62522666666665</v>
      </c>
      <c r="J159" s="2">
        <f t="shared" si="16"/>
        <v>-29.542959999999947</v>
      </c>
      <c r="K159" s="2">
        <f t="shared" si="17"/>
        <v>60.45704000000005</v>
      </c>
      <c r="L159" s="2">
        <f t="shared" si="18"/>
        <v>37.61573323588322</v>
      </c>
      <c r="M159" s="2">
        <f>SUMIF(A:A,A159,L:L)</f>
        <v>3210.3737076200027</v>
      </c>
      <c r="N159" s="3">
        <f t="shared" si="19"/>
        <v>0.01171693287501083</v>
      </c>
      <c r="O159" s="7">
        <f t="shared" si="20"/>
        <v>85.3465672857732</v>
      </c>
      <c r="P159" s="3">
        <f t="shared" si="21"/>
      </c>
      <c r="Q159" s="3">
        <f>IF(ISNUMBER(P159),SUMIF(A:A,A159,P:P),"")</f>
      </c>
      <c r="R159" s="3">
        <f t="shared" si="22"/>
      </c>
      <c r="S159" s="8">
        <f t="shared" si="23"/>
      </c>
    </row>
    <row r="160" spans="1:19" ht="15">
      <c r="A160" s="1">
        <v>19</v>
      </c>
      <c r="B160" s="5">
        <v>0.71875</v>
      </c>
      <c r="C160" s="1" t="s">
        <v>157</v>
      </c>
      <c r="D160" s="1">
        <v>6</v>
      </c>
      <c r="E160" s="1">
        <v>7</v>
      </c>
      <c r="F160" s="1" t="s">
        <v>197</v>
      </c>
      <c r="G160" s="2">
        <v>65.7708999999999</v>
      </c>
      <c r="H160" s="6">
        <f>1+_xlfn.COUNTIFS(A:A,A160,O:O,"&lt;"&amp;O160)</f>
        <v>1</v>
      </c>
      <c r="I160" s="2">
        <f>_xlfn.AVERAGEIF(A:A,A160,G:G)</f>
        <v>49.983029166666654</v>
      </c>
      <c r="J160" s="2">
        <f t="shared" si="16"/>
        <v>15.787870833333244</v>
      </c>
      <c r="K160" s="2">
        <f t="shared" si="17"/>
        <v>105.78787083333324</v>
      </c>
      <c r="L160" s="2">
        <f t="shared" si="18"/>
        <v>570.9332199417773</v>
      </c>
      <c r="M160" s="2">
        <f>SUMIF(A:A,A160,L:L)</f>
        <v>2268.085613426862</v>
      </c>
      <c r="N160" s="3">
        <f t="shared" si="19"/>
        <v>0.2517247217485549</v>
      </c>
      <c r="O160" s="7">
        <f t="shared" si="20"/>
        <v>3.9725935261888545</v>
      </c>
      <c r="P160" s="3">
        <f t="shared" si="21"/>
        <v>0.2517247217485549</v>
      </c>
      <c r="Q160" s="3">
        <f>IF(ISNUMBER(P160),SUMIF(A:A,A160,P:P),"")</f>
        <v>0.9333480621440465</v>
      </c>
      <c r="R160" s="3">
        <f t="shared" si="22"/>
        <v>0.2697008029033712</v>
      </c>
      <c r="S160" s="8">
        <f t="shared" si="23"/>
        <v>3.707812469354352</v>
      </c>
    </row>
    <row r="161" spans="1:19" ht="15">
      <c r="A161" s="1">
        <v>19</v>
      </c>
      <c r="B161" s="5">
        <v>0.71875</v>
      </c>
      <c r="C161" s="1" t="s">
        <v>157</v>
      </c>
      <c r="D161" s="1">
        <v>6</v>
      </c>
      <c r="E161" s="1">
        <v>8</v>
      </c>
      <c r="F161" s="1" t="s">
        <v>198</v>
      </c>
      <c r="G161" s="2">
        <v>64.1307666666667</v>
      </c>
      <c r="H161" s="6">
        <f>1+_xlfn.COUNTIFS(A:A,A161,O:O,"&lt;"&amp;O161)</f>
        <v>2</v>
      </c>
      <c r="I161" s="2">
        <f>_xlfn.AVERAGEIF(A:A,A161,G:G)</f>
        <v>49.983029166666654</v>
      </c>
      <c r="J161" s="2">
        <f t="shared" si="16"/>
        <v>14.147737500000048</v>
      </c>
      <c r="K161" s="2">
        <f t="shared" si="17"/>
        <v>104.14773750000005</v>
      </c>
      <c r="L161" s="2">
        <f t="shared" si="18"/>
        <v>517.4248255759171</v>
      </c>
      <c r="M161" s="2">
        <f>SUMIF(A:A,A161,L:L)</f>
        <v>2268.085613426862</v>
      </c>
      <c r="N161" s="3">
        <f t="shared" si="19"/>
        <v>0.22813284582945587</v>
      </c>
      <c r="O161" s="7">
        <f t="shared" si="20"/>
        <v>4.383410886600543</v>
      </c>
      <c r="P161" s="3">
        <f t="shared" si="21"/>
        <v>0.22813284582945587</v>
      </c>
      <c r="Q161" s="3">
        <f>IF(ISNUMBER(P161),SUMIF(A:A,A161,P:P),"")</f>
        <v>0.9333480621440465</v>
      </c>
      <c r="R161" s="3">
        <f t="shared" si="22"/>
        <v>0.24442419187692854</v>
      </c>
      <c r="S161" s="8">
        <f t="shared" si="23"/>
        <v>4.091248056589733</v>
      </c>
    </row>
    <row r="162" spans="1:19" ht="15">
      <c r="A162" s="1">
        <v>19</v>
      </c>
      <c r="B162" s="5">
        <v>0.71875</v>
      </c>
      <c r="C162" s="1" t="s">
        <v>157</v>
      </c>
      <c r="D162" s="1">
        <v>6</v>
      </c>
      <c r="E162" s="1">
        <v>1</v>
      </c>
      <c r="F162" s="1" t="s">
        <v>191</v>
      </c>
      <c r="G162" s="2">
        <v>60.3372666666667</v>
      </c>
      <c r="H162" s="6">
        <f>1+_xlfn.COUNTIFS(A:A,A162,O:O,"&lt;"&amp;O162)</f>
        <v>3</v>
      </c>
      <c r="I162" s="2">
        <f>_xlfn.AVERAGEIF(A:A,A162,G:G)</f>
        <v>49.983029166666654</v>
      </c>
      <c r="J162" s="2">
        <f t="shared" si="16"/>
        <v>10.354237500000046</v>
      </c>
      <c r="K162" s="2">
        <f t="shared" si="17"/>
        <v>100.35423750000004</v>
      </c>
      <c r="L162" s="2">
        <f t="shared" si="18"/>
        <v>412.095142051754</v>
      </c>
      <c r="M162" s="2">
        <f>SUMIF(A:A,A162,L:L)</f>
        <v>2268.085613426862</v>
      </c>
      <c r="N162" s="3">
        <f t="shared" si="19"/>
        <v>0.18169293946056886</v>
      </c>
      <c r="O162" s="7">
        <f t="shared" si="20"/>
        <v>5.503791192816387</v>
      </c>
      <c r="P162" s="3">
        <f t="shared" si="21"/>
        <v>0.18169293946056886</v>
      </c>
      <c r="Q162" s="3">
        <f>IF(ISNUMBER(P162),SUMIF(A:A,A162,P:P),"")</f>
        <v>0.9333480621440465</v>
      </c>
      <c r="R162" s="3">
        <f t="shared" si="22"/>
        <v>0.1946679345357955</v>
      </c>
      <c r="S162" s="8">
        <f t="shared" si="23"/>
        <v>5.136952844260646</v>
      </c>
    </row>
    <row r="163" spans="1:19" ht="15">
      <c r="A163" s="1">
        <v>19</v>
      </c>
      <c r="B163" s="5">
        <v>0.71875</v>
      </c>
      <c r="C163" s="1" t="s">
        <v>157</v>
      </c>
      <c r="D163" s="1">
        <v>6</v>
      </c>
      <c r="E163" s="1">
        <v>5</v>
      </c>
      <c r="F163" s="1" t="s">
        <v>195</v>
      </c>
      <c r="G163" s="2">
        <v>51.3303333333333</v>
      </c>
      <c r="H163" s="6">
        <f>1+_xlfn.COUNTIFS(A:A,A163,O:O,"&lt;"&amp;O163)</f>
        <v>4</v>
      </c>
      <c r="I163" s="2">
        <f>_xlfn.AVERAGEIF(A:A,A163,G:G)</f>
        <v>49.983029166666654</v>
      </c>
      <c r="J163" s="2">
        <f t="shared" si="16"/>
        <v>1.347304166666646</v>
      </c>
      <c r="K163" s="2">
        <f t="shared" si="17"/>
        <v>91.34730416666665</v>
      </c>
      <c r="L163" s="2">
        <f t="shared" si="18"/>
        <v>240.04784316597258</v>
      </c>
      <c r="M163" s="2">
        <f>SUMIF(A:A,A163,L:L)</f>
        <v>2268.085613426862</v>
      </c>
      <c r="N163" s="3">
        <f t="shared" si="19"/>
        <v>0.10583720550269841</v>
      </c>
      <c r="O163" s="7">
        <f t="shared" si="20"/>
        <v>9.448473202313567</v>
      </c>
      <c r="P163" s="3">
        <f t="shared" si="21"/>
        <v>0.10583720550269841</v>
      </c>
      <c r="Q163" s="3">
        <f>IF(ISNUMBER(P163),SUMIF(A:A,A163,P:P),"")</f>
        <v>0.9333480621440465</v>
      </c>
      <c r="R163" s="3">
        <f t="shared" si="22"/>
        <v>0.11339521642073568</v>
      </c>
      <c r="S163" s="8">
        <f t="shared" si="23"/>
        <v>8.818714153599322</v>
      </c>
    </row>
    <row r="164" spans="1:19" ht="15">
      <c r="A164" s="1">
        <v>19</v>
      </c>
      <c r="B164" s="5">
        <v>0.71875</v>
      </c>
      <c r="C164" s="1" t="s">
        <v>157</v>
      </c>
      <c r="D164" s="1">
        <v>6</v>
      </c>
      <c r="E164" s="1">
        <v>3</v>
      </c>
      <c r="F164" s="1" t="s">
        <v>193</v>
      </c>
      <c r="G164" s="2">
        <v>49.6555666666666</v>
      </c>
      <c r="H164" s="6">
        <f>1+_xlfn.COUNTIFS(A:A,A164,O:O,"&lt;"&amp;O164)</f>
        <v>5</v>
      </c>
      <c r="I164" s="2">
        <f>_xlfn.AVERAGEIF(A:A,A164,G:G)</f>
        <v>49.983029166666654</v>
      </c>
      <c r="J164" s="2">
        <f t="shared" si="16"/>
        <v>-0.3274625000000526</v>
      </c>
      <c r="K164" s="2">
        <f t="shared" si="17"/>
        <v>89.67253749999995</v>
      </c>
      <c r="L164" s="2">
        <f t="shared" si="18"/>
        <v>217.09873498711505</v>
      </c>
      <c r="M164" s="2">
        <f>SUMIF(A:A,A164,L:L)</f>
        <v>2268.085613426862</v>
      </c>
      <c r="N164" s="3">
        <f t="shared" si="19"/>
        <v>0.09571893305169353</v>
      </c>
      <c r="O164" s="7">
        <f t="shared" si="20"/>
        <v>10.447253935226634</v>
      </c>
      <c r="P164" s="3">
        <f t="shared" si="21"/>
        <v>0.09571893305169353</v>
      </c>
      <c r="Q164" s="3">
        <f>IF(ISNUMBER(P164),SUMIF(A:A,A164,P:P),"")</f>
        <v>0.9333480621440465</v>
      </c>
      <c r="R164" s="3">
        <f t="shared" si="22"/>
        <v>0.10255438130102522</v>
      </c>
      <c r="S164" s="8">
        <f t="shared" si="23"/>
        <v>9.750924215170544</v>
      </c>
    </row>
    <row r="165" spans="1:19" ht="15">
      <c r="A165" s="1">
        <v>19</v>
      </c>
      <c r="B165" s="5">
        <v>0.71875</v>
      </c>
      <c r="C165" s="1" t="s">
        <v>157</v>
      </c>
      <c r="D165" s="1">
        <v>6</v>
      </c>
      <c r="E165" s="1">
        <v>6</v>
      </c>
      <c r="F165" s="1" t="s">
        <v>196</v>
      </c>
      <c r="G165" s="2">
        <v>44.4976</v>
      </c>
      <c r="H165" s="6">
        <f>1+_xlfn.COUNTIFS(A:A,A165,O:O,"&lt;"&amp;O165)</f>
        <v>6</v>
      </c>
      <c r="I165" s="2">
        <f>_xlfn.AVERAGEIF(A:A,A165,G:G)</f>
        <v>49.983029166666654</v>
      </c>
      <c r="J165" s="2">
        <f t="shared" si="16"/>
        <v>-5.4854291666666555</v>
      </c>
      <c r="K165" s="2">
        <f t="shared" si="17"/>
        <v>84.51457083333335</v>
      </c>
      <c r="L165" s="2">
        <f t="shared" si="18"/>
        <v>159.31354634621655</v>
      </c>
      <c r="M165" s="2">
        <f>SUMIF(A:A,A165,L:L)</f>
        <v>2268.085613426862</v>
      </c>
      <c r="N165" s="3">
        <f t="shared" si="19"/>
        <v>0.07024141655107495</v>
      </c>
      <c r="O165" s="7">
        <f t="shared" si="20"/>
        <v>14.236614936045113</v>
      </c>
      <c r="P165" s="3">
        <f t="shared" si="21"/>
        <v>0.07024141655107495</v>
      </c>
      <c r="Q165" s="3">
        <f>IF(ISNUMBER(P165),SUMIF(A:A,A165,P:P),"")</f>
        <v>0.9333480621440465</v>
      </c>
      <c r="R165" s="3">
        <f t="shared" si="22"/>
        <v>0.07525747296214386</v>
      </c>
      <c r="S165" s="8">
        <f t="shared" si="23"/>
        <v>13.287716962048695</v>
      </c>
    </row>
    <row r="166" spans="1:19" ht="15">
      <c r="A166" s="1">
        <v>19</v>
      </c>
      <c r="B166" s="5">
        <v>0.71875</v>
      </c>
      <c r="C166" s="1" t="s">
        <v>157</v>
      </c>
      <c r="D166" s="1">
        <v>6</v>
      </c>
      <c r="E166" s="1">
        <v>2</v>
      </c>
      <c r="F166" s="1" t="s">
        <v>192</v>
      </c>
      <c r="G166" s="2">
        <v>32.0923</v>
      </c>
      <c r="H166" s="6">
        <f>1+_xlfn.COUNTIFS(A:A,A166,O:O,"&lt;"&amp;O166)</f>
        <v>7</v>
      </c>
      <c r="I166" s="2">
        <f>_xlfn.AVERAGEIF(A:A,A166,G:G)</f>
        <v>49.983029166666654</v>
      </c>
      <c r="J166" s="2">
        <f t="shared" si="16"/>
        <v>-17.890729166666652</v>
      </c>
      <c r="K166" s="2">
        <f t="shared" si="17"/>
        <v>72.10927083333334</v>
      </c>
      <c r="L166" s="2">
        <f t="shared" si="18"/>
        <v>75.68320324319122</v>
      </c>
      <c r="M166" s="2">
        <f>SUMIF(A:A,A166,L:L)</f>
        <v>2268.085613426862</v>
      </c>
      <c r="N166" s="3">
        <f t="shared" si="19"/>
        <v>0.033368759448564676</v>
      </c>
      <c r="O166" s="7">
        <f t="shared" si="20"/>
        <v>29.96815034557762</v>
      </c>
      <c r="P166" s="3">
        <f t="shared" si="21"/>
      </c>
      <c r="Q166" s="3">
        <f>IF(ISNUMBER(P166),SUMIF(A:A,A166,P:P),"")</f>
      </c>
      <c r="R166" s="3">
        <f t="shared" si="22"/>
      </c>
      <c r="S166" s="8">
        <f t="shared" si="23"/>
      </c>
    </row>
    <row r="167" spans="1:19" ht="15">
      <c r="A167" s="1">
        <v>19</v>
      </c>
      <c r="B167" s="5">
        <v>0.71875</v>
      </c>
      <c r="C167" s="1" t="s">
        <v>157</v>
      </c>
      <c r="D167" s="1">
        <v>6</v>
      </c>
      <c r="E167" s="1">
        <v>4</v>
      </c>
      <c r="F167" s="1" t="s">
        <v>194</v>
      </c>
      <c r="G167" s="2">
        <v>32.049499999999995</v>
      </c>
      <c r="H167" s="6">
        <f>1+_xlfn.COUNTIFS(A:A,A167,O:O,"&lt;"&amp;O167)</f>
        <v>8</v>
      </c>
      <c r="I167" s="2">
        <f>_xlfn.AVERAGEIF(A:A,A167,G:G)</f>
        <v>49.983029166666654</v>
      </c>
      <c r="J167" s="2">
        <f t="shared" si="16"/>
        <v>-17.93352916666666</v>
      </c>
      <c r="K167" s="2">
        <f t="shared" si="17"/>
        <v>72.06647083333334</v>
      </c>
      <c r="L167" s="2">
        <f t="shared" si="18"/>
        <v>75.48909811491825</v>
      </c>
      <c r="M167" s="2">
        <f>SUMIF(A:A,A167,L:L)</f>
        <v>2268.085613426862</v>
      </c>
      <c r="N167" s="3">
        <f t="shared" si="19"/>
        <v>0.03328317840738886</v>
      </c>
      <c r="O167" s="7">
        <f t="shared" si="20"/>
        <v>30.04520745464622</v>
      </c>
      <c r="P167" s="3">
        <f t="shared" si="21"/>
      </c>
      <c r="Q167" s="3">
        <f>IF(ISNUMBER(P167),SUMIF(A:A,A167,P:P),"")</f>
      </c>
      <c r="R167" s="3">
        <f t="shared" si="22"/>
      </c>
      <c r="S167" s="8">
        <f t="shared" si="23"/>
      </c>
    </row>
    <row r="168" spans="1:19" ht="15">
      <c r="A168" s="1">
        <v>5</v>
      </c>
      <c r="B168" s="5">
        <v>0.7395833333333334</v>
      </c>
      <c r="C168" s="1" t="s">
        <v>23</v>
      </c>
      <c r="D168" s="1">
        <v>7</v>
      </c>
      <c r="E168" s="1">
        <v>4</v>
      </c>
      <c r="F168" s="1" t="s">
        <v>65</v>
      </c>
      <c r="G168" s="2">
        <v>77.0671333333333</v>
      </c>
      <c r="H168" s="6">
        <f>1+_xlfn.COUNTIFS(A:A,A168,O:O,"&lt;"&amp;O168)</f>
        <v>1</v>
      </c>
      <c r="I168" s="2">
        <f>_xlfn.AVERAGEIF(A:A,A168,G:G)</f>
        <v>49.779129999999995</v>
      </c>
      <c r="J168" s="2">
        <f t="shared" si="16"/>
        <v>27.288003333333307</v>
      </c>
      <c r="K168" s="2">
        <f t="shared" si="17"/>
        <v>117.28800333333331</v>
      </c>
      <c r="L168" s="2">
        <f t="shared" si="18"/>
        <v>1138.2874783918967</v>
      </c>
      <c r="M168" s="2">
        <f>SUMIF(A:A,A168,L:L)</f>
        <v>3353.1539492442816</v>
      </c>
      <c r="N168" s="3">
        <f t="shared" si="19"/>
        <v>0.3394677058142346</v>
      </c>
      <c r="O168" s="7">
        <f t="shared" si="20"/>
        <v>2.945788311737746</v>
      </c>
      <c r="P168" s="3">
        <f t="shared" si="21"/>
        <v>0.3394677058142346</v>
      </c>
      <c r="Q168" s="3">
        <f>IF(ISNUMBER(P168),SUMIF(A:A,A168,P:P),"")</f>
        <v>0.8881265699696981</v>
      </c>
      <c r="R168" s="3">
        <f t="shared" si="22"/>
        <v>0.3822289719649046</v>
      </c>
      <c r="S168" s="8">
        <f t="shared" si="23"/>
        <v>2.616232869160472</v>
      </c>
    </row>
    <row r="169" spans="1:19" ht="15">
      <c r="A169" s="1">
        <v>5</v>
      </c>
      <c r="B169" s="5">
        <v>0.7395833333333334</v>
      </c>
      <c r="C169" s="1" t="s">
        <v>23</v>
      </c>
      <c r="D169" s="1">
        <v>7</v>
      </c>
      <c r="E169" s="1">
        <v>1</v>
      </c>
      <c r="F169" s="1" t="s">
        <v>62</v>
      </c>
      <c r="G169" s="2">
        <v>65.4184666666666</v>
      </c>
      <c r="H169" s="6">
        <f>1+_xlfn.COUNTIFS(A:A,A169,O:O,"&lt;"&amp;O169)</f>
        <v>2</v>
      </c>
      <c r="I169" s="2">
        <f>_xlfn.AVERAGEIF(A:A,A169,G:G)</f>
        <v>49.779129999999995</v>
      </c>
      <c r="J169" s="2">
        <f t="shared" si="16"/>
        <v>15.639336666666608</v>
      </c>
      <c r="K169" s="2">
        <f t="shared" si="17"/>
        <v>105.63933666666661</v>
      </c>
      <c r="L169" s="2">
        <f t="shared" si="18"/>
        <v>565.8676404156104</v>
      </c>
      <c r="M169" s="2">
        <f>SUMIF(A:A,A169,L:L)</f>
        <v>3353.1539492442816</v>
      </c>
      <c r="N169" s="3">
        <f t="shared" si="19"/>
        <v>0.16875683281501078</v>
      </c>
      <c r="O169" s="7">
        <f t="shared" si="20"/>
        <v>5.92568599042261</v>
      </c>
      <c r="P169" s="3">
        <f t="shared" si="21"/>
        <v>0.16875683281501078</v>
      </c>
      <c r="Q169" s="3">
        <f>IF(ISNUMBER(P169),SUMIF(A:A,A169,P:P),"")</f>
        <v>0.8881265699696981</v>
      </c>
      <c r="R169" s="3">
        <f t="shared" si="22"/>
        <v>0.19001439493108352</v>
      </c>
      <c r="S169" s="8">
        <f t="shared" si="23"/>
        <v>5.262759173391526</v>
      </c>
    </row>
    <row r="170" spans="1:19" ht="15">
      <c r="A170" s="1">
        <v>5</v>
      </c>
      <c r="B170" s="5">
        <v>0.7395833333333334</v>
      </c>
      <c r="C170" s="1" t="s">
        <v>23</v>
      </c>
      <c r="D170" s="1">
        <v>7</v>
      </c>
      <c r="E170" s="1">
        <v>6</v>
      </c>
      <c r="F170" s="1" t="s">
        <v>67</v>
      </c>
      <c r="G170" s="2">
        <v>64.2127</v>
      </c>
      <c r="H170" s="6">
        <f>1+_xlfn.COUNTIFS(A:A,A170,O:O,"&lt;"&amp;O170)</f>
        <v>3</v>
      </c>
      <c r="I170" s="2">
        <f>_xlfn.AVERAGEIF(A:A,A170,G:G)</f>
        <v>49.779129999999995</v>
      </c>
      <c r="J170" s="2">
        <f t="shared" si="16"/>
        <v>14.433570000000003</v>
      </c>
      <c r="K170" s="2">
        <f t="shared" si="17"/>
        <v>104.43357</v>
      </c>
      <c r="L170" s="2">
        <f t="shared" si="18"/>
        <v>526.3751650280147</v>
      </c>
      <c r="M170" s="2">
        <f>SUMIF(A:A,A170,L:L)</f>
        <v>3353.1539492442816</v>
      </c>
      <c r="N170" s="3">
        <f t="shared" si="19"/>
        <v>0.15697912263964103</v>
      </c>
      <c r="O170" s="7">
        <f t="shared" si="20"/>
        <v>6.370273850336043</v>
      </c>
      <c r="P170" s="3">
        <f t="shared" si="21"/>
        <v>0.15697912263964103</v>
      </c>
      <c r="Q170" s="3">
        <f>IF(ISNUMBER(P170),SUMIF(A:A,A170,P:P),"")</f>
        <v>0.8881265699696981</v>
      </c>
      <c r="R170" s="3">
        <f t="shared" si="22"/>
        <v>0.17675309797903807</v>
      </c>
      <c r="S170" s="8">
        <f t="shared" si="23"/>
        <v>5.657609464466611</v>
      </c>
    </row>
    <row r="171" spans="1:19" ht="15">
      <c r="A171" s="1">
        <v>5</v>
      </c>
      <c r="B171" s="5">
        <v>0.7395833333333334</v>
      </c>
      <c r="C171" s="1" t="s">
        <v>23</v>
      </c>
      <c r="D171" s="1">
        <v>7</v>
      </c>
      <c r="E171" s="1">
        <v>5</v>
      </c>
      <c r="F171" s="1" t="s">
        <v>66</v>
      </c>
      <c r="G171" s="2">
        <v>54.6158333333334</v>
      </c>
      <c r="H171" s="6">
        <f>1+_xlfn.COUNTIFS(A:A,A171,O:O,"&lt;"&amp;O171)</f>
        <v>4</v>
      </c>
      <c r="I171" s="2">
        <f>_xlfn.AVERAGEIF(A:A,A171,G:G)</f>
        <v>49.779129999999995</v>
      </c>
      <c r="J171" s="2">
        <f t="shared" si="16"/>
        <v>4.8367033333334035</v>
      </c>
      <c r="K171" s="2">
        <f t="shared" si="17"/>
        <v>94.8367033333334</v>
      </c>
      <c r="L171" s="2">
        <f t="shared" si="18"/>
        <v>295.9534563797681</v>
      </c>
      <c r="M171" s="2">
        <f>SUMIF(A:A,A171,L:L)</f>
        <v>3353.1539492442816</v>
      </c>
      <c r="N171" s="3">
        <f t="shared" si="19"/>
        <v>0.08826121939509182</v>
      </c>
      <c r="O171" s="7">
        <f t="shared" si="20"/>
        <v>11.33000435359507</v>
      </c>
      <c r="P171" s="3">
        <f t="shared" si="21"/>
        <v>0.08826121939509182</v>
      </c>
      <c r="Q171" s="3">
        <f>IF(ISNUMBER(P171),SUMIF(A:A,A171,P:P),"")</f>
        <v>0.8881265699696981</v>
      </c>
      <c r="R171" s="3">
        <f t="shared" si="22"/>
        <v>0.09937910020877228</v>
      </c>
      <c r="S171" s="8">
        <f t="shared" si="23"/>
        <v>10.062477904300135</v>
      </c>
    </row>
    <row r="172" spans="1:19" ht="15">
      <c r="A172" s="1">
        <v>5</v>
      </c>
      <c r="B172" s="5">
        <v>0.7395833333333334</v>
      </c>
      <c r="C172" s="1" t="s">
        <v>23</v>
      </c>
      <c r="D172" s="1">
        <v>7</v>
      </c>
      <c r="E172" s="1">
        <v>3</v>
      </c>
      <c r="F172" s="1" t="s">
        <v>64</v>
      </c>
      <c r="G172" s="2">
        <v>50.7589333333333</v>
      </c>
      <c r="H172" s="6">
        <f>1+_xlfn.COUNTIFS(A:A,A172,O:O,"&lt;"&amp;O172)</f>
        <v>5</v>
      </c>
      <c r="I172" s="2">
        <f>_xlfn.AVERAGEIF(A:A,A172,G:G)</f>
        <v>49.779129999999995</v>
      </c>
      <c r="J172" s="2">
        <f t="shared" si="16"/>
        <v>0.979803333333308</v>
      </c>
      <c r="K172" s="2">
        <f t="shared" si="17"/>
        <v>90.97980333333331</v>
      </c>
      <c r="L172" s="2">
        <f t="shared" si="18"/>
        <v>234.81270585218084</v>
      </c>
      <c r="M172" s="2">
        <f>SUMIF(A:A,A172,L:L)</f>
        <v>3353.1539492442816</v>
      </c>
      <c r="N172" s="3">
        <f t="shared" si="19"/>
        <v>0.07002741580209934</v>
      </c>
      <c r="O172" s="7">
        <f t="shared" si="20"/>
        <v>14.280121414533495</v>
      </c>
      <c r="P172" s="3">
        <f t="shared" si="21"/>
        <v>0.07002741580209934</v>
      </c>
      <c r="Q172" s="3">
        <f>IF(ISNUMBER(P172),SUMIF(A:A,A172,P:P),"")</f>
        <v>0.8881265699696981</v>
      </c>
      <c r="R172" s="3">
        <f t="shared" si="22"/>
        <v>0.0788484639126252</v>
      </c>
      <c r="S172" s="8">
        <f t="shared" si="23"/>
        <v>12.682555250640466</v>
      </c>
    </row>
    <row r="173" spans="1:19" ht="15">
      <c r="A173" s="1">
        <v>5</v>
      </c>
      <c r="B173" s="5">
        <v>0.7395833333333334</v>
      </c>
      <c r="C173" s="1" t="s">
        <v>23</v>
      </c>
      <c r="D173" s="1">
        <v>7</v>
      </c>
      <c r="E173" s="1">
        <v>7</v>
      </c>
      <c r="F173" s="1" t="s">
        <v>68</v>
      </c>
      <c r="G173" s="2">
        <v>49.4232333333333</v>
      </c>
      <c r="H173" s="6">
        <f>1+_xlfn.COUNTIFS(A:A,A173,O:O,"&lt;"&amp;O173)</f>
        <v>6</v>
      </c>
      <c r="I173" s="2">
        <f>_xlfn.AVERAGEIF(A:A,A173,G:G)</f>
        <v>49.779129999999995</v>
      </c>
      <c r="J173" s="2">
        <f>G173-I173</f>
        <v>-0.3558966666666947</v>
      </c>
      <c r="K173" s="2">
        <f>90+J173</f>
        <v>89.6441033333333</v>
      </c>
      <c r="L173" s="2">
        <f>EXP(0.06*K173)</f>
        <v>216.7286694552004</v>
      </c>
      <c r="M173" s="2">
        <f>SUMIF(A:A,A173,L:L)</f>
        <v>3353.1539492442816</v>
      </c>
      <c r="N173" s="3">
        <f>L173/M173</f>
        <v>0.06463427350362058</v>
      </c>
      <c r="O173" s="7">
        <f>1/N173</f>
        <v>15.471667674024117</v>
      </c>
      <c r="P173" s="3">
        <f>IF(O173&gt;21,"",N173)</f>
        <v>0.06463427350362058</v>
      </c>
      <c r="Q173" s="3">
        <f>IF(ISNUMBER(P173),SUMIF(A:A,A173,P:P),"")</f>
        <v>0.8881265699696981</v>
      </c>
      <c r="R173" s="3">
        <f>_xlfn.IFERROR(P173*(1/Q173),"")</f>
        <v>0.07277597100357648</v>
      </c>
      <c r="S173" s="8">
        <f>_xlfn.IFERROR(1/R173,"")</f>
        <v>13.740799143042095</v>
      </c>
    </row>
    <row r="174" spans="1:19" ht="15">
      <c r="A174" s="1">
        <v>5</v>
      </c>
      <c r="B174" s="5">
        <v>0.7395833333333334</v>
      </c>
      <c r="C174" s="1" t="s">
        <v>23</v>
      </c>
      <c r="D174" s="1">
        <v>7</v>
      </c>
      <c r="E174" s="1">
        <v>2</v>
      </c>
      <c r="F174" s="1" t="s">
        <v>63</v>
      </c>
      <c r="G174" s="2">
        <v>36.162266666666696</v>
      </c>
      <c r="H174" s="6">
        <f>1+_xlfn.COUNTIFS(A:A,A174,O:O,"&lt;"&amp;O174)</f>
        <v>8</v>
      </c>
      <c r="I174" s="2">
        <f>_xlfn.AVERAGEIF(A:A,A174,G:G)</f>
        <v>49.779129999999995</v>
      </c>
      <c r="J174" s="2">
        <f>G174-I174</f>
        <v>-13.6168633333333</v>
      </c>
      <c r="K174" s="2">
        <f>90+J174</f>
        <v>76.3831366666667</v>
      </c>
      <c r="L174" s="2">
        <f>EXP(0.06*K174)</f>
        <v>97.80622252335827</v>
      </c>
      <c r="M174" s="2">
        <f>SUMIF(A:A,A174,L:L)</f>
        <v>3353.1539492442816</v>
      </c>
      <c r="N174" s="3">
        <f>L174/M174</f>
        <v>0.029168425907018493</v>
      </c>
      <c r="O174" s="7">
        <f>1/N174</f>
        <v>34.283646405457226</v>
      </c>
      <c r="P174" s="3">
        <f>IF(O174&gt;21,"",N174)</f>
      </c>
      <c r="Q174" s="3">
        <f>IF(ISNUMBER(P174),SUMIF(A:A,A174,P:P),"")</f>
      </c>
      <c r="R174" s="3">
        <f>_xlfn.IFERROR(P174*(1/Q174),"")</f>
      </c>
      <c r="S174" s="8">
        <f>_xlfn.IFERROR(1/R174,"")</f>
      </c>
    </row>
    <row r="175" spans="1:19" ht="15">
      <c r="A175" s="1">
        <v>5</v>
      </c>
      <c r="B175" s="5">
        <v>0.7395833333333334</v>
      </c>
      <c r="C175" s="1" t="s">
        <v>23</v>
      </c>
      <c r="D175" s="1">
        <v>7</v>
      </c>
      <c r="E175" s="1">
        <v>8</v>
      </c>
      <c r="F175" s="1" t="s">
        <v>69</v>
      </c>
      <c r="G175" s="2">
        <v>28.571433333333303</v>
      </c>
      <c r="H175" s="6">
        <f>1+_xlfn.COUNTIFS(A:A,A175,O:O,"&lt;"&amp;O175)</f>
        <v>9</v>
      </c>
      <c r="I175" s="2">
        <f>_xlfn.AVERAGEIF(A:A,A175,G:G)</f>
        <v>49.779129999999995</v>
      </c>
      <c r="J175" s="2">
        <f>G175-I175</f>
        <v>-21.207696666666692</v>
      </c>
      <c r="K175" s="2">
        <f>90+J175</f>
        <v>68.79230333333331</v>
      </c>
      <c r="L175" s="2">
        <f>EXP(0.06*K175)</f>
        <v>62.02504158294678</v>
      </c>
      <c r="M175" s="2">
        <f>SUMIF(A:A,A175,L:L)</f>
        <v>3353.1539492442816</v>
      </c>
      <c r="N175" s="3">
        <f>L175/M175</f>
        <v>0.018497522786547184</v>
      </c>
      <c r="O175" s="7">
        <f>1/N175</f>
        <v>54.061293046616846</v>
      </c>
      <c r="P175" s="3">
        <f>IF(O175&gt;21,"",N175)</f>
      </c>
      <c r="Q175" s="3">
        <f>IF(ISNUMBER(P175),SUMIF(A:A,A175,P:P),"")</f>
      </c>
      <c r="R175" s="3">
        <f>_xlfn.IFERROR(P175*(1/Q175),"")</f>
      </c>
      <c r="S175" s="8">
        <f>_xlfn.IFERROR(1/R175,"")</f>
      </c>
    </row>
    <row r="176" spans="1:19" ht="15">
      <c r="A176" s="1">
        <v>5</v>
      </c>
      <c r="B176" s="5">
        <v>0.7395833333333334</v>
      </c>
      <c r="C176" s="1" t="s">
        <v>23</v>
      </c>
      <c r="D176" s="1">
        <v>7</v>
      </c>
      <c r="E176" s="1">
        <v>9</v>
      </c>
      <c r="F176" s="1" t="s">
        <v>70</v>
      </c>
      <c r="G176" s="2">
        <v>44.0658333333334</v>
      </c>
      <c r="H176" s="6">
        <f>1+_xlfn.COUNTIFS(A:A,A176,O:O,"&lt;"&amp;O176)</f>
        <v>7</v>
      </c>
      <c r="I176" s="2">
        <f>_xlfn.AVERAGEIF(A:A,A176,G:G)</f>
        <v>49.779129999999995</v>
      </c>
      <c r="J176" s="2">
        <f>G176-I176</f>
        <v>-5.713296666666594</v>
      </c>
      <c r="K176" s="2">
        <f>90+J176</f>
        <v>84.2867033333334</v>
      </c>
      <c r="L176" s="2">
        <f>EXP(0.06*K176)</f>
        <v>157.15022578643482</v>
      </c>
      <c r="M176" s="2">
        <f>SUMIF(A:A,A176,L:L)</f>
        <v>3353.1539492442816</v>
      </c>
      <c r="N176" s="3">
        <f>L176/M176</f>
        <v>0.046866391512340976</v>
      </c>
      <c r="O176" s="7">
        <f>1/N176</f>
        <v>21.337251871347455</v>
      </c>
      <c r="P176" s="3">
        <f>IF(O176&gt;21,"",N176)</f>
      </c>
      <c r="Q176" s="3">
        <f>IF(ISNUMBER(P176),SUMIF(A:A,A176,P:P),"")</f>
      </c>
      <c r="R176" s="3">
        <f>_xlfn.IFERROR(P176*(1/Q176),"")</f>
      </c>
      <c r="S176" s="8">
        <f>_xlfn.IFERROR(1/R176,"")</f>
      </c>
    </row>
    <row r="177" spans="1:19" ht="15">
      <c r="A177" s="1">
        <v>5</v>
      </c>
      <c r="B177" s="5">
        <v>0.7395833333333334</v>
      </c>
      <c r="C177" s="1" t="s">
        <v>23</v>
      </c>
      <c r="D177" s="1">
        <v>7</v>
      </c>
      <c r="E177" s="1">
        <v>10</v>
      </c>
      <c r="F177" s="1" t="s">
        <v>71</v>
      </c>
      <c r="G177" s="2">
        <v>27.4954666666667</v>
      </c>
      <c r="H177" s="6">
        <f>1+_xlfn.COUNTIFS(A:A,A177,O:O,"&lt;"&amp;O177)</f>
        <v>10</v>
      </c>
      <c r="I177" s="2">
        <f>_xlfn.AVERAGEIF(A:A,A177,G:G)</f>
        <v>49.779129999999995</v>
      </c>
      <c r="J177" s="2">
        <f>G177-I177</f>
        <v>-22.283663333333294</v>
      </c>
      <c r="K177" s="2">
        <f>90+J177</f>
        <v>67.7163366666667</v>
      </c>
      <c r="L177" s="2">
        <f>EXP(0.06*K177)</f>
        <v>58.14734382887039</v>
      </c>
      <c r="M177" s="2">
        <f>SUMIF(A:A,A177,L:L)</f>
        <v>3353.1539492442816</v>
      </c>
      <c r="N177" s="3">
        <f>L177/M177</f>
        <v>0.01734108982439514</v>
      </c>
      <c r="O177" s="7">
        <f>1/N177</f>
        <v>57.666502516653686</v>
      </c>
      <c r="P177" s="3">
        <f>IF(O177&gt;21,"",N177)</f>
      </c>
      <c r="Q177" s="3">
        <f>IF(ISNUMBER(P177),SUMIF(A:A,A177,P:P),"")</f>
      </c>
      <c r="R177" s="3">
        <f>_xlfn.IFERROR(P177*(1/Q177),"")</f>
      </c>
      <c r="S177" s="8">
        <f>_xlfn.IFERROR(1/R177,"")</f>
      </c>
    </row>
    <row r="178" spans="1:19" ht="15">
      <c r="A178" s="1">
        <v>20</v>
      </c>
      <c r="B178" s="5">
        <v>0.7465277777777778</v>
      </c>
      <c r="C178" s="1" t="s">
        <v>157</v>
      </c>
      <c r="D178" s="1">
        <v>7</v>
      </c>
      <c r="E178" s="1">
        <v>4</v>
      </c>
      <c r="F178" s="1" t="s">
        <v>202</v>
      </c>
      <c r="G178" s="2">
        <v>57.961633333333296</v>
      </c>
      <c r="H178" s="6">
        <f>1+_xlfn.COUNTIFS(A:A,A178,O:O,"&lt;"&amp;O178)</f>
        <v>1</v>
      </c>
      <c r="I178" s="2">
        <f>_xlfn.AVERAGEIF(A:A,A178,G:G)</f>
        <v>50.05348666666662</v>
      </c>
      <c r="J178" s="2">
        <f>G178-I178</f>
        <v>7.908146666666674</v>
      </c>
      <c r="K178" s="2">
        <f>90+J178</f>
        <v>97.90814666666668</v>
      </c>
      <c r="L178" s="2">
        <f>EXP(0.06*K178)</f>
        <v>355.8427073754692</v>
      </c>
      <c r="M178" s="2">
        <f>SUMIF(A:A,A178,L:L)</f>
        <v>2302.370670561934</v>
      </c>
      <c r="N178" s="3">
        <f>L178/M178</f>
        <v>0.15455491677568128</v>
      </c>
      <c r="O178" s="7">
        <f>1/N178</f>
        <v>6.470192090047742</v>
      </c>
      <c r="P178" s="3">
        <f>IF(O178&gt;21,"",N178)</f>
        <v>0.15455491677568128</v>
      </c>
      <c r="Q178" s="3">
        <f>IF(ISNUMBER(P178),SUMIF(A:A,A178,P:P),"")</f>
        <v>0.9999999999999998</v>
      </c>
      <c r="R178" s="3">
        <f>_xlfn.IFERROR(P178*(1/Q178),"")</f>
        <v>0.1545549167756813</v>
      </c>
      <c r="S178" s="8">
        <f>_xlfn.IFERROR(1/R178,"")</f>
        <v>6.47019209004774</v>
      </c>
    </row>
    <row r="179" spans="1:19" ht="15">
      <c r="A179" s="1">
        <v>20</v>
      </c>
      <c r="B179" s="5">
        <v>0.7465277777777778</v>
      </c>
      <c r="C179" s="1" t="s">
        <v>157</v>
      </c>
      <c r="D179" s="1">
        <v>7</v>
      </c>
      <c r="E179" s="1">
        <v>7</v>
      </c>
      <c r="F179" s="1" t="s">
        <v>205</v>
      </c>
      <c r="G179" s="2">
        <v>54.791333333333306</v>
      </c>
      <c r="H179" s="6">
        <f>1+_xlfn.COUNTIFS(A:A,A179,O:O,"&lt;"&amp;O179)</f>
        <v>2</v>
      </c>
      <c r="I179" s="2">
        <f>_xlfn.AVERAGEIF(A:A,A179,G:G)</f>
        <v>50.05348666666662</v>
      </c>
      <c r="J179" s="2">
        <f>G179-I179</f>
        <v>4.737846666666684</v>
      </c>
      <c r="K179" s="2">
        <f>90+J179</f>
        <v>94.73784666666668</v>
      </c>
      <c r="L179" s="2">
        <f>EXP(0.06*K179)</f>
        <v>294.20323381494245</v>
      </c>
      <c r="M179" s="2">
        <f>SUMIF(A:A,A179,L:L)</f>
        <v>2302.370670561934</v>
      </c>
      <c r="N179" s="3">
        <f>L179/M179</f>
        <v>0.12778274044949375</v>
      </c>
      <c r="O179" s="7">
        <f>1/N179</f>
        <v>7.825783016410193</v>
      </c>
      <c r="P179" s="3">
        <f>IF(O179&gt;21,"",N179)</f>
        <v>0.12778274044949375</v>
      </c>
      <c r="Q179" s="3">
        <f>IF(ISNUMBER(P179),SUMIF(A:A,A179,P:P),"")</f>
        <v>0.9999999999999998</v>
      </c>
      <c r="R179" s="3">
        <f>_xlfn.IFERROR(P179*(1/Q179),"")</f>
        <v>0.12778274044949378</v>
      </c>
      <c r="S179" s="8">
        <f>_xlfn.IFERROR(1/R179,"")</f>
        <v>7.825783016410191</v>
      </c>
    </row>
    <row r="180" spans="1:19" ht="15">
      <c r="A180" s="1">
        <v>20</v>
      </c>
      <c r="B180" s="5">
        <v>0.7465277777777778</v>
      </c>
      <c r="C180" s="1" t="s">
        <v>157</v>
      </c>
      <c r="D180" s="1">
        <v>7</v>
      </c>
      <c r="E180" s="1">
        <v>1</v>
      </c>
      <c r="F180" s="1" t="s">
        <v>199</v>
      </c>
      <c r="G180" s="2">
        <v>52.5058666666667</v>
      </c>
      <c r="H180" s="6">
        <f>1+_xlfn.COUNTIFS(A:A,A180,O:O,"&lt;"&amp;O180)</f>
        <v>3</v>
      </c>
      <c r="I180" s="2">
        <f>_xlfn.AVERAGEIF(A:A,A180,G:G)</f>
        <v>50.05348666666662</v>
      </c>
      <c r="J180" s="2">
        <f>G180-I180</f>
        <v>2.452380000000076</v>
      </c>
      <c r="K180" s="2">
        <f>90+J180</f>
        <v>92.45238000000008</v>
      </c>
      <c r="L180" s="2">
        <f>EXP(0.06*K180)</f>
        <v>256.50362575295026</v>
      </c>
      <c r="M180" s="2">
        <f>SUMIF(A:A,A180,L:L)</f>
        <v>2302.370670561934</v>
      </c>
      <c r="N180" s="3">
        <f>L180/M180</f>
        <v>0.11140848388689127</v>
      </c>
      <c r="O180" s="7">
        <f>1/N180</f>
        <v>8.975977098972654</v>
      </c>
      <c r="P180" s="3">
        <f>IF(O180&gt;21,"",N180)</f>
        <v>0.11140848388689127</v>
      </c>
      <c r="Q180" s="3">
        <f>IF(ISNUMBER(P180),SUMIF(A:A,A180,P:P),"")</f>
        <v>0.9999999999999998</v>
      </c>
      <c r="R180" s="3">
        <f>_xlfn.IFERROR(P180*(1/Q180),"")</f>
        <v>0.1114084838868913</v>
      </c>
      <c r="S180" s="8">
        <f>_xlfn.IFERROR(1/R180,"")</f>
        <v>8.975977098972653</v>
      </c>
    </row>
    <row r="181" spans="1:19" ht="15">
      <c r="A181" s="1">
        <v>20</v>
      </c>
      <c r="B181" s="5">
        <v>0.7465277777777778</v>
      </c>
      <c r="C181" s="1" t="s">
        <v>157</v>
      </c>
      <c r="D181" s="1">
        <v>7</v>
      </c>
      <c r="E181" s="1">
        <v>5</v>
      </c>
      <c r="F181" s="1" t="s">
        <v>203</v>
      </c>
      <c r="G181" s="2">
        <v>51.7762999999999</v>
      </c>
      <c r="H181" s="6">
        <f>1+_xlfn.COUNTIFS(A:A,A181,O:O,"&lt;"&amp;O181)</f>
        <v>4</v>
      </c>
      <c r="I181" s="2">
        <f>_xlfn.AVERAGEIF(A:A,A181,G:G)</f>
        <v>50.05348666666662</v>
      </c>
      <c r="J181" s="2">
        <f>G181-I181</f>
        <v>1.7228133333332778</v>
      </c>
      <c r="K181" s="2">
        <f>90+J181</f>
        <v>91.72281333333328</v>
      </c>
      <c r="L181" s="2">
        <f>EXP(0.06*K181)</f>
        <v>245.51764048766213</v>
      </c>
      <c r="M181" s="2">
        <f>SUMIF(A:A,A181,L:L)</f>
        <v>2302.370670561934</v>
      </c>
      <c r="N181" s="3">
        <f>L181/M181</f>
        <v>0.10663688676495313</v>
      </c>
      <c r="O181" s="7">
        <f>1/N181</f>
        <v>9.37761810511385</v>
      </c>
      <c r="P181" s="3">
        <f>IF(O181&gt;21,"",N181)</f>
        <v>0.10663688676495313</v>
      </c>
      <c r="Q181" s="3">
        <f>IF(ISNUMBER(P181),SUMIF(A:A,A181,P:P),"")</f>
        <v>0.9999999999999998</v>
      </c>
      <c r="R181" s="3">
        <f>_xlfn.IFERROR(P181*(1/Q181),"")</f>
        <v>0.10663688676495316</v>
      </c>
      <c r="S181" s="8">
        <f>_xlfn.IFERROR(1/R181,"")</f>
        <v>9.377618105113848</v>
      </c>
    </row>
    <row r="182" spans="1:19" ht="15">
      <c r="A182" s="1">
        <v>20</v>
      </c>
      <c r="B182" s="5">
        <v>0.7465277777777778</v>
      </c>
      <c r="C182" s="1" t="s">
        <v>157</v>
      </c>
      <c r="D182" s="1">
        <v>7</v>
      </c>
      <c r="E182" s="1">
        <v>3</v>
      </c>
      <c r="F182" s="1" t="s">
        <v>201</v>
      </c>
      <c r="G182" s="2">
        <v>50.77723333333321</v>
      </c>
      <c r="H182" s="6">
        <f>1+_xlfn.COUNTIFS(A:A,A182,O:O,"&lt;"&amp;O182)</f>
        <v>5</v>
      </c>
      <c r="I182" s="2">
        <f>_xlfn.AVERAGEIF(A:A,A182,G:G)</f>
        <v>50.05348666666662</v>
      </c>
      <c r="J182" s="2">
        <f>G182-I182</f>
        <v>0.7237466666665853</v>
      </c>
      <c r="K182" s="2">
        <f>90+J182</f>
        <v>90.72374666666659</v>
      </c>
      <c r="L182" s="2">
        <f>EXP(0.06*K182)</f>
        <v>231.23275485227356</v>
      </c>
      <c r="M182" s="2">
        <f>SUMIF(A:A,A182,L:L)</f>
        <v>2302.370670561934</v>
      </c>
      <c r="N182" s="3">
        <f>L182/M182</f>
        <v>0.1004324619874684</v>
      </c>
      <c r="O182" s="7">
        <f>1/N182</f>
        <v>9.956940019301493</v>
      </c>
      <c r="P182" s="3">
        <f>IF(O182&gt;21,"",N182)</f>
        <v>0.1004324619874684</v>
      </c>
      <c r="Q182" s="3">
        <f>IF(ISNUMBER(P182),SUMIF(A:A,A182,P:P),"")</f>
        <v>0.9999999999999998</v>
      </c>
      <c r="R182" s="3">
        <f>_xlfn.IFERROR(P182*(1/Q182),"")</f>
        <v>0.10043246198746843</v>
      </c>
      <c r="S182" s="8">
        <f>_xlfn.IFERROR(1/R182,"")</f>
        <v>9.95694001930149</v>
      </c>
    </row>
    <row r="183" spans="1:19" ht="15">
      <c r="A183" s="1">
        <v>20</v>
      </c>
      <c r="B183" s="5">
        <v>0.7465277777777778</v>
      </c>
      <c r="C183" s="1" t="s">
        <v>157</v>
      </c>
      <c r="D183" s="1">
        <v>7</v>
      </c>
      <c r="E183" s="1">
        <v>6</v>
      </c>
      <c r="F183" s="1" t="s">
        <v>204</v>
      </c>
      <c r="G183" s="2">
        <v>50.5941</v>
      </c>
      <c r="H183" s="6">
        <f>1+_xlfn.COUNTIFS(A:A,A183,O:O,"&lt;"&amp;O183)</f>
        <v>6</v>
      </c>
      <c r="I183" s="2">
        <f>_xlfn.AVERAGEIF(A:A,A183,G:G)</f>
        <v>50.05348666666662</v>
      </c>
      <c r="J183" s="2">
        <f>G183-I183</f>
        <v>0.5406133333333756</v>
      </c>
      <c r="K183" s="2">
        <f>90+J183</f>
        <v>90.54061333333337</v>
      </c>
      <c r="L183" s="2">
        <f>EXP(0.06*K183)</f>
        <v>228.70587743025035</v>
      </c>
      <c r="M183" s="2">
        <f>SUMIF(A:A,A183,L:L)</f>
        <v>2302.370670561934</v>
      </c>
      <c r="N183" s="3">
        <f>L183/M183</f>
        <v>0.09933495086368116</v>
      </c>
      <c r="O183" s="7">
        <f>1/N183</f>
        <v>10.066950165126825</v>
      </c>
      <c r="P183" s="3">
        <f>IF(O183&gt;21,"",N183)</f>
        <v>0.09933495086368116</v>
      </c>
      <c r="Q183" s="3">
        <f>IF(ISNUMBER(P183),SUMIF(A:A,A183,P:P),"")</f>
        <v>0.9999999999999998</v>
      </c>
      <c r="R183" s="3">
        <f>_xlfn.IFERROR(P183*(1/Q183),"")</f>
        <v>0.09933495086368119</v>
      </c>
      <c r="S183" s="8">
        <f>_xlfn.IFERROR(1/R183,"")</f>
        <v>10.066950165126821</v>
      </c>
    </row>
    <row r="184" spans="1:19" ht="15">
      <c r="A184" s="1">
        <v>20</v>
      </c>
      <c r="B184" s="5">
        <v>0.7465277777777778</v>
      </c>
      <c r="C184" s="1" t="s">
        <v>157</v>
      </c>
      <c r="D184" s="1">
        <v>7</v>
      </c>
      <c r="E184" s="1">
        <v>10</v>
      </c>
      <c r="F184" s="1" t="s">
        <v>208</v>
      </c>
      <c r="G184" s="2">
        <v>49.8782</v>
      </c>
      <c r="H184" s="6">
        <f>1+_xlfn.COUNTIFS(A:A,A184,O:O,"&lt;"&amp;O184)</f>
        <v>7</v>
      </c>
      <c r="I184" s="2">
        <f>_xlfn.AVERAGEIF(A:A,A184,G:G)</f>
        <v>50.05348666666662</v>
      </c>
      <c r="J184" s="2">
        <f>G184-I184</f>
        <v>-0.17528666666662218</v>
      </c>
      <c r="K184" s="2">
        <f>90+J184</f>
        <v>89.82471333333338</v>
      </c>
      <c r="L184" s="2">
        <f>EXP(0.06*K184)</f>
        <v>219.09004287588965</v>
      </c>
      <c r="M184" s="2">
        <f>SUMIF(A:A,A184,L:L)</f>
        <v>2302.370670561934</v>
      </c>
      <c r="N184" s="3">
        <f>L184/M184</f>
        <v>0.09515845805246333</v>
      </c>
      <c r="O184" s="7">
        <f>1/N184</f>
        <v>10.508787347612065</v>
      </c>
      <c r="P184" s="3">
        <f>IF(O184&gt;21,"",N184)</f>
        <v>0.09515845805246333</v>
      </c>
      <c r="Q184" s="3">
        <f>IF(ISNUMBER(P184),SUMIF(A:A,A184,P:P),"")</f>
        <v>0.9999999999999998</v>
      </c>
      <c r="R184" s="3">
        <f>_xlfn.IFERROR(P184*(1/Q184),"")</f>
        <v>0.09515845805246335</v>
      </c>
      <c r="S184" s="8">
        <f>_xlfn.IFERROR(1/R184,"")</f>
        <v>10.508787347612062</v>
      </c>
    </row>
    <row r="185" spans="1:19" ht="15">
      <c r="A185" s="1">
        <v>20</v>
      </c>
      <c r="B185" s="5">
        <v>0.7465277777777778</v>
      </c>
      <c r="C185" s="1" t="s">
        <v>157</v>
      </c>
      <c r="D185" s="1">
        <v>7</v>
      </c>
      <c r="E185" s="1">
        <v>2</v>
      </c>
      <c r="F185" s="1" t="s">
        <v>200</v>
      </c>
      <c r="G185" s="2">
        <v>47.3354</v>
      </c>
      <c r="H185" s="6">
        <f>1+_xlfn.COUNTIFS(A:A,A185,O:O,"&lt;"&amp;O185)</f>
        <v>8</v>
      </c>
      <c r="I185" s="2">
        <f>_xlfn.AVERAGEIF(A:A,A185,G:G)</f>
        <v>50.05348666666662</v>
      </c>
      <c r="J185" s="2">
        <f>G185-I185</f>
        <v>-2.718086666666622</v>
      </c>
      <c r="K185" s="2">
        <f>90+J185</f>
        <v>87.28191333333338</v>
      </c>
      <c r="L185" s="2">
        <f>EXP(0.06*K185)</f>
        <v>188.08891440733186</v>
      </c>
      <c r="M185" s="2">
        <f>SUMIF(A:A,A185,L:L)</f>
        <v>2302.370670561934</v>
      </c>
      <c r="N185" s="3">
        <f>L185/M185</f>
        <v>0.08169358514344932</v>
      </c>
      <c r="O185" s="7">
        <f>1/N185</f>
        <v>12.24086319928372</v>
      </c>
      <c r="P185" s="3">
        <f>IF(O185&gt;21,"",N185)</f>
        <v>0.08169358514344932</v>
      </c>
      <c r="Q185" s="3">
        <f>IF(ISNUMBER(P185),SUMIF(A:A,A185,P:P),"")</f>
        <v>0.9999999999999998</v>
      </c>
      <c r="R185" s="3">
        <f>_xlfn.IFERROR(P185*(1/Q185),"")</f>
        <v>0.08169358514344933</v>
      </c>
      <c r="S185" s="8">
        <f>_xlfn.IFERROR(1/R185,"")</f>
        <v>12.240863199283718</v>
      </c>
    </row>
    <row r="186" spans="1:19" ht="15">
      <c r="A186" s="1">
        <v>20</v>
      </c>
      <c r="B186" s="5">
        <v>0.7465277777777778</v>
      </c>
      <c r="C186" s="1" t="s">
        <v>157</v>
      </c>
      <c r="D186" s="1">
        <v>7</v>
      </c>
      <c r="E186" s="1">
        <v>9</v>
      </c>
      <c r="F186" s="1" t="s">
        <v>207</v>
      </c>
      <c r="G186" s="2">
        <v>44.6617999999999</v>
      </c>
      <c r="H186" s="6">
        <f>1+_xlfn.COUNTIFS(A:A,A186,O:O,"&lt;"&amp;O186)</f>
        <v>9</v>
      </c>
      <c r="I186" s="2">
        <f>_xlfn.AVERAGEIF(A:A,A186,G:G)</f>
        <v>50.05348666666662</v>
      </c>
      <c r="J186" s="2">
        <f>G186-I186</f>
        <v>-5.391686666666722</v>
      </c>
      <c r="K186" s="2">
        <f>90+J186</f>
        <v>84.60831333333329</v>
      </c>
      <c r="L186" s="2">
        <f>EXP(0.06*K186)</f>
        <v>160.21213807140813</v>
      </c>
      <c r="M186" s="2">
        <f>SUMIF(A:A,A186,L:L)</f>
        <v>2302.370670561934</v>
      </c>
      <c r="N186" s="3">
        <f>L186/M186</f>
        <v>0.06958572749378603</v>
      </c>
      <c r="O186" s="7">
        <f>1/N186</f>
        <v>14.370763028802129</v>
      </c>
      <c r="P186" s="3">
        <f>IF(O186&gt;21,"",N186)</f>
        <v>0.06958572749378603</v>
      </c>
      <c r="Q186" s="3">
        <f>IF(ISNUMBER(P186),SUMIF(A:A,A186,P:P),"")</f>
        <v>0.9999999999999998</v>
      </c>
      <c r="R186" s="3">
        <f>_xlfn.IFERROR(P186*(1/Q186),"")</f>
        <v>0.06958572749378604</v>
      </c>
      <c r="S186" s="8">
        <f>_xlfn.IFERROR(1/R186,"")</f>
        <v>14.370763028802125</v>
      </c>
    </row>
    <row r="187" spans="1:19" ht="15">
      <c r="A187" s="1">
        <v>20</v>
      </c>
      <c r="B187" s="5">
        <v>0.7465277777777778</v>
      </c>
      <c r="C187" s="1" t="s">
        <v>157</v>
      </c>
      <c r="D187" s="1">
        <v>7</v>
      </c>
      <c r="E187" s="1">
        <v>8</v>
      </c>
      <c r="F187" s="1" t="s">
        <v>206</v>
      </c>
      <c r="G187" s="2">
        <v>40.253</v>
      </c>
      <c r="H187" s="6">
        <f>1+_xlfn.COUNTIFS(A:A,A187,O:O,"&lt;"&amp;O187)</f>
        <v>10</v>
      </c>
      <c r="I187" s="2">
        <f>_xlfn.AVERAGEIF(A:A,A187,G:G)</f>
        <v>50.05348666666662</v>
      </c>
      <c r="J187" s="2">
        <f>G187-I187</f>
        <v>-9.800486666666622</v>
      </c>
      <c r="K187" s="2">
        <f>90+J187</f>
        <v>80.19951333333339</v>
      </c>
      <c r="L187" s="2">
        <f>EXP(0.06*K187)</f>
        <v>122.97373549375601</v>
      </c>
      <c r="M187" s="2">
        <f>SUMIF(A:A,A187,L:L)</f>
        <v>2302.370670561934</v>
      </c>
      <c r="N187" s="3">
        <f>L187/M187</f>
        <v>0.053411788582132226</v>
      </c>
      <c r="O187" s="7">
        <f>1/N187</f>
        <v>18.722458590995934</v>
      </c>
      <c r="P187" s="3">
        <f>IF(O187&gt;21,"",N187)</f>
        <v>0.053411788582132226</v>
      </c>
      <c r="Q187" s="3">
        <f>IF(ISNUMBER(P187),SUMIF(A:A,A187,P:P),"")</f>
        <v>0.9999999999999998</v>
      </c>
      <c r="R187" s="3">
        <f>_xlfn.IFERROR(P187*(1/Q187),"")</f>
        <v>0.05341178858213224</v>
      </c>
      <c r="S187" s="8">
        <f>_xlfn.IFERROR(1/R187,"")</f>
        <v>18.722458590995927</v>
      </c>
    </row>
  </sheetData>
  <sheetProtection/>
  <autoFilter ref="A1:S91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2017-02-13T22:21:05Z</dcterms:modified>
  <cp:category/>
  <cp:version/>
  <cp:contentType/>
  <cp:contentStatus/>
</cp:coreProperties>
</file>