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'PRICES'!$A$1:$S$87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<sst xmlns="http://schemas.openxmlformats.org/spreadsheetml/2006/main" count="593" uniqueCount="311">
  <si>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</si>
  <si>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</si>
  <si>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</si>
  <si>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</si>
  <si>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</si>
  <si>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</si>
  <si>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</si>
  <si>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</si>
  <si>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</si>
  <si>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</si>
  <si>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</si>
  <si>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</si>
  <si>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</si>
  <si>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</si>
  <si>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</si>
  <si>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</si>
  <si>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</si>
  <si>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</si>
  <si>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</si>
  <si>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Distroyia           </t>
  </si>
  <si>
    <t xml:space="preserve">Charming Lad        </t>
  </si>
  <si>
    <t>Geraldton</t>
  </si>
  <si>
    <t xml:space="preserve">Cranky Dancer       </t>
  </si>
  <si>
    <t xml:space="preserve">Mister Panon        </t>
  </si>
  <si>
    <t xml:space="preserve">Our Mantle          </t>
  </si>
  <si>
    <t xml:space="preserve">Bernina Heights     </t>
  </si>
  <si>
    <t xml:space="preserve">Divasun             </t>
  </si>
  <si>
    <t xml:space="preserve">Vitalism            </t>
  </si>
  <si>
    <t xml:space="preserve">Joyful Hope         </t>
  </si>
  <si>
    <t xml:space="preserve">Bay Publisher       </t>
  </si>
  <si>
    <t xml:space="preserve">Call To War         </t>
  </si>
  <si>
    <t xml:space="preserve">Ainia               </t>
  </si>
  <si>
    <t xml:space="preserve">Danehill Matilda    </t>
  </si>
  <si>
    <t xml:space="preserve">Energy Boy          </t>
  </si>
  <si>
    <t xml:space="preserve">Kodo                </t>
  </si>
  <si>
    <t xml:space="preserve">Mikimoto Gift       </t>
  </si>
  <si>
    <t xml:space="preserve">Mishkebab           </t>
  </si>
  <si>
    <t xml:space="preserve">Shed Talk           </t>
  </si>
  <si>
    <t xml:space="preserve">Santuario           </t>
  </si>
  <si>
    <t xml:space="preserve">Total Eclipse       </t>
  </si>
  <si>
    <t xml:space="preserve">Butchers Dues       </t>
  </si>
  <si>
    <t xml:space="preserve">Happy Lane          </t>
  </si>
  <si>
    <t xml:space="preserve">Heza Shore Thing    </t>
  </si>
  <si>
    <t xml:space="preserve">Newmarracarra       </t>
  </si>
  <si>
    <t xml:space="preserve">Champagne Henny     </t>
  </si>
  <si>
    <t xml:space="preserve">Pharoahs Triumph    </t>
  </si>
  <si>
    <t xml:space="preserve">Tintilly            </t>
  </si>
  <si>
    <t xml:space="preserve">Calamari Safari     </t>
  </si>
  <si>
    <t xml:space="preserve">Star Times          </t>
  </si>
  <si>
    <t xml:space="preserve">Bella Blitz         </t>
  </si>
  <si>
    <t xml:space="preserve">Charlies Chick      </t>
  </si>
  <si>
    <t xml:space="preserve">Mr Momont           </t>
  </si>
  <si>
    <t xml:space="preserve">Operational         </t>
  </si>
  <si>
    <t xml:space="preserve">Ernie Boy           </t>
  </si>
  <si>
    <t xml:space="preserve">Military Might      </t>
  </si>
  <si>
    <t xml:space="preserve">Vital Art           </t>
  </si>
  <si>
    <t xml:space="preserve">Galaxy Blaze        </t>
  </si>
  <si>
    <t xml:space="preserve">Wing Commander      </t>
  </si>
  <si>
    <t xml:space="preserve">Paris Of Troy       </t>
  </si>
  <si>
    <t xml:space="preserve">Shikra              </t>
  </si>
  <si>
    <t xml:space="preserve">Flare Path          </t>
  </si>
  <si>
    <t xml:space="preserve">Madam Kenworthy     </t>
  </si>
  <si>
    <t xml:space="preserve">Nenya               </t>
  </si>
  <si>
    <t xml:space="preserve">Mr Terrabulla       </t>
  </si>
  <si>
    <t xml:space="preserve">Friargent           </t>
  </si>
  <si>
    <t xml:space="preserve">Chavinca            </t>
  </si>
  <si>
    <t xml:space="preserve">Mr Lonely           </t>
  </si>
  <si>
    <t xml:space="preserve">Pseudo Sky          </t>
  </si>
  <si>
    <t xml:space="preserve">Delambre            </t>
  </si>
  <si>
    <t xml:space="preserve">Wendy Lynne         </t>
  </si>
  <si>
    <t xml:space="preserve">Andreini            </t>
  </si>
  <si>
    <t xml:space="preserve">Sharreada           </t>
  </si>
  <si>
    <t xml:space="preserve">Time Stream         </t>
  </si>
  <si>
    <t xml:space="preserve">Very Tempting       </t>
  </si>
  <si>
    <t xml:space="preserve">Nightshade          </t>
  </si>
  <si>
    <t xml:space="preserve">Planet Black        </t>
  </si>
  <si>
    <t xml:space="preserve">Dynamic Express     </t>
  </si>
  <si>
    <t xml:space="preserve">Sky Clip            </t>
  </si>
  <si>
    <t xml:space="preserve">Our Jasmar          </t>
  </si>
  <si>
    <t xml:space="preserve">Take A Sip          </t>
  </si>
  <si>
    <t xml:space="preserve">Touch The Net       </t>
  </si>
  <si>
    <t xml:space="preserve">Elvis Lives         </t>
  </si>
  <si>
    <t xml:space="preserve">Clocker             </t>
  </si>
  <si>
    <t xml:space="preserve">Van Island          </t>
  </si>
  <si>
    <t xml:space="preserve">Blazing Ammo        </t>
  </si>
  <si>
    <t xml:space="preserve">Business Tycoon     </t>
  </si>
  <si>
    <t xml:space="preserve">Compelling          </t>
  </si>
  <si>
    <t xml:space="preserve">Silver Zapato       </t>
  </si>
  <si>
    <t xml:space="preserve">Amachisit           </t>
  </si>
  <si>
    <t xml:space="preserve">Proud History       </t>
  </si>
  <si>
    <t xml:space="preserve">Snow Blossom        </t>
  </si>
  <si>
    <t xml:space="preserve">Hardwood            </t>
  </si>
  <si>
    <t xml:space="preserve">Major Detail        </t>
  </si>
  <si>
    <t xml:space="preserve">Husson Maid         </t>
  </si>
  <si>
    <t xml:space="preserve">Fermentation        </t>
  </si>
  <si>
    <t xml:space="preserve">Sambaed             </t>
  </si>
  <si>
    <t xml:space="preserve">Carnatic Ruler      </t>
  </si>
  <si>
    <t>Hawkesbury</t>
  </si>
  <si>
    <t xml:space="preserve">Paragon             </t>
  </si>
  <si>
    <t xml:space="preserve">Big Albert          </t>
  </si>
  <si>
    <t xml:space="preserve">Kokopu              </t>
  </si>
  <si>
    <t xml:space="preserve">Princess Aria       </t>
  </si>
  <si>
    <t xml:space="preserve">Concessions         </t>
  </si>
  <si>
    <t xml:space="preserve">Wu Gok              </t>
  </si>
  <si>
    <t xml:space="preserve">Spooky Wooky        </t>
  </si>
  <si>
    <t xml:space="preserve">Minute Silence      </t>
  </si>
  <si>
    <t xml:space="preserve">Kunming             </t>
  </si>
  <si>
    <t xml:space="preserve">Polar Blast         </t>
  </si>
  <si>
    <t xml:space="preserve">Triple Hill         </t>
  </si>
  <si>
    <t xml:space="preserve">Tearaway Charlie    </t>
  </si>
  <si>
    <t xml:space="preserve">Daydream Explorer   </t>
  </si>
  <si>
    <t xml:space="preserve">Satirical Dame      </t>
  </si>
  <si>
    <t xml:space="preserve">All About Magic     </t>
  </si>
  <si>
    <t xml:space="preserve">Noble Truth         </t>
  </si>
  <si>
    <t xml:space="preserve">Island Breeze       </t>
  </si>
  <si>
    <t xml:space="preserve">Slovakian           </t>
  </si>
  <si>
    <t xml:space="preserve">Your Place Or Mine  </t>
  </si>
  <si>
    <t xml:space="preserve">Bright Lights Baby  </t>
  </si>
  <si>
    <t xml:space="preserve">Celtic Love         </t>
  </si>
  <si>
    <t xml:space="preserve">High Impulse        </t>
  </si>
  <si>
    <t xml:space="preserve">Liffy               </t>
  </si>
  <si>
    <t xml:space="preserve">Sretan              </t>
  </si>
  <si>
    <t xml:space="preserve">Valiant Mate        </t>
  </si>
  <si>
    <t xml:space="preserve">Allegheny           </t>
  </si>
  <si>
    <t xml:space="preserve">Vega                </t>
  </si>
  <si>
    <t xml:space="preserve">Hussterical         </t>
  </si>
  <si>
    <t xml:space="preserve">Stryke A Ransom     </t>
  </si>
  <si>
    <t xml:space="preserve">Dane Ruler          </t>
  </si>
  <si>
    <t xml:space="preserve">Freedom Fighter     </t>
  </si>
  <si>
    <t xml:space="preserve">Cashenti            </t>
  </si>
  <si>
    <t xml:space="preserve">Squared             </t>
  </si>
  <si>
    <t xml:space="preserve">Luceo Non Uro       </t>
  </si>
  <si>
    <t xml:space="preserve">Crosley Hotshot     </t>
  </si>
  <si>
    <t xml:space="preserve">Napoleon            </t>
  </si>
  <si>
    <t xml:space="preserve">Hostwin Vintage     </t>
  </si>
  <si>
    <t xml:space="preserve">Cismontane          </t>
  </si>
  <si>
    <t xml:space="preserve">Drill Master        </t>
  </si>
  <si>
    <t xml:space="preserve">Fleeting            </t>
  </si>
  <si>
    <t xml:space="preserve">Crown Moss          </t>
  </si>
  <si>
    <t xml:space="preserve">Lilys Little Girl   </t>
  </si>
  <si>
    <t xml:space="preserve">All In Rhythm       </t>
  </si>
  <si>
    <t xml:space="preserve">Poets Advocate      </t>
  </si>
  <si>
    <t xml:space="preserve">Reckless Russell    </t>
  </si>
  <si>
    <t xml:space="preserve">Level Eight         </t>
  </si>
  <si>
    <t xml:space="preserve">Long Juan Feng      </t>
  </si>
  <si>
    <t xml:space="preserve">No Escape           </t>
  </si>
  <si>
    <t xml:space="preserve">Sweet Fella         </t>
  </si>
  <si>
    <t xml:space="preserve">Reiby Rampart       </t>
  </si>
  <si>
    <t xml:space="preserve">Subway Surfer       </t>
  </si>
  <si>
    <t>Ipswich</t>
  </si>
  <si>
    <t xml:space="preserve">Netzach             </t>
  </si>
  <si>
    <t xml:space="preserve">Novative            </t>
  </si>
  <si>
    <t xml:space="preserve">Lady Limelight      </t>
  </si>
  <si>
    <t xml:space="preserve">Miss Jalapeno       </t>
  </si>
  <si>
    <t xml:space="preserve">Rhythm And Bells    </t>
  </si>
  <si>
    <t xml:space="preserve">Securency           </t>
  </si>
  <si>
    <t xml:space="preserve">Wicked Queen        </t>
  </si>
  <si>
    <t xml:space="preserve">Best Of Pluck       </t>
  </si>
  <si>
    <t xml:space="preserve">Lord Darius         </t>
  </si>
  <si>
    <t xml:space="preserve">Sheezalady          </t>
  </si>
  <si>
    <t xml:space="preserve">Faint Blaze         </t>
  </si>
  <si>
    <t xml:space="preserve">Prontezza           </t>
  </si>
  <si>
    <t xml:space="preserve">Yalu                </t>
  </si>
  <si>
    <t xml:space="preserve">Suite Mover         </t>
  </si>
  <si>
    <t xml:space="preserve">Brilliant Diva      </t>
  </si>
  <si>
    <t xml:space="preserve">Applause A Star     </t>
  </si>
  <si>
    <t xml:space="preserve">Gran Sabana         </t>
  </si>
  <si>
    <t xml:space="preserve">Hungry Like A Wolf  </t>
  </si>
  <si>
    <t xml:space="preserve">Short Changed       </t>
  </si>
  <si>
    <t xml:space="preserve">Squidinkum          </t>
  </si>
  <si>
    <t xml:space="preserve">Elmos Fire          </t>
  </si>
  <si>
    <t xml:space="preserve">Eungai              </t>
  </si>
  <si>
    <t xml:space="preserve">Irish Heart         </t>
  </si>
  <si>
    <t xml:space="preserve">Achiltibuie         </t>
  </si>
  <si>
    <t xml:space="preserve">Duporche            </t>
  </si>
  <si>
    <t xml:space="preserve">French Warrior      </t>
  </si>
  <si>
    <t xml:space="preserve">Miss Arabella       </t>
  </si>
  <si>
    <t xml:space="preserve">Mizaru              </t>
  </si>
  <si>
    <t xml:space="preserve">Bold Adventure      </t>
  </si>
  <si>
    <t xml:space="preserve">American Hero       </t>
  </si>
  <si>
    <t xml:space="preserve">Good To Be Great    </t>
  </si>
  <si>
    <t xml:space="preserve">Soltinho Lad        </t>
  </si>
  <si>
    <t xml:space="preserve">Mystic Forces       </t>
  </si>
  <si>
    <t xml:space="preserve">Apple Jack          </t>
  </si>
  <si>
    <t xml:space="preserve">Chipewyan           </t>
  </si>
  <si>
    <t xml:space="preserve">Flinders Deagon     </t>
  </si>
  <si>
    <t xml:space="preserve">Great Patience      </t>
  </si>
  <si>
    <t xml:space="preserve">Our Catch           </t>
  </si>
  <si>
    <t xml:space="preserve">Planet America      </t>
  </si>
  <si>
    <t xml:space="preserve">Sippinbundy         </t>
  </si>
  <si>
    <t xml:space="preserve">The Equalizer       </t>
  </si>
  <si>
    <t xml:space="preserve">Steal A Diamond     </t>
  </si>
  <si>
    <t xml:space="preserve">Tune Out            </t>
  </si>
  <si>
    <t xml:space="preserve">Redsera             </t>
  </si>
  <si>
    <t xml:space="preserve">Blackjack Princess  </t>
  </si>
  <si>
    <t xml:space="preserve">Geometrist          </t>
  </si>
  <si>
    <t xml:space="preserve">Ocean City          </t>
  </si>
  <si>
    <t xml:space="preserve">Glen Ord            </t>
  </si>
  <si>
    <t xml:space="preserve">Malkara             </t>
  </si>
  <si>
    <t xml:space="preserve">All Hype            </t>
  </si>
  <si>
    <t xml:space="preserve">Calcetines          </t>
  </si>
  <si>
    <t xml:space="preserve">Dawn Fighter        </t>
  </si>
  <si>
    <t xml:space="preserve">Manhattan Muse      </t>
  </si>
  <si>
    <t xml:space="preserve">Sheza Hotti         </t>
  </si>
  <si>
    <t xml:space="preserve">Remissio            </t>
  </si>
  <si>
    <t xml:space="preserve">Adjourned           </t>
  </si>
  <si>
    <t>Kilmore</t>
  </si>
  <si>
    <t xml:space="preserve">Fortunas Boy        </t>
  </si>
  <si>
    <t xml:space="preserve">Havana Haymaker     </t>
  </si>
  <si>
    <t xml:space="preserve">Riverina Explorer   </t>
  </si>
  <si>
    <t xml:space="preserve">Smooth Whiskey      </t>
  </si>
  <si>
    <t xml:space="preserve">Spurt               </t>
  </si>
  <si>
    <t xml:space="preserve">Bint El Bedu        </t>
  </si>
  <si>
    <t xml:space="preserve">Bloodlette          </t>
  </si>
  <si>
    <t xml:space="preserve">Daughterof Themoon  </t>
  </si>
  <si>
    <t xml:space="preserve">Destiny Awakening   </t>
  </si>
  <si>
    <t xml:space="preserve">Dizzy Days          </t>
  </si>
  <si>
    <t xml:space="preserve">Darcis Money        </t>
  </si>
  <si>
    <t xml:space="preserve">Kissee Mee          </t>
  </si>
  <si>
    <t xml:space="preserve">Snitzel Music       </t>
  </si>
  <si>
    <t xml:space="preserve">Rinaldo             </t>
  </si>
  <si>
    <t xml:space="preserve">De Valor            </t>
  </si>
  <si>
    <t xml:space="preserve">Asyoudo             </t>
  </si>
  <si>
    <t xml:space="preserve">Patriot Act         </t>
  </si>
  <si>
    <t xml:space="preserve">Crafty Miss         </t>
  </si>
  <si>
    <t xml:space="preserve">Robert De Hero      </t>
  </si>
  <si>
    <t xml:space="preserve">Presidential Joy    </t>
  </si>
  <si>
    <t xml:space="preserve">Shes Got More       </t>
  </si>
  <si>
    <t xml:space="preserve">Another Al          </t>
  </si>
  <si>
    <t xml:space="preserve">Grey Sambucca       </t>
  </si>
  <si>
    <t xml:space="preserve">Allelu              </t>
  </si>
  <si>
    <t xml:space="preserve">Rum Ranger          </t>
  </si>
  <si>
    <t xml:space="preserve">Quick Trip          </t>
  </si>
  <si>
    <t xml:space="preserve">Tonteria            </t>
  </si>
  <si>
    <t xml:space="preserve">La Consolidata      </t>
  </si>
  <si>
    <t xml:space="preserve">Kilim               </t>
  </si>
  <si>
    <t xml:space="preserve">Give Us A Winner    </t>
  </si>
  <si>
    <t xml:space="preserve">Charlies Dream      </t>
  </si>
  <si>
    <t xml:space="preserve">Angel Warrior       </t>
  </si>
  <si>
    <t xml:space="preserve">Pure Esteem         </t>
  </si>
  <si>
    <t xml:space="preserve">Belcrest Lady       </t>
  </si>
  <si>
    <t xml:space="preserve">Excitement          </t>
  </si>
  <si>
    <t xml:space="preserve">Royal Standing      </t>
  </si>
  <si>
    <t xml:space="preserve">Toff Of The Town    </t>
  </si>
  <si>
    <t xml:space="preserve">Toss And Tell       </t>
  </si>
  <si>
    <t xml:space="preserve">Napoleons War       </t>
  </si>
  <si>
    <t xml:space="preserve">Green Light         </t>
  </si>
  <si>
    <t xml:space="preserve">Highgate Hill       </t>
  </si>
  <si>
    <t xml:space="preserve">Super Mario         </t>
  </si>
  <si>
    <t xml:space="preserve">Dornale             </t>
  </si>
  <si>
    <t xml:space="preserve">Theodolite          </t>
  </si>
  <si>
    <t xml:space="preserve">Gold Fontein        </t>
  </si>
  <si>
    <t xml:space="preserve">Nine Clouds         </t>
  </si>
  <si>
    <t xml:space="preserve">Black Ziggy         </t>
  </si>
  <si>
    <t xml:space="preserve">Gojazz              </t>
  </si>
  <si>
    <t xml:space="preserve">Mi Ranger San       </t>
  </si>
  <si>
    <t xml:space="preserve">The Cool Jewel      </t>
  </si>
  <si>
    <t xml:space="preserve">Tiffanys Belle      </t>
  </si>
  <si>
    <t xml:space="preserve">Tycoon              </t>
  </si>
  <si>
    <t xml:space="preserve">Know This           </t>
  </si>
  <si>
    <t>Pakenham</t>
  </si>
  <si>
    <t xml:space="preserve">Bern For You        </t>
  </si>
  <si>
    <t xml:space="preserve">Charlie Road        </t>
  </si>
  <si>
    <t xml:space="preserve">Firefree            </t>
  </si>
  <si>
    <t xml:space="preserve">I Carus             </t>
  </si>
  <si>
    <t xml:space="preserve">Matthias            </t>
  </si>
  <si>
    <t xml:space="preserve">Ponbar Finale       </t>
  </si>
  <si>
    <t xml:space="preserve">Aristocratic        </t>
  </si>
  <si>
    <t xml:space="preserve">Curious Lady        </t>
  </si>
  <si>
    <t xml:space="preserve">Frozen Asset        </t>
  </si>
  <si>
    <t xml:space="preserve">Hasta Bebe          </t>
  </si>
  <si>
    <t xml:space="preserve">Katazyna            </t>
  </si>
  <si>
    <t xml:space="preserve">Tremec              </t>
  </si>
  <si>
    <t xml:space="preserve">Waxing              </t>
  </si>
  <si>
    <t xml:space="preserve">Red Alto            </t>
  </si>
  <si>
    <t xml:space="preserve">Unique Assassin     </t>
  </si>
  <si>
    <t xml:space="preserve">Bel Sir             </t>
  </si>
  <si>
    <t xml:space="preserve">Big Don             </t>
  </si>
  <si>
    <t xml:space="preserve">The Terricks        </t>
  </si>
  <si>
    <t xml:space="preserve">Venator             </t>
  </si>
  <si>
    <t xml:space="preserve">Big Buddie          </t>
  </si>
  <si>
    <t xml:space="preserve">Curvano             </t>
  </si>
  <si>
    <t xml:space="preserve">Magmellou           </t>
  </si>
  <si>
    <t xml:space="preserve">Highballing         </t>
  </si>
  <si>
    <t xml:space="preserve">Mr Bobbi            </t>
  </si>
  <si>
    <t xml:space="preserve">Viking Hunter       </t>
  </si>
  <si>
    <t xml:space="preserve">Desimaan            </t>
  </si>
  <si>
    <t xml:space="preserve">Belle Ez            </t>
  </si>
  <si>
    <t xml:space="preserve">Tupelo Boy          </t>
  </si>
  <si>
    <t xml:space="preserve">Cambodian Prince    </t>
  </si>
  <si>
    <t xml:space="preserve">Johnny Yuma         </t>
  </si>
  <si>
    <t xml:space="preserve">Myki                </t>
  </si>
  <si>
    <t xml:space="preserve">Sunday Pray         </t>
  </si>
  <si>
    <t xml:space="preserve">Quedoutes           </t>
  </si>
  <si>
    <t xml:space="preserve">Bettys Thrills      </t>
  </si>
  <si>
    <t xml:space="preserve">Bush Flight         </t>
  </si>
  <si>
    <t xml:space="preserve">With Attitude       </t>
  </si>
  <si>
    <t xml:space="preserve">Maggie Manhattan    </t>
  </si>
  <si>
    <t xml:space="preserve">Hes Harry           </t>
  </si>
  <si>
    <t xml:space="preserve">Mutajara            </t>
  </si>
  <si>
    <t xml:space="preserve">Golden Tart         </t>
  </si>
  <si>
    <t xml:space="preserve">Comic Miss          </t>
  </si>
  <si>
    <t xml:space="preserve">Domesticated        </t>
  </si>
  <si>
    <t xml:space="preserve">Menegatti           </t>
  </si>
  <si>
    <t xml:space="preserve">Shes Got Speed      </t>
  </si>
  <si>
    <t xml:space="preserve">Miss Clooney        </t>
  </si>
  <si>
    <t xml:space="preserve">Sistine Spirit      </t>
  </si>
  <si>
    <t xml:space="preserve">Phoenix Star        </t>
  </si>
  <si>
    <t xml:space="preserve">Bolshoi Belle       </t>
  </si>
  <si>
    <t xml:space="preserve">Naming Rights       </t>
  </si>
  <si>
    <t xml:space="preserve">Oregons Girl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</si>
</sst>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8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Z282" sqref="Z282"/>
    </sheetView>
  </sheetViews>
  <sheetFormatPr defaultColWidth="9.140625" defaultRowHeight="15"/>
  <cols>
    <col min="1" max="1" width="9.140625" style="10" hidden="1" customWidth="1"/>
    <col min="2" max="2" width="7.28125" style="10" bestFit="1" customWidth="1"/>
    <col min="3" max="3" width="13.140625" style="10" bestFit="1" customWidth="1"/>
    <col min="4" max="5" width="5.57421875" style="10" bestFit="1" customWidth="1"/>
    <col min="6" max="6" width="20.421875" style="10" bestFit="1" customWidth="1"/>
    <col min="7" max="7" width="8.5742187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14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7</v>
      </c>
      <c r="B2" s="5">
        <v>0.5555555555555556</v>
      </c>
      <c r="C2" s="1" t="s">
        <v>97</v>
      </c>
      <c r="D2" s="1">
        <v>1</v>
      </c>
      <c r="E2" s="1">
        <v>5</v>
      </c>
      <c r="F2" s="1" t="s">
        <v>102</v>
      </c>
      <c r="G2" s="2">
        <v>71.7984</v>
      </c>
      <c r="H2" s="6">
        <f>1+_xlfn.COUNTIFS(A:A,A2,O:O,"&lt;"&amp;O2)</f>
        <v>1</v>
      </c>
      <c r="I2" s="2">
        <f>_xlfn.AVERAGEIF(A:A,A2,G:G)</f>
        <v>49.60473333333332</v>
      </c>
      <c r="J2" s="2">
        <f aca="true" t="shared" si="0" ref="J2:J53">G2-I2</f>
        <v>22.19366666666668</v>
      </c>
      <c r="K2" s="2">
        <f aca="true" t="shared" si="1" ref="K2:K53">90+J2</f>
        <v>112.19366666666667</v>
      </c>
      <c r="L2" s="2">
        <f aca="true" t="shared" si="2" ref="L2:L53">EXP(0.06*K2)</f>
        <v>838.5045436230641</v>
      </c>
      <c r="M2" s="2">
        <f>SUMIF(A:A,A2,L:L)</f>
        <v>2242.570586755144</v>
      </c>
      <c r="N2" s="3">
        <f aca="true" t="shared" si="3" ref="N2:N53">L2/M2</f>
        <v>0.3739033003354987</v>
      </c>
      <c r="O2" s="7">
        <f aca="true" t="shared" si="4" ref="O2:O53">1/N2</f>
        <v>2.674488294440602</v>
      </c>
      <c r="P2" s="3">
        <f aca="true" t="shared" si="5" ref="P2:P53">IF(O2&gt;21,"",N2)</f>
        <v>0.3739033003354987</v>
      </c>
      <c r="Q2" s="3">
        <f>IF(ISNUMBER(P2),SUMIF(A:A,A2,P:P),"")</f>
        <v>0.9681471388907065</v>
      </c>
      <c r="R2" s="3">
        <f aca="true" t="shared" si="6" ref="R2:R53">_xlfn.IFERROR(P2*(1/Q2),"")</f>
        <v>0.38620503569727366</v>
      </c>
      <c r="S2" s="8">
        <f aca="true" t="shared" si="7" ref="S2:S53">_xlfn.IFERROR(1/R2,"")</f>
        <v>2.5892981902593544</v>
      </c>
    </row>
    <row r="3" spans="1:19" ht="15">
      <c r="A3" s="1">
        <v>7</v>
      </c>
      <c r="B3" s="5">
        <v>0.5555555555555556</v>
      </c>
      <c r="C3" s="1" t="s">
        <v>97</v>
      </c>
      <c r="D3" s="1">
        <v>1</v>
      </c>
      <c r="E3" s="1">
        <v>4</v>
      </c>
      <c r="F3" s="1" t="s">
        <v>101</v>
      </c>
      <c r="G3" s="2">
        <v>54.083800000000004</v>
      </c>
      <c r="H3" s="6">
        <f>1+_xlfn.COUNTIFS(A:A,A3,O:O,"&lt;"&amp;O3)</f>
        <v>2</v>
      </c>
      <c r="I3" s="2">
        <f>_xlfn.AVERAGEIF(A:A,A3,G:G)</f>
        <v>49.60473333333332</v>
      </c>
      <c r="J3" s="2">
        <f t="shared" si="0"/>
        <v>4.479066666666682</v>
      </c>
      <c r="K3" s="2">
        <f t="shared" si="1"/>
        <v>94.47906666666668</v>
      </c>
      <c r="L3" s="2">
        <f t="shared" si="2"/>
        <v>289.6704796907503</v>
      </c>
      <c r="M3" s="2">
        <f>SUMIF(A:A,A3,L:L)</f>
        <v>2242.570586755144</v>
      </c>
      <c r="N3" s="3">
        <f t="shared" si="3"/>
        <v>0.12916894629831246</v>
      </c>
      <c r="O3" s="7">
        <f t="shared" si="4"/>
        <v>7.741798850712344</v>
      </c>
      <c r="P3" s="3">
        <f t="shared" si="5"/>
        <v>0.12916894629831246</v>
      </c>
      <c r="Q3" s="3">
        <f>IF(ISNUMBER(P3),SUMIF(A:A,A3,P:P),"")</f>
        <v>0.9681471388907065</v>
      </c>
      <c r="R3" s="3">
        <f t="shared" si="6"/>
        <v>0.13341871406686484</v>
      </c>
      <c r="S3" s="8">
        <f t="shared" si="7"/>
        <v>7.495200407184517</v>
      </c>
    </row>
    <row r="4" spans="1:19" ht="15">
      <c r="A4" s="1">
        <v>7</v>
      </c>
      <c r="B4" s="5">
        <v>0.5555555555555556</v>
      </c>
      <c r="C4" s="1" t="s">
        <v>97</v>
      </c>
      <c r="D4" s="1">
        <v>1</v>
      </c>
      <c r="E4" s="1">
        <v>6</v>
      </c>
      <c r="F4" s="1" t="s">
        <v>103</v>
      </c>
      <c r="G4" s="2">
        <v>52.8484666666667</v>
      </c>
      <c r="H4" s="6">
        <f>1+_xlfn.COUNTIFS(A:A,A4,O:O,"&lt;"&amp;O4)</f>
        <v>3</v>
      </c>
      <c r="I4" s="2">
        <f>_xlfn.AVERAGEIF(A:A,A4,G:G)</f>
        <v>49.60473333333332</v>
      </c>
      <c r="J4" s="2">
        <f t="shared" si="0"/>
        <v>3.243733333333381</v>
      </c>
      <c r="K4" s="2">
        <f t="shared" si="1"/>
        <v>93.24373333333338</v>
      </c>
      <c r="L4" s="2">
        <f t="shared" si="2"/>
        <v>268.97649591400966</v>
      </c>
      <c r="M4" s="2">
        <f>SUMIF(A:A,A4,L:L)</f>
        <v>2242.570586755144</v>
      </c>
      <c r="N4" s="3">
        <f t="shared" si="3"/>
        <v>0.11994115034889555</v>
      </c>
      <c r="O4" s="7">
        <f t="shared" si="4"/>
        <v>8.337422119857202</v>
      </c>
      <c r="P4" s="3">
        <f t="shared" si="5"/>
        <v>0.11994115034889555</v>
      </c>
      <c r="Q4" s="3">
        <f>IF(ISNUMBER(P4),SUMIF(A:A,A4,P:P),"")</f>
        <v>0.9681471388907065</v>
      </c>
      <c r="R4" s="3">
        <f t="shared" si="6"/>
        <v>0.12388731581268002</v>
      </c>
      <c r="S4" s="8">
        <f t="shared" si="7"/>
        <v>8.071851371063838</v>
      </c>
    </row>
    <row r="5" spans="1:19" ht="15">
      <c r="A5" s="1">
        <v>7</v>
      </c>
      <c r="B5" s="5">
        <v>0.5555555555555556</v>
      </c>
      <c r="C5" s="1" t="s">
        <v>97</v>
      </c>
      <c r="D5" s="1">
        <v>1</v>
      </c>
      <c r="E5" s="1">
        <v>3</v>
      </c>
      <c r="F5" s="1" t="s">
        <v>100</v>
      </c>
      <c r="G5" s="2">
        <v>51.497466666666604</v>
      </c>
      <c r="H5" s="6">
        <f>1+_xlfn.COUNTIFS(A:A,A5,O:O,"&lt;"&amp;O5)</f>
        <v>4</v>
      </c>
      <c r="I5" s="2">
        <f>_xlfn.AVERAGEIF(A:A,A5,G:G)</f>
        <v>49.60473333333332</v>
      </c>
      <c r="J5" s="2">
        <f t="shared" si="0"/>
        <v>1.8927333333332825</v>
      </c>
      <c r="K5" s="2">
        <f t="shared" si="1"/>
        <v>91.89273333333328</v>
      </c>
      <c r="L5" s="2">
        <f t="shared" si="2"/>
        <v>248.03354521959236</v>
      </c>
      <c r="M5" s="2">
        <f>SUMIF(A:A,A5,L:L)</f>
        <v>2242.570586755144</v>
      </c>
      <c r="N5" s="3">
        <f t="shared" si="3"/>
        <v>0.11060233585712055</v>
      </c>
      <c r="O5" s="7">
        <f t="shared" si="4"/>
        <v>9.041400366912958</v>
      </c>
      <c r="P5" s="3">
        <f t="shared" si="5"/>
        <v>0.11060233585712055</v>
      </c>
      <c r="Q5" s="3">
        <f>IF(ISNUMBER(P5),SUMIF(A:A,A5,P:P),"")</f>
        <v>0.9681471388907065</v>
      </c>
      <c r="R5" s="3">
        <f t="shared" si="6"/>
        <v>0.11424124641203569</v>
      </c>
      <c r="S5" s="8">
        <f t="shared" si="7"/>
        <v>8.753405896792165</v>
      </c>
    </row>
    <row r="6" spans="1:19" ht="15">
      <c r="A6" s="1">
        <v>7</v>
      </c>
      <c r="B6" s="5">
        <v>0.5555555555555556</v>
      </c>
      <c r="C6" s="1" t="s">
        <v>97</v>
      </c>
      <c r="D6" s="1">
        <v>1</v>
      </c>
      <c r="E6" s="1">
        <v>2</v>
      </c>
      <c r="F6" s="1" t="s">
        <v>99</v>
      </c>
      <c r="G6" s="2">
        <v>50.31663333333341</v>
      </c>
      <c r="H6" s="6">
        <f>1+_xlfn.COUNTIFS(A:A,A6,O:O,"&lt;"&amp;O6)</f>
        <v>5</v>
      </c>
      <c r="I6" s="2">
        <f>_xlfn.AVERAGEIF(A:A,A6,G:G)</f>
        <v>49.60473333333332</v>
      </c>
      <c r="J6" s="2">
        <f t="shared" si="0"/>
        <v>0.7119000000000852</v>
      </c>
      <c r="K6" s="2">
        <f t="shared" si="1"/>
        <v>90.71190000000009</v>
      </c>
      <c r="L6" s="2">
        <f t="shared" si="2"/>
        <v>231.06845300991935</v>
      </c>
      <c r="M6" s="2">
        <f>SUMIF(A:A,A6,L:L)</f>
        <v>2242.570586755144</v>
      </c>
      <c r="N6" s="3">
        <f t="shared" si="3"/>
        <v>0.10303731546941432</v>
      </c>
      <c r="O6" s="7">
        <f t="shared" si="4"/>
        <v>9.705221797018195</v>
      </c>
      <c r="P6" s="3">
        <f t="shared" si="5"/>
        <v>0.10303731546941432</v>
      </c>
      <c r="Q6" s="3">
        <f>IF(ISNUMBER(P6),SUMIF(A:A,A6,P:P),"")</f>
        <v>0.9681471388907065</v>
      </c>
      <c r="R6" s="3">
        <f t="shared" si="6"/>
        <v>0.10642733044428913</v>
      </c>
      <c r="S6" s="8">
        <f t="shared" si="7"/>
        <v>9.396082715082889</v>
      </c>
    </row>
    <row r="7" spans="1:19" ht="15">
      <c r="A7" s="1">
        <v>7</v>
      </c>
      <c r="B7" s="5">
        <v>0.5555555555555556</v>
      </c>
      <c r="C7" s="1" t="s">
        <v>97</v>
      </c>
      <c r="D7" s="1">
        <v>1</v>
      </c>
      <c r="E7" s="1">
        <v>7</v>
      </c>
      <c r="F7" s="1" t="s">
        <v>104</v>
      </c>
      <c r="G7" s="2">
        <v>44.1556</v>
      </c>
      <c r="H7" s="6">
        <f>1+_xlfn.COUNTIFS(A:A,A7,O:O,"&lt;"&amp;O7)</f>
        <v>6</v>
      </c>
      <c r="I7" s="2">
        <f>_xlfn.AVERAGEIF(A:A,A7,G:G)</f>
        <v>49.60473333333332</v>
      </c>
      <c r="J7" s="2">
        <f t="shared" si="0"/>
        <v>-5.449133333333322</v>
      </c>
      <c r="K7" s="2">
        <f t="shared" si="1"/>
        <v>84.55086666666668</v>
      </c>
      <c r="L7" s="2">
        <f t="shared" si="2"/>
        <v>159.66086947597714</v>
      </c>
      <c r="M7" s="2">
        <f>SUMIF(A:A,A7,L:L)</f>
        <v>2242.570586755144</v>
      </c>
      <c r="N7" s="3">
        <f t="shared" si="3"/>
        <v>0.0711954711343094</v>
      </c>
      <c r="O7" s="7">
        <f t="shared" si="4"/>
        <v>14.045837243123403</v>
      </c>
      <c r="P7" s="3">
        <f t="shared" si="5"/>
        <v>0.0711954711343094</v>
      </c>
      <c r="Q7" s="3">
        <f>IF(ISNUMBER(P7),SUMIF(A:A,A7,P:P),"")</f>
        <v>0.9681471388907065</v>
      </c>
      <c r="R7" s="3">
        <f t="shared" si="6"/>
        <v>0.07353786245330897</v>
      </c>
      <c r="S7" s="8">
        <f t="shared" si="7"/>
        <v>13.59843714025445</v>
      </c>
    </row>
    <row r="8" spans="1:19" ht="15">
      <c r="A8" s="1">
        <v>7</v>
      </c>
      <c r="B8" s="5">
        <v>0.5555555555555556</v>
      </c>
      <c r="C8" s="1" t="s">
        <v>97</v>
      </c>
      <c r="D8" s="1">
        <v>1</v>
      </c>
      <c r="E8" s="1">
        <v>1</v>
      </c>
      <c r="F8" s="1" t="s">
        <v>98</v>
      </c>
      <c r="G8" s="2">
        <v>41.386933333333296</v>
      </c>
      <c r="H8" s="6">
        <f>1+_xlfn.COUNTIFS(A:A,A8,O:O,"&lt;"&amp;O8)</f>
        <v>7</v>
      </c>
      <c r="I8" s="2">
        <f>_xlfn.AVERAGEIF(A:A,A8,G:G)</f>
        <v>49.60473333333332</v>
      </c>
      <c r="J8" s="2">
        <f t="shared" si="0"/>
        <v>-8.217800000000025</v>
      </c>
      <c r="K8" s="2">
        <f t="shared" si="1"/>
        <v>81.78219999999997</v>
      </c>
      <c r="L8" s="2">
        <f t="shared" si="2"/>
        <v>135.22391039413301</v>
      </c>
      <c r="M8" s="2">
        <f>SUMIF(A:A,A8,L:L)</f>
        <v>2242.570586755144</v>
      </c>
      <c r="N8" s="3">
        <f t="shared" si="3"/>
        <v>0.06029861944715566</v>
      </c>
      <c r="O8" s="7">
        <f t="shared" si="4"/>
        <v>16.584127616327557</v>
      </c>
      <c r="P8" s="3">
        <f t="shared" si="5"/>
        <v>0.06029861944715566</v>
      </c>
      <c r="Q8" s="3">
        <f>IF(ISNUMBER(P8),SUMIF(A:A,A8,P:P),"")</f>
        <v>0.9681471388907065</v>
      </c>
      <c r="R8" s="3">
        <f t="shared" si="6"/>
        <v>0.06228249511354774</v>
      </c>
      <c r="S8" s="8">
        <f t="shared" si="7"/>
        <v>16.055875702745876</v>
      </c>
    </row>
    <row r="9" spans="1:19" ht="15">
      <c r="A9" s="1">
        <v>7</v>
      </c>
      <c r="B9" s="5">
        <v>0.5555555555555556</v>
      </c>
      <c r="C9" s="1" t="s">
        <v>97</v>
      </c>
      <c r="D9" s="1">
        <v>1</v>
      </c>
      <c r="E9" s="1">
        <v>8</v>
      </c>
      <c r="F9" s="1" t="s">
        <v>105</v>
      </c>
      <c r="G9" s="2">
        <v>30.7505666666666</v>
      </c>
      <c r="H9" s="6">
        <f>1+_xlfn.COUNTIFS(A:A,A9,O:O,"&lt;"&amp;O9)</f>
        <v>8</v>
      </c>
      <c r="I9" s="2">
        <f>_xlfn.AVERAGEIF(A:A,A9,G:G)</f>
        <v>49.60473333333332</v>
      </c>
      <c r="J9" s="2">
        <f t="shared" si="0"/>
        <v>-18.85416666666672</v>
      </c>
      <c r="K9" s="2">
        <f t="shared" si="1"/>
        <v>71.14583333333329</v>
      </c>
      <c r="L9" s="2">
        <f t="shared" si="2"/>
        <v>71.43228942769832</v>
      </c>
      <c r="M9" s="2">
        <f>SUMIF(A:A,A9,L:L)</f>
        <v>2242.570586755144</v>
      </c>
      <c r="N9" s="3">
        <f t="shared" si="3"/>
        <v>0.031852861109293445</v>
      </c>
      <c r="O9" s="7">
        <f t="shared" si="4"/>
        <v>31.394354076037406</v>
      </c>
      <c r="P9" s="3">
        <f t="shared" si="5"/>
      </c>
      <c r="Q9" s="3">
        <f>IF(ISNUMBER(P9),SUMIF(A:A,A9,P:P),"")</f>
      </c>
      <c r="R9" s="3">
        <f t="shared" si="6"/>
      </c>
      <c r="S9" s="8">
        <f t="shared" si="7"/>
      </c>
    </row>
    <row r="10" spans="1:19" ht="15">
      <c r="A10" s="1">
        <v>19</v>
      </c>
      <c r="B10" s="5">
        <v>0.5833333333333334</v>
      </c>
      <c r="C10" s="1" t="s">
        <v>206</v>
      </c>
      <c r="D10" s="1">
        <v>1</v>
      </c>
      <c r="E10" s="1">
        <v>6</v>
      </c>
      <c r="F10" s="1" t="s">
        <v>210</v>
      </c>
      <c r="G10" s="2">
        <v>78.7474</v>
      </c>
      <c r="H10" s="6">
        <f>1+_xlfn.COUNTIFS(A:A,A10,O:O,"&lt;"&amp;O10)</f>
        <v>1</v>
      </c>
      <c r="I10" s="2">
        <f>_xlfn.AVERAGEIF(A:A,A10,G:G)</f>
        <v>48.266206666666676</v>
      </c>
      <c r="J10" s="2">
        <f t="shared" si="0"/>
        <v>30.481193333333323</v>
      </c>
      <c r="K10" s="2">
        <f t="shared" si="1"/>
        <v>120.48119333333332</v>
      </c>
      <c r="L10" s="2">
        <f t="shared" si="2"/>
        <v>1378.6659393924026</v>
      </c>
      <c r="M10" s="2">
        <f>SUMIF(A:A,A10,L:L)</f>
        <v>3410.012351069343</v>
      </c>
      <c r="N10" s="3">
        <f t="shared" si="3"/>
        <v>0.40429939761363853</v>
      </c>
      <c r="O10" s="7">
        <f t="shared" si="4"/>
        <v>2.4734145188008223</v>
      </c>
      <c r="P10" s="3">
        <f t="shared" si="5"/>
        <v>0.40429939761363853</v>
      </c>
      <c r="Q10" s="3">
        <f>IF(ISNUMBER(P10),SUMIF(A:A,A10,P:P),"")</f>
        <v>0.8875604442434065</v>
      </c>
      <c r="R10" s="3">
        <f t="shared" si="6"/>
        <v>0.4555175934617954</v>
      </c>
      <c r="S10" s="8">
        <f t="shared" si="7"/>
        <v>2.195304889104949</v>
      </c>
    </row>
    <row r="11" spans="1:19" ht="15">
      <c r="A11" s="1">
        <v>19</v>
      </c>
      <c r="B11" s="5">
        <v>0.5833333333333334</v>
      </c>
      <c r="C11" s="1" t="s">
        <v>206</v>
      </c>
      <c r="D11" s="1">
        <v>1</v>
      </c>
      <c r="E11" s="1">
        <v>9</v>
      </c>
      <c r="F11" s="1" t="s">
        <v>213</v>
      </c>
      <c r="G11" s="2">
        <v>60.1272</v>
      </c>
      <c r="H11" s="6">
        <f>1+_xlfn.COUNTIFS(A:A,A11,O:O,"&lt;"&amp;O11)</f>
        <v>2</v>
      </c>
      <c r="I11" s="2">
        <f>_xlfn.AVERAGEIF(A:A,A11,G:G)</f>
        <v>48.266206666666676</v>
      </c>
      <c r="J11" s="2">
        <f t="shared" si="0"/>
        <v>11.860993333333326</v>
      </c>
      <c r="K11" s="2">
        <f t="shared" si="1"/>
        <v>101.86099333333333</v>
      </c>
      <c r="L11" s="2">
        <f t="shared" si="2"/>
        <v>451.0867178202303</v>
      </c>
      <c r="M11" s="2">
        <f>SUMIF(A:A,A11,L:L)</f>
        <v>3410.012351069343</v>
      </c>
      <c r="N11" s="3">
        <f t="shared" si="3"/>
        <v>0.1322830158309469</v>
      </c>
      <c r="O11" s="7">
        <f t="shared" si="4"/>
        <v>7.559549453256836</v>
      </c>
      <c r="P11" s="3">
        <f t="shared" si="5"/>
        <v>0.1322830158309469</v>
      </c>
      <c r="Q11" s="3">
        <f>IF(ISNUMBER(P11),SUMIF(A:A,A11,P:P),"")</f>
        <v>0.8875604442434065</v>
      </c>
      <c r="R11" s="3">
        <f t="shared" si="6"/>
        <v>0.1490411348195113</v>
      </c>
      <c r="S11" s="8">
        <f t="shared" si="7"/>
        <v>6.709557071012638</v>
      </c>
    </row>
    <row r="12" spans="1:19" ht="15">
      <c r="A12" s="1">
        <v>19</v>
      </c>
      <c r="B12" s="5">
        <v>0.5833333333333334</v>
      </c>
      <c r="C12" s="1" t="s">
        <v>206</v>
      </c>
      <c r="D12" s="1">
        <v>1</v>
      </c>
      <c r="E12" s="1">
        <v>10</v>
      </c>
      <c r="F12" s="1" t="s">
        <v>214</v>
      </c>
      <c r="G12" s="2">
        <v>58.176399999999994</v>
      </c>
      <c r="H12" s="6">
        <f>1+_xlfn.COUNTIFS(A:A,A12,O:O,"&lt;"&amp;O12)</f>
        <v>3</v>
      </c>
      <c r="I12" s="2">
        <f>_xlfn.AVERAGEIF(A:A,A12,G:G)</f>
        <v>48.266206666666676</v>
      </c>
      <c r="J12" s="2">
        <f t="shared" si="0"/>
        <v>9.910193333333318</v>
      </c>
      <c r="K12" s="2">
        <f t="shared" si="1"/>
        <v>99.91019333333332</v>
      </c>
      <c r="L12" s="2">
        <f t="shared" si="2"/>
        <v>401.2608040247056</v>
      </c>
      <c r="M12" s="2">
        <f>SUMIF(A:A,A12,L:L)</f>
        <v>3410.012351069343</v>
      </c>
      <c r="N12" s="3">
        <f t="shared" si="3"/>
        <v>0.11767136382918805</v>
      </c>
      <c r="O12" s="7">
        <f t="shared" si="4"/>
        <v>8.498244326050319</v>
      </c>
      <c r="P12" s="3">
        <f t="shared" si="5"/>
        <v>0.11767136382918805</v>
      </c>
      <c r="Q12" s="3">
        <f>IF(ISNUMBER(P12),SUMIF(A:A,A12,P:P),"")</f>
        <v>0.8875604442434065</v>
      </c>
      <c r="R12" s="3">
        <f t="shared" si="6"/>
        <v>0.1325784227906822</v>
      </c>
      <c r="S12" s="8">
        <f t="shared" si="7"/>
        <v>7.542705509318229</v>
      </c>
    </row>
    <row r="13" spans="1:19" ht="15">
      <c r="A13" s="1">
        <v>19</v>
      </c>
      <c r="B13" s="5">
        <v>0.5833333333333334</v>
      </c>
      <c r="C13" s="1" t="s">
        <v>206</v>
      </c>
      <c r="D13" s="1">
        <v>1</v>
      </c>
      <c r="E13" s="1">
        <v>8</v>
      </c>
      <c r="F13" s="1" t="s">
        <v>212</v>
      </c>
      <c r="G13" s="2">
        <v>55.783633333333306</v>
      </c>
      <c r="H13" s="6">
        <f>1+_xlfn.COUNTIFS(A:A,A13,O:O,"&lt;"&amp;O13)</f>
        <v>4</v>
      </c>
      <c r="I13" s="2">
        <f>_xlfn.AVERAGEIF(A:A,A13,G:G)</f>
        <v>48.266206666666676</v>
      </c>
      <c r="J13" s="2">
        <f t="shared" si="0"/>
        <v>7.51742666666663</v>
      </c>
      <c r="K13" s="2">
        <f t="shared" si="1"/>
        <v>97.51742666666664</v>
      </c>
      <c r="L13" s="2">
        <f t="shared" si="2"/>
        <v>347.5976386252263</v>
      </c>
      <c r="M13" s="2">
        <f>SUMIF(A:A,A13,L:L)</f>
        <v>3410.012351069343</v>
      </c>
      <c r="N13" s="3">
        <f t="shared" si="3"/>
        <v>0.10193442217774473</v>
      </c>
      <c r="O13" s="7">
        <f t="shared" si="4"/>
        <v>9.810228759194647</v>
      </c>
      <c r="P13" s="3">
        <f t="shared" si="5"/>
        <v>0.10193442217774473</v>
      </c>
      <c r="Q13" s="3">
        <f>IF(ISNUMBER(P13),SUMIF(A:A,A13,P:P),"")</f>
        <v>0.8875604442434065</v>
      </c>
      <c r="R13" s="3">
        <f t="shared" si="6"/>
        <v>0.11484786511034512</v>
      </c>
      <c r="S13" s="8">
        <f t="shared" si="7"/>
        <v>8.707170995640244</v>
      </c>
    </row>
    <row r="14" spans="1:19" ht="15">
      <c r="A14" s="1">
        <v>19</v>
      </c>
      <c r="B14" s="5">
        <v>0.5833333333333334</v>
      </c>
      <c r="C14" s="1" t="s">
        <v>206</v>
      </c>
      <c r="D14" s="1">
        <v>1</v>
      </c>
      <c r="E14" s="1">
        <v>13</v>
      </c>
      <c r="F14" s="1" t="s">
        <v>216</v>
      </c>
      <c r="G14" s="2">
        <v>48.5121666666667</v>
      </c>
      <c r="H14" s="6">
        <f>1+_xlfn.COUNTIFS(A:A,A14,O:O,"&lt;"&amp;O14)</f>
        <v>5</v>
      </c>
      <c r="I14" s="2">
        <f>_xlfn.AVERAGEIF(A:A,A14,G:G)</f>
        <v>48.266206666666676</v>
      </c>
      <c r="J14" s="2">
        <f t="shared" si="0"/>
        <v>0.24596000000002505</v>
      </c>
      <c r="K14" s="2">
        <f t="shared" si="1"/>
        <v>90.24596000000003</v>
      </c>
      <c r="L14" s="2">
        <f t="shared" si="2"/>
        <v>224.69807226398817</v>
      </c>
      <c r="M14" s="2">
        <f>SUMIF(A:A,A14,L:L)</f>
        <v>3410.012351069343</v>
      </c>
      <c r="N14" s="3">
        <f t="shared" si="3"/>
        <v>0.06589362416635391</v>
      </c>
      <c r="O14" s="7">
        <f t="shared" si="4"/>
        <v>15.175975106110679</v>
      </c>
      <c r="P14" s="3">
        <f t="shared" si="5"/>
        <v>0.06589362416635391</v>
      </c>
      <c r="Q14" s="3">
        <f>IF(ISNUMBER(P14),SUMIF(A:A,A14,P:P),"")</f>
        <v>0.8875604442434065</v>
      </c>
      <c r="R14" s="3">
        <f t="shared" si="6"/>
        <v>0.07424128079809188</v>
      </c>
      <c r="S14" s="8">
        <f t="shared" si="7"/>
        <v>13.469595207006472</v>
      </c>
    </row>
    <row r="15" spans="1:19" ht="15">
      <c r="A15" s="1">
        <v>19</v>
      </c>
      <c r="B15" s="5">
        <v>0.5833333333333334</v>
      </c>
      <c r="C15" s="1" t="s">
        <v>206</v>
      </c>
      <c r="D15" s="1">
        <v>1</v>
      </c>
      <c r="E15" s="1">
        <v>4</v>
      </c>
      <c r="F15" s="1" t="s">
        <v>208</v>
      </c>
      <c r="G15" s="2">
        <v>48.4068666666667</v>
      </c>
      <c r="H15" s="6">
        <f>1+_xlfn.COUNTIFS(A:A,A15,O:O,"&lt;"&amp;O15)</f>
        <v>6</v>
      </c>
      <c r="I15" s="2">
        <f>_xlfn.AVERAGEIF(A:A,A15,G:G)</f>
        <v>48.266206666666676</v>
      </c>
      <c r="J15" s="2">
        <f t="shared" si="0"/>
        <v>0.14066000000002532</v>
      </c>
      <c r="K15" s="2">
        <f t="shared" si="1"/>
        <v>90.14066000000003</v>
      </c>
      <c r="L15" s="2">
        <f t="shared" si="2"/>
        <v>223.28290506405605</v>
      </c>
      <c r="M15" s="2">
        <f>SUMIF(A:A,A15,L:L)</f>
        <v>3410.012351069343</v>
      </c>
      <c r="N15" s="3">
        <f t="shared" si="3"/>
        <v>0.06547862062553438</v>
      </c>
      <c r="O15" s="7">
        <f t="shared" si="4"/>
        <v>15.272160446367664</v>
      </c>
      <c r="P15" s="3">
        <f t="shared" si="5"/>
        <v>0.06547862062553438</v>
      </c>
      <c r="Q15" s="3">
        <f>IF(ISNUMBER(P15),SUMIF(A:A,A15,P:P),"")</f>
        <v>0.8875604442434065</v>
      </c>
      <c r="R15" s="3">
        <f t="shared" si="6"/>
        <v>0.07377370301957416</v>
      </c>
      <c r="S15" s="8">
        <f t="shared" si="7"/>
        <v>13.554965510334664</v>
      </c>
    </row>
    <row r="16" spans="1:19" ht="15">
      <c r="A16" s="1">
        <v>19</v>
      </c>
      <c r="B16" s="5">
        <v>0.5833333333333334</v>
      </c>
      <c r="C16" s="1" t="s">
        <v>206</v>
      </c>
      <c r="D16" s="1">
        <v>1</v>
      </c>
      <c r="E16" s="1">
        <v>2</v>
      </c>
      <c r="F16" s="1" t="s">
        <v>207</v>
      </c>
      <c r="G16" s="2">
        <v>25.4879666666667</v>
      </c>
      <c r="H16" s="6">
        <f>1+_xlfn.COUNTIFS(A:A,A16,O:O,"&lt;"&amp;O16)</f>
        <v>10</v>
      </c>
      <c r="I16" s="2">
        <f>_xlfn.AVERAGEIF(A:A,A16,G:G)</f>
        <v>48.266206666666676</v>
      </c>
      <c r="J16" s="2">
        <f t="shared" si="0"/>
        <v>-22.778239999999975</v>
      </c>
      <c r="K16" s="2">
        <f t="shared" si="1"/>
        <v>67.22176000000002</v>
      </c>
      <c r="L16" s="2">
        <f t="shared" si="2"/>
        <v>56.44719503556519</v>
      </c>
      <c r="M16" s="2">
        <f>SUMIF(A:A,A16,L:L)</f>
        <v>3410.012351069343</v>
      </c>
      <c r="N16" s="3">
        <f t="shared" si="3"/>
        <v>0.016553369672653518</v>
      </c>
      <c r="O16" s="7">
        <f t="shared" si="4"/>
        <v>60.41066077633843</v>
      </c>
      <c r="P16" s="3">
        <f t="shared" si="5"/>
      </c>
      <c r="Q16" s="3">
        <f>IF(ISNUMBER(P16),SUMIF(A:A,A16,P:P),"")</f>
      </c>
      <c r="R16" s="3">
        <f t="shared" si="6"/>
      </c>
      <c r="S16" s="8">
        <f t="shared" si="7"/>
      </c>
    </row>
    <row r="17" spans="1:19" ht="15">
      <c r="A17" s="1">
        <v>19</v>
      </c>
      <c r="B17" s="5">
        <v>0.5833333333333334</v>
      </c>
      <c r="C17" s="1" t="s">
        <v>206</v>
      </c>
      <c r="D17" s="1">
        <v>1</v>
      </c>
      <c r="E17" s="1">
        <v>5</v>
      </c>
      <c r="F17" s="1" t="s">
        <v>209</v>
      </c>
      <c r="G17" s="2">
        <v>41.6252333333333</v>
      </c>
      <c r="H17" s="6">
        <f>1+_xlfn.COUNTIFS(A:A,A17,O:O,"&lt;"&amp;O17)</f>
        <v>7</v>
      </c>
      <c r="I17" s="2">
        <f>_xlfn.AVERAGEIF(A:A,A17,G:G)</f>
        <v>48.266206666666676</v>
      </c>
      <c r="J17" s="2">
        <f t="shared" si="0"/>
        <v>-6.640973333333378</v>
      </c>
      <c r="K17" s="2">
        <f t="shared" si="1"/>
        <v>83.35902666666662</v>
      </c>
      <c r="L17" s="2">
        <f t="shared" si="2"/>
        <v>148.6421292735102</v>
      </c>
      <c r="M17" s="2">
        <f>SUMIF(A:A,A17,L:L)</f>
        <v>3410.012351069343</v>
      </c>
      <c r="N17" s="3">
        <f t="shared" si="3"/>
        <v>0.04358990935235107</v>
      </c>
      <c r="O17" s="7">
        <f t="shared" si="4"/>
        <v>22.941089230461177</v>
      </c>
      <c r="P17" s="3">
        <f t="shared" si="5"/>
      </c>
      <c r="Q17" s="3">
        <f>IF(ISNUMBER(P17),SUMIF(A:A,A17,P:P),"")</f>
      </c>
      <c r="R17" s="3">
        <f t="shared" si="6"/>
      </c>
      <c r="S17" s="8">
        <f t="shared" si="7"/>
      </c>
    </row>
    <row r="18" spans="1:19" ht="15">
      <c r="A18" s="1">
        <v>19</v>
      </c>
      <c r="B18" s="5">
        <v>0.5833333333333334</v>
      </c>
      <c r="C18" s="1" t="s">
        <v>206</v>
      </c>
      <c r="D18" s="1">
        <v>1</v>
      </c>
      <c r="E18" s="1">
        <v>7</v>
      </c>
      <c r="F18" s="1" t="s">
        <v>211</v>
      </c>
      <c r="G18" s="2">
        <v>35.55</v>
      </c>
      <c r="H18" s="6">
        <f>1+_xlfn.COUNTIFS(A:A,A18,O:O,"&lt;"&amp;O18)</f>
        <v>8</v>
      </c>
      <c r="I18" s="2">
        <f>_xlfn.AVERAGEIF(A:A,A18,G:G)</f>
        <v>48.266206666666676</v>
      </c>
      <c r="J18" s="2">
        <f t="shared" si="0"/>
        <v>-12.716206666666679</v>
      </c>
      <c r="K18" s="2">
        <f t="shared" si="1"/>
        <v>77.28379333333332</v>
      </c>
      <c r="L18" s="2">
        <f t="shared" si="2"/>
        <v>103.23702932718376</v>
      </c>
      <c r="M18" s="2">
        <f>SUMIF(A:A,A18,L:L)</f>
        <v>3410.012351069343</v>
      </c>
      <c r="N18" s="3">
        <f t="shared" si="3"/>
        <v>0.03027467900367274</v>
      </c>
      <c r="O18" s="7">
        <f t="shared" si="4"/>
        <v>33.0309034780744</v>
      </c>
      <c r="P18" s="3">
        <f t="shared" si="5"/>
      </c>
      <c r="Q18" s="3">
        <f>IF(ISNUMBER(P18),SUMIF(A:A,A18,P:P),"")</f>
      </c>
      <c r="R18" s="3">
        <f t="shared" si="6"/>
      </c>
      <c r="S18" s="8">
        <f t="shared" si="7"/>
      </c>
    </row>
    <row r="19" spans="1:19" ht="15">
      <c r="A19" s="1">
        <v>19</v>
      </c>
      <c r="B19" s="5">
        <v>0.5833333333333334</v>
      </c>
      <c r="C19" s="1" t="s">
        <v>206</v>
      </c>
      <c r="D19" s="1">
        <v>1</v>
      </c>
      <c r="E19" s="1">
        <v>12</v>
      </c>
      <c r="F19" s="1" t="s">
        <v>215</v>
      </c>
      <c r="G19" s="2">
        <v>30.2452</v>
      </c>
      <c r="H19" s="6">
        <f>1+_xlfn.COUNTIFS(A:A,A19,O:O,"&lt;"&amp;O19)</f>
        <v>9</v>
      </c>
      <c r="I19" s="2">
        <f>_xlfn.AVERAGEIF(A:A,A19,G:G)</f>
        <v>48.266206666666676</v>
      </c>
      <c r="J19" s="2">
        <f t="shared" si="0"/>
        <v>-18.021006666666675</v>
      </c>
      <c r="K19" s="2">
        <f t="shared" si="1"/>
        <v>71.97899333333332</v>
      </c>
      <c r="L19" s="2">
        <f t="shared" si="2"/>
        <v>75.0939202424744</v>
      </c>
      <c r="M19" s="2">
        <f>SUMIF(A:A,A19,L:L)</f>
        <v>3410.012351069343</v>
      </c>
      <c r="N19" s="3">
        <f t="shared" si="3"/>
        <v>0.022021597727916075</v>
      </c>
      <c r="O19" s="7">
        <f t="shared" si="4"/>
        <v>45.40996581425752</v>
      </c>
      <c r="P19" s="3">
        <f t="shared" si="5"/>
      </c>
      <c r="Q19" s="3">
        <f>IF(ISNUMBER(P19),SUMIF(A:A,A19,P:P),"")</f>
      </c>
      <c r="R19" s="3">
        <f t="shared" si="6"/>
      </c>
      <c r="S19" s="8">
        <f t="shared" si="7"/>
      </c>
    </row>
    <row r="20" spans="1:19" ht="15">
      <c r="A20" s="1">
        <v>13</v>
      </c>
      <c r="B20" s="5">
        <v>0.59375</v>
      </c>
      <c r="C20" s="1" t="s">
        <v>149</v>
      </c>
      <c r="D20" s="1">
        <v>1</v>
      </c>
      <c r="E20" s="1">
        <v>8</v>
      </c>
      <c r="F20" s="1" t="s">
        <v>157</v>
      </c>
      <c r="G20" s="2">
        <v>66.5541</v>
      </c>
      <c r="H20" s="6">
        <f>1+_xlfn.COUNTIFS(A:A,A20,O:O,"&lt;"&amp;O20)</f>
        <v>1</v>
      </c>
      <c r="I20" s="2">
        <f>_xlfn.AVERAGEIF(A:A,A20,G:G)</f>
        <v>48.23177037037038</v>
      </c>
      <c r="J20" s="2">
        <f t="shared" si="0"/>
        <v>18.32232962962963</v>
      </c>
      <c r="K20" s="2">
        <f t="shared" si="1"/>
        <v>108.32232962962962</v>
      </c>
      <c r="L20" s="2">
        <f t="shared" si="2"/>
        <v>664.7026366908208</v>
      </c>
      <c r="M20" s="2">
        <f>SUMIF(A:A,A20,L:L)</f>
        <v>2474.8627915005486</v>
      </c>
      <c r="N20" s="3">
        <f t="shared" si="3"/>
        <v>0.2685816114629131</v>
      </c>
      <c r="O20" s="7">
        <f t="shared" si="4"/>
        <v>3.723263087719184</v>
      </c>
      <c r="P20" s="3">
        <f t="shared" si="5"/>
        <v>0.2685816114629131</v>
      </c>
      <c r="Q20" s="3">
        <f>IF(ISNUMBER(P20),SUMIF(A:A,A20,P:P),"")</f>
        <v>0.9239665937539396</v>
      </c>
      <c r="R20" s="3">
        <f t="shared" si="6"/>
        <v>0.290683249024952</v>
      </c>
      <c r="S20" s="8">
        <f t="shared" si="7"/>
        <v>3.44017071280967</v>
      </c>
    </row>
    <row r="21" spans="1:19" ht="15">
      <c r="A21" s="1">
        <v>13</v>
      </c>
      <c r="B21" s="5">
        <v>0.59375</v>
      </c>
      <c r="C21" s="1" t="s">
        <v>149</v>
      </c>
      <c r="D21" s="1">
        <v>1</v>
      </c>
      <c r="E21" s="1">
        <v>7</v>
      </c>
      <c r="F21" s="1" t="s">
        <v>156</v>
      </c>
      <c r="G21" s="2">
        <v>61.8668</v>
      </c>
      <c r="H21" s="6">
        <f>1+_xlfn.COUNTIFS(A:A,A21,O:O,"&lt;"&amp;O21)</f>
        <v>2</v>
      </c>
      <c r="I21" s="2">
        <f>_xlfn.AVERAGEIF(A:A,A21,G:G)</f>
        <v>48.23177037037038</v>
      </c>
      <c r="J21" s="2">
        <f t="shared" si="0"/>
        <v>13.63502962962962</v>
      </c>
      <c r="K21" s="2">
        <f t="shared" si="1"/>
        <v>103.63502962962963</v>
      </c>
      <c r="L21" s="2">
        <f t="shared" si="2"/>
        <v>501.7498946833532</v>
      </c>
      <c r="M21" s="2">
        <f>SUMIF(A:A,A21,L:L)</f>
        <v>2474.8627915005486</v>
      </c>
      <c r="N21" s="3">
        <f t="shared" si="3"/>
        <v>0.20273846954526892</v>
      </c>
      <c r="O21" s="7">
        <f t="shared" si="4"/>
        <v>4.932463001436996</v>
      </c>
      <c r="P21" s="3">
        <f t="shared" si="5"/>
        <v>0.20273846954526892</v>
      </c>
      <c r="Q21" s="3">
        <f>IF(ISNUMBER(P21),SUMIF(A:A,A21,P:P),"")</f>
        <v>0.9239665937539396</v>
      </c>
      <c r="R21" s="3">
        <f t="shared" si="6"/>
        <v>0.21942186104540048</v>
      </c>
      <c r="S21" s="8">
        <f t="shared" si="7"/>
        <v>4.557431038255073</v>
      </c>
    </row>
    <row r="22" spans="1:19" ht="15">
      <c r="A22" s="1">
        <v>13</v>
      </c>
      <c r="B22" s="5">
        <v>0.59375</v>
      </c>
      <c r="C22" s="1" t="s">
        <v>149</v>
      </c>
      <c r="D22" s="1">
        <v>1</v>
      </c>
      <c r="E22" s="1">
        <v>6</v>
      </c>
      <c r="F22" s="1" t="s">
        <v>155</v>
      </c>
      <c r="G22" s="2">
        <v>56.0727</v>
      </c>
      <c r="H22" s="6">
        <f>1+_xlfn.COUNTIFS(A:A,A22,O:O,"&lt;"&amp;O22)</f>
        <v>3</v>
      </c>
      <c r="I22" s="2">
        <f>_xlfn.AVERAGEIF(A:A,A22,G:G)</f>
        <v>48.23177037037038</v>
      </c>
      <c r="J22" s="2">
        <f t="shared" si="0"/>
        <v>7.8409296296296205</v>
      </c>
      <c r="K22" s="2">
        <f t="shared" si="1"/>
        <v>97.84092962962961</v>
      </c>
      <c r="L22" s="2">
        <f t="shared" si="2"/>
        <v>354.4104758810315</v>
      </c>
      <c r="M22" s="2">
        <f>SUMIF(A:A,A22,L:L)</f>
        <v>2474.8627915005486</v>
      </c>
      <c r="N22" s="3">
        <f t="shared" si="3"/>
        <v>0.14320409078765406</v>
      </c>
      <c r="O22" s="7">
        <f t="shared" si="4"/>
        <v>6.9830407392678495</v>
      </c>
      <c r="P22" s="3">
        <f t="shared" si="5"/>
        <v>0.14320409078765406</v>
      </c>
      <c r="Q22" s="3">
        <f>IF(ISNUMBER(P22),SUMIF(A:A,A22,P:P),"")</f>
        <v>0.9239665937539396</v>
      </c>
      <c r="R22" s="3">
        <f t="shared" si="6"/>
        <v>0.15498838567944</v>
      </c>
      <c r="S22" s="8">
        <f t="shared" si="7"/>
        <v>6.452096365906307</v>
      </c>
    </row>
    <row r="23" spans="1:19" ht="15">
      <c r="A23" s="1">
        <v>13</v>
      </c>
      <c r="B23" s="5">
        <v>0.59375</v>
      </c>
      <c r="C23" s="1" t="s">
        <v>149</v>
      </c>
      <c r="D23" s="1">
        <v>1</v>
      </c>
      <c r="E23" s="1">
        <v>1</v>
      </c>
      <c r="F23" s="1" t="s">
        <v>150</v>
      </c>
      <c r="G23" s="2">
        <v>48.0663</v>
      </c>
      <c r="H23" s="6">
        <f>1+_xlfn.COUNTIFS(A:A,A23,O:O,"&lt;"&amp;O23)</f>
        <v>4</v>
      </c>
      <c r="I23" s="2">
        <f>_xlfn.AVERAGEIF(A:A,A23,G:G)</f>
        <v>48.23177037037038</v>
      </c>
      <c r="J23" s="2">
        <f t="shared" si="0"/>
        <v>-0.16547037037037882</v>
      </c>
      <c r="K23" s="2">
        <f t="shared" si="1"/>
        <v>89.83452962962963</v>
      </c>
      <c r="L23" s="2">
        <f t="shared" si="2"/>
        <v>219.21912005053767</v>
      </c>
      <c r="M23" s="2">
        <f>SUMIF(A:A,A23,L:L)</f>
        <v>2474.8627915005486</v>
      </c>
      <c r="N23" s="3">
        <f t="shared" si="3"/>
        <v>0.08857829242227268</v>
      </c>
      <c r="O23" s="7">
        <f t="shared" si="4"/>
        <v>11.289447703877318</v>
      </c>
      <c r="P23" s="3">
        <f t="shared" si="5"/>
        <v>0.08857829242227268</v>
      </c>
      <c r="Q23" s="3">
        <f>IF(ISNUMBER(P23),SUMIF(A:A,A23,P:P),"")</f>
        <v>0.9239665937539396</v>
      </c>
      <c r="R23" s="3">
        <f t="shared" si="6"/>
        <v>0.09586741882343623</v>
      </c>
      <c r="S23" s="8">
        <f t="shared" si="7"/>
        <v>10.43107254031476</v>
      </c>
    </row>
    <row r="24" spans="1:19" ht="15">
      <c r="A24" s="1">
        <v>13</v>
      </c>
      <c r="B24" s="5">
        <v>0.59375</v>
      </c>
      <c r="C24" s="1" t="s">
        <v>149</v>
      </c>
      <c r="D24" s="1">
        <v>1</v>
      </c>
      <c r="E24" s="1">
        <v>2</v>
      </c>
      <c r="F24" s="1" t="s">
        <v>151</v>
      </c>
      <c r="G24" s="2">
        <v>47.9519333333334</v>
      </c>
      <c r="H24" s="6">
        <f>1+_xlfn.COUNTIFS(A:A,A24,O:O,"&lt;"&amp;O24)</f>
        <v>5</v>
      </c>
      <c r="I24" s="2">
        <f>_xlfn.AVERAGEIF(A:A,A24,G:G)</f>
        <v>48.23177037037038</v>
      </c>
      <c r="J24" s="2">
        <f t="shared" si="0"/>
        <v>-0.2798370370369767</v>
      </c>
      <c r="K24" s="2">
        <f t="shared" si="1"/>
        <v>89.72016296296303</v>
      </c>
      <c r="L24" s="2">
        <f t="shared" si="2"/>
        <v>217.7199878537896</v>
      </c>
      <c r="M24" s="2">
        <f>SUMIF(A:A,A24,L:L)</f>
        <v>2474.8627915005486</v>
      </c>
      <c r="N24" s="3">
        <f t="shared" si="3"/>
        <v>0.08797254886271191</v>
      </c>
      <c r="O24" s="7">
        <f t="shared" si="4"/>
        <v>11.367182296384055</v>
      </c>
      <c r="P24" s="3">
        <f t="shared" si="5"/>
        <v>0.08797254886271191</v>
      </c>
      <c r="Q24" s="3">
        <f>IF(ISNUMBER(P24),SUMIF(A:A,A24,P:P),"")</f>
        <v>0.9239665937539396</v>
      </c>
      <c r="R24" s="3">
        <f t="shared" si="6"/>
        <v>0.09521182849835778</v>
      </c>
      <c r="S24" s="8">
        <f t="shared" si="7"/>
        <v>10.50289670697006</v>
      </c>
    </row>
    <row r="25" spans="1:19" ht="15">
      <c r="A25" s="1">
        <v>13</v>
      </c>
      <c r="B25" s="5">
        <v>0.59375</v>
      </c>
      <c r="C25" s="1" t="s">
        <v>149</v>
      </c>
      <c r="D25" s="1">
        <v>1</v>
      </c>
      <c r="E25" s="1">
        <v>4</v>
      </c>
      <c r="F25" s="1" t="s">
        <v>153</v>
      </c>
      <c r="G25" s="2">
        <v>44.9258</v>
      </c>
      <c r="H25" s="6">
        <f>1+_xlfn.COUNTIFS(A:A,A25,O:O,"&lt;"&amp;O25)</f>
        <v>6</v>
      </c>
      <c r="I25" s="2">
        <f>_xlfn.AVERAGEIF(A:A,A25,G:G)</f>
        <v>48.23177037037038</v>
      </c>
      <c r="J25" s="2">
        <f t="shared" si="0"/>
        <v>-3.3059703703703747</v>
      </c>
      <c r="K25" s="2">
        <f t="shared" si="1"/>
        <v>86.69402962962963</v>
      </c>
      <c r="L25" s="2">
        <f t="shared" si="2"/>
        <v>181.57009505104872</v>
      </c>
      <c r="M25" s="2">
        <f>SUMIF(A:A,A25,L:L)</f>
        <v>2474.8627915005486</v>
      </c>
      <c r="N25" s="3">
        <f t="shared" si="3"/>
        <v>0.07336572179864562</v>
      </c>
      <c r="O25" s="7">
        <f t="shared" si="4"/>
        <v>13.630343646649173</v>
      </c>
      <c r="P25" s="3">
        <f t="shared" si="5"/>
        <v>0.07336572179864562</v>
      </c>
      <c r="Q25" s="3">
        <f>IF(ISNUMBER(P25),SUMIF(A:A,A25,P:P),"")</f>
        <v>0.9239665937539396</v>
      </c>
      <c r="R25" s="3">
        <f t="shared" si="6"/>
        <v>0.07940300254857867</v>
      </c>
      <c r="S25" s="8">
        <f t="shared" si="7"/>
        <v>12.593982190890088</v>
      </c>
    </row>
    <row r="26" spans="1:19" ht="15">
      <c r="A26" s="1">
        <v>13</v>
      </c>
      <c r="B26" s="5">
        <v>0.59375</v>
      </c>
      <c r="C26" s="1" t="s">
        <v>149</v>
      </c>
      <c r="D26" s="1">
        <v>1</v>
      </c>
      <c r="E26" s="1">
        <v>5</v>
      </c>
      <c r="F26" s="1" t="s">
        <v>154</v>
      </c>
      <c r="G26" s="2">
        <v>41.4417</v>
      </c>
      <c r="H26" s="6">
        <f>1+_xlfn.COUNTIFS(A:A,A26,O:O,"&lt;"&amp;O26)</f>
        <v>7</v>
      </c>
      <c r="I26" s="2">
        <f>_xlfn.AVERAGEIF(A:A,A26,G:G)</f>
        <v>48.23177037037038</v>
      </c>
      <c r="J26" s="2">
        <f t="shared" si="0"/>
        <v>-6.79007037037038</v>
      </c>
      <c r="K26" s="2">
        <f t="shared" si="1"/>
        <v>83.20992962962961</v>
      </c>
      <c r="L26" s="2">
        <f t="shared" si="2"/>
        <v>147.318333260547</v>
      </c>
      <c r="M26" s="2">
        <f>SUMIF(A:A,A26,L:L)</f>
        <v>2474.8627915005486</v>
      </c>
      <c r="N26" s="3">
        <f t="shared" si="3"/>
        <v>0.059525858874473425</v>
      </c>
      <c r="O26" s="7">
        <f t="shared" si="4"/>
        <v>16.799421611182023</v>
      </c>
      <c r="P26" s="3">
        <f t="shared" si="5"/>
        <v>0.059525858874473425</v>
      </c>
      <c r="Q26" s="3">
        <f>IF(ISNUMBER(P26),SUMIF(A:A,A26,P:P),"")</f>
        <v>0.9239665937539396</v>
      </c>
      <c r="R26" s="3">
        <f t="shared" si="6"/>
        <v>0.06442425437983496</v>
      </c>
      <c r="S26" s="8">
        <f t="shared" si="7"/>
        <v>15.522104363120171</v>
      </c>
    </row>
    <row r="27" spans="1:19" ht="15">
      <c r="A27" s="1">
        <v>13</v>
      </c>
      <c r="B27" s="5">
        <v>0.59375</v>
      </c>
      <c r="C27" s="1" t="s">
        <v>149</v>
      </c>
      <c r="D27" s="1">
        <v>1</v>
      </c>
      <c r="E27" s="1">
        <v>3</v>
      </c>
      <c r="F27" s="1" t="s">
        <v>152</v>
      </c>
      <c r="G27" s="2">
        <v>30.1009666666667</v>
      </c>
      <c r="H27" s="6">
        <f>1+_xlfn.COUNTIFS(A:A,A27,O:O,"&lt;"&amp;O27)</f>
        <v>9</v>
      </c>
      <c r="I27" s="2">
        <f>_xlfn.AVERAGEIF(A:A,A27,G:G)</f>
        <v>48.23177037037038</v>
      </c>
      <c r="J27" s="2">
        <f t="shared" si="0"/>
        <v>-18.130803703703677</v>
      </c>
      <c r="K27" s="2">
        <f t="shared" si="1"/>
        <v>71.86919629629632</v>
      </c>
      <c r="L27" s="2">
        <f t="shared" si="2"/>
        <v>74.60084078911565</v>
      </c>
      <c r="M27" s="2">
        <f>SUMIF(A:A,A27,L:L)</f>
        <v>2474.8627915005486</v>
      </c>
      <c r="N27" s="3">
        <f t="shared" si="3"/>
        <v>0.03014342493867467</v>
      </c>
      <c r="O27" s="7">
        <f t="shared" si="4"/>
        <v>33.17473054354146</v>
      </c>
      <c r="P27" s="3">
        <f t="shared" si="5"/>
      </c>
      <c r="Q27" s="3">
        <f>IF(ISNUMBER(P27),SUMIF(A:A,A27,P:P),"")</f>
      </c>
      <c r="R27" s="3">
        <f t="shared" si="6"/>
      </c>
      <c r="S27" s="8">
        <f t="shared" si="7"/>
      </c>
    </row>
    <row r="28" spans="1:19" ht="15">
      <c r="A28" s="1">
        <v>13</v>
      </c>
      <c r="B28" s="5">
        <v>0.59375</v>
      </c>
      <c r="C28" s="1" t="s">
        <v>149</v>
      </c>
      <c r="D28" s="1">
        <v>1</v>
      </c>
      <c r="E28" s="1">
        <v>9</v>
      </c>
      <c r="F28" s="1" t="s">
        <v>158</v>
      </c>
      <c r="G28" s="2">
        <v>37.1056333333333</v>
      </c>
      <c r="H28" s="6">
        <f>1+_xlfn.COUNTIFS(A:A,A28,O:O,"&lt;"&amp;O28)</f>
        <v>8</v>
      </c>
      <c r="I28" s="2">
        <f>_xlfn.AVERAGEIF(A:A,A28,G:G)</f>
        <v>48.23177037037038</v>
      </c>
      <c r="J28" s="2">
        <f t="shared" si="0"/>
        <v>-11.126137037037076</v>
      </c>
      <c r="K28" s="2">
        <f t="shared" si="1"/>
        <v>78.87386296296293</v>
      </c>
      <c r="L28" s="2">
        <f t="shared" si="2"/>
        <v>113.57140724030369</v>
      </c>
      <c r="M28" s="2">
        <f>SUMIF(A:A,A28,L:L)</f>
        <v>2474.8627915005486</v>
      </c>
      <c r="N28" s="3">
        <f t="shared" si="3"/>
        <v>0.04588998130738534</v>
      </c>
      <c r="O28" s="7">
        <f t="shared" si="4"/>
        <v>21.791248797895328</v>
      </c>
      <c r="P28" s="3">
        <f t="shared" si="5"/>
      </c>
      <c r="Q28" s="3">
        <f>IF(ISNUMBER(P28),SUMIF(A:A,A28,P:P),"")</f>
      </c>
      <c r="R28" s="3">
        <f t="shared" si="6"/>
      </c>
      <c r="S28" s="8">
        <f t="shared" si="7"/>
      </c>
    </row>
    <row r="29" spans="1:19" ht="15">
      <c r="A29" s="1">
        <v>8</v>
      </c>
      <c r="B29" s="5">
        <v>0.607638888888889</v>
      </c>
      <c r="C29" s="1" t="s">
        <v>97</v>
      </c>
      <c r="D29" s="1">
        <v>3</v>
      </c>
      <c r="E29" s="1">
        <v>8</v>
      </c>
      <c r="F29" s="1" t="s">
        <v>108</v>
      </c>
      <c r="G29" s="2">
        <v>51.938700000000004</v>
      </c>
      <c r="H29" s="6">
        <f>1+_xlfn.COUNTIFS(A:A,A29,O:O,"&lt;"&amp;O29)</f>
        <v>1</v>
      </c>
      <c r="I29" s="2">
        <f>_xlfn.AVERAGEIF(A:A,A29,G:G)</f>
        <v>40.75859999999998</v>
      </c>
      <c r="J29" s="2">
        <f t="shared" si="0"/>
        <v>11.180100000000024</v>
      </c>
      <c r="K29" s="2">
        <f t="shared" si="1"/>
        <v>101.18010000000002</v>
      </c>
      <c r="L29" s="2">
        <f t="shared" si="2"/>
        <v>433.029562784066</v>
      </c>
      <c r="M29" s="2">
        <f>SUMIF(A:A,A29,L:L)</f>
        <v>2039.39815705229</v>
      </c>
      <c r="N29" s="3">
        <f t="shared" si="3"/>
        <v>0.21233203594238767</v>
      </c>
      <c r="O29" s="7">
        <f t="shared" si="4"/>
        <v>4.709604914593911</v>
      </c>
      <c r="P29" s="3">
        <f t="shared" si="5"/>
        <v>0.21233203594238767</v>
      </c>
      <c r="Q29" s="3">
        <f>IF(ISNUMBER(P29),SUMIF(A:A,A29,P:P),"")</f>
        <v>0.9569045571696833</v>
      </c>
      <c r="R29" s="3">
        <f t="shared" si="6"/>
        <v>0.22189468568361712</v>
      </c>
      <c r="S29" s="8">
        <f t="shared" si="7"/>
        <v>4.5066424052436505</v>
      </c>
    </row>
    <row r="30" spans="1:19" ht="15">
      <c r="A30" s="1">
        <v>8</v>
      </c>
      <c r="B30" s="5">
        <v>0.607638888888889</v>
      </c>
      <c r="C30" s="1" t="s">
        <v>97</v>
      </c>
      <c r="D30" s="1">
        <v>3</v>
      </c>
      <c r="E30" s="1">
        <v>12</v>
      </c>
      <c r="F30" s="1" t="s">
        <v>111</v>
      </c>
      <c r="G30" s="2">
        <v>47.959366666666696</v>
      </c>
      <c r="H30" s="6">
        <f>1+_xlfn.COUNTIFS(A:A,A30,O:O,"&lt;"&amp;O30)</f>
        <v>2</v>
      </c>
      <c r="I30" s="2">
        <f>_xlfn.AVERAGEIF(A:A,A30,G:G)</f>
        <v>40.75859999999998</v>
      </c>
      <c r="J30" s="2">
        <f t="shared" si="0"/>
        <v>7.200766666666716</v>
      </c>
      <c r="K30" s="2">
        <f t="shared" si="1"/>
        <v>97.20076666666671</v>
      </c>
      <c r="L30" s="2">
        <f t="shared" si="2"/>
        <v>341.05576580568544</v>
      </c>
      <c r="M30" s="2">
        <f>SUMIF(A:A,A30,L:L)</f>
        <v>2039.39815705229</v>
      </c>
      <c r="N30" s="3">
        <f t="shared" si="3"/>
        <v>0.16723353633830945</v>
      </c>
      <c r="O30" s="7">
        <f t="shared" si="4"/>
        <v>5.979661866248071</v>
      </c>
      <c r="P30" s="3">
        <f t="shared" si="5"/>
        <v>0.16723353633830945</v>
      </c>
      <c r="Q30" s="3">
        <f>IF(ISNUMBER(P30),SUMIF(A:A,A30,P:P),"")</f>
        <v>0.9569045571696833</v>
      </c>
      <c r="R30" s="3">
        <f t="shared" si="6"/>
        <v>0.17476511642179873</v>
      </c>
      <c r="S30" s="8">
        <f t="shared" si="7"/>
        <v>5.721965690146551</v>
      </c>
    </row>
    <row r="31" spans="1:19" ht="15">
      <c r="A31" s="1">
        <v>8</v>
      </c>
      <c r="B31" s="5">
        <v>0.607638888888889</v>
      </c>
      <c r="C31" s="1" t="s">
        <v>97</v>
      </c>
      <c r="D31" s="1">
        <v>3</v>
      </c>
      <c r="E31" s="1">
        <v>3</v>
      </c>
      <c r="F31" s="1" t="s">
        <v>106</v>
      </c>
      <c r="G31" s="2">
        <v>47.8856333333333</v>
      </c>
      <c r="H31" s="6">
        <f>1+_xlfn.COUNTIFS(A:A,A31,O:O,"&lt;"&amp;O31)</f>
        <v>3</v>
      </c>
      <c r="I31" s="2">
        <f>_xlfn.AVERAGEIF(A:A,A31,G:G)</f>
        <v>40.75859999999998</v>
      </c>
      <c r="J31" s="2">
        <f t="shared" si="0"/>
        <v>7.127033333333323</v>
      </c>
      <c r="K31" s="2">
        <f t="shared" si="1"/>
        <v>97.12703333333332</v>
      </c>
      <c r="L31" s="2">
        <f t="shared" si="2"/>
        <v>339.55026771497495</v>
      </c>
      <c r="M31" s="2">
        <f>SUMIF(A:A,A31,L:L)</f>
        <v>2039.39815705229</v>
      </c>
      <c r="N31" s="3">
        <f t="shared" si="3"/>
        <v>0.16649532929153713</v>
      </c>
      <c r="O31" s="7">
        <f t="shared" si="4"/>
        <v>6.006174493033238</v>
      </c>
      <c r="P31" s="3">
        <f t="shared" si="5"/>
        <v>0.16649532929153713</v>
      </c>
      <c r="Q31" s="3">
        <f>IF(ISNUMBER(P31),SUMIF(A:A,A31,P:P),"")</f>
        <v>0.9569045571696833</v>
      </c>
      <c r="R31" s="3">
        <f t="shared" si="6"/>
        <v>0.17399366325936866</v>
      </c>
      <c r="S31" s="8">
        <f t="shared" si="7"/>
        <v>5.747335743539816</v>
      </c>
    </row>
    <row r="32" spans="1:19" ht="15">
      <c r="A32" s="1">
        <v>8</v>
      </c>
      <c r="B32" s="5">
        <v>0.607638888888889</v>
      </c>
      <c r="C32" s="1" t="s">
        <v>97</v>
      </c>
      <c r="D32" s="1">
        <v>3</v>
      </c>
      <c r="E32" s="1">
        <v>7</v>
      </c>
      <c r="F32" s="1" t="s">
        <v>107</v>
      </c>
      <c r="G32" s="2">
        <v>46.185166666666596</v>
      </c>
      <c r="H32" s="6">
        <f>1+_xlfn.COUNTIFS(A:A,A32,O:O,"&lt;"&amp;O32)</f>
        <v>4</v>
      </c>
      <c r="I32" s="2">
        <f>_xlfn.AVERAGEIF(A:A,A32,G:G)</f>
        <v>40.75859999999998</v>
      </c>
      <c r="J32" s="2">
        <f t="shared" si="0"/>
        <v>5.426566666666616</v>
      </c>
      <c r="K32" s="2">
        <f t="shared" si="1"/>
        <v>95.42656666666662</v>
      </c>
      <c r="L32" s="2">
        <f t="shared" si="2"/>
        <v>306.61534067396695</v>
      </c>
      <c r="M32" s="2">
        <f>SUMIF(A:A,A32,L:L)</f>
        <v>2039.39815705229</v>
      </c>
      <c r="N32" s="3">
        <f t="shared" si="3"/>
        <v>0.1503459928183633</v>
      </c>
      <c r="O32" s="7">
        <f t="shared" si="4"/>
        <v>6.651324596380328</v>
      </c>
      <c r="P32" s="3">
        <f t="shared" si="5"/>
        <v>0.1503459928183633</v>
      </c>
      <c r="Q32" s="3">
        <f>IF(ISNUMBER(P32),SUMIF(A:A,A32,P:P),"")</f>
        <v>0.9569045571696833</v>
      </c>
      <c r="R32" s="3">
        <f t="shared" si="6"/>
        <v>0.15711702038817146</v>
      </c>
      <c r="S32" s="8">
        <f t="shared" si="7"/>
        <v>6.36468281749114</v>
      </c>
    </row>
    <row r="33" spans="1:19" ht="15">
      <c r="A33" s="1">
        <v>8</v>
      </c>
      <c r="B33" s="5">
        <v>0.607638888888889</v>
      </c>
      <c r="C33" s="1" t="s">
        <v>97</v>
      </c>
      <c r="D33" s="1">
        <v>3</v>
      </c>
      <c r="E33" s="1">
        <v>6</v>
      </c>
      <c r="F33" s="1" t="s">
        <v>19</v>
      </c>
      <c r="G33" s="2">
        <v>45.035399999999996</v>
      </c>
      <c r="H33" s="6">
        <f>1+_xlfn.COUNTIFS(A:A,A33,O:O,"&lt;"&amp;O33)</f>
        <v>5</v>
      </c>
      <c r="I33" s="2">
        <f>_xlfn.AVERAGEIF(A:A,A33,G:G)</f>
        <v>40.75859999999998</v>
      </c>
      <c r="J33" s="2">
        <f t="shared" si="0"/>
        <v>4.276800000000016</v>
      </c>
      <c r="K33" s="2">
        <f t="shared" si="1"/>
        <v>94.27680000000001</v>
      </c>
      <c r="L33" s="2">
        <f t="shared" si="2"/>
        <v>286.1762844122182</v>
      </c>
      <c r="M33" s="2">
        <f>SUMIF(A:A,A33,L:L)</f>
        <v>2039.39815705229</v>
      </c>
      <c r="N33" s="3">
        <f t="shared" si="3"/>
        <v>0.14032389086094516</v>
      </c>
      <c r="O33" s="7">
        <f t="shared" si="4"/>
        <v>7.126370241479096</v>
      </c>
      <c r="P33" s="3">
        <f t="shared" si="5"/>
        <v>0.14032389086094516</v>
      </c>
      <c r="Q33" s="3">
        <f>IF(ISNUMBER(P33),SUMIF(A:A,A33,P:P),"")</f>
        <v>0.9569045571696833</v>
      </c>
      <c r="R33" s="3">
        <f t="shared" si="6"/>
        <v>0.14664356001814108</v>
      </c>
      <c r="S33" s="8">
        <f t="shared" si="7"/>
        <v>6.819256160149763</v>
      </c>
    </row>
    <row r="34" spans="1:19" ht="15">
      <c r="A34" s="1">
        <v>8</v>
      </c>
      <c r="B34" s="5">
        <v>0.607638888888889</v>
      </c>
      <c r="C34" s="1" t="s">
        <v>97</v>
      </c>
      <c r="D34" s="1">
        <v>3</v>
      </c>
      <c r="E34" s="1">
        <v>9</v>
      </c>
      <c r="F34" s="1" t="s">
        <v>109</v>
      </c>
      <c r="G34" s="2">
        <v>32.1047</v>
      </c>
      <c r="H34" s="6">
        <f>1+_xlfn.COUNTIFS(A:A,A34,O:O,"&lt;"&amp;O34)</f>
        <v>6</v>
      </c>
      <c r="I34" s="2">
        <f>_xlfn.AVERAGEIF(A:A,A34,G:G)</f>
        <v>40.75859999999998</v>
      </c>
      <c r="J34" s="2">
        <f t="shared" si="0"/>
        <v>-8.653899999999979</v>
      </c>
      <c r="K34" s="2">
        <f t="shared" si="1"/>
        <v>81.34610000000002</v>
      </c>
      <c r="L34" s="2">
        <f t="shared" si="2"/>
        <v>131.7315316017701</v>
      </c>
      <c r="M34" s="2">
        <f>SUMIF(A:A,A34,L:L)</f>
        <v>2039.39815705229</v>
      </c>
      <c r="N34" s="3">
        <f t="shared" si="3"/>
        <v>0.06459333659111104</v>
      </c>
      <c r="O34" s="7">
        <f t="shared" si="4"/>
        <v>15.481473055498023</v>
      </c>
      <c r="P34" s="3">
        <f t="shared" si="5"/>
        <v>0.06459333659111104</v>
      </c>
      <c r="Q34" s="3">
        <f>IF(ISNUMBER(P34),SUMIF(A:A,A34,P:P),"")</f>
        <v>0.9569045571696833</v>
      </c>
      <c r="R34" s="3">
        <f t="shared" si="6"/>
        <v>0.06750238161908662</v>
      </c>
      <c r="S34" s="8">
        <f t="shared" si="7"/>
        <v>14.814292118505717</v>
      </c>
    </row>
    <row r="35" spans="1:19" ht="15">
      <c r="A35" s="1">
        <v>8</v>
      </c>
      <c r="B35" s="5">
        <v>0.607638888888889</v>
      </c>
      <c r="C35" s="1" t="s">
        <v>97</v>
      </c>
      <c r="D35" s="1">
        <v>3</v>
      </c>
      <c r="E35" s="1">
        <v>10</v>
      </c>
      <c r="F35" s="1" t="s">
        <v>110</v>
      </c>
      <c r="G35" s="2">
        <v>29.600033333333297</v>
      </c>
      <c r="H35" s="6">
        <f>1+_xlfn.COUNTIFS(A:A,A35,O:O,"&lt;"&amp;O35)</f>
        <v>7</v>
      </c>
      <c r="I35" s="2">
        <f>_xlfn.AVERAGEIF(A:A,A35,G:G)</f>
        <v>40.75859999999998</v>
      </c>
      <c r="J35" s="2">
        <f t="shared" si="0"/>
        <v>-11.158566666666683</v>
      </c>
      <c r="K35" s="2">
        <f t="shared" si="1"/>
        <v>78.84143333333331</v>
      </c>
      <c r="L35" s="2">
        <f t="shared" si="2"/>
        <v>113.35063737410826</v>
      </c>
      <c r="M35" s="2">
        <f>SUMIF(A:A,A35,L:L)</f>
        <v>2039.39815705229</v>
      </c>
      <c r="N35" s="3">
        <f t="shared" si="3"/>
        <v>0.05558043532702965</v>
      </c>
      <c r="O35" s="7">
        <f t="shared" si="4"/>
        <v>17.99194256245208</v>
      </c>
      <c r="P35" s="3">
        <f t="shared" si="5"/>
        <v>0.05558043532702965</v>
      </c>
      <c r="Q35" s="3">
        <f>IF(ISNUMBER(P35),SUMIF(A:A,A35,P:P),"")</f>
        <v>0.9569045571696833</v>
      </c>
      <c r="R35" s="3">
        <f t="shared" si="6"/>
        <v>0.05808357260981656</v>
      </c>
      <c r="S35" s="8">
        <f t="shared" si="7"/>
        <v>17.216571830345583</v>
      </c>
    </row>
    <row r="36" spans="1:19" ht="15">
      <c r="A36" s="1">
        <v>8</v>
      </c>
      <c r="B36" s="5">
        <v>0.607638888888889</v>
      </c>
      <c r="C36" s="1" t="s">
        <v>97</v>
      </c>
      <c r="D36" s="1">
        <v>3</v>
      </c>
      <c r="E36" s="1">
        <v>13</v>
      </c>
      <c r="F36" s="1" t="s">
        <v>112</v>
      </c>
      <c r="G36" s="2">
        <v>25.3598</v>
      </c>
      <c r="H36" s="6">
        <f>1+_xlfn.COUNTIFS(A:A,A36,O:O,"&lt;"&amp;O36)</f>
        <v>8</v>
      </c>
      <c r="I36" s="2">
        <f>_xlfn.AVERAGEIF(A:A,A36,G:G)</f>
        <v>40.75859999999998</v>
      </c>
      <c r="J36" s="2">
        <f t="shared" si="0"/>
        <v>-15.39879999999998</v>
      </c>
      <c r="K36" s="2">
        <f t="shared" si="1"/>
        <v>74.60120000000002</v>
      </c>
      <c r="L36" s="2">
        <f t="shared" si="2"/>
        <v>87.8887666855001</v>
      </c>
      <c r="M36" s="2">
        <f>SUMIF(A:A,A36,L:L)</f>
        <v>2039.39815705229</v>
      </c>
      <c r="N36" s="3">
        <f t="shared" si="3"/>
        <v>0.04309544283031665</v>
      </c>
      <c r="O36" s="7">
        <f t="shared" si="4"/>
        <v>23.204309651426136</v>
      </c>
      <c r="P36" s="3">
        <f t="shared" si="5"/>
      </c>
      <c r="Q36" s="3">
        <f>IF(ISNUMBER(P36),SUMIF(A:A,A36,P:P),"")</f>
      </c>
      <c r="R36" s="3">
        <f t="shared" si="6"/>
      </c>
      <c r="S36" s="8">
        <f t="shared" si="7"/>
      </c>
    </row>
    <row r="37" spans="1:19" ht="15">
      <c r="A37" s="1">
        <v>14</v>
      </c>
      <c r="B37" s="5">
        <v>0.6180555555555556</v>
      </c>
      <c r="C37" s="1" t="s">
        <v>149</v>
      </c>
      <c r="D37" s="1">
        <v>2</v>
      </c>
      <c r="E37" s="1">
        <v>3</v>
      </c>
      <c r="F37" s="1" t="s">
        <v>161</v>
      </c>
      <c r="G37" s="2">
        <v>68.3388333333334</v>
      </c>
      <c r="H37" s="6">
        <f>1+_xlfn.COUNTIFS(A:A,A37,O:O,"&lt;"&amp;O37)</f>
        <v>1</v>
      </c>
      <c r="I37" s="2">
        <f>_xlfn.AVERAGEIF(A:A,A37,G:G)</f>
        <v>48.89648571428571</v>
      </c>
      <c r="J37" s="2">
        <f t="shared" si="0"/>
        <v>19.442347619047688</v>
      </c>
      <c r="K37" s="2">
        <f t="shared" si="1"/>
        <v>109.4423476190477</v>
      </c>
      <c r="L37" s="2">
        <f t="shared" si="2"/>
        <v>710.9064579923905</v>
      </c>
      <c r="M37" s="2">
        <f>SUMIF(A:A,A37,L:L)</f>
        <v>1916.0006799743526</v>
      </c>
      <c r="N37" s="3">
        <f t="shared" si="3"/>
        <v>0.37103664180427465</v>
      </c>
      <c r="O37" s="7">
        <f t="shared" si="4"/>
        <v>2.6951516031872385</v>
      </c>
      <c r="P37" s="3">
        <f t="shared" si="5"/>
        <v>0.37103664180427465</v>
      </c>
      <c r="Q37" s="3">
        <f>IF(ISNUMBER(P37),SUMIF(A:A,A37,P:P),"")</f>
        <v>0.9626612813154996</v>
      </c>
      <c r="R37" s="3">
        <f t="shared" si="6"/>
        <v>0.3854280306124333</v>
      </c>
      <c r="S37" s="8">
        <f t="shared" si="7"/>
        <v>2.59451809566375</v>
      </c>
    </row>
    <row r="38" spans="1:19" ht="15">
      <c r="A38" s="1">
        <v>14</v>
      </c>
      <c r="B38" s="5">
        <v>0.6180555555555556</v>
      </c>
      <c r="C38" s="1" t="s">
        <v>149</v>
      </c>
      <c r="D38" s="1">
        <v>2</v>
      </c>
      <c r="E38" s="1">
        <v>7</v>
      </c>
      <c r="F38" s="1" t="s">
        <v>165</v>
      </c>
      <c r="G38" s="2">
        <v>52.81773333333331</v>
      </c>
      <c r="H38" s="6">
        <f>1+_xlfn.COUNTIFS(A:A,A38,O:O,"&lt;"&amp;O38)</f>
        <v>2</v>
      </c>
      <c r="I38" s="2">
        <f>_xlfn.AVERAGEIF(A:A,A38,G:G)</f>
        <v>48.89648571428571</v>
      </c>
      <c r="J38" s="2">
        <f t="shared" si="0"/>
        <v>3.921247619047598</v>
      </c>
      <c r="K38" s="2">
        <f t="shared" si="1"/>
        <v>93.92124761904759</v>
      </c>
      <c r="L38" s="2">
        <f t="shared" si="2"/>
        <v>280.13590408394117</v>
      </c>
      <c r="M38" s="2">
        <f>SUMIF(A:A,A38,L:L)</f>
        <v>1916.0006799743526</v>
      </c>
      <c r="N38" s="3">
        <f t="shared" si="3"/>
        <v>0.14620866631826615</v>
      </c>
      <c r="O38" s="7">
        <f t="shared" si="4"/>
        <v>6.839539852057785</v>
      </c>
      <c r="P38" s="3">
        <f t="shared" si="5"/>
        <v>0.14620866631826615</v>
      </c>
      <c r="Q38" s="3">
        <f>IF(ISNUMBER(P38),SUMIF(A:A,A38,P:P),"")</f>
        <v>0.9626612813154996</v>
      </c>
      <c r="R38" s="3">
        <f t="shared" si="6"/>
        <v>0.15187965814774282</v>
      </c>
      <c r="S38" s="8">
        <f t="shared" si="7"/>
        <v>6.584160197590369</v>
      </c>
    </row>
    <row r="39" spans="1:19" ht="15">
      <c r="A39" s="1">
        <v>14</v>
      </c>
      <c r="B39" s="5">
        <v>0.6180555555555556</v>
      </c>
      <c r="C39" s="1" t="s">
        <v>149</v>
      </c>
      <c r="D39" s="1">
        <v>2</v>
      </c>
      <c r="E39" s="1">
        <v>6</v>
      </c>
      <c r="F39" s="1" t="s">
        <v>164</v>
      </c>
      <c r="G39" s="2">
        <v>52.1277</v>
      </c>
      <c r="H39" s="6">
        <f>1+_xlfn.COUNTIFS(A:A,A39,O:O,"&lt;"&amp;O39)</f>
        <v>3</v>
      </c>
      <c r="I39" s="2">
        <f>_xlfn.AVERAGEIF(A:A,A39,G:G)</f>
        <v>48.89648571428571</v>
      </c>
      <c r="J39" s="2">
        <f t="shared" si="0"/>
        <v>3.2312142857142874</v>
      </c>
      <c r="K39" s="2">
        <f t="shared" si="1"/>
        <v>93.23121428571429</v>
      </c>
      <c r="L39" s="2">
        <f t="shared" si="2"/>
        <v>268.774532001735</v>
      </c>
      <c r="M39" s="2">
        <f>SUMIF(A:A,A39,L:L)</f>
        <v>1916.0006799743526</v>
      </c>
      <c r="N39" s="3">
        <f t="shared" si="3"/>
        <v>0.14027893351547913</v>
      </c>
      <c r="O39" s="7">
        <f t="shared" si="4"/>
        <v>7.128654138860092</v>
      </c>
      <c r="P39" s="3">
        <f t="shared" si="5"/>
        <v>0.14027893351547913</v>
      </c>
      <c r="Q39" s="3">
        <f>IF(ISNUMBER(P39),SUMIF(A:A,A39,P:P),"")</f>
        <v>0.9626612813154996</v>
      </c>
      <c r="R39" s="3">
        <f t="shared" si="6"/>
        <v>0.1457199289492402</v>
      </c>
      <c r="S39" s="8">
        <f t="shared" si="7"/>
        <v>6.862479327370095</v>
      </c>
    </row>
    <row r="40" spans="1:19" ht="15">
      <c r="A40" s="1">
        <v>14</v>
      </c>
      <c r="B40" s="5">
        <v>0.6180555555555556</v>
      </c>
      <c r="C40" s="1" t="s">
        <v>149</v>
      </c>
      <c r="D40" s="1">
        <v>2</v>
      </c>
      <c r="E40" s="1">
        <v>1</v>
      </c>
      <c r="F40" s="1" t="s">
        <v>159</v>
      </c>
      <c r="G40" s="2">
        <v>51.58390000000001</v>
      </c>
      <c r="H40" s="6">
        <f>1+_xlfn.COUNTIFS(A:A,A40,O:O,"&lt;"&amp;O40)</f>
        <v>4</v>
      </c>
      <c r="I40" s="2">
        <f>_xlfn.AVERAGEIF(A:A,A40,G:G)</f>
        <v>48.89648571428571</v>
      </c>
      <c r="J40" s="2">
        <f t="shared" si="0"/>
        <v>2.687414285714297</v>
      </c>
      <c r="K40" s="2">
        <f t="shared" si="1"/>
        <v>92.6874142857143</v>
      </c>
      <c r="L40" s="2">
        <f t="shared" si="2"/>
        <v>260.1464800399263</v>
      </c>
      <c r="M40" s="2">
        <f>SUMIF(A:A,A40,L:L)</f>
        <v>1916.0006799743526</v>
      </c>
      <c r="N40" s="3">
        <f t="shared" si="3"/>
        <v>0.1357757764696663</v>
      </c>
      <c r="O40" s="7">
        <f t="shared" si="4"/>
        <v>7.36508400836441</v>
      </c>
      <c r="P40" s="3">
        <f t="shared" si="5"/>
        <v>0.1357757764696663</v>
      </c>
      <c r="Q40" s="3">
        <f>IF(ISNUMBER(P40),SUMIF(A:A,A40,P:P),"")</f>
        <v>0.9626612813154996</v>
      </c>
      <c r="R40" s="3">
        <f t="shared" si="6"/>
        <v>0.14104210806538875</v>
      </c>
      <c r="S40" s="8">
        <f t="shared" si="7"/>
        <v>7.090081208488379</v>
      </c>
    </row>
    <row r="41" spans="1:19" ht="15">
      <c r="A41" s="1">
        <v>14</v>
      </c>
      <c r="B41" s="5">
        <v>0.6180555555555556</v>
      </c>
      <c r="C41" s="1" t="s">
        <v>149</v>
      </c>
      <c r="D41" s="1">
        <v>2</v>
      </c>
      <c r="E41" s="1">
        <v>5</v>
      </c>
      <c r="F41" s="1" t="s">
        <v>163</v>
      </c>
      <c r="G41" s="2">
        <v>44.9016666666667</v>
      </c>
      <c r="H41" s="6">
        <f>1+_xlfn.COUNTIFS(A:A,A41,O:O,"&lt;"&amp;O41)</f>
        <v>5</v>
      </c>
      <c r="I41" s="2">
        <f>_xlfn.AVERAGEIF(A:A,A41,G:G)</f>
        <v>48.89648571428571</v>
      </c>
      <c r="J41" s="2">
        <f t="shared" si="0"/>
        <v>-3.9948190476190106</v>
      </c>
      <c r="K41" s="2">
        <f t="shared" si="1"/>
        <v>86.00518095238098</v>
      </c>
      <c r="L41" s="2">
        <f t="shared" si="2"/>
        <v>174.21860428598382</v>
      </c>
      <c r="M41" s="2">
        <f>SUMIF(A:A,A41,L:L)</f>
        <v>1916.0006799743526</v>
      </c>
      <c r="N41" s="3">
        <f t="shared" si="3"/>
        <v>0.09092825806738017</v>
      </c>
      <c r="O41" s="7">
        <f t="shared" si="4"/>
        <v>10.997681262726648</v>
      </c>
      <c r="P41" s="3">
        <f t="shared" si="5"/>
        <v>0.09092825806738017</v>
      </c>
      <c r="Q41" s="3">
        <f>IF(ISNUMBER(P41),SUMIF(A:A,A41,P:P),"")</f>
        <v>0.9626612813154996</v>
      </c>
      <c r="R41" s="3">
        <f t="shared" si="6"/>
        <v>0.09445509010513495</v>
      </c>
      <c r="S41" s="8">
        <f t="shared" si="7"/>
        <v>10.587041935875895</v>
      </c>
    </row>
    <row r="42" spans="1:19" ht="15">
      <c r="A42" s="1">
        <v>14</v>
      </c>
      <c r="B42" s="5">
        <v>0.6180555555555556</v>
      </c>
      <c r="C42" s="1" t="s">
        <v>149</v>
      </c>
      <c r="D42" s="1">
        <v>2</v>
      </c>
      <c r="E42" s="1">
        <v>2</v>
      </c>
      <c r="F42" s="1" t="s">
        <v>160</v>
      </c>
      <c r="G42" s="2">
        <v>42.4379</v>
      </c>
      <c r="H42" s="6">
        <f>1+_xlfn.COUNTIFS(A:A,A42,O:O,"&lt;"&amp;O42)</f>
        <v>6</v>
      </c>
      <c r="I42" s="2">
        <f>_xlfn.AVERAGEIF(A:A,A42,G:G)</f>
        <v>48.89648571428571</v>
      </c>
      <c r="J42" s="2">
        <f t="shared" si="0"/>
        <v>-6.458585714285711</v>
      </c>
      <c r="K42" s="2">
        <f t="shared" si="1"/>
        <v>83.5414142857143</v>
      </c>
      <c r="L42" s="2">
        <f t="shared" si="2"/>
        <v>150.27769118150172</v>
      </c>
      <c r="M42" s="2">
        <f>SUMIF(A:A,A42,L:L)</f>
        <v>1916.0006799743526</v>
      </c>
      <c r="N42" s="3">
        <f t="shared" si="3"/>
        <v>0.07843300514043311</v>
      </c>
      <c r="O42" s="7">
        <f t="shared" si="4"/>
        <v>12.749734607382633</v>
      </c>
      <c r="P42" s="3">
        <f t="shared" si="5"/>
        <v>0.07843300514043311</v>
      </c>
      <c r="Q42" s="3">
        <f>IF(ISNUMBER(P42),SUMIF(A:A,A42,P:P),"")</f>
        <v>0.9626612813154996</v>
      </c>
      <c r="R42" s="3">
        <f t="shared" si="6"/>
        <v>0.08147518412005991</v>
      </c>
      <c r="S42" s="8">
        <f t="shared" si="7"/>
        <v>12.273675853575533</v>
      </c>
    </row>
    <row r="43" spans="1:19" ht="15">
      <c r="A43" s="1">
        <v>14</v>
      </c>
      <c r="B43" s="5">
        <v>0.6180555555555556</v>
      </c>
      <c r="C43" s="1" t="s">
        <v>149</v>
      </c>
      <c r="D43" s="1">
        <v>2</v>
      </c>
      <c r="E43" s="1">
        <v>4</v>
      </c>
      <c r="F43" s="1" t="s">
        <v>162</v>
      </c>
      <c r="G43" s="2">
        <v>30.067666666666597</v>
      </c>
      <c r="H43" s="6">
        <f>1+_xlfn.COUNTIFS(A:A,A43,O:O,"&lt;"&amp;O43)</f>
        <v>7</v>
      </c>
      <c r="I43" s="2">
        <f>_xlfn.AVERAGEIF(A:A,A43,G:G)</f>
        <v>48.89648571428571</v>
      </c>
      <c r="J43" s="2">
        <f t="shared" si="0"/>
        <v>-18.828819047619113</v>
      </c>
      <c r="K43" s="2">
        <f t="shared" si="1"/>
        <v>71.1711809523809</v>
      </c>
      <c r="L43" s="2">
        <f t="shared" si="2"/>
        <v>71.54101038887418</v>
      </c>
      <c r="M43" s="2">
        <f>SUMIF(A:A,A43,L:L)</f>
        <v>1916.0006799743526</v>
      </c>
      <c r="N43" s="3">
        <f t="shared" si="3"/>
        <v>0.03733871868450059</v>
      </c>
      <c r="O43" s="7">
        <f t="shared" si="4"/>
        <v>26.78185099091531</v>
      </c>
      <c r="P43" s="3">
        <f t="shared" si="5"/>
      </c>
      <c r="Q43" s="3">
        <f>IF(ISNUMBER(P43),SUMIF(A:A,A43,P:P),"")</f>
      </c>
      <c r="R43" s="3">
        <f t="shared" si="6"/>
      </c>
      <c r="S43" s="8">
        <f t="shared" si="7"/>
      </c>
    </row>
    <row r="44" spans="1:19" ht="15">
      <c r="A44" s="1">
        <v>9</v>
      </c>
      <c r="B44" s="5">
        <v>0.6319444444444444</v>
      </c>
      <c r="C44" s="1" t="s">
        <v>97</v>
      </c>
      <c r="D44" s="1">
        <v>4</v>
      </c>
      <c r="E44" s="1">
        <v>7</v>
      </c>
      <c r="F44" s="1" t="s">
        <v>117</v>
      </c>
      <c r="G44" s="2">
        <v>84.7310333333333</v>
      </c>
      <c r="H44" s="6">
        <f>1+_xlfn.COUNTIFS(A:A,A44,O:O,"&lt;"&amp;O44)</f>
        <v>1</v>
      </c>
      <c r="I44" s="2">
        <f>_xlfn.AVERAGEIF(A:A,A44,G:G)</f>
        <v>49.163448148148134</v>
      </c>
      <c r="J44" s="2">
        <f t="shared" si="0"/>
        <v>35.567585185185166</v>
      </c>
      <c r="K44" s="2">
        <f t="shared" si="1"/>
        <v>125.56758518518517</v>
      </c>
      <c r="L44" s="2">
        <f t="shared" si="2"/>
        <v>1870.675942496712</v>
      </c>
      <c r="M44" s="2">
        <f>SUMIF(A:A,A44,L:L)</f>
        <v>3735.296294417623</v>
      </c>
      <c r="N44" s="3">
        <f t="shared" si="3"/>
        <v>0.5008105903920997</v>
      </c>
      <c r="O44" s="7">
        <f t="shared" si="4"/>
        <v>1.9967628863780014</v>
      </c>
      <c r="P44" s="3">
        <f t="shared" si="5"/>
        <v>0.5008105903920997</v>
      </c>
      <c r="Q44" s="3">
        <f>IF(ISNUMBER(P44),SUMIF(A:A,A44,P:P),"")</f>
        <v>0.9467432441607594</v>
      </c>
      <c r="R44" s="3">
        <f t="shared" si="6"/>
        <v>0.528982481238663</v>
      </c>
      <c r="S44" s="8">
        <f t="shared" si="7"/>
        <v>1.8904217728693105</v>
      </c>
    </row>
    <row r="45" spans="1:19" ht="15">
      <c r="A45" s="1">
        <v>9</v>
      </c>
      <c r="B45" s="5">
        <v>0.6319444444444444</v>
      </c>
      <c r="C45" s="1" t="s">
        <v>97</v>
      </c>
      <c r="D45" s="1">
        <v>4</v>
      </c>
      <c r="E45" s="1">
        <v>10</v>
      </c>
      <c r="F45" s="1" t="s">
        <v>120</v>
      </c>
      <c r="G45" s="2">
        <v>64.9268</v>
      </c>
      <c r="H45" s="6">
        <f>1+_xlfn.COUNTIFS(A:A,A45,O:O,"&lt;"&amp;O45)</f>
        <v>2</v>
      </c>
      <c r="I45" s="2">
        <f>_xlfn.AVERAGEIF(A:A,A45,G:G)</f>
        <v>49.163448148148134</v>
      </c>
      <c r="J45" s="2">
        <f t="shared" si="0"/>
        <v>15.763351851851866</v>
      </c>
      <c r="K45" s="2">
        <f t="shared" si="1"/>
        <v>105.76335185185187</v>
      </c>
      <c r="L45" s="2">
        <f t="shared" si="2"/>
        <v>570.093915397116</v>
      </c>
      <c r="M45" s="2">
        <f>SUMIF(A:A,A45,L:L)</f>
        <v>3735.296294417623</v>
      </c>
      <c r="N45" s="3">
        <f t="shared" si="3"/>
        <v>0.15262347895911707</v>
      </c>
      <c r="O45" s="7">
        <f t="shared" si="4"/>
        <v>6.552071849101722</v>
      </c>
      <c r="P45" s="3">
        <f t="shared" si="5"/>
        <v>0.15262347895911707</v>
      </c>
      <c r="Q45" s="3">
        <f>IF(ISNUMBER(P45),SUMIF(A:A,A45,P:P),"")</f>
        <v>0.9467432441607594</v>
      </c>
      <c r="R45" s="3">
        <f t="shared" si="6"/>
        <v>0.16120894434732427</v>
      </c>
      <c r="S45" s="8">
        <f t="shared" si="7"/>
        <v>6.203129758392949</v>
      </c>
    </row>
    <row r="46" spans="1:19" ht="15">
      <c r="A46" s="1">
        <v>9</v>
      </c>
      <c r="B46" s="5">
        <v>0.6319444444444444</v>
      </c>
      <c r="C46" s="1" t="s">
        <v>97</v>
      </c>
      <c r="D46" s="1">
        <v>4</v>
      </c>
      <c r="E46" s="1">
        <v>12</v>
      </c>
      <c r="F46" s="1" t="s">
        <v>121</v>
      </c>
      <c r="G46" s="2">
        <v>55.2147333333333</v>
      </c>
      <c r="H46" s="6">
        <f>1+_xlfn.COUNTIFS(A:A,A46,O:O,"&lt;"&amp;O46)</f>
        <v>3</v>
      </c>
      <c r="I46" s="2">
        <f>_xlfn.AVERAGEIF(A:A,A46,G:G)</f>
        <v>49.163448148148134</v>
      </c>
      <c r="J46" s="2">
        <f t="shared" si="0"/>
        <v>6.051285185185165</v>
      </c>
      <c r="K46" s="2">
        <f t="shared" si="1"/>
        <v>96.05128518518517</v>
      </c>
      <c r="L46" s="2">
        <f t="shared" si="2"/>
        <v>318.32634895330705</v>
      </c>
      <c r="M46" s="2">
        <f>SUMIF(A:A,A46,L:L)</f>
        <v>3735.296294417623</v>
      </c>
      <c r="N46" s="3">
        <f t="shared" si="3"/>
        <v>0.08522117761555992</v>
      </c>
      <c r="O46" s="7">
        <f t="shared" si="4"/>
        <v>11.734172514150018</v>
      </c>
      <c r="P46" s="3">
        <f t="shared" si="5"/>
        <v>0.08522117761555992</v>
      </c>
      <c r="Q46" s="3">
        <f>IF(ISNUMBER(P46),SUMIF(A:A,A46,P:P),"")</f>
        <v>0.9467432441607594</v>
      </c>
      <c r="R46" s="3">
        <f t="shared" si="6"/>
        <v>0.09001508924534682</v>
      </c>
      <c r="S46" s="8">
        <f t="shared" si="7"/>
        <v>11.109248553588401</v>
      </c>
    </row>
    <row r="47" spans="1:19" ht="15">
      <c r="A47" s="1">
        <v>9</v>
      </c>
      <c r="B47" s="5">
        <v>0.6319444444444444</v>
      </c>
      <c r="C47" s="1" t="s">
        <v>97</v>
      </c>
      <c r="D47" s="1">
        <v>4</v>
      </c>
      <c r="E47" s="1">
        <v>4</v>
      </c>
      <c r="F47" s="1" t="s">
        <v>114</v>
      </c>
      <c r="G47" s="2">
        <v>55.0517666666667</v>
      </c>
      <c r="H47" s="6">
        <f>1+_xlfn.COUNTIFS(A:A,A47,O:O,"&lt;"&amp;O47)</f>
        <v>4</v>
      </c>
      <c r="I47" s="2">
        <f>_xlfn.AVERAGEIF(A:A,A47,G:G)</f>
        <v>49.163448148148134</v>
      </c>
      <c r="J47" s="2">
        <f t="shared" si="0"/>
        <v>5.888318518518567</v>
      </c>
      <c r="K47" s="2">
        <f t="shared" si="1"/>
        <v>95.88831851851856</v>
      </c>
      <c r="L47" s="2">
        <f t="shared" si="2"/>
        <v>315.2289219125708</v>
      </c>
      <c r="M47" s="2">
        <f>SUMIF(A:A,A47,L:L)</f>
        <v>3735.296294417623</v>
      </c>
      <c r="N47" s="3">
        <f t="shared" si="3"/>
        <v>0.08439194566269842</v>
      </c>
      <c r="O47" s="7">
        <f t="shared" si="4"/>
        <v>11.849472033703853</v>
      </c>
      <c r="P47" s="3">
        <f t="shared" si="5"/>
        <v>0.08439194566269842</v>
      </c>
      <c r="Q47" s="3">
        <f>IF(ISNUMBER(P47),SUMIF(A:A,A47,P:P),"")</f>
        <v>0.9467432441607594</v>
      </c>
      <c r="R47" s="3">
        <f t="shared" si="6"/>
        <v>0.08913921085067543</v>
      </c>
      <c r="S47" s="8">
        <f t="shared" si="7"/>
        <v>11.218407594780976</v>
      </c>
    </row>
    <row r="48" spans="1:19" ht="15">
      <c r="A48" s="1">
        <v>9</v>
      </c>
      <c r="B48" s="5">
        <v>0.6319444444444444</v>
      </c>
      <c r="C48" s="1" t="s">
        <v>97</v>
      </c>
      <c r="D48" s="1">
        <v>4</v>
      </c>
      <c r="E48" s="1">
        <v>2</v>
      </c>
      <c r="F48" s="1" t="s">
        <v>113</v>
      </c>
      <c r="G48" s="2">
        <v>50.0150666666666</v>
      </c>
      <c r="H48" s="6">
        <f>1+_xlfn.COUNTIFS(A:A,A48,O:O,"&lt;"&amp;O48)</f>
        <v>5</v>
      </c>
      <c r="I48" s="2">
        <f>_xlfn.AVERAGEIF(A:A,A48,G:G)</f>
        <v>49.163448148148134</v>
      </c>
      <c r="J48" s="2">
        <f t="shared" si="0"/>
        <v>0.8516185185184639</v>
      </c>
      <c r="K48" s="2">
        <f t="shared" si="1"/>
        <v>90.85161851851846</v>
      </c>
      <c r="L48" s="2">
        <f t="shared" si="2"/>
        <v>233.01366760893015</v>
      </c>
      <c r="M48" s="2">
        <f>SUMIF(A:A,A48,L:L)</f>
        <v>3735.296294417623</v>
      </c>
      <c r="N48" s="3">
        <f t="shared" si="3"/>
        <v>0.062381575447486626</v>
      </c>
      <c r="O48" s="7">
        <f t="shared" si="4"/>
        <v>16.030374238332744</v>
      </c>
      <c r="P48" s="3">
        <f t="shared" si="5"/>
        <v>0.062381575447486626</v>
      </c>
      <c r="Q48" s="3">
        <f>IF(ISNUMBER(P48),SUMIF(A:A,A48,P:P),"")</f>
        <v>0.9467432441607594</v>
      </c>
      <c r="R48" s="3">
        <f t="shared" si="6"/>
        <v>0.06589070039024655</v>
      </c>
      <c r="S48" s="8">
        <f t="shared" si="7"/>
        <v>15.176648511510201</v>
      </c>
    </row>
    <row r="49" spans="1:19" ht="15">
      <c r="A49" s="1">
        <v>9</v>
      </c>
      <c r="B49" s="5">
        <v>0.6319444444444444</v>
      </c>
      <c r="C49" s="1" t="s">
        <v>97</v>
      </c>
      <c r="D49" s="1">
        <v>4</v>
      </c>
      <c r="E49" s="1">
        <v>9</v>
      </c>
      <c r="F49" s="1" t="s">
        <v>119</v>
      </c>
      <c r="G49" s="2">
        <v>49.7275</v>
      </c>
      <c r="H49" s="6">
        <f>1+_xlfn.COUNTIFS(A:A,A49,O:O,"&lt;"&amp;O49)</f>
        <v>6</v>
      </c>
      <c r="I49" s="2">
        <f>_xlfn.AVERAGEIF(A:A,A49,G:G)</f>
        <v>49.163448148148134</v>
      </c>
      <c r="J49" s="2">
        <f t="shared" si="0"/>
        <v>0.5640518518518647</v>
      </c>
      <c r="K49" s="2">
        <f t="shared" si="1"/>
        <v>90.56405185185187</v>
      </c>
      <c r="L49" s="2">
        <f t="shared" si="2"/>
        <v>229.02773530996765</v>
      </c>
      <c r="M49" s="2">
        <f>SUMIF(A:A,A49,L:L)</f>
        <v>3735.296294417623</v>
      </c>
      <c r="N49" s="3">
        <f t="shared" si="3"/>
        <v>0.06131447608379774</v>
      </c>
      <c r="O49" s="7">
        <f t="shared" si="4"/>
        <v>16.30936222358505</v>
      </c>
      <c r="P49" s="3">
        <f t="shared" si="5"/>
        <v>0.06131447608379774</v>
      </c>
      <c r="Q49" s="3">
        <f>IF(ISNUMBER(P49),SUMIF(A:A,A49,P:P),"")</f>
        <v>0.9467432441607594</v>
      </c>
      <c r="R49" s="3">
        <f t="shared" si="6"/>
        <v>0.06476357392774423</v>
      </c>
      <c r="S49" s="8">
        <f t="shared" si="7"/>
        <v>15.440778501749847</v>
      </c>
    </row>
    <row r="50" spans="1:19" ht="15">
      <c r="A50" s="1">
        <v>9</v>
      </c>
      <c r="B50" s="5">
        <v>0.6319444444444444</v>
      </c>
      <c r="C50" s="1" t="s">
        <v>97</v>
      </c>
      <c r="D50" s="1">
        <v>4</v>
      </c>
      <c r="E50" s="1">
        <v>5</v>
      </c>
      <c r="F50" s="1" t="s">
        <v>115</v>
      </c>
      <c r="G50" s="2">
        <v>37.164</v>
      </c>
      <c r="H50" s="6">
        <f>1+_xlfn.COUNTIFS(A:A,A50,O:O,"&lt;"&amp;O50)</f>
        <v>7</v>
      </c>
      <c r="I50" s="2">
        <f>_xlfn.AVERAGEIF(A:A,A50,G:G)</f>
        <v>49.163448148148134</v>
      </c>
      <c r="J50" s="2">
        <f t="shared" si="0"/>
        <v>-11.999448148148133</v>
      </c>
      <c r="K50" s="2">
        <f t="shared" si="1"/>
        <v>78.00055185185187</v>
      </c>
      <c r="L50" s="2">
        <f t="shared" si="2"/>
        <v>107.77364101732525</v>
      </c>
      <c r="M50" s="2">
        <f>SUMIF(A:A,A50,L:L)</f>
        <v>3735.296294417623</v>
      </c>
      <c r="N50" s="3">
        <f t="shared" si="3"/>
        <v>0.028852768969999054</v>
      </c>
      <c r="O50" s="7">
        <f t="shared" si="4"/>
        <v>34.65871858052149</v>
      </c>
      <c r="P50" s="3">
        <f t="shared" si="5"/>
      </c>
      <c r="Q50" s="3">
        <f>IF(ISNUMBER(P50),SUMIF(A:A,A50,P:P),"")</f>
      </c>
      <c r="R50" s="3">
        <f t="shared" si="6"/>
      </c>
      <c r="S50" s="8">
        <f t="shared" si="7"/>
      </c>
    </row>
    <row r="51" spans="1:19" ht="15">
      <c r="A51" s="1">
        <v>9</v>
      </c>
      <c r="B51" s="5">
        <v>0.6319444444444444</v>
      </c>
      <c r="C51" s="1" t="s">
        <v>97</v>
      </c>
      <c r="D51" s="1">
        <v>4</v>
      </c>
      <c r="E51" s="1">
        <v>6</v>
      </c>
      <c r="F51" s="1" t="s">
        <v>116</v>
      </c>
      <c r="G51" s="2">
        <v>22.947799999999997</v>
      </c>
      <c r="H51" s="6">
        <f>1+_xlfn.COUNTIFS(A:A,A51,O:O,"&lt;"&amp;O51)</f>
        <v>8</v>
      </c>
      <c r="I51" s="2">
        <f>_xlfn.AVERAGEIF(A:A,A51,G:G)</f>
        <v>49.163448148148134</v>
      </c>
      <c r="J51" s="2">
        <f t="shared" si="0"/>
        <v>-26.215648148148137</v>
      </c>
      <c r="K51" s="2">
        <f t="shared" si="1"/>
        <v>63.784351851851866</v>
      </c>
      <c r="L51" s="2">
        <f t="shared" si="2"/>
        <v>45.92736428031176</v>
      </c>
      <c r="M51" s="2">
        <f>SUMIF(A:A,A51,L:L)</f>
        <v>3735.296294417623</v>
      </c>
      <c r="N51" s="3">
        <f t="shared" si="3"/>
        <v>0.01229550768139864</v>
      </c>
      <c r="O51" s="7">
        <f t="shared" si="4"/>
        <v>81.33051728419952</v>
      </c>
      <c r="P51" s="3">
        <f t="shared" si="5"/>
      </c>
      <c r="Q51" s="3">
        <f>IF(ISNUMBER(P51),SUMIF(A:A,A51,P:P),"")</f>
      </c>
      <c r="R51" s="3">
        <f t="shared" si="6"/>
      </c>
      <c r="S51" s="8">
        <f t="shared" si="7"/>
      </c>
    </row>
    <row r="52" spans="1:19" ht="15">
      <c r="A52" s="1">
        <v>9</v>
      </c>
      <c r="B52" s="5">
        <v>0.6319444444444444</v>
      </c>
      <c r="C52" s="1" t="s">
        <v>97</v>
      </c>
      <c r="D52" s="1">
        <v>4</v>
      </c>
      <c r="E52" s="1">
        <v>8</v>
      </c>
      <c r="F52" s="1" t="s">
        <v>118</v>
      </c>
      <c r="G52" s="2">
        <v>22.692333333333302</v>
      </c>
      <c r="H52" s="6">
        <f>1+_xlfn.COUNTIFS(A:A,A52,O:O,"&lt;"&amp;O52)</f>
        <v>9</v>
      </c>
      <c r="I52" s="2">
        <f>_xlfn.AVERAGEIF(A:A,A52,G:G)</f>
        <v>49.163448148148134</v>
      </c>
      <c r="J52" s="2">
        <f t="shared" si="0"/>
        <v>-26.471114814814833</v>
      </c>
      <c r="K52" s="2">
        <f t="shared" si="1"/>
        <v>63.52888518518517</v>
      </c>
      <c r="L52" s="2">
        <f t="shared" si="2"/>
        <v>45.22875744138213</v>
      </c>
      <c r="M52" s="2">
        <f>SUMIF(A:A,A52,L:L)</f>
        <v>3735.296294417623</v>
      </c>
      <c r="N52" s="3">
        <f t="shared" si="3"/>
        <v>0.012108479187842802</v>
      </c>
      <c r="O52" s="7">
        <f t="shared" si="4"/>
        <v>82.5867546606533</v>
      </c>
      <c r="P52" s="3">
        <f t="shared" si="5"/>
      </c>
      <c r="Q52" s="3">
        <f>IF(ISNUMBER(P52),SUMIF(A:A,A52,P:P),"")</f>
      </c>
      <c r="R52" s="3">
        <f t="shared" si="6"/>
      </c>
      <c r="S52" s="8">
        <f t="shared" si="7"/>
      </c>
    </row>
    <row r="53" spans="1:19" ht="15">
      <c r="A53" s="1">
        <v>20</v>
      </c>
      <c r="B53" s="5">
        <v>0.6458333333333334</v>
      </c>
      <c r="C53" s="1" t="s">
        <v>206</v>
      </c>
      <c r="D53" s="1">
        <v>4</v>
      </c>
      <c r="E53" s="1">
        <v>5</v>
      </c>
      <c r="F53" s="1" t="s">
        <v>219</v>
      </c>
      <c r="G53" s="2">
        <v>73.495</v>
      </c>
      <c r="H53" s="6">
        <f>1+_xlfn.COUNTIFS(A:A,A53,O:O,"&lt;"&amp;O53)</f>
        <v>1</v>
      </c>
      <c r="I53" s="2">
        <f>_xlfn.AVERAGEIF(A:A,A53,G:G)</f>
        <v>47.95162777777779</v>
      </c>
      <c r="J53" s="2">
        <f t="shared" si="0"/>
        <v>25.543372222222217</v>
      </c>
      <c r="K53" s="2">
        <f t="shared" si="1"/>
        <v>115.54337222222222</v>
      </c>
      <c r="L53" s="2">
        <f t="shared" si="2"/>
        <v>1025.158315029756</v>
      </c>
      <c r="M53" s="2">
        <f>SUMIF(A:A,A53,L:L)</f>
        <v>2173.236762786704</v>
      </c>
      <c r="N53" s="3">
        <f t="shared" si="3"/>
        <v>0.4717195717392583</v>
      </c>
      <c r="O53" s="7">
        <f t="shared" si="4"/>
        <v>2.1199035611622814</v>
      </c>
      <c r="P53" s="3">
        <f t="shared" si="5"/>
        <v>0.4717195717392583</v>
      </c>
      <c r="Q53" s="3">
        <f>IF(ISNUMBER(P53),SUMIF(A:A,A53,P:P),"")</f>
        <v>0.9457448514565261</v>
      </c>
      <c r="R53" s="3">
        <f t="shared" si="6"/>
        <v>0.49878100950036447</v>
      </c>
      <c r="S53" s="8">
        <f t="shared" si="7"/>
        <v>2.0048878785535824</v>
      </c>
    </row>
    <row r="54" spans="1:19" ht="15">
      <c r="A54" s="1">
        <v>20</v>
      </c>
      <c r="B54" s="5">
        <v>0.6458333333333334</v>
      </c>
      <c r="C54" s="1" t="s">
        <v>206</v>
      </c>
      <c r="D54" s="1">
        <v>4</v>
      </c>
      <c r="E54" s="1">
        <v>2</v>
      </c>
      <c r="F54" s="1" t="s">
        <v>218</v>
      </c>
      <c r="G54" s="2">
        <v>62.4297</v>
      </c>
      <c r="H54" s="6">
        <f>1+_xlfn.COUNTIFS(A:A,A54,O:O,"&lt;"&amp;O54)</f>
        <v>2</v>
      </c>
      <c r="I54" s="2">
        <f>_xlfn.AVERAGEIF(A:A,A54,G:G)</f>
        <v>47.95162777777779</v>
      </c>
      <c r="J54" s="2">
        <f aca="true" t="shared" si="8" ref="J54:J110">G54-I54</f>
        <v>14.47807222222221</v>
      </c>
      <c r="K54" s="2">
        <f aca="true" t="shared" si="9" ref="K54:K110">90+J54</f>
        <v>104.47807222222221</v>
      </c>
      <c r="L54" s="2">
        <f aca="true" t="shared" si="10" ref="L54:L110">EXP(0.06*K54)</f>
        <v>527.7825349985628</v>
      </c>
      <c r="M54" s="2">
        <f>SUMIF(A:A,A54,L:L)</f>
        <v>2173.236762786704</v>
      </c>
      <c r="N54" s="3">
        <f aca="true" t="shared" si="11" ref="N54:N110">L54/M54</f>
        <v>0.24285551580758113</v>
      </c>
      <c r="O54" s="7">
        <f aca="true" t="shared" si="12" ref="O54:O110">1/N54</f>
        <v>4.117674645661819</v>
      </c>
      <c r="P54" s="3">
        <f aca="true" t="shared" si="13" ref="P54:P110">IF(O54&gt;21,"",N54)</f>
        <v>0.24285551580758113</v>
      </c>
      <c r="Q54" s="3">
        <f>IF(ISNUMBER(P54),SUMIF(A:A,A54,P:P),"")</f>
        <v>0.9457448514565261</v>
      </c>
      <c r="R54" s="3">
        <f aca="true" t="shared" si="14" ref="R54:R110">_xlfn.IFERROR(P54*(1/Q54),"")</f>
        <v>0.2567875631927188</v>
      </c>
      <c r="S54" s="8">
        <f aca="true" t="shared" si="15" ref="S54:S110">_xlfn.IFERROR(1/R54,"")</f>
        <v>3.894269596107741</v>
      </c>
    </row>
    <row r="55" spans="1:19" ht="15">
      <c r="A55" s="1">
        <v>20</v>
      </c>
      <c r="B55" s="5">
        <v>0.6458333333333334</v>
      </c>
      <c r="C55" s="1" t="s">
        <v>206</v>
      </c>
      <c r="D55" s="1">
        <v>4</v>
      </c>
      <c r="E55" s="1">
        <v>6</v>
      </c>
      <c r="F55" s="1" t="s">
        <v>220</v>
      </c>
      <c r="G55" s="2">
        <v>50.159066666666696</v>
      </c>
      <c r="H55" s="6">
        <f>1+_xlfn.COUNTIFS(A:A,A55,O:O,"&lt;"&amp;O55)</f>
        <v>3</v>
      </c>
      <c r="I55" s="2">
        <f>_xlfn.AVERAGEIF(A:A,A55,G:G)</f>
        <v>47.95162777777779</v>
      </c>
      <c r="J55" s="2">
        <f t="shared" si="8"/>
        <v>2.207438888888909</v>
      </c>
      <c r="K55" s="2">
        <f t="shared" si="9"/>
        <v>92.2074388888889</v>
      </c>
      <c r="L55" s="2">
        <f t="shared" si="10"/>
        <v>252.7614941769776</v>
      </c>
      <c r="M55" s="2">
        <f>SUMIF(A:A,A55,L:L)</f>
        <v>2173.236762786704</v>
      </c>
      <c r="N55" s="3">
        <f t="shared" si="11"/>
        <v>0.11630646899828159</v>
      </c>
      <c r="O55" s="7">
        <f t="shared" si="12"/>
        <v>8.597974030273198</v>
      </c>
      <c r="P55" s="3">
        <f t="shared" si="13"/>
        <v>0.11630646899828159</v>
      </c>
      <c r="Q55" s="3">
        <f>IF(ISNUMBER(P55),SUMIF(A:A,A55,P:P),"")</f>
        <v>0.9457448514565261</v>
      </c>
      <c r="R55" s="3">
        <f t="shared" si="14"/>
        <v>0.12297869644139212</v>
      </c>
      <c r="S55" s="8">
        <f t="shared" si="15"/>
        <v>8.131489672087795</v>
      </c>
    </row>
    <row r="56" spans="1:19" ht="15">
      <c r="A56" s="1">
        <v>20</v>
      </c>
      <c r="B56" s="5">
        <v>0.6458333333333334</v>
      </c>
      <c r="C56" s="1" t="s">
        <v>206</v>
      </c>
      <c r="D56" s="1">
        <v>4</v>
      </c>
      <c r="E56" s="1">
        <v>1</v>
      </c>
      <c r="F56" s="1" t="s">
        <v>217</v>
      </c>
      <c r="G56" s="2">
        <v>49.9509666666667</v>
      </c>
      <c r="H56" s="6">
        <f>1+_xlfn.COUNTIFS(A:A,A56,O:O,"&lt;"&amp;O56)</f>
        <v>4</v>
      </c>
      <c r="I56" s="2">
        <f>_xlfn.AVERAGEIF(A:A,A56,G:G)</f>
        <v>47.95162777777779</v>
      </c>
      <c r="J56" s="2">
        <f t="shared" si="8"/>
        <v>1.9993388888889143</v>
      </c>
      <c r="K56" s="2">
        <f t="shared" si="9"/>
        <v>91.99933888888891</v>
      </c>
      <c r="L56" s="2">
        <f t="shared" si="10"/>
        <v>249.6251351962764</v>
      </c>
      <c r="M56" s="2">
        <f>SUMIF(A:A,A56,L:L)</f>
        <v>2173.236762786704</v>
      </c>
      <c r="N56" s="3">
        <f t="shared" si="11"/>
        <v>0.11486329491140507</v>
      </c>
      <c r="O56" s="7">
        <f t="shared" si="12"/>
        <v>8.706001345088591</v>
      </c>
      <c r="P56" s="3">
        <f t="shared" si="13"/>
        <v>0.11486329491140507</v>
      </c>
      <c r="Q56" s="3">
        <f>IF(ISNUMBER(P56),SUMIF(A:A,A56,P:P),"")</f>
        <v>0.9457448514565261</v>
      </c>
      <c r="R56" s="3">
        <f t="shared" si="14"/>
        <v>0.12145273086552467</v>
      </c>
      <c r="S56" s="8">
        <f t="shared" si="15"/>
        <v>8.233655948891125</v>
      </c>
    </row>
    <row r="57" spans="1:19" ht="15">
      <c r="A57" s="1">
        <v>20</v>
      </c>
      <c r="B57" s="5">
        <v>0.6458333333333334</v>
      </c>
      <c r="C57" s="1" t="s">
        <v>206</v>
      </c>
      <c r="D57" s="1">
        <v>4</v>
      </c>
      <c r="E57" s="1">
        <v>7</v>
      </c>
      <c r="F57" s="1" t="s">
        <v>221</v>
      </c>
      <c r="G57" s="2">
        <v>27.255533333333297</v>
      </c>
      <c r="H57" s="6">
        <f>1+_xlfn.COUNTIFS(A:A,A57,O:O,"&lt;"&amp;O57)</f>
        <v>5</v>
      </c>
      <c r="I57" s="2">
        <f>_xlfn.AVERAGEIF(A:A,A57,G:G)</f>
        <v>47.95162777777779</v>
      </c>
      <c r="J57" s="2">
        <f t="shared" si="8"/>
        <v>-20.69609444444449</v>
      </c>
      <c r="K57" s="2">
        <f t="shared" si="9"/>
        <v>69.3039055555555</v>
      </c>
      <c r="L57" s="2">
        <f t="shared" si="10"/>
        <v>63.95849346345322</v>
      </c>
      <c r="M57" s="2">
        <f>SUMIF(A:A,A57,L:L)</f>
        <v>2173.236762786704</v>
      </c>
      <c r="N57" s="3">
        <f t="shared" si="11"/>
        <v>0.02943006236533582</v>
      </c>
      <c r="O57" s="7">
        <f t="shared" si="12"/>
        <v>33.97886105664014</v>
      </c>
      <c r="P57" s="3">
        <f t="shared" si="13"/>
      </c>
      <c r="Q57" s="3">
        <f>IF(ISNUMBER(P57),SUMIF(A:A,A57,P:P),"")</f>
      </c>
      <c r="R57" s="3">
        <f t="shared" si="14"/>
      </c>
      <c r="S57" s="8">
        <f t="shared" si="15"/>
      </c>
    </row>
    <row r="58" spans="1:19" ht="15">
      <c r="A58" s="1">
        <v>20</v>
      </c>
      <c r="B58" s="5">
        <v>0.6458333333333334</v>
      </c>
      <c r="C58" s="1" t="s">
        <v>206</v>
      </c>
      <c r="D58" s="1">
        <v>4</v>
      </c>
      <c r="E58" s="1">
        <v>8</v>
      </c>
      <c r="F58" s="1" t="s">
        <v>222</v>
      </c>
      <c r="G58" s="2">
        <v>24.4195</v>
      </c>
      <c r="H58" s="6">
        <f>1+_xlfn.COUNTIFS(A:A,A58,O:O,"&lt;"&amp;O58)</f>
        <v>6</v>
      </c>
      <c r="I58" s="2">
        <f>_xlfn.AVERAGEIF(A:A,A58,G:G)</f>
        <v>47.95162777777779</v>
      </c>
      <c r="J58" s="2">
        <f t="shared" si="8"/>
        <v>-23.532127777777788</v>
      </c>
      <c r="K58" s="2">
        <f t="shared" si="9"/>
        <v>66.46787222222221</v>
      </c>
      <c r="L58" s="2">
        <f t="shared" si="10"/>
        <v>53.95078992167761</v>
      </c>
      <c r="M58" s="2">
        <f>SUMIF(A:A,A58,L:L)</f>
        <v>2173.236762786704</v>
      </c>
      <c r="N58" s="3">
        <f t="shared" si="11"/>
        <v>0.024825086178138018</v>
      </c>
      <c r="O58" s="7">
        <f t="shared" si="12"/>
        <v>40.28183398133138</v>
      </c>
      <c r="P58" s="3">
        <f t="shared" si="13"/>
      </c>
      <c r="Q58" s="3">
        <f>IF(ISNUMBER(P58),SUMIF(A:A,A58,P:P),"")</f>
      </c>
      <c r="R58" s="3">
        <f t="shared" si="14"/>
      </c>
      <c r="S58" s="8">
        <f t="shared" si="15"/>
      </c>
    </row>
    <row r="59" spans="1:19" ht="15">
      <c r="A59" s="1">
        <v>1</v>
      </c>
      <c r="B59" s="5">
        <v>0.6611111111111111</v>
      </c>
      <c r="C59" s="1" t="s">
        <v>21</v>
      </c>
      <c r="D59" s="1">
        <v>1</v>
      </c>
      <c r="E59" s="1">
        <v>1</v>
      </c>
      <c r="F59" s="1" t="s">
        <v>22</v>
      </c>
      <c r="G59" s="2">
        <v>61.3630666666667</v>
      </c>
      <c r="H59" s="6">
        <f>1+_xlfn.COUNTIFS(A:A,A59,O:O,"&lt;"&amp;O59)</f>
        <v>1</v>
      </c>
      <c r="I59" s="2">
        <f>_xlfn.AVERAGEIF(A:A,A59,G:G)</f>
        <v>50.768283333333336</v>
      </c>
      <c r="J59" s="2">
        <f t="shared" si="8"/>
        <v>10.59478333333336</v>
      </c>
      <c r="K59" s="2">
        <f t="shared" si="9"/>
        <v>100.59478333333337</v>
      </c>
      <c r="L59" s="2">
        <f t="shared" si="10"/>
        <v>418.0859360371772</v>
      </c>
      <c r="M59" s="2">
        <f>SUMIF(A:A,A59,L:L)</f>
        <v>1424.5600339352661</v>
      </c>
      <c r="N59" s="3">
        <f t="shared" si="11"/>
        <v>0.2934842520341095</v>
      </c>
      <c r="O59" s="7">
        <f t="shared" si="12"/>
        <v>3.407337848859357</v>
      </c>
      <c r="P59" s="3">
        <f t="shared" si="13"/>
        <v>0.2934842520341095</v>
      </c>
      <c r="Q59" s="3">
        <f>IF(ISNUMBER(P59),SUMIF(A:A,A59,P:P),"")</f>
        <v>1</v>
      </c>
      <c r="R59" s="3">
        <f t="shared" si="14"/>
        <v>0.2934842520341095</v>
      </c>
      <c r="S59" s="8">
        <f t="shared" si="15"/>
        <v>3.407337848859357</v>
      </c>
    </row>
    <row r="60" spans="1:19" ht="15">
      <c r="A60" s="1">
        <v>1</v>
      </c>
      <c r="B60" s="5">
        <v>0.6611111111111111</v>
      </c>
      <c r="C60" s="1" t="s">
        <v>21</v>
      </c>
      <c r="D60" s="1">
        <v>1</v>
      </c>
      <c r="E60" s="1">
        <v>3</v>
      </c>
      <c r="F60" s="1" t="s">
        <v>24</v>
      </c>
      <c r="G60" s="2">
        <v>53.9579</v>
      </c>
      <c r="H60" s="6">
        <f>1+_xlfn.COUNTIFS(A:A,A60,O:O,"&lt;"&amp;O60)</f>
        <v>2</v>
      </c>
      <c r="I60" s="2">
        <f>_xlfn.AVERAGEIF(A:A,A60,G:G)</f>
        <v>50.768283333333336</v>
      </c>
      <c r="J60" s="2">
        <f t="shared" si="8"/>
        <v>3.189616666666666</v>
      </c>
      <c r="K60" s="2">
        <f t="shared" si="9"/>
        <v>93.18961666666667</v>
      </c>
      <c r="L60" s="2">
        <f t="shared" si="10"/>
        <v>268.1045456091776</v>
      </c>
      <c r="M60" s="2">
        <f>SUMIF(A:A,A60,L:L)</f>
        <v>1424.5600339352661</v>
      </c>
      <c r="N60" s="3">
        <f t="shared" si="11"/>
        <v>0.18820164768244552</v>
      </c>
      <c r="O60" s="7">
        <f t="shared" si="12"/>
        <v>5.31344976154146</v>
      </c>
      <c r="P60" s="3">
        <f t="shared" si="13"/>
        <v>0.18820164768244552</v>
      </c>
      <c r="Q60" s="3">
        <f>IF(ISNUMBER(P60),SUMIF(A:A,A60,P:P),"")</f>
        <v>1</v>
      </c>
      <c r="R60" s="3">
        <f t="shared" si="14"/>
        <v>0.18820164768244552</v>
      </c>
      <c r="S60" s="8">
        <f t="shared" si="15"/>
        <v>5.31344976154146</v>
      </c>
    </row>
    <row r="61" spans="1:19" ht="15">
      <c r="A61" s="1">
        <v>1</v>
      </c>
      <c r="B61" s="5">
        <v>0.6611111111111111</v>
      </c>
      <c r="C61" s="1" t="s">
        <v>21</v>
      </c>
      <c r="D61" s="1">
        <v>1</v>
      </c>
      <c r="E61" s="1">
        <v>2</v>
      </c>
      <c r="F61" s="1" t="s">
        <v>23</v>
      </c>
      <c r="G61" s="2">
        <v>50.961566666666705</v>
      </c>
      <c r="H61" s="6">
        <f>1+_xlfn.COUNTIFS(A:A,A61,O:O,"&lt;"&amp;O61)</f>
        <v>3</v>
      </c>
      <c r="I61" s="2">
        <f>_xlfn.AVERAGEIF(A:A,A61,G:G)</f>
        <v>50.768283333333336</v>
      </c>
      <c r="J61" s="2">
        <f t="shared" si="8"/>
        <v>0.193283333333369</v>
      </c>
      <c r="K61" s="2">
        <f t="shared" si="9"/>
        <v>90.19328333333337</v>
      </c>
      <c r="L61" s="2">
        <f t="shared" si="10"/>
        <v>223.98901265394863</v>
      </c>
      <c r="M61" s="2">
        <f>SUMIF(A:A,A61,L:L)</f>
        <v>1424.5600339352661</v>
      </c>
      <c r="N61" s="3">
        <f t="shared" si="11"/>
        <v>0.15723381768277728</v>
      </c>
      <c r="O61" s="7">
        <f t="shared" si="12"/>
        <v>6.359954968577576</v>
      </c>
      <c r="P61" s="3">
        <f t="shared" si="13"/>
        <v>0.15723381768277728</v>
      </c>
      <c r="Q61" s="3">
        <f>IF(ISNUMBER(P61),SUMIF(A:A,A61,P:P),"")</f>
        <v>1</v>
      </c>
      <c r="R61" s="3">
        <f t="shared" si="14"/>
        <v>0.15723381768277728</v>
      </c>
      <c r="S61" s="8">
        <f t="shared" si="15"/>
        <v>6.359954968577576</v>
      </c>
    </row>
    <row r="62" spans="1:19" ht="15">
      <c r="A62" s="1">
        <v>1</v>
      </c>
      <c r="B62" s="5">
        <v>0.6611111111111111</v>
      </c>
      <c r="C62" s="1" t="s">
        <v>21</v>
      </c>
      <c r="D62" s="1">
        <v>1</v>
      </c>
      <c r="E62" s="1">
        <v>4</v>
      </c>
      <c r="F62" s="1" t="s">
        <v>25</v>
      </c>
      <c r="G62" s="2">
        <v>49.9835</v>
      </c>
      <c r="H62" s="6">
        <f>1+_xlfn.COUNTIFS(A:A,A62,O:O,"&lt;"&amp;O62)</f>
        <v>4</v>
      </c>
      <c r="I62" s="2">
        <f>_xlfn.AVERAGEIF(A:A,A62,G:G)</f>
        <v>50.768283333333336</v>
      </c>
      <c r="J62" s="2">
        <f t="shared" si="8"/>
        <v>-0.7847833333333369</v>
      </c>
      <c r="K62" s="2">
        <f t="shared" si="9"/>
        <v>89.21521666666666</v>
      </c>
      <c r="L62" s="2">
        <f t="shared" si="10"/>
        <v>211.2226942722661</v>
      </c>
      <c r="M62" s="2">
        <f>SUMIF(A:A,A62,L:L)</f>
        <v>1424.5600339352661</v>
      </c>
      <c r="N62" s="3">
        <f t="shared" si="11"/>
        <v>0.14827223089277283</v>
      </c>
      <c r="O62" s="7">
        <f t="shared" si="12"/>
        <v>6.7443512111393105</v>
      </c>
      <c r="P62" s="3">
        <f t="shared" si="13"/>
        <v>0.14827223089277283</v>
      </c>
      <c r="Q62" s="3">
        <f>IF(ISNUMBER(P62),SUMIF(A:A,A62,P:P),"")</f>
        <v>1</v>
      </c>
      <c r="R62" s="3">
        <f t="shared" si="14"/>
        <v>0.14827223089277283</v>
      </c>
      <c r="S62" s="8">
        <f t="shared" si="15"/>
        <v>6.7443512111393105</v>
      </c>
    </row>
    <row r="63" spans="1:19" ht="15">
      <c r="A63" s="1">
        <v>1</v>
      </c>
      <c r="B63" s="5">
        <v>0.6611111111111111</v>
      </c>
      <c r="C63" s="1" t="s">
        <v>21</v>
      </c>
      <c r="D63" s="1">
        <v>1</v>
      </c>
      <c r="E63" s="1">
        <v>5</v>
      </c>
      <c r="F63" s="1" t="s">
        <v>26</v>
      </c>
      <c r="G63" s="2">
        <v>47.244</v>
      </c>
      <c r="H63" s="6">
        <f>1+_xlfn.COUNTIFS(A:A,A63,O:O,"&lt;"&amp;O63)</f>
        <v>5</v>
      </c>
      <c r="I63" s="2">
        <f>_xlfn.AVERAGEIF(A:A,A63,G:G)</f>
        <v>50.768283333333336</v>
      </c>
      <c r="J63" s="2">
        <f t="shared" si="8"/>
        <v>-3.5242833333333365</v>
      </c>
      <c r="K63" s="2">
        <f t="shared" si="9"/>
        <v>86.47571666666667</v>
      </c>
      <c r="L63" s="2">
        <f t="shared" si="10"/>
        <v>179.20725765004772</v>
      </c>
      <c r="M63" s="2">
        <f>SUMIF(A:A,A63,L:L)</f>
        <v>1424.5600339352661</v>
      </c>
      <c r="N63" s="3">
        <f t="shared" si="11"/>
        <v>0.1257983190466167</v>
      </c>
      <c r="O63" s="7">
        <f t="shared" si="12"/>
        <v>7.9492318146908865</v>
      </c>
      <c r="P63" s="3">
        <f t="shared" si="13"/>
        <v>0.1257983190466167</v>
      </c>
      <c r="Q63" s="3">
        <f>IF(ISNUMBER(P63),SUMIF(A:A,A63,P:P),"")</f>
        <v>1</v>
      </c>
      <c r="R63" s="3">
        <f t="shared" si="14"/>
        <v>0.1257983190466167</v>
      </c>
      <c r="S63" s="8">
        <f t="shared" si="15"/>
        <v>7.9492318146908865</v>
      </c>
    </row>
    <row r="64" spans="1:19" ht="15">
      <c r="A64" s="1">
        <v>1</v>
      </c>
      <c r="B64" s="5">
        <v>0.6611111111111111</v>
      </c>
      <c r="C64" s="1" t="s">
        <v>21</v>
      </c>
      <c r="D64" s="1">
        <v>1</v>
      </c>
      <c r="E64" s="1">
        <v>6</v>
      </c>
      <c r="F64" s="1" t="s">
        <v>27</v>
      </c>
      <c r="G64" s="2">
        <v>41.0996666666667</v>
      </c>
      <c r="H64" s="6">
        <f>1+_xlfn.COUNTIFS(A:A,A64,O:O,"&lt;"&amp;O64)</f>
        <v>6</v>
      </c>
      <c r="I64" s="2">
        <f>_xlfn.AVERAGEIF(A:A,A64,G:G)</f>
        <v>50.768283333333336</v>
      </c>
      <c r="J64" s="2">
        <f t="shared" si="8"/>
        <v>-9.668616666666637</v>
      </c>
      <c r="K64" s="2">
        <f t="shared" si="9"/>
        <v>80.33138333333336</v>
      </c>
      <c r="L64" s="2">
        <f t="shared" si="10"/>
        <v>123.95058771264885</v>
      </c>
      <c r="M64" s="2">
        <f>SUMIF(A:A,A64,L:L)</f>
        <v>1424.5600339352661</v>
      </c>
      <c r="N64" s="3">
        <f t="shared" si="11"/>
        <v>0.08700973266127816</v>
      </c>
      <c r="O64" s="7">
        <f t="shared" si="12"/>
        <v>11.49296715912137</v>
      </c>
      <c r="P64" s="3">
        <f t="shared" si="13"/>
        <v>0.08700973266127816</v>
      </c>
      <c r="Q64" s="3">
        <f>IF(ISNUMBER(P64),SUMIF(A:A,A64,P:P),"")</f>
        <v>1</v>
      </c>
      <c r="R64" s="3">
        <f t="shared" si="14"/>
        <v>0.08700973266127816</v>
      </c>
      <c r="S64" s="8">
        <f t="shared" si="15"/>
        <v>11.49296715912137</v>
      </c>
    </row>
    <row r="65" spans="1:19" ht="15">
      <c r="A65" s="1">
        <v>21</v>
      </c>
      <c r="B65" s="5">
        <v>0.6666666666666666</v>
      </c>
      <c r="C65" s="1" t="s">
        <v>206</v>
      </c>
      <c r="D65" s="1">
        <v>5</v>
      </c>
      <c r="E65" s="1">
        <v>3</v>
      </c>
      <c r="F65" s="1" t="s">
        <v>225</v>
      </c>
      <c r="G65" s="2">
        <v>83.172</v>
      </c>
      <c r="H65" s="6">
        <f>1+_xlfn.COUNTIFS(A:A,A65,O:O,"&lt;"&amp;O65)</f>
        <v>1</v>
      </c>
      <c r="I65" s="2">
        <f>_xlfn.AVERAGEIF(A:A,A65,G:G)</f>
        <v>47.09147333333331</v>
      </c>
      <c r="J65" s="2">
        <f t="shared" si="8"/>
        <v>36.080526666666685</v>
      </c>
      <c r="K65" s="2">
        <f t="shared" si="9"/>
        <v>126.08052666666669</v>
      </c>
      <c r="L65" s="2">
        <f t="shared" si="10"/>
        <v>1929.1438838707231</v>
      </c>
      <c r="M65" s="2">
        <f>SUMIF(A:A,A65,L:L)</f>
        <v>3968.9114484184843</v>
      </c>
      <c r="N65" s="3">
        <f t="shared" si="11"/>
        <v>0.48606372526639274</v>
      </c>
      <c r="O65" s="7">
        <f t="shared" si="12"/>
        <v>2.057343405850619</v>
      </c>
      <c r="P65" s="3">
        <f t="shared" si="13"/>
        <v>0.48606372526639274</v>
      </c>
      <c r="Q65" s="3">
        <f>IF(ISNUMBER(P65),SUMIF(A:A,A65,P:P),"")</f>
        <v>0.8991607318935062</v>
      </c>
      <c r="R65" s="3">
        <f t="shared" si="14"/>
        <v>0.5405749028238931</v>
      </c>
      <c r="S65" s="8">
        <f t="shared" si="15"/>
        <v>1.8498824025609215</v>
      </c>
    </row>
    <row r="66" spans="1:19" ht="15">
      <c r="A66" s="1">
        <v>21</v>
      </c>
      <c r="B66" s="5">
        <v>0.6666666666666666</v>
      </c>
      <c r="C66" s="1" t="s">
        <v>206</v>
      </c>
      <c r="D66" s="1">
        <v>5</v>
      </c>
      <c r="E66" s="1">
        <v>7</v>
      </c>
      <c r="F66" s="1" t="s">
        <v>229</v>
      </c>
      <c r="G66" s="2">
        <v>61.89</v>
      </c>
      <c r="H66" s="6">
        <f>1+_xlfn.COUNTIFS(A:A,A66,O:O,"&lt;"&amp;O66)</f>
        <v>2</v>
      </c>
      <c r="I66" s="2">
        <f>_xlfn.AVERAGEIF(A:A,A66,G:G)</f>
        <v>47.09147333333331</v>
      </c>
      <c r="J66" s="2">
        <f t="shared" si="8"/>
        <v>14.798526666666689</v>
      </c>
      <c r="K66" s="2">
        <f t="shared" si="9"/>
        <v>104.79852666666669</v>
      </c>
      <c r="L66" s="2">
        <f t="shared" si="10"/>
        <v>538.0285361897313</v>
      </c>
      <c r="M66" s="2">
        <f>SUMIF(A:A,A66,L:L)</f>
        <v>3968.9114484184843</v>
      </c>
      <c r="N66" s="3">
        <f t="shared" si="11"/>
        <v>0.135560730739942</v>
      </c>
      <c r="O66" s="7">
        <f t="shared" si="12"/>
        <v>7.376767553122648</v>
      </c>
      <c r="P66" s="3">
        <f t="shared" si="13"/>
        <v>0.135560730739942</v>
      </c>
      <c r="Q66" s="3">
        <f>IF(ISNUMBER(P66),SUMIF(A:A,A66,P:P),"")</f>
        <v>0.8991607318935062</v>
      </c>
      <c r="R66" s="3">
        <f t="shared" si="14"/>
        <v>0.15076362426823303</v>
      </c>
      <c r="S66" s="8">
        <f t="shared" si="15"/>
        <v>6.632899712074029</v>
      </c>
    </row>
    <row r="67" spans="1:19" ht="15">
      <c r="A67" s="1">
        <v>21</v>
      </c>
      <c r="B67" s="5">
        <v>0.6666666666666666</v>
      </c>
      <c r="C67" s="1" t="s">
        <v>206</v>
      </c>
      <c r="D67" s="1">
        <v>5</v>
      </c>
      <c r="E67" s="1">
        <v>1</v>
      </c>
      <c r="F67" s="1" t="s">
        <v>223</v>
      </c>
      <c r="G67" s="2">
        <v>54.9021</v>
      </c>
      <c r="H67" s="6">
        <f>1+_xlfn.COUNTIFS(A:A,A67,O:O,"&lt;"&amp;O67)</f>
        <v>3</v>
      </c>
      <c r="I67" s="2">
        <f>_xlfn.AVERAGEIF(A:A,A67,G:G)</f>
        <v>47.09147333333331</v>
      </c>
      <c r="J67" s="2">
        <f t="shared" si="8"/>
        <v>7.8106266666666855</v>
      </c>
      <c r="K67" s="2">
        <f t="shared" si="9"/>
        <v>97.81062666666668</v>
      </c>
      <c r="L67" s="2">
        <f t="shared" si="10"/>
        <v>353.7666800745415</v>
      </c>
      <c r="M67" s="2">
        <f>SUMIF(A:A,A67,L:L)</f>
        <v>3968.9114484184843</v>
      </c>
      <c r="N67" s="3">
        <f t="shared" si="11"/>
        <v>0.08913443513976836</v>
      </c>
      <c r="O67" s="7">
        <f t="shared" si="12"/>
        <v>11.219008662947575</v>
      </c>
      <c r="P67" s="3">
        <f t="shared" si="13"/>
        <v>0.08913443513976836</v>
      </c>
      <c r="Q67" s="3">
        <f>IF(ISNUMBER(P67),SUMIF(A:A,A67,P:P),"")</f>
        <v>0.8991607318935062</v>
      </c>
      <c r="R67" s="3">
        <f t="shared" si="14"/>
        <v>0.09913070264096582</v>
      </c>
      <c r="S67" s="8">
        <f t="shared" si="15"/>
        <v>10.08769204049553</v>
      </c>
    </row>
    <row r="68" spans="1:19" ht="15">
      <c r="A68" s="1">
        <v>21</v>
      </c>
      <c r="B68" s="5">
        <v>0.6666666666666666</v>
      </c>
      <c r="C68" s="1" t="s">
        <v>206</v>
      </c>
      <c r="D68" s="1">
        <v>5</v>
      </c>
      <c r="E68" s="1">
        <v>6</v>
      </c>
      <c r="F68" s="1" t="s">
        <v>228</v>
      </c>
      <c r="G68" s="2">
        <v>54.2555333333333</v>
      </c>
      <c r="H68" s="6">
        <f>1+_xlfn.COUNTIFS(A:A,A68,O:O,"&lt;"&amp;O68)</f>
        <v>4</v>
      </c>
      <c r="I68" s="2">
        <f>_xlfn.AVERAGEIF(A:A,A68,G:G)</f>
        <v>47.09147333333331</v>
      </c>
      <c r="J68" s="2">
        <f t="shared" si="8"/>
        <v>7.164059999999985</v>
      </c>
      <c r="K68" s="2">
        <f t="shared" si="9"/>
        <v>97.16405999999998</v>
      </c>
      <c r="L68" s="2">
        <f t="shared" si="10"/>
        <v>340.3054511368744</v>
      </c>
      <c r="M68" s="2">
        <f>SUMIF(A:A,A68,L:L)</f>
        <v>3968.9114484184843</v>
      </c>
      <c r="N68" s="3">
        <f t="shared" si="11"/>
        <v>0.08574276739595134</v>
      </c>
      <c r="O68" s="7">
        <f t="shared" si="12"/>
        <v>11.662791281066333</v>
      </c>
      <c r="P68" s="3">
        <f t="shared" si="13"/>
        <v>0.08574276739595134</v>
      </c>
      <c r="Q68" s="3">
        <f>IF(ISNUMBER(P68),SUMIF(A:A,A68,P:P),"")</f>
        <v>0.8991607318935062</v>
      </c>
      <c r="R68" s="3">
        <f t="shared" si="14"/>
        <v>0.09535866542502264</v>
      </c>
      <c r="S68" s="8">
        <f t="shared" si="15"/>
        <v>10.486723944204808</v>
      </c>
    </row>
    <row r="69" spans="1:19" ht="15">
      <c r="A69" s="1">
        <v>21</v>
      </c>
      <c r="B69" s="5">
        <v>0.6666666666666666</v>
      </c>
      <c r="C69" s="1" t="s">
        <v>206</v>
      </c>
      <c r="D69" s="1">
        <v>5</v>
      </c>
      <c r="E69" s="1">
        <v>2</v>
      </c>
      <c r="F69" s="1" t="s">
        <v>224</v>
      </c>
      <c r="G69" s="2">
        <v>45.7421666666666</v>
      </c>
      <c r="H69" s="6">
        <f>1+_xlfn.COUNTIFS(A:A,A69,O:O,"&lt;"&amp;O69)</f>
        <v>5</v>
      </c>
      <c r="I69" s="2">
        <f>_xlfn.AVERAGEIF(A:A,A69,G:G)</f>
        <v>47.09147333333331</v>
      </c>
      <c r="J69" s="2">
        <f t="shared" si="8"/>
        <v>-1.3493066666667133</v>
      </c>
      <c r="K69" s="2">
        <f t="shared" si="9"/>
        <v>88.6506933333333</v>
      </c>
      <c r="L69" s="2">
        <f t="shared" si="10"/>
        <v>204.18809431690624</v>
      </c>
      <c r="M69" s="2">
        <f>SUMIF(A:A,A69,L:L)</f>
        <v>3968.9114484184843</v>
      </c>
      <c r="N69" s="3">
        <f t="shared" si="11"/>
        <v>0.051446875792169736</v>
      </c>
      <c r="O69" s="7">
        <f t="shared" si="12"/>
        <v>19.437526275447826</v>
      </c>
      <c r="P69" s="3">
        <f t="shared" si="13"/>
        <v>0.051446875792169736</v>
      </c>
      <c r="Q69" s="3">
        <f>IF(ISNUMBER(P69),SUMIF(A:A,A69,P:P),"")</f>
        <v>0.8991607318935062</v>
      </c>
      <c r="R69" s="3">
        <f t="shared" si="14"/>
        <v>0.057216550909457355</v>
      </c>
      <c r="S69" s="8">
        <f t="shared" si="15"/>
        <v>17.477460352030928</v>
      </c>
    </row>
    <row r="70" spans="1:19" ht="15">
      <c r="A70" s="1">
        <v>21</v>
      </c>
      <c r="B70" s="5">
        <v>0.6666666666666666</v>
      </c>
      <c r="C70" s="1" t="s">
        <v>206</v>
      </c>
      <c r="D70" s="1">
        <v>5</v>
      </c>
      <c r="E70" s="1">
        <v>9</v>
      </c>
      <c r="F70" s="1" t="s">
        <v>231</v>
      </c>
      <c r="G70" s="2">
        <v>45.665966666666705</v>
      </c>
      <c r="H70" s="6">
        <f>1+_xlfn.COUNTIFS(A:A,A70,O:O,"&lt;"&amp;O70)</f>
        <v>6</v>
      </c>
      <c r="I70" s="2">
        <f>_xlfn.AVERAGEIF(A:A,A70,G:G)</f>
        <v>47.09147333333331</v>
      </c>
      <c r="J70" s="2">
        <f t="shared" si="8"/>
        <v>-1.4255066666666067</v>
      </c>
      <c r="K70" s="2">
        <f t="shared" si="9"/>
        <v>88.5744933333334</v>
      </c>
      <c r="L70" s="2">
        <f t="shared" si="10"/>
        <v>203.25667719170346</v>
      </c>
      <c r="M70" s="2">
        <f>SUMIF(A:A,A70,L:L)</f>
        <v>3968.9114484184843</v>
      </c>
      <c r="N70" s="3">
        <f t="shared" si="11"/>
        <v>0.05121219755928199</v>
      </c>
      <c r="O70" s="7">
        <f t="shared" si="12"/>
        <v>19.5265981086327</v>
      </c>
      <c r="P70" s="3">
        <f t="shared" si="13"/>
        <v>0.05121219755928199</v>
      </c>
      <c r="Q70" s="3">
        <f>IF(ISNUMBER(P70),SUMIF(A:A,A70,P:P),"")</f>
        <v>0.8991607318935062</v>
      </c>
      <c r="R70" s="3">
        <f t="shared" si="14"/>
        <v>0.05695555393242796</v>
      </c>
      <c r="S70" s="8">
        <f t="shared" si="15"/>
        <v>17.557550246748534</v>
      </c>
    </row>
    <row r="71" spans="1:19" ht="15">
      <c r="A71" s="1">
        <v>21</v>
      </c>
      <c r="B71" s="5">
        <v>0.6666666666666666</v>
      </c>
      <c r="C71" s="1" t="s">
        <v>206</v>
      </c>
      <c r="D71" s="1">
        <v>5</v>
      </c>
      <c r="E71" s="1">
        <v>4</v>
      </c>
      <c r="F71" s="1" t="s">
        <v>226</v>
      </c>
      <c r="G71" s="2">
        <v>36.7383333333333</v>
      </c>
      <c r="H71" s="6">
        <f>1+_xlfn.COUNTIFS(A:A,A71,O:O,"&lt;"&amp;O71)</f>
        <v>8</v>
      </c>
      <c r="I71" s="2">
        <f>_xlfn.AVERAGEIF(A:A,A71,G:G)</f>
        <v>47.09147333333331</v>
      </c>
      <c r="J71" s="2">
        <f t="shared" si="8"/>
        <v>-10.35314000000001</v>
      </c>
      <c r="K71" s="2">
        <f t="shared" si="9"/>
        <v>79.64685999999999</v>
      </c>
      <c r="L71" s="2">
        <f t="shared" si="10"/>
        <v>118.96289050712633</v>
      </c>
      <c r="M71" s="2">
        <f>SUMIF(A:A,A71,L:L)</f>
        <v>3968.9114484184843</v>
      </c>
      <c r="N71" s="3">
        <f t="shared" si="11"/>
        <v>0.02997368221821381</v>
      </c>
      <c r="O71" s="7">
        <f t="shared" si="12"/>
        <v>33.3626009884211</v>
      </c>
      <c r="P71" s="3">
        <f t="shared" si="13"/>
      </c>
      <c r="Q71" s="3">
        <f>IF(ISNUMBER(P71),SUMIF(A:A,A71,P:P),"")</f>
      </c>
      <c r="R71" s="3">
        <f t="shared" si="14"/>
      </c>
      <c r="S71" s="8">
        <f t="shared" si="15"/>
      </c>
    </row>
    <row r="72" spans="1:19" ht="15">
      <c r="A72" s="1">
        <v>21</v>
      </c>
      <c r="B72" s="5">
        <v>0.6666666666666666</v>
      </c>
      <c r="C72" s="1" t="s">
        <v>206</v>
      </c>
      <c r="D72" s="1">
        <v>5</v>
      </c>
      <c r="E72" s="1">
        <v>5</v>
      </c>
      <c r="F72" s="1" t="s">
        <v>227</v>
      </c>
      <c r="G72" s="2">
        <v>42.9247333333333</v>
      </c>
      <c r="H72" s="6">
        <f>1+_xlfn.COUNTIFS(A:A,A72,O:O,"&lt;"&amp;O72)</f>
        <v>7</v>
      </c>
      <c r="I72" s="2">
        <f>_xlfn.AVERAGEIF(A:A,A72,G:G)</f>
        <v>47.09147333333331</v>
      </c>
      <c r="J72" s="2">
        <f t="shared" si="8"/>
        <v>-4.166740000000011</v>
      </c>
      <c r="K72" s="2">
        <f t="shared" si="9"/>
        <v>85.83326</v>
      </c>
      <c r="L72" s="2">
        <f t="shared" si="10"/>
        <v>172.43073161996594</v>
      </c>
      <c r="M72" s="2">
        <f>SUMIF(A:A,A72,L:L)</f>
        <v>3968.9114484184843</v>
      </c>
      <c r="N72" s="3">
        <f t="shared" si="11"/>
        <v>0.04344534612599519</v>
      </c>
      <c r="O72" s="7">
        <f t="shared" si="12"/>
        <v>23.017425090823657</v>
      </c>
      <c r="P72" s="3">
        <f t="shared" si="13"/>
      </c>
      <c r="Q72" s="3">
        <f>IF(ISNUMBER(P72),SUMIF(A:A,A72,P:P),"")</f>
      </c>
      <c r="R72" s="3">
        <f t="shared" si="14"/>
      </c>
      <c r="S72" s="8">
        <f t="shared" si="15"/>
      </c>
    </row>
    <row r="73" spans="1:19" ht="15">
      <c r="A73" s="1">
        <v>21</v>
      </c>
      <c r="B73" s="5">
        <v>0.6666666666666666</v>
      </c>
      <c r="C73" s="1" t="s">
        <v>206</v>
      </c>
      <c r="D73" s="1">
        <v>5</v>
      </c>
      <c r="E73" s="1">
        <v>8</v>
      </c>
      <c r="F73" s="1" t="s">
        <v>230</v>
      </c>
      <c r="G73" s="2">
        <v>28.3071333333333</v>
      </c>
      <c r="H73" s="6">
        <f>1+_xlfn.COUNTIFS(A:A,A73,O:O,"&lt;"&amp;O73)</f>
        <v>9</v>
      </c>
      <c r="I73" s="2">
        <f>_xlfn.AVERAGEIF(A:A,A73,G:G)</f>
        <v>47.09147333333331</v>
      </c>
      <c r="J73" s="2">
        <f t="shared" si="8"/>
        <v>-18.78434000000001</v>
      </c>
      <c r="K73" s="2">
        <f t="shared" si="9"/>
        <v>71.21565999999999</v>
      </c>
      <c r="L73" s="2">
        <f t="shared" si="10"/>
        <v>71.7321899404057</v>
      </c>
      <c r="M73" s="2">
        <f>SUMIF(A:A,A73,L:L)</f>
        <v>3968.9114484184843</v>
      </c>
      <c r="N73" s="3">
        <f t="shared" si="11"/>
        <v>0.01807351735423305</v>
      </c>
      <c r="O73" s="7">
        <f t="shared" si="12"/>
        <v>55.32957312073995</v>
      </c>
      <c r="P73" s="3">
        <f t="shared" si="13"/>
      </c>
      <c r="Q73" s="3">
        <f>IF(ISNUMBER(P73),SUMIF(A:A,A73,P:P),"")</f>
      </c>
      <c r="R73" s="3">
        <f t="shared" si="14"/>
      </c>
      <c r="S73" s="8">
        <f t="shared" si="15"/>
      </c>
    </row>
    <row r="74" spans="1:19" ht="15">
      <c r="A74" s="1">
        <v>21</v>
      </c>
      <c r="B74" s="5">
        <v>0.6666666666666666</v>
      </c>
      <c r="C74" s="1" t="s">
        <v>206</v>
      </c>
      <c r="D74" s="1">
        <v>5</v>
      </c>
      <c r="E74" s="1">
        <v>10</v>
      </c>
      <c r="F74" s="1" t="s">
        <v>232</v>
      </c>
      <c r="G74" s="2">
        <v>17.316766666666698</v>
      </c>
      <c r="H74" s="6">
        <f>1+_xlfn.COUNTIFS(A:A,A74,O:O,"&lt;"&amp;O74)</f>
        <v>10</v>
      </c>
      <c r="I74" s="2">
        <f>_xlfn.AVERAGEIF(A:A,A74,G:G)</f>
        <v>47.09147333333331</v>
      </c>
      <c r="J74" s="2">
        <f t="shared" si="8"/>
        <v>-29.774706666666614</v>
      </c>
      <c r="K74" s="2">
        <f t="shared" si="9"/>
        <v>60.22529333333338</v>
      </c>
      <c r="L74" s="2">
        <f t="shared" si="10"/>
        <v>37.09631357050593</v>
      </c>
      <c r="M74" s="2">
        <f>SUMIF(A:A,A74,L:L)</f>
        <v>3968.9114484184843</v>
      </c>
      <c r="N74" s="3">
        <f t="shared" si="11"/>
        <v>0.009346722408051688</v>
      </c>
      <c r="O74" s="7">
        <f t="shared" si="12"/>
        <v>106.9893762051342</v>
      </c>
      <c r="P74" s="3">
        <f t="shared" si="13"/>
      </c>
      <c r="Q74" s="3">
        <f>IF(ISNUMBER(P74),SUMIF(A:A,A74,P:P),"")</f>
      </c>
      <c r="R74" s="3">
        <f t="shared" si="14"/>
      </c>
      <c r="S74" s="8">
        <f t="shared" si="15"/>
      </c>
    </row>
    <row r="75" spans="1:19" ht="15">
      <c r="A75" s="1">
        <v>15</v>
      </c>
      <c r="B75" s="5">
        <v>0.6701388888888888</v>
      </c>
      <c r="C75" s="1" t="s">
        <v>149</v>
      </c>
      <c r="D75" s="1">
        <v>4</v>
      </c>
      <c r="E75" s="1">
        <v>11</v>
      </c>
      <c r="F75" s="1" t="s">
        <v>176</v>
      </c>
      <c r="G75" s="2">
        <v>77.7308</v>
      </c>
      <c r="H75" s="6">
        <f>1+_xlfn.COUNTIFS(A:A,A75,O:O,"&lt;"&amp;O75)</f>
        <v>1</v>
      </c>
      <c r="I75" s="2">
        <f>_xlfn.AVERAGEIF(A:A,A75,G:G)</f>
        <v>47.9628388888889</v>
      </c>
      <c r="J75" s="2">
        <f t="shared" si="8"/>
        <v>29.7679611111111</v>
      </c>
      <c r="K75" s="2">
        <f t="shared" si="9"/>
        <v>119.7679611111111</v>
      </c>
      <c r="L75" s="2">
        <f t="shared" si="10"/>
        <v>1320.9119743256276</v>
      </c>
      <c r="M75" s="2">
        <f>SUMIF(A:A,A75,L:L)</f>
        <v>3684.121087657799</v>
      </c>
      <c r="N75" s="3">
        <f t="shared" si="11"/>
        <v>0.3585419542128581</v>
      </c>
      <c r="O75" s="7">
        <f t="shared" si="12"/>
        <v>2.7890738817313494</v>
      </c>
      <c r="P75" s="3">
        <f t="shared" si="13"/>
        <v>0.3585419542128581</v>
      </c>
      <c r="Q75" s="3">
        <f>IF(ISNUMBER(P75),SUMIF(A:A,A75,P:P),"")</f>
        <v>0.7922651967980542</v>
      </c>
      <c r="R75" s="3">
        <f t="shared" si="14"/>
        <v>0.4525529528015469</v>
      </c>
      <c r="S75" s="8">
        <f t="shared" si="15"/>
        <v>2.209686167794201</v>
      </c>
    </row>
    <row r="76" spans="1:19" ht="15">
      <c r="A76" s="1">
        <v>15</v>
      </c>
      <c r="B76" s="5">
        <v>0.6701388888888888</v>
      </c>
      <c r="C76" s="1" t="s">
        <v>149</v>
      </c>
      <c r="D76" s="1">
        <v>4</v>
      </c>
      <c r="E76" s="1">
        <v>5</v>
      </c>
      <c r="F76" s="1" t="s">
        <v>170</v>
      </c>
      <c r="G76" s="2">
        <v>57.7447333333333</v>
      </c>
      <c r="H76" s="6">
        <f>1+_xlfn.COUNTIFS(A:A,A76,O:O,"&lt;"&amp;O76)</f>
        <v>2</v>
      </c>
      <c r="I76" s="2">
        <f>_xlfn.AVERAGEIF(A:A,A76,G:G)</f>
        <v>47.9628388888889</v>
      </c>
      <c r="J76" s="2">
        <f t="shared" si="8"/>
        <v>9.781894444444397</v>
      </c>
      <c r="K76" s="2">
        <f t="shared" si="9"/>
        <v>99.78189444444439</v>
      </c>
      <c r="L76" s="2">
        <f t="shared" si="10"/>
        <v>398.1837836497686</v>
      </c>
      <c r="M76" s="2">
        <f>SUMIF(A:A,A76,L:L)</f>
        <v>3684.121087657799</v>
      </c>
      <c r="N76" s="3">
        <f t="shared" si="11"/>
        <v>0.10808107936075365</v>
      </c>
      <c r="O76" s="7">
        <f t="shared" si="12"/>
        <v>9.252313225538712</v>
      </c>
      <c r="P76" s="3">
        <f t="shared" si="13"/>
        <v>0.10808107936075365</v>
      </c>
      <c r="Q76" s="3">
        <f>IF(ISNUMBER(P76),SUMIF(A:A,A76,P:P),"")</f>
        <v>0.7922651967980542</v>
      </c>
      <c r="R76" s="3">
        <f t="shared" si="14"/>
        <v>0.1364203297047051</v>
      </c>
      <c r="S76" s="8">
        <f t="shared" si="15"/>
        <v>7.330285758468667</v>
      </c>
    </row>
    <row r="77" spans="1:19" ht="15">
      <c r="A77" s="1">
        <v>15</v>
      </c>
      <c r="B77" s="5">
        <v>0.6701388888888888</v>
      </c>
      <c r="C77" s="1" t="s">
        <v>149</v>
      </c>
      <c r="D77" s="1">
        <v>4</v>
      </c>
      <c r="E77" s="1">
        <v>1</v>
      </c>
      <c r="F77" s="1" t="s">
        <v>166</v>
      </c>
      <c r="G77" s="2">
        <v>56.3296</v>
      </c>
      <c r="H77" s="6">
        <f>1+_xlfn.COUNTIFS(A:A,A77,O:O,"&lt;"&amp;O77)</f>
        <v>3</v>
      </c>
      <c r="I77" s="2">
        <f>_xlfn.AVERAGEIF(A:A,A77,G:G)</f>
        <v>47.9628388888889</v>
      </c>
      <c r="J77" s="2">
        <f t="shared" si="8"/>
        <v>8.366761111111096</v>
      </c>
      <c r="K77" s="2">
        <f t="shared" si="9"/>
        <v>98.36676111111109</v>
      </c>
      <c r="L77" s="2">
        <f t="shared" si="10"/>
        <v>365.77034605570964</v>
      </c>
      <c r="M77" s="2">
        <f>SUMIF(A:A,A77,L:L)</f>
        <v>3684.121087657799</v>
      </c>
      <c r="N77" s="3">
        <f t="shared" si="11"/>
        <v>0.09928293271387836</v>
      </c>
      <c r="O77" s="7">
        <f t="shared" si="12"/>
        <v>10.072224627790574</v>
      </c>
      <c r="P77" s="3">
        <f t="shared" si="13"/>
        <v>0.09928293271387836</v>
      </c>
      <c r="Q77" s="3">
        <f>IF(ISNUMBER(P77),SUMIF(A:A,A77,P:P),"")</f>
        <v>0.7922651967980542</v>
      </c>
      <c r="R77" s="3">
        <f t="shared" si="14"/>
        <v>0.12531527715104876</v>
      </c>
      <c r="S77" s="8">
        <f t="shared" si="15"/>
        <v>7.979873026930708</v>
      </c>
    </row>
    <row r="78" spans="1:19" ht="15">
      <c r="A78" s="1">
        <v>15</v>
      </c>
      <c r="B78" s="5">
        <v>0.6701388888888888</v>
      </c>
      <c r="C78" s="1" t="s">
        <v>149</v>
      </c>
      <c r="D78" s="1">
        <v>4</v>
      </c>
      <c r="E78" s="1">
        <v>2</v>
      </c>
      <c r="F78" s="1" t="s">
        <v>167</v>
      </c>
      <c r="G78" s="2">
        <v>53.7381666666667</v>
      </c>
      <c r="H78" s="6">
        <f>1+_xlfn.COUNTIFS(A:A,A78,O:O,"&lt;"&amp;O78)</f>
        <v>4</v>
      </c>
      <c r="I78" s="2">
        <f>_xlfn.AVERAGEIF(A:A,A78,G:G)</f>
        <v>47.9628388888889</v>
      </c>
      <c r="J78" s="2">
        <f t="shared" si="8"/>
        <v>5.775327777777797</v>
      </c>
      <c r="K78" s="2">
        <f t="shared" si="9"/>
        <v>95.77532777777779</v>
      </c>
      <c r="L78" s="2">
        <f t="shared" si="10"/>
        <v>313.0990727038447</v>
      </c>
      <c r="M78" s="2">
        <f>SUMIF(A:A,A78,L:L)</f>
        <v>3684.121087657799</v>
      </c>
      <c r="N78" s="3">
        <f t="shared" si="11"/>
        <v>0.08498609715971611</v>
      </c>
      <c r="O78" s="7">
        <f t="shared" si="12"/>
        <v>11.766630465694636</v>
      </c>
      <c r="P78" s="3">
        <f t="shared" si="13"/>
        <v>0.08498609715971611</v>
      </c>
      <c r="Q78" s="3">
        <f>IF(ISNUMBER(P78),SUMIF(A:A,A78,P:P),"")</f>
        <v>0.7922651967980542</v>
      </c>
      <c r="R78" s="3">
        <f t="shared" si="14"/>
        <v>0.10726975954918638</v>
      </c>
      <c r="S78" s="8">
        <f t="shared" si="15"/>
        <v>9.322291801553542</v>
      </c>
    </row>
    <row r="79" spans="1:19" ht="15">
      <c r="A79" s="1">
        <v>15</v>
      </c>
      <c r="B79" s="5">
        <v>0.6701388888888888</v>
      </c>
      <c r="C79" s="1" t="s">
        <v>149</v>
      </c>
      <c r="D79" s="1">
        <v>4</v>
      </c>
      <c r="E79" s="1">
        <v>12</v>
      </c>
      <c r="F79" s="1" t="s">
        <v>177</v>
      </c>
      <c r="G79" s="2">
        <v>53.683666666666596</v>
      </c>
      <c r="H79" s="6">
        <f>1+_xlfn.COUNTIFS(A:A,A79,O:O,"&lt;"&amp;O79)</f>
        <v>5</v>
      </c>
      <c r="I79" s="2">
        <f>_xlfn.AVERAGEIF(A:A,A79,G:G)</f>
        <v>47.9628388888889</v>
      </c>
      <c r="J79" s="2">
        <f t="shared" si="8"/>
        <v>5.720827777777693</v>
      </c>
      <c r="K79" s="2">
        <f t="shared" si="9"/>
        <v>95.72082777777769</v>
      </c>
      <c r="L79" s="2">
        <f t="shared" si="10"/>
        <v>312.07691088150347</v>
      </c>
      <c r="M79" s="2">
        <f>SUMIF(A:A,A79,L:L)</f>
        <v>3684.121087657799</v>
      </c>
      <c r="N79" s="3">
        <f t="shared" si="11"/>
        <v>0.08470864650105954</v>
      </c>
      <c r="O79" s="7">
        <f t="shared" si="12"/>
        <v>11.80517032564665</v>
      </c>
      <c r="P79" s="3">
        <f t="shared" si="13"/>
        <v>0.08470864650105954</v>
      </c>
      <c r="Q79" s="3">
        <f>IF(ISNUMBER(P79),SUMIF(A:A,A79,P:P),"")</f>
        <v>0.7922651967980542</v>
      </c>
      <c r="R79" s="3">
        <f t="shared" si="14"/>
        <v>0.10691956032324804</v>
      </c>
      <c r="S79" s="8">
        <f t="shared" si="15"/>
        <v>9.352825591282993</v>
      </c>
    </row>
    <row r="80" spans="1:19" ht="15">
      <c r="A80" s="1">
        <v>15</v>
      </c>
      <c r="B80" s="5">
        <v>0.6701388888888888</v>
      </c>
      <c r="C80" s="1" t="s">
        <v>149</v>
      </c>
      <c r="D80" s="1">
        <v>4</v>
      </c>
      <c r="E80" s="1">
        <v>3</v>
      </c>
      <c r="F80" s="1" t="s">
        <v>168</v>
      </c>
      <c r="G80" s="2">
        <v>46.9825</v>
      </c>
      <c r="H80" s="6">
        <f>1+_xlfn.COUNTIFS(A:A,A80,O:O,"&lt;"&amp;O80)</f>
        <v>6</v>
      </c>
      <c r="I80" s="2">
        <f>_xlfn.AVERAGEIF(A:A,A80,G:G)</f>
        <v>47.9628388888889</v>
      </c>
      <c r="J80" s="2">
        <f t="shared" si="8"/>
        <v>-0.9803388888889017</v>
      </c>
      <c r="K80" s="2">
        <f t="shared" si="9"/>
        <v>89.0196611111111</v>
      </c>
      <c r="L80" s="2">
        <f t="shared" si="10"/>
        <v>208.75883092461336</v>
      </c>
      <c r="M80" s="2">
        <f>SUMIF(A:A,A80,L:L)</f>
        <v>3684.121087657799</v>
      </c>
      <c r="N80" s="3">
        <f t="shared" si="11"/>
        <v>0.05666448684978837</v>
      </c>
      <c r="O80" s="7">
        <f t="shared" si="12"/>
        <v>17.647737685349476</v>
      </c>
      <c r="P80" s="3">
        <f t="shared" si="13"/>
        <v>0.05666448684978837</v>
      </c>
      <c r="Q80" s="3">
        <f>IF(ISNUMBER(P80),SUMIF(A:A,A80,P:P),"")</f>
        <v>0.7922651967980542</v>
      </c>
      <c r="R80" s="3">
        <f t="shared" si="14"/>
        <v>0.07152212047026466</v>
      </c>
      <c r="S80" s="8">
        <f t="shared" si="15"/>
        <v>13.981688370323841</v>
      </c>
    </row>
    <row r="81" spans="1:19" ht="15">
      <c r="A81" s="1">
        <v>15</v>
      </c>
      <c r="B81" s="5">
        <v>0.6701388888888888</v>
      </c>
      <c r="C81" s="1" t="s">
        <v>149</v>
      </c>
      <c r="D81" s="1">
        <v>4</v>
      </c>
      <c r="E81" s="1">
        <v>4</v>
      </c>
      <c r="F81" s="1" t="s">
        <v>169</v>
      </c>
      <c r="G81" s="2">
        <v>41.8314</v>
      </c>
      <c r="H81" s="6">
        <f>1+_xlfn.COUNTIFS(A:A,A81,O:O,"&lt;"&amp;O81)</f>
        <v>8</v>
      </c>
      <c r="I81" s="2">
        <f>_xlfn.AVERAGEIF(A:A,A81,G:G)</f>
        <v>47.9628388888889</v>
      </c>
      <c r="J81" s="2">
        <f t="shared" si="8"/>
        <v>-6.131438888888901</v>
      </c>
      <c r="K81" s="2">
        <f t="shared" si="9"/>
        <v>83.86856111111109</v>
      </c>
      <c r="L81" s="2">
        <f t="shared" si="10"/>
        <v>153.25660396835295</v>
      </c>
      <c r="M81" s="2">
        <f>SUMIF(A:A,A81,L:L)</f>
        <v>3684.121087657799</v>
      </c>
      <c r="N81" s="3">
        <f t="shared" si="11"/>
        <v>0.04159923094867295</v>
      </c>
      <c r="O81" s="7">
        <f t="shared" si="12"/>
        <v>24.038905941166224</v>
      </c>
      <c r="P81" s="3">
        <f t="shared" si="13"/>
      </c>
      <c r="Q81" s="3">
        <f>IF(ISNUMBER(P81),SUMIF(A:A,A81,P:P),"")</f>
      </c>
      <c r="R81" s="3">
        <f t="shared" si="14"/>
      </c>
      <c r="S81" s="8">
        <f t="shared" si="15"/>
      </c>
    </row>
    <row r="82" spans="1:19" ht="15">
      <c r="A82" s="1">
        <v>15</v>
      </c>
      <c r="B82" s="5">
        <v>0.6701388888888888</v>
      </c>
      <c r="C82" s="1" t="s">
        <v>149</v>
      </c>
      <c r="D82" s="1">
        <v>4</v>
      </c>
      <c r="E82" s="1">
        <v>6</v>
      </c>
      <c r="F82" s="1" t="s">
        <v>171</v>
      </c>
      <c r="G82" s="2">
        <v>43.257166666666706</v>
      </c>
      <c r="H82" s="6">
        <f>1+_xlfn.COUNTIFS(A:A,A82,O:O,"&lt;"&amp;O82)</f>
        <v>7</v>
      </c>
      <c r="I82" s="2">
        <f>_xlfn.AVERAGEIF(A:A,A82,G:G)</f>
        <v>47.9628388888889</v>
      </c>
      <c r="J82" s="2">
        <f t="shared" si="8"/>
        <v>-4.705672222222198</v>
      </c>
      <c r="K82" s="2">
        <f t="shared" si="9"/>
        <v>85.2943277777778</v>
      </c>
      <c r="L82" s="2">
        <f t="shared" si="10"/>
        <v>166.94420698175443</v>
      </c>
      <c r="M82" s="2">
        <f>SUMIF(A:A,A82,L:L)</f>
        <v>3684.121087657799</v>
      </c>
      <c r="N82" s="3">
        <f t="shared" si="11"/>
        <v>0.04531452767419492</v>
      </c>
      <c r="O82" s="7">
        <f t="shared" si="12"/>
        <v>22.067978004534424</v>
      </c>
      <c r="P82" s="3">
        <f t="shared" si="13"/>
      </c>
      <c r="Q82" s="3">
        <f>IF(ISNUMBER(P82),SUMIF(A:A,A82,P:P),"")</f>
      </c>
      <c r="R82" s="3">
        <f t="shared" si="14"/>
      </c>
      <c r="S82" s="8">
        <f t="shared" si="15"/>
      </c>
    </row>
    <row r="83" spans="1:19" ht="15">
      <c r="A83" s="1">
        <v>15</v>
      </c>
      <c r="B83" s="5">
        <v>0.6701388888888888</v>
      </c>
      <c r="C83" s="1" t="s">
        <v>149</v>
      </c>
      <c r="D83" s="1">
        <v>4</v>
      </c>
      <c r="E83" s="1">
        <v>7</v>
      </c>
      <c r="F83" s="1" t="s">
        <v>172</v>
      </c>
      <c r="G83" s="2">
        <v>41.2935666666667</v>
      </c>
      <c r="H83" s="6">
        <f>1+_xlfn.COUNTIFS(A:A,A83,O:O,"&lt;"&amp;O83)</f>
        <v>9</v>
      </c>
      <c r="I83" s="2">
        <f>_xlfn.AVERAGEIF(A:A,A83,G:G)</f>
        <v>47.9628388888889</v>
      </c>
      <c r="J83" s="2">
        <f t="shared" si="8"/>
        <v>-6.6692722222222045</v>
      </c>
      <c r="K83" s="2">
        <f t="shared" si="9"/>
        <v>83.3307277777778</v>
      </c>
      <c r="L83" s="2">
        <f t="shared" si="10"/>
        <v>148.3899589922263</v>
      </c>
      <c r="M83" s="2">
        <f>SUMIF(A:A,A83,L:L)</f>
        <v>3684.121087657799</v>
      </c>
      <c r="N83" s="3">
        <f t="shared" si="11"/>
        <v>0.040278252386803624</v>
      </c>
      <c r="O83" s="7">
        <f t="shared" si="12"/>
        <v>24.827293657051275</v>
      </c>
      <c r="P83" s="3">
        <f t="shared" si="13"/>
      </c>
      <c r="Q83" s="3">
        <f>IF(ISNUMBER(P83),SUMIF(A:A,A83,P:P),"")</f>
      </c>
      <c r="R83" s="3">
        <f t="shared" si="14"/>
      </c>
      <c r="S83" s="8">
        <f t="shared" si="15"/>
      </c>
    </row>
    <row r="84" spans="1:19" ht="15">
      <c r="A84" s="1">
        <v>15</v>
      </c>
      <c r="B84" s="5">
        <v>0.6701388888888888</v>
      </c>
      <c r="C84" s="1" t="s">
        <v>149</v>
      </c>
      <c r="D84" s="1">
        <v>4</v>
      </c>
      <c r="E84" s="1">
        <v>8</v>
      </c>
      <c r="F84" s="1" t="s">
        <v>173</v>
      </c>
      <c r="G84" s="2">
        <v>36.5971</v>
      </c>
      <c r="H84" s="6">
        <f>1+_xlfn.COUNTIFS(A:A,A84,O:O,"&lt;"&amp;O84)</f>
        <v>10</v>
      </c>
      <c r="I84" s="2">
        <f>_xlfn.AVERAGEIF(A:A,A84,G:G)</f>
        <v>47.9628388888889</v>
      </c>
      <c r="J84" s="2">
        <f t="shared" si="8"/>
        <v>-11.365738888888906</v>
      </c>
      <c r="K84" s="2">
        <f t="shared" si="9"/>
        <v>78.6342611111111</v>
      </c>
      <c r="L84" s="2">
        <f t="shared" si="10"/>
        <v>111.95037208009022</v>
      </c>
      <c r="M84" s="2">
        <f>SUMIF(A:A,A84,L:L)</f>
        <v>3684.121087657799</v>
      </c>
      <c r="N84" s="3">
        <f t="shared" si="11"/>
        <v>0.030387267252191028</v>
      </c>
      <c r="O84" s="7">
        <f t="shared" si="12"/>
        <v>32.90852025951417</v>
      </c>
      <c r="P84" s="3">
        <f t="shared" si="13"/>
      </c>
      <c r="Q84" s="3">
        <f>IF(ISNUMBER(P84),SUMIF(A:A,A84,P:P),"")</f>
      </c>
      <c r="R84" s="3">
        <f t="shared" si="14"/>
      </c>
      <c r="S84" s="8">
        <f t="shared" si="15"/>
      </c>
    </row>
    <row r="85" spans="1:19" ht="15">
      <c r="A85" s="1">
        <v>15</v>
      </c>
      <c r="B85" s="5">
        <v>0.6701388888888888</v>
      </c>
      <c r="C85" s="1" t="s">
        <v>149</v>
      </c>
      <c r="D85" s="1">
        <v>4</v>
      </c>
      <c r="E85" s="1">
        <v>9</v>
      </c>
      <c r="F85" s="1" t="s">
        <v>174</v>
      </c>
      <c r="G85" s="2">
        <v>35.8574333333334</v>
      </c>
      <c r="H85" s="6">
        <f>1+_xlfn.COUNTIFS(A:A,A85,O:O,"&lt;"&amp;O85)</f>
        <v>11</v>
      </c>
      <c r="I85" s="2">
        <f>_xlfn.AVERAGEIF(A:A,A85,G:G)</f>
        <v>47.9628388888889</v>
      </c>
      <c r="J85" s="2">
        <f t="shared" si="8"/>
        <v>-12.105405555555507</v>
      </c>
      <c r="K85" s="2">
        <f t="shared" si="9"/>
        <v>77.8945944444445</v>
      </c>
      <c r="L85" s="2">
        <f t="shared" si="10"/>
        <v>107.09064942291778</v>
      </c>
      <c r="M85" s="2">
        <f>SUMIF(A:A,A85,L:L)</f>
        <v>3684.121087657799</v>
      </c>
      <c r="N85" s="3">
        <f t="shared" si="11"/>
        <v>0.029068167651080456</v>
      </c>
      <c r="O85" s="7">
        <f t="shared" si="12"/>
        <v>34.40189323260733</v>
      </c>
      <c r="P85" s="3">
        <f t="shared" si="13"/>
      </c>
      <c r="Q85" s="3">
        <f>IF(ISNUMBER(P85),SUMIF(A:A,A85,P:P),"")</f>
      </c>
      <c r="R85" s="3">
        <f t="shared" si="14"/>
      </c>
      <c r="S85" s="8">
        <f t="shared" si="15"/>
      </c>
    </row>
    <row r="86" spans="1:19" ht="15">
      <c r="A86" s="1">
        <v>15</v>
      </c>
      <c r="B86" s="5">
        <v>0.6701388888888888</v>
      </c>
      <c r="C86" s="1" t="s">
        <v>149</v>
      </c>
      <c r="D86" s="1">
        <v>4</v>
      </c>
      <c r="E86" s="1">
        <v>10</v>
      </c>
      <c r="F86" s="1" t="s">
        <v>175</v>
      </c>
      <c r="G86" s="2">
        <v>30.507933333333398</v>
      </c>
      <c r="H86" s="6">
        <f>1+_xlfn.COUNTIFS(A:A,A86,O:O,"&lt;"&amp;O86)</f>
        <v>12</v>
      </c>
      <c r="I86" s="2">
        <f>_xlfn.AVERAGEIF(A:A,A86,G:G)</f>
        <v>47.9628388888889</v>
      </c>
      <c r="J86" s="2">
        <f t="shared" si="8"/>
        <v>-17.454905555555506</v>
      </c>
      <c r="K86" s="2">
        <f t="shared" si="9"/>
        <v>72.54509444444449</v>
      </c>
      <c r="L86" s="2">
        <f t="shared" si="10"/>
        <v>77.68837767138916</v>
      </c>
      <c r="M86" s="2">
        <f>SUMIF(A:A,A86,L:L)</f>
        <v>3684.121087657799</v>
      </c>
      <c r="N86" s="3">
        <f t="shared" si="11"/>
        <v>0.02108735728900268</v>
      </c>
      <c r="O86" s="7">
        <f t="shared" si="12"/>
        <v>47.42177913974609</v>
      </c>
      <c r="P86" s="3">
        <f t="shared" si="13"/>
      </c>
      <c r="Q86" s="3">
        <f>IF(ISNUMBER(P86),SUMIF(A:A,A86,P:P),"")</f>
      </c>
      <c r="R86" s="3">
        <f t="shared" si="14"/>
      </c>
      <c r="S86" s="8">
        <f t="shared" si="15"/>
      </c>
    </row>
    <row r="87" spans="1:19" ht="15">
      <c r="A87" s="1">
        <v>10</v>
      </c>
      <c r="B87" s="5">
        <v>0.6805555555555555</v>
      </c>
      <c r="C87" s="1" t="s">
        <v>97</v>
      </c>
      <c r="D87" s="1">
        <v>6</v>
      </c>
      <c r="E87" s="1">
        <v>2</v>
      </c>
      <c r="F87" s="1" t="s">
        <v>122</v>
      </c>
      <c r="G87" s="2">
        <v>74.7822</v>
      </c>
      <c r="H87" s="6">
        <f>1+_xlfn.COUNTIFS(A:A,A87,O:O,"&lt;"&amp;O87)</f>
        <v>1</v>
      </c>
      <c r="I87" s="2">
        <f>_xlfn.AVERAGEIF(A:A,A87,G:G)</f>
        <v>49.905063333333295</v>
      </c>
      <c r="J87" s="2">
        <f t="shared" si="8"/>
        <v>24.877136666666708</v>
      </c>
      <c r="K87" s="2">
        <f t="shared" si="9"/>
        <v>114.8771366666667</v>
      </c>
      <c r="L87" s="2">
        <f t="shared" si="10"/>
        <v>984.9867605344713</v>
      </c>
      <c r="M87" s="2">
        <f>SUMIF(A:A,A87,L:L)</f>
        <v>3238.435594183269</v>
      </c>
      <c r="N87" s="3">
        <f t="shared" si="11"/>
        <v>0.30415511807727774</v>
      </c>
      <c r="O87" s="7">
        <f t="shared" si="12"/>
        <v>3.2877960638029657</v>
      </c>
      <c r="P87" s="3">
        <f t="shared" si="13"/>
        <v>0.30415511807727774</v>
      </c>
      <c r="Q87" s="3">
        <f>IF(ISNUMBER(P87),SUMIF(A:A,A87,P:P),"")</f>
        <v>0.9200137309891452</v>
      </c>
      <c r="R87" s="3">
        <f t="shared" si="14"/>
        <v>0.33059845503639157</v>
      </c>
      <c r="S87" s="8">
        <f t="shared" si="15"/>
        <v>3.0248175233907917</v>
      </c>
    </row>
    <row r="88" spans="1:19" ht="15">
      <c r="A88" s="1">
        <v>10</v>
      </c>
      <c r="B88" s="5">
        <v>0.6805555555555555</v>
      </c>
      <c r="C88" s="1" t="s">
        <v>97</v>
      </c>
      <c r="D88" s="1">
        <v>6</v>
      </c>
      <c r="E88" s="1">
        <v>3</v>
      </c>
      <c r="F88" s="1" t="s">
        <v>123</v>
      </c>
      <c r="G88" s="2">
        <v>65.8693666666666</v>
      </c>
      <c r="H88" s="6">
        <f>1+_xlfn.COUNTIFS(A:A,A88,O:O,"&lt;"&amp;O88)</f>
        <v>2</v>
      </c>
      <c r="I88" s="2">
        <f>_xlfn.AVERAGEIF(A:A,A88,G:G)</f>
        <v>49.905063333333295</v>
      </c>
      <c r="J88" s="2">
        <f t="shared" si="8"/>
        <v>15.964303333333298</v>
      </c>
      <c r="K88" s="2">
        <f t="shared" si="9"/>
        <v>105.9643033333333</v>
      </c>
      <c r="L88" s="2">
        <f t="shared" si="10"/>
        <v>577.0091936980691</v>
      </c>
      <c r="M88" s="2">
        <f>SUMIF(A:A,A88,L:L)</f>
        <v>3238.435594183269</v>
      </c>
      <c r="N88" s="3">
        <f t="shared" si="11"/>
        <v>0.17817528770202093</v>
      </c>
      <c r="O88" s="7">
        <f t="shared" si="12"/>
        <v>5.612450597932486</v>
      </c>
      <c r="P88" s="3">
        <f t="shared" si="13"/>
        <v>0.17817528770202093</v>
      </c>
      <c r="Q88" s="3">
        <f>IF(ISNUMBER(P88),SUMIF(A:A,A88,P:P),"")</f>
        <v>0.9200137309891452</v>
      </c>
      <c r="R88" s="3">
        <f t="shared" si="14"/>
        <v>0.19366590051917731</v>
      </c>
      <c r="S88" s="8">
        <f t="shared" si="15"/>
        <v>5.163531614596124</v>
      </c>
    </row>
    <row r="89" spans="1:19" ht="15">
      <c r="A89" s="1">
        <v>10</v>
      </c>
      <c r="B89" s="5">
        <v>0.6805555555555555</v>
      </c>
      <c r="C89" s="1" t="s">
        <v>97</v>
      </c>
      <c r="D89" s="1">
        <v>6</v>
      </c>
      <c r="E89" s="1">
        <v>4</v>
      </c>
      <c r="F89" s="1" t="s">
        <v>124</v>
      </c>
      <c r="G89" s="2">
        <v>63.5143666666666</v>
      </c>
      <c r="H89" s="6">
        <f>1+_xlfn.COUNTIFS(A:A,A89,O:O,"&lt;"&amp;O89)</f>
        <v>3</v>
      </c>
      <c r="I89" s="2">
        <f>_xlfn.AVERAGEIF(A:A,A89,G:G)</f>
        <v>49.905063333333295</v>
      </c>
      <c r="J89" s="2">
        <f t="shared" si="8"/>
        <v>13.609303333333301</v>
      </c>
      <c r="K89" s="2">
        <f t="shared" si="9"/>
        <v>103.6093033333333</v>
      </c>
      <c r="L89" s="2">
        <f t="shared" si="10"/>
        <v>500.97600213124826</v>
      </c>
      <c r="M89" s="2">
        <f>SUMIF(A:A,A89,L:L)</f>
        <v>3238.435594183269</v>
      </c>
      <c r="N89" s="3">
        <f t="shared" si="11"/>
        <v>0.15469691694072243</v>
      </c>
      <c r="O89" s="7">
        <f t="shared" si="12"/>
        <v>6.464252939075607</v>
      </c>
      <c r="P89" s="3">
        <f t="shared" si="13"/>
        <v>0.15469691694072243</v>
      </c>
      <c r="Q89" s="3">
        <f>IF(ISNUMBER(P89),SUMIF(A:A,A89,P:P),"")</f>
        <v>0.9200137309891452</v>
      </c>
      <c r="R89" s="3">
        <f t="shared" si="14"/>
        <v>0.16814631317991455</v>
      </c>
      <c r="S89" s="8">
        <f t="shared" si="15"/>
        <v>5.947201464536495</v>
      </c>
    </row>
    <row r="90" spans="1:19" ht="15">
      <c r="A90" s="1">
        <v>10</v>
      </c>
      <c r="B90" s="5">
        <v>0.6805555555555555</v>
      </c>
      <c r="C90" s="1" t="s">
        <v>97</v>
      </c>
      <c r="D90" s="1">
        <v>6</v>
      </c>
      <c r="E90" s="1">
        <v>5</v>
      </c>
      <c r="F90" s="1" t="s">
        <v>125</v>
      </c>
      <c r="G90" s="2">
        <v>56.4500333333333</v>
      </c>
      <c r="H90" s="6">
        <f>1+_xlfn.COUNTIFS(A:A,A90,O:O,"&lt;"&amp;O90)</f>
        <v>4</v>
      </c>
      <c r="I90" s="2">
        <f>_xlfn.AVERAGEIF(A:A,A90,G:G)</f>
        <v>49.905063333333295</v>
      </c>
      <c r="J90" s="2">
        <f t="shared" si="8"/>
        <v>6.544970000000006</v>
      </c>
      <c r="K90" s="2">
        <f t="shared" si="9"/>
        <v>96.54497</v>
      </c>
      <c r="L90" s="2">
        <f t="shared" si="10"/>
        <v>327.8965623634074</v>
      </c>
      <c r="M90" s="2">
        <f>SUMIF(A:A,A90,L:L)</f>
        <v>3238.435594183269</v>
      </c>
      <c r="N90" s="3">
        <f t="shared" si="11"/>
        <v>0.10125153112581899</v>
      </c>
      <c r="O90" s="7">
        <f t="shared" si="12"/>
        <v>9.876393856774</v>
      </c>
      <c r="P90" s="3">
        <f t="shared" si="13"/>
        <v>0.10125153112581899</v>
      </c>
      <c r="Q90" s="3">
        <f>IF(ISNUMBER(P90),SUMIF(A:A,A90,P:P),"")</f>
        <v>0.9200137309891452</v>
      </c>
      <c r="R90" s="3">
        <f t="shared" si="14"/>
        <v>0.11005436953311473</v>
      </c>
      <c r="S90" s="8">
        <f t="shared" si="15"/>
        <v>9.08641796088892</v>
      </c>
    </row>
    <row r="91" spans="1:19" ht="15">
      <c r="A91" s="1">
        <v>10</v>
      </c>
      <c r="B91" s="5">
        <v>0.6805555555555555</v>
      </c>
      <c r="C91" s="1" t="s">
        <v>97</v>
      </c>
      <c r="D91" s="1">
        <v>6</v>
      </c>
      <c r="E91" s="1">
        <v>9</v>
      </c>
      <c r="F91" s="1" t="s">
        <v>129</v>
      </c>
      <c r="G91" s="2">
        <v>51.2360666666666</v>
      </c>
      <c r="H91" s="6">
        <f>1+_xlfn.COUNTIFS(A:A,A91,O:O,"&lt;"&amp;O91)</f>
        <v>5</v>
      </c>
      <c r="I91" s="2">
        <f>_xlfn.AVERAGEIF(A:A,A91,G:G)</f>
        <v>49.905063333333295</v>
      </c>
      <c r="J91" s="2">
        <f t="shared" si="8"/>
        <v>1.3310033333333067</v>
      </c>
      <c r="K91" s="2">
        <f t="shared" si="9"/>
        <v>91.33100333333331</v>
      </c>
      <c r="L91" s="2">
        <f t="shared" si="10"/>
        <v>239.81317914824155</v>
      </c>
      <c r="M91" s="2">
        <f>SUMIF(A:A,A91,L:L)</f>
        <v>3238.435594183269</v>
      </c>
      <c r="N91" s="3">
        <f t="shared" si="11"/>
        <v>0.07405216876289993</v>
      </c>
      <c r="O91" s="7">
        <f t="shared" si="12"/>
        <v>13.503993423903598</v>
      </c>
      <c r="P91" s="3">
        <f t="shared" si="13"/>
        <v>0.07405216876289993</v>
      </c>
      <c r="Q91" s="3">
        <f>IF(ISNUMBER(P91),SUMIF(A:A,A91,P:P),"")</f>
        <v>0.9200137309891452</v>
      </c>
      <c r="R91" s="3">
        <f t="shared" si="14"/>
        <v>0.08049028646918492</v>
      </c>
      <c r="S91" s="8">
        <f t="shared" si="15"/>
        <v>12.423859373178429</v>
      </c>
    </row>
    <row r="92" spans="1:19" ht="15">
      <c r="A92" s="1">
        <v>10</v>
      </c>
      <c r="B92" s="5">
        <v>0.6805555555555555</v>
      </c>
      <c r="C92" s="1" t="s">
        <v>97</v>
      </c>
      <c r="D92" s="1">
        <v>6</v>
      </c>
      <c r="E92" s="1">
        <v>8</v>
      </c>
      <c r="F92" s="1" t="s">
        <v>128</v>
      </c>
      <c r="G92" s="2">
        <v>46.8973666666666</v>
      </c>
      <c r="H92" s="6">
        <f>1+_xlfn.COUNTIFS(A:A,A92,O:O,"&lt;"&amp;O92)</f>
        <v>6</v>
      </c>
      <c r="I92" s="2">
        <f>_xlfn.AVERAGEIF(A:A,A92,G:G)</f>
        <v>49.905063333333295</v>
      </c>
      <c r="J92" s="2">
        <f t="shared" si="8"/>
        <v>-3.007696666666696</v>
      </c>
      <c r="K92" s="2">
        <f t="shared" si="9"/>
        <v>86.9923033333333</v>
      </c>
      <c r="L92" s="2">
        <f t="shared" si="10"/>
        <v>184.84880118090584</v>
      </c>
      <c r="M92" s="2">
        <f>SUMIF(A:A,A92,L:L)</f>
        <v>3238.435594183269</v>
      </c>
      <c r="N92" s="3">
        <f t="shared" si="11"/>
        <v>0.05707965954701179</v>
      </c>
      <c r="O92" s="7">
        <f t="shared" si="12"/>
        <v>17.519375692428277</v>
      </c>
      <c r="P92" s="3">
        <f t="shared" si="13"/>
        <v>0.05707965954701179</v>
      </c>
      <c r="Q92" s="3">
        <f>IF(ISNUMBER(P92),SUMIF(A:A,A92,P:P),"")</f>
        <v>0.9200137309891452</v>
      </c>
      <c r="R92" s="3">
        <f t="shared" si="14"/>
        <v>0.062042182224436006</v>
      </c>
      <c r="S92" s="8">
        <f t="shared" si="15"/>
        <v>16.118066195391478</v>
      </c>
    </row>
    <row r="93" spans="1:19" ht="15">
      <c r="A93" s="1">
        <v>10</v>
      </c>
      <c r="B93" s="5">
        <v>0.6805555555555555</v>
      </c>
      <c r="C93" s="1" t="s">
        <v>97</v>
      </c>
      <c r="D93" s="1">
        <v>6</v>
      </c>
      <c r="E93" s="1">
        <v>6</v>
      </c>
      <c r="F93" s="1" t="s">
        <v>126</v>
      </c>
      <c r="G93" s="2">
        <v>44.8901</v>
      </c>
      <c r="H93" s="6">
        <f>1+_xlfn.COUNTIFS(A:A,A93,O:O,"&lt;"&amp;O93)</f>
        <v>7</v>
      </c>
      <c r="I93" s="2">
        <f>_xlfn.AVERAGEIF(A:A,A93,G:G)</f>
        <v>49.905063333333295</v>
      </c>
      <c r="J93" s="2">
        <f t="shared" si="8"/>
        <v>-5.014963333333299</v>
      </c>
      <c r="K93" s="2">
        <f t="shared" si="9"/>
        <v>84.9850366666667</v>
      </c>
      <c r="L93" s="2">
        <f t="shared" si="10"/>
        <v>163.87471451625575</v>
      </c>
      <c r="M93" s="2">
        <f>SUMIF(A:A,A93,L:L)</f>
        <v>3238.435594183269</v>
      </c>
      <c r="N93" s="3">
        <f t="shared" si="11"/>
        <v>0.050603048833393525</v>
      </c>
      <c r="O93" s="7">
        <f t="shared" si="12"/>
        <v>19.76165513845657</v>
      </c>
      <c r="P93" s="3">
        <f t="shared" si="13"/>
        <v>0.050603048833393525</v>
      </c>
      <c r="Q93" s="3">
        <f>IF(ISNUMBER(P93),SUMIF(A:A,A93,P:P),"")</f>
        <v>0.9200137309891452</v>
      </c>
      <c r="R93" s="3">
        <f t="shared" si="14"/>
        <v>0.05500249303778117</v>
      </c>
      <c r="S93" s="8">
        <f t="shared" si="15"/>
        <v>18.18099407445224</v>
      </c>
    </row>
    <row r="94" spans="1:19" ht="15">
      <c r="A94" s="1">
        <v>10</v>
      </c>
      <c r="B94" s="5">
        <v>0.6805555555555555</v>
      </c>
      <c r="C94" s="1" t="s">
        <v>97</v>
      </c>
      <c r="D94" s="1">
        <v>6</v>
      </c>
      <c r="E94" s="1">
        <v>7</v>
      </c>
      <c r="F94" s="1" t="s">
        <v>127</v>
      </c>
      <c r="G94" s="2">
        <v>29.1637333333333</v>
      </c>
      <c r="H94" s="6">
        <f>1+_xlfn.COUNTIFS(A:A,A94,O:O,"&lt;"&amp;O94)</f>
        <v>9</v>
      </c>
      <c r="I94" s="2">
        <f>_xlfn.AVERAGEIF(A:A,A94,G:G)</f>
        <v>49.905063333333295</v>
      </c>
      <c r="J94" s="2">
        <f t="shared" si="8"/>
        <v>-20.741329999999994</v>
      </c>
      <c r="K94" s="2">
        <f t="shared" si="9"/>
        <v>69.25867000000001</v>
      </c>
      <c r="L94" s="2">
        <f t="shared" si="10"/>
        <v>63.78513694716374</v>
      </c>
      <c r="M94" s="2">
        <f>SUMIF(A:A,A94,L:L)</f>
        <v>3238.435594183269</v>
      </c>
      <c r="N94" s="3">
        <f t="shared" si="11"/>
        <v>0.01969628084057985</v>
      </c>
      <c r="O94" s="7">
        <f t="shared" si="12"/>
        <v>50.77100636886332</v>
      </c>
      <c r="P94" s="3">
        <f t="shared" si="13"/>
      </c>
      <c r="Q94" s="3">
        <f>IF(ISNUMBER(P94),SUMIF(A:A,A94,P:P),"")</f>
      </c>
      <c r="R94" s="3">
        <f t="shared" si="14"/>
      </c>
      <c r="S94" s="8">
        <f t="shared" si="15"/>
      </c>
    </row>
    <row r="95" spans="1:19" ht="15">
      <c r="A95" s="1">
        <v>10</v>
      </c>
      <c r="B95" s="5">
        <v>0.6805555555555555</v>
      </c>
      <c r="C95" s="1" t="s">
        <v>97</v>
      </c>
      <c r="D95" s="1">
        <v>6</v>
      </c>
      <c r="E95" s="1">
        <v>10</v>
      </c>
      <c r="F95" s="1" t="s">
        <v>130</v>
      </c>
      <c r="G95" s="2">
        <v>43.6662666666666</v>
      </c>
      <c r="H95" s="6">
        <f>1+_xlfn.COUNTIFS(A:A,A95,O:O,"&lt;"&amp;O95)</f>
        <v>8</v>
      </c>
      <c r="I95" s="2">
        <f>_xlfn.AVERAGEIF(A:A,A95,G:G)</f>
        <v>49.905063333333295</v>
      </c>
      <c r="J95" s="2">
        <f t="shared" si="8"/>
        <v>-6.238796666666694</v>
      </c>
      <c r="K95" s="2">
        <f t="shared" si="9"/>
        <v>83.7612033333333</v>
      </c>
      <c r="L95" s="2">
        <f t="shared" si="10"/>
        <v>152.27257934581394</v>
      </c>
      <c r="M95" s="2">
        <f>SUMIF(A:A,A95,L:L)</f>
        <v>3238.435594183269</v>
      </c>
      <c r="N95" s="3">
        <f t="shared" si="11"/>
        <v>0.04702041307207685</v>
      </c>
      <c r="O95" s="7">
        <f t="shared" si="12"/>
        <v>21.267358890852698</v>
      </c>
      <c r="P95" s="3">
        <f t="shared" si="13"/>
      </c>
      <c r="Q95" s="3">
        <f>IF(ISNUMBER(P95),SUMIF(A:A,A95,P:P),"")</f>
      </c>
      <c r="R95" s="3">
        <f t="shared" si="14"/>
      </c>
      <c r="S95" s="8">
        <f t="shared" si="15"/>
      </c>
    </row>
    <row r="96" spans="1:19" ht="15">
      <c r="A96" s="1">
        <v>10</v>
      </c>
      <c r="B96" s="5">
        <v>0.6805555555555555</v>
      </c>
      <c r="C96" s="1" t="s">
        <v>97</v>
      </c>
      <c r="D96" s="1">
        <v>6</v>
      </c>
      <c r="E96" s="1">
        <v>11</v>
      </c>
      <c r="F96" s="1" t="s">
        <v>131</v>
      </c>
      <c r="G96" s="2">
        <v>22.5811333333333</v>
      </c>
      <c r="H96" s="6">
        <f>1+_xlfn.COUNTIFS(A:A,A96,O:O,"&lt;"&amp;O96)</f>
        <v>10</v>
      </c>
      <c r="I96" s="2">
        <f>_xlfn.AVERAGEIF(A:A,A96,G:G)</f>
        <v>49.905063333333295</v>
      </c>
      <c r="J96" s="2">
        <f t="shared" si="8"/>
        <v>-27.323929999999994</v>
      </c>
      <c r="K96" s="2">
        <f t="shared" si="9"/>
        <v>62.67607000000001</v>
      </c>
      <c r="L96" s="2">
        <f t="shared" si="10"/>
        <v>42.97266431769271</v>
      </c>
      <c r="M96" s="2">
        <f>SUMIF(A:A,A96,L:L)</f>
        <v>3238.435594183269</v>
      </c>
      <c r="N96" s="3">
        <f t="shared" si="11"/>
        <v>0.013269575098198112</v>
      </c>
      <c r="O96" s="7">
        <f t="shared" si="12"/>
        <v>75.36036328215144</v>
      </c>
      <c r="P96" s="3">
        <f t="shared" si="13"/>
      </c>
      <c r="Q96" s="3">
        <f>IF(ISNUMBER(P96),SUMIF(A:A,A96,P:P),"")</f>
      </c>
      <c r="R96" s="3">
        <f t="shared" si="14"/>
      </c>
      <c r="S96" s="8">
        <f t="shared" si="15"/>
      </c>
    </row>
    <row r="97" spans="1:19" ht="15">
      <c r="A97" s="1">
        <v>22</v>
      </c>
      <c r="B97" s="5">
        <v>0.6875</v>
      </c>
      <c r="C97" s="1" t="s">
        <v>206</v>
      </c>
      <c r="D97" s="1">
        <v>6</v>
      </c>
      <c r="E97" s="1">
        <v>1</v>
      </c>
      <c r="F97" s="1" t="s">
        <v>233</v>
      </c>
      <c r="G97" s="2">
        <v>69.89213333333339</v>
      </c>
      <c r="H97" s="6">
        <f>1+_xlfn.COUNTIFS(A:A,A97,O:O,"&lt;"&amp;O97)</f>
        <v>1</v>
      </c>
      <c r="I97" s="2">
        <f>_xlfn.AVERAGEIF(A:A,A97,G:G)</f>
        <v>47.096514285714264</v>
      </c>
      <c r="J97" s="2">
        <f t="shared" si="8"/>
        <v>22.795619047619127</v>
      </c>
      <c r="K97" s="2">
        <f t="shared" si="9"/>
        <v>112.79561904761913</v>
      </c>
      <c r="L97" s="2">
        <f t="shared" si="10"/>
        <v>869.3424687521615</v>
      </c>
      <c r="M97" s="2">
        <f>SUMIF(A:A,A97,L:L)</f>
        <v>2473.7282370207686</v>
      </c>
      <c r="N97" s="3">
        <f t="shared" si="11"/>
        <v>0.3514300624223593</v>
      </c>
      <c r="O97" s="7">
        <f t="shared" si="12"/>
        <v>2.8455163827110774</v>
      </c>
      <c r="P97" s="3">
        <f t="shared" si="13"/>
        <v>0.3514300624223593</v>
      </c>
      <c r="Q97" s="3">
        <f>IF(ISNUMBER(P97),SUMIF(A:A,A97,P:P),"")</f>
        <v>0.9044525627569107</v>
      </c>
      <c r="R97" s="3">
        <f t="shared" si="14"/>
        <v>0.3885555493934877</v>
      </c>
      <c r="S97" s="8">
        <f t="shared" si="15"/>
        <v>2.573634584709808</v>
      </c>
    </row>
    <row r="98" spans="1:19" ht="15">
      <c r="A98" s="1">
        <v>22</v>
      </c>
      <c r="B98" s="5">
        <v>0.6875</v>
      </c>
      <c r="C98" s="1" t="s">
        <v>206</v>
      </c>
      <c r="D98" s="1">
        <v>6</v>
      </c>
      <c r="E98" s="1">
        <v>4</v>
      </c>
      <c r="F98" s="1" t="s">
        <v>235</v>
      </c>
      <c r="G98" s="2">
        <v>66.9463999999999</v>
      </c>
      <c r="H98" s="6">
        <f>1+_xlfn.COUNTIFS(A:A,A98,O:O,"&lt;"&amp;O98)</f>
        <v>2</v>
      </c>
      <c r="I98" s="2">
        <f>_xlfn.AVERAGEIF(A:A,A98,G:G)</f>
        <v>47.096514285714264</v>
      </c>
      <c r="J98" s="2">
        <f t="shared" si="8"/>
        <v>19.849885714285634</v>
      </c>
      <c r="K98" s="2">
        <f t="shared" si="9"/>
        <v>109.84988571428563</v>
      </c>
      <c r="L98" s="2">
        <f t="shared" si="10"/>
        <v>728.504019307226</v>
      </c>
      <c r="M98" s="2">
        <f>SUMIF(A:A,A98,L:L)</f>
        <v>2473.7282370207686</v>
      </c>
      <c r="N98" s="3">
        <f t="shared" si="11"/>
        <v>0.29449638339601886</v>
      </c>
      <c r="O98" s="7">
        <f t="shared" si="12"/>
        <v>3.3956274385049663</v>
      </c>
      <c r="P98" s="3">
        <f t="shared" si="13"/>
        <v>0.29449638339601886</v>
      </c>
      <c r="Q98" s="3">
        <f>IF(ISNUMBER(P98),SUMIF(A:A,A98,P:P),"")</f>
        <v>0.9044525627569107</v>
      </c>
      <c r="R98" s="3">
        <f t="shared" si="14"/>
        <v>0.3256073292537848</v>
      </c>
      <c r="S98" s="8">
        <f t="shared" si="15"/>
        <v>3.0711839389235003</v>
      </c>
    </row>
    <row r="99" spans="1:19" ht="15">
      <c r="A99" s="1">
        <v>22</v>
      </c>
      <c r="B99" s="5">
        <v>0.6875</v>
      </c>
      <c r="C99" s="1" t="s">
        <v>206</v>
      </c>
      <c r="D99" s="1">
        <v>6</v>
      </c>
      <c r="E99" s="1">
        <v>2</v>
      </c>
      <c r="F99" s="1" t="s">
        <v>234</v>
      </c>
      <c r="G99" s="2">
        <v>55.4343666666666</v>
      </c>
      <c r="H99" s="6">
        <f>1+_xlfn.COUNTIFS(A:A,A99,O:O,"&lt;"&amp;O99)</f>
        <v>3</v>
      </c>
      <c r="I99" s="2">
        <f>_xlfn.AVERAGEIF(A:A,A99,G:G)</f>
        <v>47.096514285714264</v>
      </c>
      <c r="J99" s="2">
        <f t="shared" si="8"/>
        <v>8.337852380952334</v>
      </c>
      <c r="K99" s="2">
        <f t="shared" si="9"/>
        <v>98.33785238095234</v>
      </c>
      <c r="L99" s="2">
        <f t="shared" si="10"/>
        <v>365.13645858703615</v>
      </c>
      <c r="M99" s="2">
        <f>SUMIF(A:A,A99,L:L)</f>
        <v>2473.7282370207686</v>
      </c>
      <c r="N99" s="3">
        <f t="shared" si="11"/>
        <v>0.14760572852044077</v>
      </c>
      <c r="O99" s="7">
        <f t="shared" si="12"/>
        <v>6.774804812954924</v>
      </c>
      <c r="P99" s="3">
        <f t="shared" si="13"/>
        <v>0.14760572852044077</v>
      </c>
      <c r="Q99" s="3">
        <f>IF(ISNUMBER(P99),SUMIF(A:A,A99,P:P),"")</f>
        <v>0.9044525627569107</v>
      </c>
      <c r="R99" s="3">
        <f t="shared" si="14"/>
        <v>0.1631989720616367</v>
      </c>
      <c r="S99" s="8">
        <f t="shared" si="15"/>
        <v>6.127489575254933</v>
      </c>
    </row>
    <row r="100" spans="1:19" ht="15">
      <c r="A100" s="1">
        <v>22</v>
      </c>
      <c r="B100" s="5">
        <v>0.6875</v>
      </c>
      <c r="C100" s="1" t="s">
        <v>206</v>
      </c>
      <c r="D100" s="1">
        <v>6</v>
      </c>
      <c r="E100" s="1">
        <v>11</v>
      </c>
      <c r="F100" s="1" t="s">
        <v>239</v>
      </c>
      <c r="G100" s="2">
        <v>50.6721666666667</v>
      </c>
      <c r="H100" s="6">
        <f>1+_xlfn.COUNTIFS(A:A,A100,O:O,"&lt;"&amp;O100)</f>
        <v>4</v>
      </c>
      <c r="I100" s="2">
        <f>_xlfn.AVERAGEIF(A:A,A100,G:G)</f>
        <v>47.096514285714264</v>
      </c>
      <c r="J100" s="2">
        <f t="shared" si="8"/>
        <v>3.575652380952434</v>
      </c>
      <c r="K100" s="2">
        <f t="shared" si="9"/>
        <v>93.57565238095243</v>
      </c>
      <c r="L100" s="2">
        <f t="shared" si="10"/>
        <v>274.3868968911448</v>
      </c>
      <c r="M100" s="2">
        <f>SUMIF(A:A,A100,L:L)</f>
        <v>2473.7282370207686</v>
      </c>
      <c r="N100" s="3">
        <f t="shared" si="11"/>
        <v>0.11092038841809167</v>
      </c>
      <c r="O100" s="7">
        <f t="shared" si="12"/>
        <v>9.015475101211376</v>
      </c>
      <c r="P100" s="3">
        <f t="shared" si="13"/>
        <v>0.11092038841809167</v>
      </c>
      <c r="Q100" s="3">
        <f>IF(ISNUMBER(P100),SUMIF(A:A,A100,P:P),"")</f>
        <v>0.9044525627569107</v>
      </c>
      <c r="R100" s="3">
        <f t="shared" si="14"/>
        <v>0.12263814929109079</v>
      </c>
      <c r="S100" s="8">
        <f t="shared" si="15"/>
        <v>8.154069559761746</v>
      </c>
    </row>
    <row r="101" spans="1:19" ht="15">
      <c r="A101" s="1">
        <v>22</v>
      </c>
      <c r="B101" s="5">
        <v>0.6875</v>
      </c>
      <c r="C101" s="1" t="s">
        <v>206</v>
      </c>
      <c r="D101" s="1">
        <v>6</v>
      </c>
      <c r="E101" s="1">
        <v>6</v>
      </c>
      <c r="F101" s="1" t="s">
        <v>236</v>
      </c>
      <c r="G101" s="2">
        <v>32.9424</v>
      </c>
      <c r="H101" s="6">
        <f>1+_xlfn.COUNTIFS(A:A,A101,O:O,"&lt;"&amp;O101)</f>
        <v>6</v>
      </c>
      <c r="I101" s="2">
        <f>_xlfn.AVERAGEIF(A:A,A101,G:G)</f>
        <v>47.096514285714264</v>
      </c>
      <c r="J101" s="2">
        <f t="shared" si="8"/>
        <v>-14.154114285714265</v>
      </c>
      <c r="K101" s="2">
        <f t="shared" si="9"/>
        <v>75.84588571428574</v>
      </c>
      <c r="L101" s="2">
        <f t="shared" si="10"/>
        <v>94.70370688293423</v>
      </c>
      <c r="M101" s="2">
        <f>SUMIF(A:A,A101,L:L)</f>
        <v>2473.7282370207686</v>
      </c>
      <c r="N101" s="3">
        <f t="shared" si="11"/>
        <v>0.03828379587767107</v>
      </c>
      <c r="O101" s="7">
        <f t="shared" si="12"/>
        <v>26.120711833155696</v>
      </c>
      <c r="P101" s="3">
        <f t="shared" si="13"/>
      </c>
      <c r="Q101" s="3">
        <f>IF(ISNUMBER(P101),SUMIF(A:A,A101,P:P),"")</f>
      </c>
      <c r="R101" s="3">
        <f t="shared" si="14"/>
      </c>
      <c r="S101" s="8">
        <f t="shared" si="15"/>
      </c>
    </row>
    <row r="102" spans="1:19" ht="15">
      <c r="A102" s="1">
        <v>22</v>
      </c>
      <c r="B102" s="5">
        <v>0.6875</v>
      </c>
      <c r="C102" s="1" t="s">
        <v>206</v>
      </c>
      <c r="D102" s="1">
        <v>6</v>
      </c>
      <c r="E102" s="1">
        <v>8</v>
      </c>
      <c r="F102" s="1" t="s">
        <v>237</v>
      </c>
      <c r="G102" s="2">
        <v>33.312599999999996</v>
      </c>
      <c r="H102" s="6">
        <f>1+_xlfn.COUNTIFS(A:A,A102,O:O,"&lt;"&amp;O102)</f>
        <v>5</v>
      </c>
      <c r="I102" s="2">
        <f>_xlfn.AVERAGEIF(A:A,A102,G:G)</f>
        <v>47.096514285714264</v>
      </c>
      <c r="J102" s="2">
        <f t="shared" si="8"/>
        <v>-13.783914285714268</v>
      </c>
      <c r="K102" s="2">
        <f t="shared" si="9"/>
        <v>76.21608571428573</v>
      </c>
      <c r="L102" s="2">
        <f t="shared" si="10"/>
        <v>96.83080168151812</v>
      </c>
      <c r="M102" s="2">
        <f>SUMIF(A:A,A102,L:L)</f>
        <v>2473.7282370207686</v>
      </c>
      <c r="N102" s="3">
        <f t="shared" si="11"/>
        <v>0.03914366996034139</v>
      </c>
      <c r="O102" s="7">
        <f t="shared" si="12"/>
        <v>25.54691476331052</v>
      </c>
      <c r="P102" s="3">
        <f t="shared" si="13"/>
      </c>
      <c r="Q102" s="3">
        <f>IF(ISNUMBER(P102),SUMIF(A:A,A102,P:P),"")</f>
      </c>
      <c r="R102" s="3">
        <f t="shared" si="14"/>
      </c>
      <c r="S102" s="8">
        <f t="shared" si="15"/>
      </c>
    </row>
    <row r="103" spans="1:19" ht="15">
      <c r="A103" s="1">
        <v>22</v>
      </c>
      <c r="B103" s="5">
        <v>0.6875</v>
      </c>
      <c r="C103" s="1" t="s">
        <v>206</v>
      </c>
      <c r="D103" s="1">
        <v>6</v>
      </c>
      <c r="E103" s="1">
        <v>10</v>
      </c>
      <c r="F103" s="1" t="s">
        <v>238</v>
      </c>
      <c r="G103" s="2">
        <v>20.475533333333303</v>
      </c>
      <c r="H103" s="6">
        <f>1+_xlfn.COUNTIFS(A:A,A103,O:O,"&lt;"&amp;O103)</f>
        <v>7</v>
      </c>
      <c r="I103" s="2">
        <f>_xlfn.AVERAGEIF(A:A,A103,G:G)</f>
        <v>47.096514285714264</v>
      </c>
      <c r="J103" s="2">
        <f t="shared" si="8"/>
        <v>-26.62098095238096</v>
      </c>
      <c r="K103" s="2">
        <f t="shared" si="9"/>
        <v>63.37901904761904</v>
      </c>
      <c r="L103" s="2">
        <f t="shared" si="10"/>
        <v>44.823884918748305</v>
      </c>
      <c r="M103" s="2">
        <f>SUMIF(A:A,A103,L:L)</f>
        <v>2473.7282370207686</v>
      </c>
      <c r="N103" s="3">
        <f t="shared" si="11"/>
        <v>0.01811997140507718</v>
      </c>
      <c r="O103" s="7">
        <f t="shared" si="12"/>
        <v>55.18772506008492</v>
      </c>
      <c r="P103" s="3">
        <f t="shared" si="13"/>
      </c>
      <c r="Q103" s="3">
        <f>IF(ISNUMBER(P103),SUMIF(A:A,A103,P:P),"")</f>
      </c>
      <c r="R103" s="3">
        <f t="shared" si="14"/>
      </c>
      <c r="S103" s="8">
        <f t="shared" si="15"/>
      </c>
    </row>
    <row r="104" spans="1:19" ht="15">
      <c r="A104" s="1">
        <v>16</v>
      </c>
      <c r="B104" s="5">
        <v>0.6944444444444445</v>
      </c>
      <c r="C104" s="1" t="s">
        <v>149</v>
      </c>
      <c r="D104" s="1">
        <v>5</v>
      </c>
      <c r="E104" s="1">
        <v>1</v>
      </c>
      <c r="F104" s="1" t="s">
        <v>178</v>
      </c>
      <c r="G104" s="2">
        <v>68.85526666666671</v>
      </c>
      <c r="H104" s="6">
        <f>1+_xlfn.COUNTIFS(A:A,A104,O:O,"&lt;"&amp;O104)</f>
        <v>1</v>
      </c>
      <c r="I104" s="2">
        <f>_xlfn.AVERAGEIF(A:A,A104,G:G)</f>
        <v>48.1302037037037</v>
      </c>
      <c r="J104" s="2">
        <f t="shared" si="8"/>
        <v>20.72506296296301</v>
      </c>
      <c r="K104" s="2">
        <f t="shared" si="9"/>
        <v>110.72506296296301</v>
      </c>
      <c r="L104" s="2">
        <f t="shared" si="10"/>
        <v>767.7804176727918</v>
      </c>
      <c r="M104" s="2">
        <f>SUMIF(A:A,A104,L:L)</f>
        <v>2929.7429874077966</v>
      </c>
      <c r="N104" s="3">
        <f t="shared" si="11"/>
        <v>0.262064085816659</v>
      </c>
      <c r="O104" s="7">
        <f t="shared" si="12"/>
        <v>3.8158605246641986</v>
      </c>
      <c r="P104" s="3">
        <f t="shared" si="13"/>
        <v>0.262064085816659</v>
      </c>
      <c r="Q104" s="3">
        <f>IF(ISNUMBER(P104),SUMIF(A:A,A104,P:P),"")</f>
        <v>0.928881321644576</v>
      </c>
      <c r="R104" s="3">
        <f t="shared" si="14"/>
        <v>0.2821287065528209</v>
      </c>
      <c r="S104" s="8">
        <f t="shared" si="15"/>
        <v>3.5444815673614456</v>
      </c>
    </row>
    <row r="105" spans="1:19" ht="15">
      <c r="A105" s="1">
        <v>16</v>
      </c>
      <c r="B105" s="5">
        <v>0.6944444444444445</v>
      </c>
      <c r="C105" s="1" t="s">
        <v>149</v>
      </c>
      <c r="D105" s="1">
        <v>5</v>
      </c>
      <c r="E105" s="1">
        <v>4</v>
      </c>
      <c r="F105" s="1" t="s">
        <v>181</v>
      </c>
      <c r="G105" s="2">
        <v>61.7385333333333</v>
      </c>
      <c r="H105" s="6">
        <f>1+_xlfn.COUNTIFS(A:A,A105,O:O,"&lt;"&amp;O105)</f>
        <v>2</v>
      </c>
      <c r="I105" s="2">
        <f>_xlfn.AVERAGEIF(A:A,A105,G:G)</f>
        <v>48.1302037037037</v>
      </c>
      <c r="J105" s="2">
        <f t="shared" si="8"/>
        <v>13.608329629629601</v>
      </c>
      <c r="K105" s="2">
        <f t="shared" si="9"/>
        <v>103.6083296296296</v>
      </c>
      <c r="L105" s="2">
        <f t="shared" si="10"/>
        <v>500.9467348548615</v>
      </c>
      <c r="M105" s="2">
        <f>SUMIF(A:A,A105,L:L)</f>
        <v>2929.7429874077966</v>
      </c>
      <c r="N105" s="3">
        <f t="shared" si="11"/>
        <v>0.17098658039560444</v>
      </c>
      <c r="O105" s="7">
        <f t="shared" si="12"/>
        <v>5.848412183496168</v>
      </c>
      <c r="P105" s="3">
        <f t="shared" si="13"/>
        <v>0.17098658039560444</v>
      </c>
      <c r="Q105" s="3">
        <f>IF(ISNUMBER(P105),SUMIF(A:A,A105,P:P),"")</f>
        <v>0.928881321644576</v>
      </c>
      <c r="R105" s="3">
        <f t="shared" si="14"/>
        <v>0.184077961749596</v>
      </c>
      <c r="S105" s="8">
        <f t="shared" si="15"/>
        <v>5.432480838528161</v>
      </c>
    </row>
    <row r="106" spans="1:19" ht="15">
      <c r="A106" s="1">
        <v>16</v>
      </c>
      <c r="B106" s="5">
        <v>0.6944444444444445</v>
      </c>
      <c r="C106" s="1" t="s">
        <v>149</v>
      </c>
      <c r="D106" s="1">
        <v>5</v>
      </c>
      <c r="E106" s="1">
        <v>5</v>
      </c>
      <c r="F106" s="1" t="s">
        <v>182</v>
      </c>
      <c r="G106" s="2">
        <v>61.181466666666594</v>
      </c>
      <c r="H106" s="6">
        <f>1+_xlfn.COUNTIFS(A:A,A106,O:O,"&lt;"&amp;O106)</f>
        <v>3</v>
      </c>
      <c r="I106" s="2">
        <f>_xlfn.AVERAGEIF(A:A,A106,G:G)</f>
        <v>48.1302037037037</v>
      </c>
      <c r="J106" s="2">
        <f t="shared" si="8"/>
        <v>13.051262962962895</v>
      </c>
      <c r="K106" s="2">
        <f t="shared" si="9"/>
        <v>103.0512629629629</v>
      </c>
      <c r="L106" s="2">
        <f t="shared" si="10"/>
        <v>484.47981927385086</v>
      </c>
      <c r="M106" s="2">
        <f>SUMIF(A:A,A106,L:L)</f>
        <v>2929.7429874077966</v>
      </c>
      <c r="N106" s="3">
        <f t="shared" si="11"/>
        <v>0.1653659796631216</v>
      </c>
      <c r="O106" s="7">
        <f t="shared" si="12"/>
        <v>6.047193032310326</v>
      </c>
      <c r="P106" s="3">
        <f t="shared" si="13"/>
        <v>0.1653659796631216</v>
      </c>
      <c r="Q106" s="3">
        <f>IF(ISNUMBER(P106),SUMIF(A:A,A106,P:P),"")</f>
        <v>0.928881321644576</v>
      </c>
      <c r="R106" s="3">
        <f t="shared" si="14"/>
        <v>0.17802702649929772</v>
      </c>
      <c r="S106" s="8">
        <f t="shared" si="15"/>
        <v>5.617124656092286</v>
      </c>
    </row>
    <row r="107" spans="1:19" ht="15">
      <c r="A107" s="1">
        <v>16</v>
      </c>
      <c r="B107" s="5">
        <v>0.6944444444444445</v>
      </c>
      <c r="C107" s="1" t="s">
        <v>149</v>
      </c>
      <c r="D107" s="1">
        <v>5</v>
      </c>
      <c r="E107" s="1">
        <v>2</v>
      </c>
      <c r="F107" s="1" t="s">
        <v>179</v>
      </c>
      <c r="G107" s="2">
        <v>58.7090333333334</v>
      </c>
      <c r="H107" s="6">
        <f>1+_xlfn.COUNTIFS(A:A,A107,O:O,"&lt;"&amp;O107)</f>
        <v>4</v>
      </c>
      <c r="I107" s="2">
        <f>_xlfn.AVERAGEIF(A:A,A107,G:G)</f>
        <v>48.1302037037037</v>
      </c>
      <c r="J107" s="2">
        <f t="shared" si="8"/>
        <v>10.578829629629702</v>
      </c>
      <c r="K107" s="2">
        <f t="shared" si="9"/>
        <v>100.5788296296297</v>
      </c>
      <c r="L107" s="2">
        <f t="shared" si="10"/>
        <v>417.68592636801986</v>
      </c>
      <c r="M107" s="2">
        <f>SUMIF(A:A,A107,L:L)</f>
        <v>2929.7429874077966</v>
      </c>
      <c r="N107" s="3">
        <f t="shared" si="11"/>
        <v>0.14256742934901045</v>
      </c>
      <c r="O107" s="7">
        <f t="shared" si="12"/>
        <v>7.014224809735204</v>
      </c>
      <c r="P107" s="3">
        <f t="shared" si="13"/>
        <v>0.14256742934901045</v>
      </c>
      <c r="Q107" s="3">
        <f>IF(ISNUMBER(P107),SUMIF(A:A,A107,P:P),"")</f>
        <v>0.928881321644576</v>
      </c>
      <c r="R107" s="3">
        <f t="shared" si="14"/>
        <v>0.1534829326706625</v>
      </c>
      <c r="S107" s="8">
        <f t="shared" si="15"/>
        <v>6.5153824115790115</v>
      </c>
    </row>
    <row r="108" spans="1:19" ht="15">
      <c r="A108" s="1">
        <v>16</v>
      </c>
      <c r="B108" s="5">
        <v>0.6944444444444445</v>
      </c>
      <c r="C108" s="1" t="s">
        <v>149</v>
      </c>
      <c r="D108" s="1">
        <v>5</v>
      </c>
      <c r="E108" s="1">
        <v>3</v>
      </c>
      <c r="F108" s="1" t="s">
        <v>180</v>
      </c>
      <c r="G108" s="2">
        <v>53.95403333333329</v>
      </c>
      <c r="H108" s="6">
        <f>1+_xlfn.COUNTIFS(A:A,A108,O:O,"&lt;"&amp;O108)</f>
        <v>5</v>
      </c>
      <c r="I108" s="2">
        <f>_xlfn.AVERAGEIF(A:A,A108,G:G)</f>
        <v>48.1302037037037</v>
      </c>
      <c r="J108" s="2">
        <f t="shared" si="8"/>
        <v>5.823829629629593</v>
      </c>
      <c r="K108" s="2">
        <f t="shared" si="9"/>
        <v>95.82382962962959</v>
      </c>
      <c r="L108" s="2">
        <f t="shared" si="10"/>
        <v>314.01155285955406</v>
      </c>
      <c r="M108" s="2">
        <f>SUMIF(A:A,A108,L:L)</f>
        <v>2929.7429874077966</v>
      </c>
      <c r="N108" s="3">
        <f t="shared" si="11"/>
        <v>0.10718058007449587</v>
      </c>
      <c r="O108" s="7">
        <f t="shared" si="12"/>
        <v>9.330048403404328</v>
      </c>
      <c r="P108" s="3">
        <f t="shared" si="13"/>
        <v>0.10718058007449587</v>
      </c>
      <c r="Q108" s="3">
        <f>IF(ISNUMBER(P108),SUMIF(A:A,A108,P:P),"")</f>
        <v>0.928881321644576</v>
      </c>
      <c r="R108" s="3">
        <f t="shared" si="14"/>
        <v>0.11538673195057213</v>
      </c>
      <c r="S108" s="8">
        <f t="shared" si="15"/>
        <v>8.66650769196208</v>
      </c>
    </row>
    <row r="109" spans="1:19" ht="15">
      <c r="A109" s="1">
        <v>16</v>
      </c>
      <c r="B109" s="5">
        <v>0.6944444444444445</v>
      </c>
      <c r="C109" s="1" t="s">
        <v>149</v>
      </c>
      <c r="D109" s="1">
        <v>5</v>
      </c>
      <c r="E109" s="1">
        <v>7</v>
      </c>
      <c r="F109" s="1" t="s">
        <v>184</v>
      </c>
      <c r="G109" s="2">
        <v>49.2278666666667</v>
      </c>
      <c r="H109" s="6">
        <f>1+_xlfn.COUNTIFS(A:A,A109,O:O,"&lt;"&amp;O109)</f>
        <v>6</v>
      </c>
      <c r="I109" s="2">
        <f>_xlfn.AVERAGEIF(A:A,A109,G:G)</f>
        <v>48.1302037037037</v>
      </c>
      <c r="J109" s="2">
        <f t="shared" si="8"/>
        <v>1.0976629629629997</v>
      </c>
      <c r="K109" s="2">
        <f t="shared" si="9"/>
        <v>91.097662962963</v>
      </c>
      <c r="L109" s="2">
        <f t="shared" si="10"/>
        <v>236.4790871932049</v>
      </c>
      <c r="M109" s="2">
        <f>SUMIF(A:A,A109,L:L)</f>
        <v>2929.7429874077966</v>
      </c>
      <c r="N109" s="3">
        <f t="shared" si="11"/>
        <v>0.08071666634568478</v>
      </c>
      <c r="O109" s="7">
        <f t="shared" si="12"/>
        <v>12.389015122568443</v>
      </c>
      <c r="P109" s="3">
        <f t="shared" si="13"/>
        <v>0.08071666634568478</v>
      </c>
      <c r="Q109" s="3">
        <f>IF(ISNUMBER(P109),SUMIF(A:A,A109,P:P),"")</f>
        <v>0.928881321644576</v>
      </c>
      <c r="R109" s="3">
        <f t="shared" si="14"/>
        <v>0.08689664057705095</v>
      </c>
      <c r="S109" s="8">
        <f t="shared" si="15"/>
        <v>11.507924740926015</v>
      </c>
    </row>
    <row r="110" spans="1:19" ht="15">
      <c r="A110" s="1">
        <v>16</v>
      </c>
      <c r="B110" s="5">
        <v>0.6944444444444445</v>
      </c>
      <c r="C110" s="1" t="s">
        <v>149</v>
      </c>
      <c r="D110" s="1">
        <v>5</v>
      </c>
      <c r="E110" s="1">
        <v>6</v>
      </c>
      <c r="F110" s="1" t="s">
        <v>183</v>
      </c>
      <c r="G110" s="2">
        <v>37.2102333333333</v>
      </c>
      <c r="H110" s="6">
        <f>1+_xlfn.COUNTIFS(A:A,A110,O:O,"&lt;"&amp;O110)</f>
        <v>7</v>
      </c>
      <c r="I110" s="2">
        <f>_xlfn.AVERAGEIF(A:A,A110,G:G)</f>
        <v>48.1302037037037</v>
      </c>
      <c r="J110" s="2">
        <f t="shared" si="8"/>
        <v>-10.9199703703704</v>
      </c>
      <c r="K110" s="2">
        <f t="shared" si="9"/>
        <v>79.08002962962959</v>
      </c>
      <c r="L110" s="2">
        <f t="shared" si="10"/>
        <v>114.98501065962628</v>
      </c>
      <c r="M110" s="2">
        <f>SUMIF(A:A,A110,L:L)</f>
        <v>2929.7429874077966</v>
      </c>
      <c r="N110" s="3">
        <f t="shared" si="11"/>
        <v>0.03924747363636963</v>
      </c>
      <c r="O110" s="7">
        <f t="shared" si="12"/>
        <v>25.479347008805316</v>
      </c>
      <c r="P110" s="3">
        <f t="shared" si="13"/>
      </c>
      <c r="Q110" s="3">
        <f>IF(ISNUMBER(P110),SUMIF(A:A,A110,P:P),"")</f>
      </c>
      <c r="R110" s="3">
        <f t="shared" si="14"/>
      </c>
      <c r="S110" s="8">
        <f t="shared" si="15"/>
      </c>
    </row>
    <row r="111" spans="1:19" ht="15">
      <c r="A111" s="1">
        <v>16</v>
      </c>
      <c r="B111" s="5">
        <v>0.6944444444444445</v>
      </c>
      <c r="C111" s="1" t="s">
        <v>149</v>
      </c>
      <c r="D111" s="1">
        <v>5</v>
      </c>
      <c r="E111" s="1">
        <v>8</v>
      </c>
      <c r="F111" s="1" t="s">
        <v>185</v>
      </c>
      <c r="G111" s="2">
        <v>27.0979666666667</v>
      </c>
      <c r="H111" s="6">
        <f>1+_xlfn.COUNTIFS(A:A,A111,O:O,"&lt;"&amp;O111)</f>
        <v>8</v>
      </c>
      <c r="I111" s="2">
        <f>_xlfn.AVERAGEIF(A:A,A111,G:G)</f>
        <v>48.1302037037037</v>
      </c>
      <c r="J111" s="2">
        <f aca="true" t="shared" si="16" ref="J111:J162">G111-I111</f>
        <v>-21.032237037037</v>
      </c>
      <c r="K111" s="2">
        <f aca="true" t="shared" si="17" ref="K111:K162">90+J111</f>
        <v>68.96776296296301</v>
      </c>
      <c r="L111" s="2">
        <f aca="true" t="shared" si="18" ref="L111:L162">EXP(0.06*K111)</f>
        <v>62.68146424007716</v>
      </c>
      <c r="M111" s="2">
        <f>SUMIF(A:A,A111,L:L)</f>
        <v>2929.7429874077966</v>
      </c>
      <c r="N111" s="3">
        <f aca="true" t="shared" si="19" ref="N111:N162">L111/M111</f>
        <v>0.02139486791486</v>
      </c>
      <c r="O111" s="7">
        <f aca="true" t="shared" si="20" ref="O111:O162">1/N111</f>
        <v>46.74018105554374</v>
      </c>
      <c r="P111" s="3">
        <f aca="true" t="shared" si="21" ref="P111:P162">IF(O111&gt;21,"",N111)</f>
      </c>
      <c r="Q111" s="3">
        <f>IF(ISNUMBER(P111),SUMIF(A:A,A111,P:P),"")</f>
      </c>
      <c r="R111" s="3">
        <f aca="true" t="shared" si="22" ref="R111:R162">_xlfn.IFERROR(P111*(1/Q111),"")</f>
      </c>
      <c r="S111" s="8">
        <f aca="true" t="shared" si="23" ref="S111:S162">_xlfn.IFERROR(1/R111,"")</f>
      </c>
    </row>
    <row r="112" spans="1:19" ht="15">
      <c r="A112" s="1">
        <v>16</v>
      </c>
      <c r="B112" s="5">
        <v>0.6944444444444445</v>
      </c>
      <c r="C112" s="1" t="s">
        <v>149</v>
      </c>
      <c r="D112" s="1">
        <v>5</v>
      </c>
      <c r="E112" s="1">
        <v>9</v>
      </c>
      <c r="F112" s="1" t="s">
        <v>186</v>
      </c>
      <c r="G112" s="2">
        <v>15.197433333333299</v>
      </c>
      <c r="H112" s="6">
        <f>1+_xlfn.COUNTIFS(A:A,A112,O:O,"&lt;"&amp;O112)</f>
        <v>9</v>
      </c>
      <c r="I112" s="2">
        <f>_xlfn.AVERAGEIF(A:A,A112,G:G)</f>
        <v>48.1302037037037</v>
      </c>
      <c r="J112" s="2">
        <f t="shared" si="16"/>
        <v>-32.9327703703704</v>
      </c>
      <c r="K112" s="2">
        <f t="shared" si="17"/>
        <v>57.0672296296296</v>
      </c>
      <c r="L112" s="2">
        <f t="shared" si="18"/>
        <v>30.69297428581019</v>
      </c>
      <c r="M112" s="2">
        <f>SUMIF(A:A,A112,L:L)</f>
        <v>2929.7429874077966</v>
      </c>
      <c r="N112" s="3">
        <f t="shared" si="19"/>
        <v>0.010476336804194209</v>
      </c>
      <c r="O112" s="7">
        <f t="shared" si="20"/>
        <v>95.45321219528273</v>
      </c>
      <c r="P112" s="3">
        <f t="shared" si="21"/>
      </c>
      <c r="Q112" s="3">
        <f>IF(ISNUMBER(P112),SUMIF(A:A,A112,P:P),"")</f>
      </c>
      <c r="R112" s="3">
        <f t="shared" si="22"/>
      </c>
      <c r="S112" s="8">
        <f t="shared" si="23"/>
      </c>
    </row>
    <row r="113" spans="1:19" ht="15">
      <c r="A113" s="1">
        <v>11</v>
      </c>
      <c r="B113" s="5">
        <v>0.7048611111111112</v>
      </c>
      <c r="C113" s="1" t="s">
        <v>97</v>
      </c>
      <c r="D113" s="1">
        <v>7</v>
      </c>
      <c r="E113" s="1">
        <v>4</v>
      </c>
      <c r="F113" s="1" t="s">
        <v>134</v>
      </c>
      <c r="G113" s="2">
        <v>77.04990000000001</v>
      </c>
      <c r="H113" s="6">
        <f>1+_xlfn.COUNTIFS(A:A,A113,O:O,"&lt;"&amp;O113)</f>
        <v>1</v>
      </c>
      <c r="I113" s="2">
        <f>_xlfn.AVERAGEIF(A:A,A113,G:G)</f>
        <v>53.260414814814816</v>
      </c>
      <c r="J113" s="2">
        <f t="shared" si="16"/>
        <v>23.789485185185193</v>
      </c>
      <c r="K113" s="2">
        <f t="shared" si="17"/>
        <v>113.78948518518519</v>
      </c>
      <c r="L113" s="2">
        <f t="shared" si="18"/>
        <v>922.7599373337337</v>
      </c>
      <c r="M113" s="2">
        <f>SUMIF(A:A,A113,L:L)</f>
        <v>2600.5554894306233</v>
      </c>
      <c r="N113" s="3">
        <f t="shared" si="19"/>
        <v>0.35483185845642795</v>
      </c>
      <c r="O113" s="7">
        <f t="shared" si="20"/>
        <v>2.8182362326487556</v>
      </c>
      <c r="P113" s="3">
        <f t="shared" si="21"/>
        <v>0.35483185845642795</v>
      </c>
      <c r="Q113" s="3">
        <f>IF(ISNUMBER(P113),SUMIF(A:A,A113,P:P),"")</f>
        <v>0.9260986884296385</v>
      </c>
      <c r="R113" s="3">
        <f t="shared" si="22"/>
        <v>0.3831469182383868</v>
      </c>
      <c r="S113" s="8">
        <f t="shared" si="23"/>
        <v>2.609964878740898</v>
      </c>
    </row>
    <row r="114" spans="1:19" ht="15">
      <c r="A114" s="1">
        <v>11</v>
      </c>
      <c r="B114" s="5">
        <v>0.7048611111111112</v>
      </c>
      <c r="C114" s="1" t="s">
        <v>97</v>
      </c>
      <c r="D114" s="1">
        <v>7</v>
      </c>
      <c r="E114" s="1">
        <v>2</v>
      </c>
      <c r="F114" s="1" t="s">
        <v>20</v>
      </c>
      <c r="G114" s="2">
        <v>63.2221666666666</v>
      </c>
      <c r="H114" s="6">
        <f>1+_xlfn.COUNTIFS(A:A,A114,O:O,"&lt;"&amp;O114)</f>
        <v>2</v>
      </c>
      <c r="I114" s="2">
        <f>_xlfn.AVERAGEIF(A:A,A114,G:G)</f>
        <v>53.260414814814816</v>
      </c>
      <c r="J114" s="2">
        <f t="shared" si="16"/>
        <v>9.961751851851787</v>
      </c>
      <c r="K114" s="2">
        <f t="shared" si="17"/>
        <v>99.96175185185179</v>
      </c>
      <c r="L114" s="2">
        <f t="shared" si="18"/>
        <v>402.5040307568092</v>
      </c>
      <c r="M114" s="2">
        <f>SUMIF(A:A,A114,L:L)</f>
        <v>2600.5554894306233</v>
      </c>
      <c r="N114" s="3">
        <f t="shared" si="19"/>
        <v>0.15477617470294208</v>
      </c>
      <c r="O114" s="7">
        <f t="shared" si="20"/>
        <v>6.460942725321091</v>
      </c>
      <c r="P114" s="3">
        <f t="shared" si="21"/>
        <v>0.15477617470294208</v>
      </c>
      <c r="Q114" s="3">
        <f>IF(ISNUMBER(P114),SUMIF(A:A,A114,P:P),"")</f>
        <v>0.9260986884296385</v>
      </c>
      <c r="R114" s="3">
        <f t="shared" si="22"/>
        <v>0.16712708552194586</v>
      </c>
      <c r="S114" s="8">
        <f t="shared" si="23"/>
        <v>5.983470583938877</v>
      </c>
    </row>
    <row r="115" spans="1:19" ht="15">
      <c r="A115" s="1">
        <v>11</v>
      </c>
      <c r="B115" s="5">
        <v>0.7048611111111112</v>
      </c>
      <c r="C115" s="1" t="s">
        <v>97</v>
      </c>
      <c r="D115" s="1">
        <v>7</v>
      </c>
      <c r="E115" s="1">
        <v>1</v>
      </c>
      <c r="F115" s="1" t="s">
        <v>132</v>
      </c>
      <c r="G115" s="2">
        <v>59.94500000000001</v>
      </c>
      <c r="H115" s="6">
        <f>1+_xlfn.COUNTIFS(A:A,A115,O:O,"&lt;"&amp;O115)</f>
        <v>3</v>
      </c>
      <c r="I115" s="2">
        <f>_xlfn.AVERAGEIF(A:A,A115,G:G)</f>
        <v>53.260414814814816</v>
      </c>
      <c r="J115" s="2">
        <f t="shared" si="16"/>
        <v>6.684585185185192</v>
      </c>
      <c r="K115" s="2">
        <f t="shared" si="17"/>
        <v>96.6845851851852</v>
      </c>
      <c r="L115" s="2">
        <f t="shared" si="18"/>
        <v>330.65485959559965</v>
      </c>
      <c r="M115" s="2">
        <f>SUMIF(A:A,A115,L:L)</f>
        <v>2600.5554894306233</v>
      </c>
      <c r="N115" s="3">
        <f t="shared" si="19"/>
        <v>0.1271477809027619</v>
      </c>
      <c r="O115" s="7">
        <f t="shared" si="20"/>
        <v>7.864863963019255</v>
      </c>
      <c r="P115" s="3">
        <f t="shared" si="21"/>
        <v>0.1271477809027619</v>
      </c>
      <c r="Q115" s="3">
        <f>IF(ISNUMBER(P115),SUMIF(A:A,A115,P:P),"")</f>
        <v>0.9260986884296385</v>
      </c>
      <c r="R115" s="3">
        <f t="shared" si="22"/>
        <v>0.13729398658188696</v>
      </c>
      <c r="S115" s="8">
        <f t="shared" si="23"/>
        <v>7.2836402008296615</v>
      </c>
    </row>
    <row r="116" spans="1:19" ht="15">
      <c r="A116" s="1">
        <v>11</v>
      </c>
      <c r="B116" s="5">
        <v>0.7048611111111112</v>
      </c>
      <c r="C116" s="1" t="s">
        <v>97</v>
      </c>
      <c r="D116" s="1">
        <v>7</v>
      </c>
      <c r="E116" s="1">
        <v>5</v>
      </c>
      <c r="F116" s="1" t="s">
        <v>135</v>
      </c>
      <c r="G116" s="2">
        <v>55.29706666666671</v>
      </c>
      <c r="H116" s="6">
        <f>1+_xlfn.COUNTIFS(A:A,A116,O:O,"&lt;"&amp;O116)</f>
        <v>4</v>
      </c>
      <c r="I116" s="2">
        <f>_xlfn.AVERAGEIF(A:A,A116,G:G)</f>
        <v>53.260414814814816</v>
      </c>
      <c r="J116" s="2">
        <f t="shared" si="16"/>
        <v>2.036651851851893</v>
      </c>
      <c r="K116" s="2">
        <f t="shared" si="17"/>
        <v>92.0366518518519</v>
      </c>
      <c r="L116" s="2">
        <f t="shared" si="18"/>
        <v>250.18461644513997</v>
      </c>
      <c r="M116" s="2">
        <f>SUMIF(A:A,A116,L:L)</f>
        <v>2600.5554894306233</v>
      </c>
      <c r="N116" s="3">
        <f t="shared" si="19"/>
        <v>0.09620429845160368</v>
      </c>
      <c r="O116" s="7">
        <f t="shared" si="20"/>
        <v>10.39454594124043</v>
      </c>
      <c r="P116" s="3">
        <f t="shared" si="21"/>
        <v>0.09620429845160368</v>
      </c>
      <c r="Q116" s="3">
        <f>IF(ISNUMBER(P116),SUMIF(A:A,A116,P:P),"")</f>
        <v>0.9260986884296385</v>
      </c>
      <c r="R116" s="3">
        <f t="shared" si="22"/>
        <v>0.10388125979827788</v>
      </c>
      <c r="S116" s="8">
        <f t="shared" si="23"/>
        <v>9.626375363004385</v>
      </c>
    </row>
    <row r="117" spans="1:19" ht="15">
      <c r="A117" s="1">
        <v>11</v>
      </c>
      <c r="B117" s="5">
        <v>0.7048611111111112</v>
      </c>
      <c r="C117" s="1" t="s">
        <v>97</v>
      </c>
      <c r="D117" s="1">
        <v>7</v>
      </c>
      <c r="E117" s="1">
        <v>6</v>
      </c>
      <c r="F117" s="1" t="s">
        <v>136</v>
      </c>
      <c r="G117" s="2">
        <v>51.2729666666666</v>
      </c>
      <c r="H117" s="6">
        <f>1+_xlfn.COUNTIFS(A:A,A117,O:O,"&lt;"&amp;O117)</f>
        <v>5</v>
      </c>
      <c r="I117" s="2">
        <f>_xlfn.AVERAGEIF(A:A,A117,G:G)</f>
        <v>53.260414814814816</v>
      </c>
      <c r="J117" s="2">
        <f t="shared" si="16"/>
        <v>-1.9874481481482178</v>
      </c>
      <c r="K117" s="2">
        <f t="shared" si="17"/>
        <v>88.01255185185178</v>
      </c>
      <c r="L117" s="2">
        <f t="shared" si="18"/>
        <v>196.51781938896903</v>
      </c>
      <c r="M117" s="2">
        <f>SUMIF(A:A,A117,L:L)</f>
        <v>2600.5554894306233</v>
      </c>
      <c r="N117" s="3">
        <f t="shared" si="19"/>
        <v>0.07556763168010519</v>
      </c>
      <c r="O117" s="7">
        <f t="shared" si="20"/>
        <v>13.233179044610333</v>
      </c>
      <c r="P117" s="3">
        <f t="shared" si="21"/>
        <v>0.07556763168010519</v>
      </c>
      <c r="Q117" s="3">
        <f>IF(ISNUMBER(P117),SUMIF(A:A,A117,P:P),"")</f>
        <v>0.9260986884296385</v>
      </c>
      <c r="R117" s="3">
        <f t="shared" si="22"/>
        <v>0.08159781740782213</v>
      </c>
      <c r="S117" s="8">
        <f t="shared" si="23"/>
        <v>12.255229756968205</v>
      </c>
    </row>
    <row r="118" spans="1:19" ht="15">
      <c r="A118" s="1">
        <v>11</v>
      </c>
      <c r="B118" s="5">
        <v>0.7048611111111112</v>
      </c>
      <c r="C118" s="1" t="s">
        <v>97</v>
      </c>
      <c r="D118" s="1">
        <v>7</v>
      </c>
      <c r="E118" s="1">
        <v>7</v>
      </c>
      <c r="F118" s="1" t="s">
        <v>137</v>
      </c>
      <c r="G118" s="2">
        <v>49.0828666666667</v>
      </c>
      <c r="H118" s="6">
        <f>1+_xlfn.COUNTIFS(A:A,A118,O:O,"&lt;"&amp;O118)</f>
        <v>6</v>
      </c>
      <c r="I118" s="2">
        <f>_xlfn.AVERAGEIF(A:A,A118,G:G)</f>
        <v>53.260414814814816</v>
      </c>
      <c r="J118" s="2">
        <f t="shared" si="16"/>
        <v>-4.177548148148112</v>
      </c>
      <c r="K118" s="2">
        <f t="shared" si="17"/>
        <v>85.8224518518519</v>
      </c>
      <c r="L118" s="2">
        <f t="shared" si="18"/>
        <v>172.31894845539546</v>
      </c>
      <c r="M118" s="2">
        <f>SUMIF(A:A,A118,L:L)</f>
        <v>2600.5554894306233</v>
      </c>
      <c r="N118" s="3">
        <f t="shared" si="19"/>
        <v>0.06626236169762473</v>
      </c>
      <c r="O118" s="7">
        <f t="shared" si="20"/>
        <v>15.091523670153858</v>
      </c>
      <c r="P118" s="3">
        <f t="shared" si="21"/>
        <v>0.06626236169762473</v>
      </c>
      <c r="Q118" s="3">
        <f>IF(ISNUMBER(P118),SUMIF(A:A,A118,P:P),"")</f>
        <v>0.9260986884296385</v>
      </c>
      <c r="R118" s="3">
        <f t="shared" si="22"/>
        <v>0.07155000058361392</v>
      </c>
      <c r="S118" s="8">
        <f t="shared" si="23"/>
        <v>13.976240277334334</v>
      </c>
    </row>
    <row r="119" spans="1:19" ht="15">
      <c r="A119" s="1">
        <v>11</v>
      </c>
      <c r="B119" s="5">
        <v>0.7048611111111112</v>
      </c>
      <c r="C119" s="1" t="s">
        <v>97</v>
      </c>
      <c r="D119" s="1">
        <v>7</v>
      </c>
      <c r="E119" s="1">
        <v>3</v>
      </c>
      <c r="F119" s="1" t="s">
        <v>133</v>
      </c>
      <c r="G119" s="2">
        <v>44.8201333333333</v>
      </c>
      <c r="H119" s="6">
        <f>1+_xlfn.COUNTIFS(A:A,A119,O:O,"&lt;"&amp;O119)</f>
        <v>7</v>
      </c>
      <c r="I119" s="2">
        <f>_xlfn.AVERAGEIF(A:A,A119,G:G)</f>
        <v>53.260414814814816</v>
      </c>
      <c r="J119" s="2">
        <f t="shared" si="16"/>
        <v>-8.440281481481513</v>
      </c>
      <c r="K119" s="2">
        <f t="shared" si="17"/>
        <v>81.55971851851848</v>
      </c>
      <c r="L119" s="2">
        <f t="shared" si="18"/>
        <v>133.43081597455</v>
      </c>
      <c r="M119" s="2">
        <f>SUMIF(A:A,A119,L:L)</f>
        <v>2600.5554894306233</v>
      </c>
      <c r="N119" s="3">
        <f t="shared" si="19"/>
        <v>0.05130858253817299</v>
      </c>
      <c r="O119" s="7">
        <f t="shared" si="20"/>
        <v>19.489916706547323</v>
      </c>
      <c r="P119" s="3">
        <f t="shared" si="21"/>
        <v>0.05130858253817299</v>
      </c>
      <c r="Q119" s="3">
        <f>IF(ISNUMBER(P119),SUMIF(A:A,A119,P:P),"")</f>
        <v>0.9260986884296385</v>
      </c>
      <c r="R119" s="3">
        <f t="shared" si="22"/>
        <v>0.05540293186806648</v>
      </c>
      <c r="S119" s="8">
        <f t="shared" si="23"/>
        <v>18.049586299536376</v>
      </c>
    </row>
    <row r="120" spans="1:19" ht="15">
      <c r="A120" s="1">
        <v>11</v>
      </c>
      <c r="B120" s="5">
        <v>0.7048611111111112</v>
      </c>
      <c r="C120" s="1" t="s">
        <v>97</v>
      </c>
      <c r="D120" s="1">
        <v>7</v>
      </c>
      <c r="E120" s="1">
        <v>8</v>
      </c>
      <c r="F120" s="1" t="s">
        <v>138</v>
      </c>
      <c r="G120" s="2">
        <v>40.1847666666667</v>
      </c>
      <c r="H120" s="6">
        <f>1+_xlfn.COUNTIFS(A:A,A120,O:O,"&lt;"&amp;O120)</f>
        <v>8</v>
      </c>
      <c r="I120" s="2">
        <f>_xlfn.AVERAGEIF(A:A,A120,G:G)</f>
        <v>53.260414814814816</v>
      </c>
      <c r="J120" s="2">
        <f t="shared" si="16"/>
        <v>-13.075648148148119</v>
      </c>
      <c r="K120" s="2">
        <f t="shared" si="17"/>
        <v>76.92435185185188</v>
      </c>
      <c r="L120" s="2">
        <f t="shared" si="18"/>
        <v>101.03440588014541</v>
      </c>
      <c r="M120" s="2">
        <f>SUMIF(A:A,A120,L:L)</f>
        <v>2600.5554894306233</v>
      </c>
      <c r="N120" s="3">
        <f t="shared" si="19"/>
        <v>0.03885108635088818</v>
      </c>
      <c r="O120" s="7">
        <f t="shared" si="20"/>
        <v>25.739305999538384</v>
      </c>
      <c r="P120" s="3">
        <f t="shared" si="21"/>
      </c>
      <c r="Q120" s="3">
        <f>IF(ISNUMBER(P120),SUMIF(A:A,A120,P:P),"")</f>
      </c>
      <c r="R120" s="3">
        <f t="shared" si="22"/>
      </c>
      <c r="S120" s="8">
        <f t="shared" si="23"/>
      </c>
    </row>
    <row r="121" spans="1:19" ht="15">
      <c r="A121" s="1">
        <v>11</v>
      </c>
      <c r="B121" s="5">
        <v>0.7048611111111112</v>
      </c>
      <c r="C121" s="1" t="s">
        <v>97</v>
      </c>
      <c r="D121" s="1">
        <v>7</v>
      </c>
      <c r="E121" s="1">
        <v>9</v>
      </c>
      <c r="F121" s="1" t="s">
        <v>139</v>
      </c>
      <c r="G121" s="2">
        <v>38.4688666666667</v>
      </c>
      <c r="H121" s="6">
        <f>1+_xlfn.COUNTIFS(A:A,A121,O:O,"&lt;"&amp;O121)</f>
        <v>9</v>
      </c>
      <c r="I121" s="2">
        <f>_xlfn.AVERAGEIF(A:A,A121,G:G)</f>
        <v>53.260414814814816</v>
      </c>
      <c r="J121" s="2">
        <f t="shared" si="16"/>
        <v>-14.791548148148117</v>
      </c>
      <c r="K121" s="2">
        <f t="shared" si="17"/>
        <v>75.20845185185189</v>
      </c>
      <c r="L121" s="2">
        <f t="shared" si="18"/>
        <v>91.15005560028109</v>
      </c>
      <c r="M121" s="2">
        <f>SUMIF(A:A,A121,L:L)</f>
        <v>2600.5554894306233</v>
      </c>
      <c r="N121" s="3">
        <f t="shared" si="19"/>
        <v>0.03505022521947335</v>
      </c>
      <c r="O121" s="7">
        <f t="shared" si="20"/>
        <v>28.530487143472502</v>
      </c>
      <c r="P121" s="3">
        <f t="shared" si="21"/>
      </c>
      <c r="Q121" s="3">
        <f>IF(ISNUMBER(P121),SUMIF(A:A,A121,P:P),"")</f>
      </c>
      <c r="R121" s="3">
        <f t="shared" si="22"/>
      </c>
      <c r="S121" s="8">
        <f t="shared" si="23"/>
      </c>
    </row>
    <row r="122" spans="1:19" ht="15">
      <c r="A122" s="1">
        <v>23</v>
      </c>
      <c r="B122" s="5">
        <v>0.7083333333333334</v>
      </c>
      <c r="C122" s="1" t="s">
        <v>206</v>
      </c>
      <c r="D122" s="1">
        <v>7</v>
      </c>
      <c r="E122" s="1">
        <v>4</v>
      </c>
      <c r="F122" s="1" t="s">
        <v>243</v>
      </c>
      <c r="G122" s="2">
        <v>65.5331666666666</v>
      </c>
      <c r="H122" s="6">
        <f>1+_xlfn.COUNTIFS(A:A,A122,O:O,"&lt;"&amp;O122)</f>
        <v>1</v>
      </c>
      <c r="I122" s="2">
        <f>_xlfn.AVERAGEIF(A:A,A122,G:G)</f>
        <v>53.02238666666666</v>
      </c>
      <c r="J122" s="2">
        <f t="shared" si="16"/>
        <v>12.51077999999994</v>
      </c>
      <c r="K122" s="2">
        <f t="shared" si="17"/>
        <v>102.51077999999994</v>
      </c>
      <c r="L122" s="2">
        <f t="shared" si="18"/>
        <v>469.0206512533432</v>
      </c>
      <c r="M122" s="2">
        <f>SUMIF(A:A,A122,L:L)</f>
        <v>2602.5115334026636</v>
      </c>
      <c r="N122" s="3">
        <f t="shared" si="19"/>
        <v>0.18021847174683617</v>
      </c>
      <c r="O122" s="7">
        <f t="shared" si="20"/>
        <v>5.548820774624927</v>
      </c>
      <c r="P122" s="3">
        <f t="shared" si="21"/>
        <v>0.18021847174683617</v>
      </c>
      <c r="Q122" s="3">
        <f>IF(ISNUMBER(P122),SUMIF(A:A,A122,P:P),"")</f>
        <v>0.9809989194834806</v>
      </c>
      <c r="R122" s="3">
        <f t="shared" si="22"/>
        <v>0.1837091439832834</v>
      </c>
      <c r="S122" s="8">
        <f t="shared" si="23"/>
        <v>5.443387184314544</v>
      </c>
    </row>
    <row r="123" spans="1:19" ht="15">
      <c r="A123" s="1">
        <v>23</v>
      </c>
      <c r="B123" s="5">
        <v>0.7083333333333334</v>
      </c>
      <c r="C123" s="1" t="s">
        <v>206</v>
      </c>
      <c r="D123" s="1">
        <v>7</v>
      </c>
      <c r="E123" s="1">
        <v>5</v>
      </c>
      <c r="F123" s="1" t="s">
        <v>244</v>
      </c>
      <c r="G123" s="2">
        <v>64.0227333333333</v>
      </c>
      <c r="H123" s="6">
        <f>1+_xlfn.COUNTIFS(A:A,A123,O:O,"&lt;"&amp;O123)</f>
        <v>2</v>
      </c>
      <c r="I123" s="2">
        <f>_xlfn.AVERAGEIF(A:A,A123,G:G)</f>
        <v>53.02238666666666</v>
      </c>
      <c r="J123" s="2">
        <f t="shared" si="16"/>
        <v>11.000346666666644</v>
      </c>
      <c r="K123" s="2">
        <f t="shared" si="17"/>
        <v>101.00034666666664</v>
      </c>
      <c r="L123" s="2">
        <f t="shared" si="18"/>
        <v>428.3843471610397</v>
      </c>
      <c r="M123" s="2">
        <f>SUMIF(A:A,A123,L:L)</f>
        <v>2602.5115334026636</v>
      </c>
      <c r="N123" s="3">
        <f t="shared" si="19"/>
        <v>0.1646042069988243</v>
      </c>
      <c r="O123" s="7">
        <f t="shared" si="20"/>
        <v>6.0751788683453425</v>
      </c>
      <c r="P123" s="3">
        <f t="shared" si="21"/>
        <v>0.1646042069988243</v>
      </c>
      <c r="Q123" s="3">
        <f>IF(ISNUMBER(P123),SUMIF(A:A,A123,P:P),"")</f>
        <v>0.9809989194834806</v>
      </c>
      <c r="R123" s="3">
        <f t="shared" si="22"/>
        <v>0.16779244475161334</v>
      </c>
      <c r="S123" s="8">
        <f t="shared" si="23"/>
        <v>5.959743905515656</v>
      </c>
    </row>
    <row r="124" spans="1:19" ht="15">
      <c r="A124" s="1">
        <v>23</v>
      </c>
      <c r="B124" s="5">
        <v>0.7083333333333334</v>
      </c>
      <c r="C124" s="1" t="s">
        <v>206</v>
      </c>
      <c r="D124" s="1">
        <v>7</v>
      </c>
      <c r="E124" s="1">
        <v>10</v>
      </c>
      <c r="F124" s="1" t="s">
        <v>248</v>
      </c>
      <c r="G124" s="2">
        <v>62.8909666666666</v>
      </c>
      <c r="H124" s="6">
        <f>1+_xlfn.COUNTIFS(A:A,A124,O:O,"&lt;"&amp;O124)</f>
        <v>3</v>
      </c>
      <c r="I124" s="2">
        <f>_xlfn.AVERAGEIF(A:A,A124,G:G)</f>
        <v>53.02238666666666</v>
      </c>
      <c r="J124" s="2">
        <f t="shared" si="16"/>
        <v>9.868579999999938</v>
      </c>
      <c r="K124" s="2">
        <f t="shared" si="17"/>
        <v>99.86857999999994</v>
      </c>
      <c r="L124" s="2">
        <f t="shared" si="18"/>
        <v>400.260185740903</v>
      </c>
      <c r="M124" s="2">
        <f>SUMIF(A:A,A124,L:L)</f>
        <v>2602.5115334026636</v>
      </c>
      <c r="N124" s="3">
        <f t="shared" si="19"/>
        <v>0.15379766068417045</v>
      </c>
      <c r="O124" s="7">
        <f t="shared" si="20"/>
        <v>6.5020494821019374</v>
      </c>
      <c r="P124" s="3">
        <f t="shared" si="21"/>
        <v>0.15379766068417045</v>
      </c>
      <c r="Q124" s="3">
        <f>IF(ISNUMBER(P124),SUMIF(A:A,A124,P:P),"")</f>
        <v>0.9809989194834806</v>
      </c>
      <c r="R124" s="3">
        <f t="shared" si="22"/>
        <v>0.15677658520271215</v>
      </c>
      <c r="S124" s="8">
        <f t="shared" si="23"/>
        <v>6.378503516370126</v>
      </c>
    </row>
    <row r="125" spans="1:19" ht="15">
      <c r="A125" s="1">
        <v>23</v>
      </c>
      <c r="B125" s="5">
        <v>0.7083333333333334</v>
      </c>
      <c r="C125" s="1" t="s">
        <v>206</v>
      </c>
      <c r="D125" s="1">
        <v>7</v>
      </c>
      <c r="E125" s="1">
        <v>1</v>
      </c>
      <c r="F125" s="1" t="s">
        <v>240</v>
      </c>
      <c r="G125" s="2">
        <v>57.257733333333306</v>
      </c>
      <c r="H125" s="6">
        <f>1+_xlfn.COUNTIFS(A:A,A125,O:O,"&lt;"&amp;O125)</f>
        <v>4</v>
      </c>
      <c r="I125" s="2">
        <f>_xlfn.AVERAGEIF(A:A,A125,G:G)</f>
        <v>53.02238666666666</v>
      </c>
      <c r="J125" s="2">
        <f t="shared" si="16"/>
        <v>4.2353466666666435</v>
      </c>
      <c r="K125" s="2">
        <f t="shared" si="17"/>
        <v>94.23534666666664</v>
      </c>
      <c r="L125" s="2">
        <f t="shared" si="18"/>
        <v>285.4653911909127</v>
      </c>
      <c r="M125" s="2">
        <f>SUMIF(A:A,A125,L:L)</f>
        <v>2602.5115334026636</v>
      </c>
      <c r="N125" s="3">
        <f t="shared" si="19"/>
        <v>0.10968842501830527</v>
      </c>
      <c r="O125" s="7">
        <f t="shared" si="20"/>
        <v>9.116732233443189</v>
      </c>
      <c r="P125" s="3">
        <f t="shared" si="21"/>
        <v>0.10968842501830527</v>
      </c>
      <c r="Q125" s="3">
        <f>IF(ISNUMBER(P125),SUMIF(A:A,A125,P:P),"")</f>
        <v>0.9809989194834806</v>
      </c>
      <c r="R125" s="3">
        <f t="shared" si="22"/>
        <v>0.11181299269530169</v>
      </c>
      <c r="S125" s="8">
        <f t="shared" si="23"/>
        <v>8.943504470227987</v>
      </c>
    </row>
    <row r="126" spans="1:19" ht="15">
      <c r="A126" s="1">
        <v>23</v>
      </c>
      <c r="B126" s="5">
        <v>0.7083333333333334</v>
      </c>
      <c r="C126" s="1" t="s">
        <v>206</v>
      </c>
      <c r="D126" s="1">
        <v>7</v>
      </c>
      <c r="E126" s="1">
        <v>7</v>
      </c>
      <c r="F126" s="1" t="s">
        <v>245</v>
      </c>
      <c r="G126" s="2">
        <v>53.786</v>
      </c>
      <c r="H126" s="6">
        <f>1+_xlfn.COUNTIFS(A:A,A126,O:O,"&lt;"&amp;O126)</f>
        <v>5</v>
      </c>
      <c r="I126" s="2">
        <f>_xlfn.AVERAGEIF(A:A,A126,G:G)</f>
        <v>53.02238666666666</v>
      </c>
      <c r="J126" s="2">
        <f t="shared" si="16"/>
        <v>0.763613333333339</v>
      </c>
      <c r="K126" s="2">
        <f t="shared" si="17"/>
        <v>90.76361333333334</v>
      </c>
      <c r="L126" s="2">
        <f t="shared" si="18"/>
        <v>231.786525647712</v>
      </c>
      <c r="M126" s="2">
        <f>SUMIF(A:A,A126,L:L)</f>
        <v>2602.5115334026636</v>
      </c>
      <c r="N126" s="3">
        <f t="shared" si="19"/>
        <v>0.08906263148992152</v>
      </c>
      <c r="O126" s="7">
        <f t="shared" si="20"/>
        <v>11.228053598586538</v>
      </c>
      <c r="P126" s="3">
        <f t="shared" si="21"/>
        <v>0.08906263148992152</v>
      </c>
      <c r="Q126" s="3">
        <f>IF(ISNUMBER(P126),SUMIF(A:A,A126,P:P),"")</f>
        <v>0.9809989194834806</v>
      </c>
      <c r="R126" s="3">
        <f t="shared" si="22"/>
        <v>0.09078769580787625</v>
      </c>
      <c r="S126" s="8">
        <f t="shared" si="23"/>
        <v>11.014708448115998</v>
      </c>
    </row>
    <row r="127" spans="1:19" ht="15">
      <c r="A127" s="1">
        <v>23</v>
      </c>
      <c r="B127" s="5">
        <v>0.7083333333333334</v>
      </c>
      <c r="C127" s="1" t="s">
        <v>206</v>
      </c>
      <c r="D127" s="1">
        <v>7</v>
      </c>
      <c r="E127" s="1">
        <v>2</v>
      </c>
      <c r="F127" s="1" t="s">
        <v>241</v>
      </c>
      <c r="G127" s="2">
        <v>53.184233333333395</v>
      </c>
      <c r="H127" s="6">
        <f>1+_xlfn.COUNTIFS(A:A,A127,O:O,"&lt;"&amp;O127)</f>
        <v>6</v>
      </c>
      <c r="I127" s="2">
        <f>_xlfn.AVERAGEIF(A:A,A127,G:G)</f>
        <v>53.02238666666666</v>
      </c>
      <c r="J127" s="2">
        <f t="shared" si="16"/>
        <v>0.16184666666673309</v>
      </c>
      <c r="K127" s="2">
        <f t="shared" si="17"/>
        <v>90.16184666666673</v>
      </c>
      <c r="L127" s="2">
        <f t="shared" si="18"/>
        <v>223.56692277638544</v>
      </c>
      <c r="M127" s="2">
        <f>SUMIF(A:A,A127,L:L)</f>
        <v>2602.5115334026636</v>
      </c>
      <c r="N127" s="3">
        <f t="shared" si="19"/>
        <v>0.08590429664074611</v>
      </c>
      <c r="O127" s="7">
        <f t="shared" si="20"/>
        <v>11.640861273587102</v>
      </c>
      <c r="P127" s="3">
        <f t="shared" si="21"/>
        <v>0.08590429664074611</v>
      </c>
      <c r="Q127" s="3">
        <f>IF(ISNUMBER(P127),SUMIF(A:A,A127,P:P),"")</f>
        <v>0.9809989194834806</v>
      </c>
      <c r="R127" s="3">
        <f t="shared" si="22"/>
        <v>0.08756818680898934</v>
      </c>
      <c r="S127" s="8">
        <f t="shared" si="23"/>
        <v>11.419672331246039</v>
      </c>
    </row>
    <row r="128" spans="1:19" ht="15">
      <c r="A128" s="1">
        <v>23</v>
      </c>
      <c r="B128" s="5">
        <v>0.7083333333333334</v>
      </c>
      <c r="C128" s="1" t="s">
        <v>206</v>
      </c>
      <c r="D128" s="1">
        <v>7</v>
      </c>
      <c r="E128" s="1">
        <v>8</v>
      </c>
      <c r="F128" s="1" t="s">
        <v>246</v>
      </c>
      <c r="G128" s="2">
        <v>52.5357</v>
      </c>
      <c r="H128" s="6">
        <f>1+_xlfn.COUNTIFS(A:A,A128,O:O,"&lt;"&amp;O128)</f>
        <v>7</v>
      </c>
      <c r="I128" s="2">
        <f>_xlfn.AVERAGEIF(A:A,A128,G:G)</f>
        <v>53.02238666666666</v>
      </c>
      <c r="J128" s="2">
        <f t="shared" si="16"/>
        <v>-0.4866866666666638</v>
      </c>
      <c r="K128" s="2">
        <f t="shared" si="17"/>
        <v>89.51331333333334</v>
      </c>
      <c r="L128" s="2">
        <f t="shared" si="18"/>
        <v>215.0345687313179</v>
      </c>
      <c r="M128" s="2">
        <f>SUMIF(A:A,A128,L:L)</f>
        <v>2602.5115334026636</v>
      </c>
      <c r="N128" s="3">
        <f t="shared" si="19"/>
        <v>0.08262578896246817</v>
      </c>
      <c r="O128" s="7">
        <f t="shared" si="20"/>
        <v>12.10275886689855</v>
      </c>
      <c r="P128" s="3">
        <f t="shared" si="21"/>
        <v>0.08262578896246817</v>
      </c>
      <c r="Q128" s="3">
        <f>IF(ISNUMBER(P128),SUMIF(A:A,A128,P:P),"")</f>
        <v>0.9809989194834806</v>
      </c>
      <c r="R128" s="3">
        <f t="shared" si="22"/>
        <v>0.08422617733969842</v>
      </c>
      <c r="S128" s="8">
        <f t="shared" si="23"/>
        <v>11.872793371196591</v>
      </c>
    </row>
    <row r="129" spans="1:19" ht="15">
      <c r="A129" s="1">
        <v>23</v>
      </c>
      <c r="B129" s="5">
        <v>0.7083333333333334</v>
      </c>
      <c r="C129" s="1" t="s">
        <v>206</v>
      </c>
      <c r="D129" s="1">
        <v>7</v>
      </c>
      <c r="E129" s="1">
        <v>3</v>
      </c>
      <c r="F129" s="1" t="s">
        <v>242</v>
      </c>
      <c r="G129" s="2">
        <v>47.3074333333334</v>
      </c>
      <c r="H129" s="6">
        <f>1+_xlfn.COUNTIFS(A:A,A129,O:O,"&lt;"&amp;O129)</f>
        <v>8</v>
      </c>
      <c r="I129" s="2">
        <f>_xlfn.AVERAGEIF(A:A,A129,G:G)</f>
        <v>53.02238666666666</v>
      </c>
      <c r="J129" s="2">
        <f t="shared" si="16"/>
        <v>-5.714953333333263</v>
      </c>
      <c r="K129" s="2">
        <f t="shared" si="17"/>
        <v>84.28504666666674</v>
      </c>
      <c r="L129" s="2">
        <f t="shared" si="18"/>
        <v>157.13460583031633</v>
      </c>
      <c r="M129" s="2">
        <f>SUMIF(A:A,A129,L:L)</f>
        <v>2602.5115334026636</v>
      </c>
      <c r="N129" s="3">
        <f t="shared" si="19"/>
        <v>0.060378063195312755</v>
      </c>
      <c r="O129" s="7">
        <f t="shared" si="20"/>
        <v>16.562306690182663</v>
      </c>
      <c r="P129" s="3">
        <f t="shared" si="21"/>
        <v>0.060378063195312755</v>
      </c>
      <c r="Q129" s="3">
        <f>IF(ISNUMBER(P129),SUMIF(A:A,A129,P:P),"")</f>
        <v>0.9809989194834806</v>
      </c>
      <c r="R129" s="3">
        <f t="shared" si="22"/>
        <v>0.0615475328220578</v>
      </c>
      <c r="S129" s="8">
        <f t="shared" si="23"/>
        <v>16.24760496722321</v>
      </c>
    </row>
    <row r="130" spans="1:19" ht="15">
      <c r="A130" s="1">
        <v>23</v>
      </c>
      <c r="B130" s="5">
        <v>0.7083333333333334</v>
      </c>
      <c r="C130" s="1" t="s">
        <v>206</v>
      </c>
      <c r="D130" s="1">
        <v>7</v>
      </c>
      <c r="E130" s="1">
        <v>9</v>
      </c>
      <c r="F130" s="1" t="s">
        <v>247</v>
      </c>
      <c r="G130" s="2">
        <v>45.6673</v>
      </c>
      <c r="H130" s="6">
        <f>1+_xlfn.COUNTIFS(A:A,A130,O:O,"&lt;"&amp;O130)</f>
        <v>9</v>
      </c>
      <c r="I130" s="2">
        <f>_xlfn.AVERAGEIF(A:A,A130,G:G)</f>
        <v>53.02238666666666</v>
      </c>
      <c r="J130" s="2">
        <f t="shared" si="16"/>
        <v>-7.355086666666665</v>
      </c>
      <c r="K130" s="2">
        <f t="shared" si="17"/>
        <v>82.64491333333334</v>
      </c>
      <c r="L130" s="2">
        <f t="shared" si="18"/>
        <v>142.40780387937886</v>
      </c>
      <c r="M130" s="2">
        <f>SUMIF(A:A,A130,L:L)</f>
        <v>2602.5115334026636</v>
      </c>
      <c r="N130" s="3">
        <f t="shared" si="19"/>
        <v>0.05471937474689583</v>
      </c>
      <c r="O130" s="7">
        <f t="shared" si="20"/>
        <v>18.275062619510813</v>
      </c>
      <c r="P130" s="3">
        <f t="shared" si="21"/>
        <v>0.05471937474689583</v>
      </c>
      <c r="Q130" s="3">
        <f>IF(ISNUMBER(P130),SUMIF(A:A,A130,P:P),"")</f>
        <v>0.9809989194834806</v>
      </c>
      <c r="R130" s="3">
        <f t="shared" si="22"/>
        <v>0.055779240588467616</v>
      </c>
      <c r="S130" s="8">
        <f t="shared" si="23"/>
        <v>17.927816683233054</v>
      </c>
    </row>
    <row r="131" spans="1:19" ht="15">
      <c r="A131" s="1">
        <v>23</v>
      </c>
      <c r="B131" s="5">
        <v>0.7083333333333334</v>
      </c>
      <c r="C131" s="1" t="s">
        <v>206</v>
      </c>
      <c r="D131" s="1">
        <v>7</v>
      </c>
      <c r="E131" s="1">
        <v>11</v>
      </c>
      <c r="F131" s="1" t="s">
        <v>249</v>
      </c>
      <c r="G131" s="2">
        <v>28.038600000000002</v>
      </c>
      <c r="H131" s="6">
        <f>1+_xlfn.COUNTIFS(A:A,A131,O:O,"&lt;"&amp;O131)</f>
        <v>10</v>
      </c>
      <c r="I131" s="2">
        <f>_xlfn.AVERAGEIF(A:A,A131,G:G)</f>
        <v>53.02238666666666</v>
      </c>
      <c r="J131" s="2">
        <f t="shared" si="16"/>
        <v>-24.98378666666666</v>
      </c>
      <c r="K131" s="2">
        <f t="shared" si="17"/>
        <v>65.01621333333334</v>
      </c>
      <c r="L131" s="2">
        <f t="shared" si="18"/>
        <v>49.45053119135476</v>
      </c>
      <c r="M131" s="2">
        <f>SUMIF(A:A,A131,L:L)</f>
        <v>2602.5115334026636</v>
      </c>
      <c r="N131" s="3">
        <f t="shared" si="19"/>
        <v>0.019001080516519546</v>
      </c>
      <c r="O131" s="7">
        <f t="shared" si="20"/>
        <v>52.628585997022626</v>
      </c>
      <c r="P131" s="3">
        <f t="shared" si="21"/>
      </c>
      <c r="Q131" s="3">
        <f>IF(ISNUMBER(P131),SUMIF(A:A,A131,P:P),"")</f>
      </c>
      <c r="R131" s="3">
        <f t="shared" si="22"/>
      </c>
      <c r="S131" s="8">
        <f t="shared" si="23"/>
      </c>
    </row>
    <row r="132" spans="1:19" ht="15">
      <c r="A132" s="1">
        <v>17</v>
      </c>
      <c r="B132" s="5">
        <v>0.71875</v>
      </c>
      <c r="C132" s="1" t="s">
        <v>149</v>
      </c>
      <c r="D132" s="1">
        <v>6</v>
      </c>
      <c r="E132" s="1">
        <v>5</v>
      </c>
      <c r="F132" s="1" t="s">
        <v>190</v>
      </c>
      <c r="G132" s="2">
        <v>60.4680666666667</v>
      </c>
      <c r="H132" s="6">
        <f>1+_xlfn.COUNTIFS(A:A,A132,O:O,"&lt;"&amp;O132)</f>
        <v>1</v>
      </c>
      <c r="I132" s="2">
        <f>_xlfn.AVERAGEIF(A:A,A132,G:G)</f>
        <v>46.57582916666665</v>
      </c>
      <c r="J132" s="2">
        <f t="shared" si="16"/>
        <v>13.89223750000005</v>
      </c>
      <c r="K132" s="2">
        <f t="shared" si="17"/>
        <v>103.89223750000005</v>
      </c>
      <c r="L132" s="2">
        <f t="shared" si="18"/>
        <v>509.55319321988213</v>
      </c>
      <c r="M132" s="2">
        <f>SUMIF(A:A,A132,L:L)</f>
        <v>2239.554496616101</v>
      </c>
      <c r="N132" s="3">
        <f t="shared" si="19"/>
        <v>0.22752435539737995</v>
      </c>
      <c r="O132" s="7">
        <f t="shared" si="20"/>
        <v>4.395133867112652</v>
      </c>
      <c r="P132" s="3">
        <f t="shared" si="21"/>
        <v>0.22752435539737995</v>
      </c>
      <c r="Q132" s="3">
        <f>IF(ISNUMBER(P132),SUMIF(A:A,A132,P:P),"")</f>
        <v>0.9282524199033985</v>
      </c>
      <c r="R132" s="3">
        <f t="shared" si="22"/>
        <v>0.2451104360396475</v>
      </c>
      <c r="S132" s="8">
        <f t="shared" si="23"/>
        <v>4.079793647946701</v>
      </c>
    </row>
    <row r="133" spans="1:19" ht="15">
      <c r="A133" s="1">
        <v>17</v>
      </c>
      <c r="B133" s="5">
        <v>0.71875</v>
      </c>
      <c r="C133" s="1" t="s">
        <v>149</v>
      </c>
      <c r="D133" s="1">
        <v>6</v>
      </c>
      <c r="E133" s="1">
        <v>1</v>
      </c>
      <c r="F133" s="1" t="s">
        <v>187</v>
      </c>
      <c r="G133" s="2">
        <v>60.4459333333333</v>
      </c>
      <c r="H133" s="6">
        <f>1+_xlfn.COUNTIFS(A:A,A133,O:O,"&lt;"&amp;O133)</f>
        <v>2</v>
      </c>
      <c r="I133" s="2">
        <f>_xlfn.AVERAGEIF(A:A,A133,G:G)</f>
        <v>46.57582916666665</v>
      </c>
      <c r="J133" s="2">
        <f t="shared" si="16"/>
        <v>13.87010416666665</v>
      </c>
      <c r="K133" s="2">
        <f t="shared" si="17"/>
        <v>103.87010416666665</v>
      </c>
      <c r="L133" s="2">
        <f t="shared" si="18"/>
        <v>508.87695570038073</v>
      </c>
      <c r="M133" s="2">
        <f>SUMIF(A:A,A133,L:L)</f>
        <v>2239.554496616101</v>
      </c>
      <c r="N133" s="3">
        <f t="shared" si="19"/>
        <v>0.22722240359378545</v>
      </c>
      <c r="O133" s="7">
        <f t="shared" si="20"/>
        <v>4.400974482198243</v>
      </c>
      <c r="P133" s="3">
        <f t="shared" si="21"/>
        <v>0.22722240359378545</v>
      </c>
      <c r="Q133" s="3">
        <f>IF(ISNUMBER(P133),SUMIF(A:A,A133,P:P),"")</f>
        <v>0.9282524199033985</v>
      </c>
      <c r="R133" s="3">
        <f t="shared" si="22"/>
        <v>0.24478514542136298</v>
      </c>
      <c r="S133" s="8">
        <f t="shared" si="23"/>
        <v>4.085215213033624</v>
      </c>
    </row>
    <row r="134" spans="1:19" ht="15">
      <c r="A134" s="1">
        <v>17</v>
      </c>
      <c r="B134" s="5">
        <v>0.71875</v>
      </c>
      <c r="C134" s="1" t="s">
        <v>149</v>
      </c>
      <c r="D134" s="1">
        <v>6</v>
      </c>
      <c r="E134" s="1">
        <v>3</v>
      </c>
      <c r="F134" s="1" t="s">
        <v>188</v>
      </c>
      <c r="G134" s="2">
        <v>57.6091333333333</v>
      </c>
      <c r="H134" s="6">
        <f>1+_xlfn.COUNTIFS(A:A,A134,O:O,"&lt;"&amp;O134)</f>
        <v>3</v>
      </c>
      <c r="I134" s="2">
        <f>_xlfn.AVERAGEIF(A:A,A134,G:G)</f>
        <v>46.57582916666665</v>
      </c>
      <c r="J134" s="2">
        <f t="shared" si="16"/>
        <v>11.033304166666646</v>
      </c>
      <c r="K134" s="2">
        <f t="shared" si="17"/>
        <v>101.03330416666665</v>
      </c>
      <c r="L134" s="2">
        <f t="shared" si="18"/>
        <v>429.2322938981603</v>
      </c>
      <c r="M134" s="2">
        <f>SUMIF(A:A,A134,L:L)</f>
        <v>2239.554496616101</v>
      </c>
      <c r="N134" s="3">
        <f t="shared" si="19"/>
        <v>0.1916596780952271</v>
      </c>
      <c r="O134" s="7">
        <f t="shared" si="20"/>
        <v>5.217581548389875</v>
      </c>
      <c r="P134" s="3">
        <f t="shared" si="21"/>
        <v>0.1916596780952271</v>
      </c>
      <c r="Q134" s="3">
        <f>IF(ISNUMBER(P134),SUMIF(A:A,A134,P:P),"")</f>
        <v>0.9282524199033985</v>
      </c>
      <c r="R134" s="3">
        <f t="shared" si="22"/>
        <v>0.20647366382860902</v>
      </c>
      <c r="S134" s="8">
        <f t="shared" si="23"/>
        <v>4.843232698336222</v>
      </c>
    </row>
    <row r="135" spans="1:19" ht="15">
      <c r="A135" s="1">
        <v>17</v>
      </c>
      <c r="B135" s="5">
        <v>0.71875</v>
      </c>
      <c r="C135" s="1" t="s">
        <v>149</v>
      </c>
      <c r="D135" s="1">
        <v>6</v>
      </c>
      <c r="E135" s="1">
        <v>7</v>
      </c>
      <c r="F135" s="1" t="s">
        <v>191</v>
      </c>
      <c r="G135" s="2">
        <v>51.382600000000004</v>
      </c>
      <c r="H135" s="6">
        <f>1+_xlfn.COUNTIFS(A:A,A135,O:O,"&lt;"&amp;O135)</f>
        <v>4</v>
      </c>
      <c r="I135" s="2">
        <f>_xlfn.AVERAGEIF(A:A,A135,G:G)</f>
        <v>46.57582916666665</v>
      </c>
      <c r="J135" s="2">
        <f t="shared" si="16"/>
        <v>4.806770833333353</v>
      </c>
      <c r="K135" s="2">
        <f t="shared" si="17"/>
        <v>94.80677083333336</v>
      </c>
      <c r="L135" s="2">
        <f t="shared" si="18"/>
        <v>295.42241577370675</v>
      </c>
      <c r="M135" s="2">
        <f>SUMIF(A:A,A135,L:L)</f>
        <v>2239.554496616101</v>
      </c>
      <c r="N135" s="3">
        <f t="shared" si="19"/>
        <v>0.13191124226719245</v>
      </c>
      <c r="O135" s="7">
        <f t="shared" si="20"/>
        <v>7.580854996228849</v>
      </c>
      <c r="P135" s="3">
        <f t="shared" si="21"/>
        <v>0.13191124226719245</v>
      </c>
      <c r="Q135" s="3">
        <f>IF(ISNUMBER(P135),SUMIF(A:A,A135,P:P),"")</f>
        <v>0.9282524199033985</v>
      </c>
      <c r="R135" s="3">
        <f t="shared" si="22"/>
        <v>0.14210708147781637</v>
      </c>
      <c r="S135" s="8">
        <f t="shared" si="23"/>
        <v>7.036946995186197</v>
      </c>
    </row>
    <row r="136" spans="1:19" ht="15">
      <c r="A136" s="1">
        <v>17</v>
      </c>
      <c r="B136" s="5">
        <v>0.71875</v>
      </c>
      <c r="C136" s="1" t="s">
        <v>149</v>
      </c>
      <c r="D136" s="1">
        <v>6</v>
      </c>
      <c r="E136" s="1">
        <v>4</v>
      </c>
      <c r="F136" s="1" t="s">
        <v>189</v>
      </c>
      <c r="G136" s="2">
        <v>40.1195666666666</v>
      </c>
      <c r="H136" s="6">
        <f>1+_xlfn.COUNTIFS(A:A,A136,O:O,"&lt;"&amp;O136)</f>
        <v>6</v>
      </c>
      <c r="I136" s="2">
        <f>_xlfn.AVERAGEIF(A:A,A136,G:G)</f>
        <v>46.57582916666665</v>
      </c>
      <c r="J136" s="2">
        <f t="shared" si="16"/>
        <v>-6.456262500000051</v>
      </c>
      <c r="K136" s="2">
        <f t="shared" si="17"/>
        <v>83.54373749999995</v>
      </c>
      <c r="L136" s="2">
        <f t="shared" si="18"/>
        <v>150.29864027828302</v>
      </c>
      <c r="M136" s="2">
        <f>SUMIF(A:A,A136,L:L)</f>
        <v>2239.554496616101</v>
      </c>
      <c r="N136" s="3">
        <f t="shared" si="19"/>
        <v>0.0671109546587858</v>
      </c>
      <c r="O136" s="7">
        <f t="shared" si="20"/>
        <v>14.900696988805022</v>
      </c>
      <c r="P136" s="3">
        <f t="shared" si="21"/>
        <v>0.0671109546587858</v>
      </c>
      <c r="Q136" s="3">
        <f>IF(ISNUMBER(P136),SUMIF(A:A,A136,P:P),"")</f>
        <v>0.9282524199033985</v>
      </c>
      <c r="R136" s="3">
        <f t="shared" si="22"/>
        <v>0.07229817366462661</v>
      </c>
      <c r="S136" s="8">
        <f t="shared" si="23"/>
        <v>13.831608038105545</v>
      </c>
    </row>
    <row r="137" spans="1:19" ht="15">
      <c r="A137" s="1">
        <v>17</v>
      </c>
      <c r="B137" s="5">
        <v>0.71875</v>
      </c>
      <c r="C137" s="1" t="s">
        <v>149</v>
      </c>
      <c r="D137" s="1">
        <v>6</v>
      </c>
      <c r="E137" s="1">
        <v>8</v>
      </c>
      <c r="F137" s="1" t="s">
        <v>192</v>
      </c>
      <c r="G137" s="2">
        <v>43.6257</v>
      </c>
      <c r="H137" s="6">
        <f>1+_xlfn.COUNTIFS(A:A,A137,O:O,"&lt;"&amp;O137)</f>
        <v>5</v>
      </c>
      <c r="I137" s="2">
        <f>_xlfn.AVERAGEIF(A:A,A137,G:G)</f>
        <v>46.57582916666665</v>
      </c>
      <c r="J137" s="2">
        <f t="shared" si="16"/>
        <v>-2.950129166666649</v>
      </c>
      <c r="K137" s="2">
        <f t="shared" si="17"/>
        <v>87.04987083333336</v>
      </c>
      <c r="L137" s="2">
        <f t="shared" si="18"/>
        <v>185.48838211902057</v>
      </c>
      <c r="M137" s="2">
        <f>SUMIF(A:A,A137,L:L)</f>
        <v>2239.554496616101</v>
      </c>
      <c r="N137" s="3">
        <f t="shared" si="19"/>
        <v>0.08282378589102783</v>
      </c>
      <c r="O137" s="7">
        <f t="shared" si="20"/>
        <v>12.073826247398435</v>
      </c>
      <c r="P137" s="3">
        <f t="shared" si="21"/>
        <v>0.08282378589102783</v>
      </c>
      <c r="Q137" s="3">
        <f>IF(ISNUMBER(P137),SUMIF(A:A,A137,P:P),"")</f>
        <v>0.9282524199033985</v>
      </c>
      <c r="R137" s="3">
        <f t="shared" si="22"/>
        <v>0.08922549956793774</v>
      </c>
      <c r="S137" s="8">
        <f t="shared" si="23"/>
        <v>11.207558431640765</v>
      </c>
    </row>
    <row r="138" spans="1:19" ht="15">
      <c r="A138" s="1">
        <v>17</v>
      </c>
      <c r="B138" s="5">
        <v>0.71875</v>
      </c>
      <c r="C138" s="1" t="s">
        <v>149</v>
      </c>
      <c r="D138" s="1">
        <v>6</v>
      </c>
      <c r="E138" s="1">
        <v>9</v>
      </c>
      <c r="F138" s="1" t="s">
        <v>193</v>
      </c>
      <c r="G138" s="2">
        <v>32.0827333333333</v>
      </c>
      <c r="H138" s="6">
        <f>1+_xlfn.COUNTIFS(A:A,A138,O:O,"&lt;"&amp;O138)</f>
        <v>7</v>
      </c>
      <c r="I138" s="2">
        <f>_xlfn.AVERAGEIF(A:A,A138,G:G)</f>
        <v>46.57582916666665</v>
      </c>
      <c r="J138" s="2">
        <f t="shared" si="16"/>
        <v>-14.49309583333335</v>
      </c>
      <c r="K138" s="2">
        <f t="shared" si="17"/>
        <v>75.50690416666666</v>
      </c>
      <c r="L138" s="2">
        <f t="shared" si="18"/>
        <v>92.79699427596557</v>
      </c>
      <c r="M138" s="2">
        <f>SUMIF(A:A,A138,L:L)</f>
        <v>2239.554496616101</v>
      </c>
      <c r="N138" s="3">
        <f t="shared" si="19"/>
        <v>0.041435470499235016</v>
      </c>
      <c r="O138" s="7">
        <f t="shared" si="20"/>
        <v>24.133912031201916</v>
      </c>
      <c r="P138" s="3">
        <f t="shared" si="21"/>
      </c>
      <c r="Q138" s="3">
        <f>IF(ISNUMBER(P138),SUMIF(A:A,A138,P:P),"")</f>
      </c>
      <c r="R138" s="3">
        <f t="shared" si="22"/>
      </c>
      <c r="S138" s="8">
        <f t="shared" si="23"/>
      </c>
    </row>
    <row r="139" spans="1:19" ht="15">
      <c r="A139" s="1">
        <v>17</v>
      </c>
      <c r="B139" s="5">
        <v>0.71875</v>
      </c>
      <c r="C139" s="1" t="s">
        <v>149</v>
      </c>
      <c r="D139" s="1">
        <v>6</v>
      </c>
      <c r="E139" s="1">
        <v>11</v>
      </c>
      <c r="F139" s="1" t="s">
        <v>194</v>
      </c>
      <c r="G139" s="2">
        <v>26.8729</v>
      </c>
      <c r="H139" s="6">
        <f>1+_xlfn.COUNTIFS(A:A,A139,O:O,"&lt;"&amp;O139)</f>
        <v>8</v>
      </c>
      <c r="I139" s="2">
        <f>_xlfn.AVERAGEIF(A:A,A139,G:G)</f>
        <v>46.57582916666665</v>
      </c>
      <c r="J139" s="2">
        <f t="shared" si="16"/>
        <v>-19.70292916666665</v>
      </c>
      <c r="K139" s="2">
        <f t="shared" si="17"/>
        <v>70.29707083333335</v>
      </c>
      <c r="L139" s="2">
        <f t="shared" si="18"/>
        <v>67.885621350702</v>
      </c>
      <c r="M139" s="2">
        <f>SUMIF(A:A,A139,L:L)</f>
        <v>2239.554496616101</v>
      </c>
      <c r="N139" s="3">
        <f t="shared" si="19"/>
        <v>0.030312109597366403</v>
      </c>
      <c r="O139" s="7">
        <f t="shared" si="20"/>
        <v>32.99011560999643</v>
      </c>
      <c r="P139" s="3">
        <f t="shared" si="21"/>
      </c>
      <c r="Q139" s="3">
        <f>IF(ISNUMBER(P139),SUMIF(A:A,A139,P:P),"")</f>
      </c>
      <c r="R139" s="3">
        <f t="shared" si="22"/>
      </c>
      <c r="S139" s="8">
        <f t="shared" si="23"/>
      </c>
    </row>
    <row r="140" spans="1:19" ht="15">
      <c r="A140" s="1">
        <v>24</v>
      </c>
      <c r="B140" s="5">
        <v>0.7291666666666666</v>
      </c>
      <c r="C140" s="1" t="s">
        <v>206</v>
      </c>
      <c r="D140" s="1">
        <v>8</v>
      </c>
      <c r="E140" s="1">
        <v>2</v>
      </c>
      <c r="F140" s="1" t="s">
        <v>251</v>
      </c>
      <c r="G140" s="2">
        <v>73.2859</v>
      </c>
      <c r="H140" s="6">
        <f>1+_xlfn.COUNTIFS(A:A,A140,O:O,"&lt;"&amp;O140)</f>
        <v>1</v>
      </c>
      <c r="I140" s="2">
        <f>_xlfn.AVERAGEIF(A:A,A140,G:G)</f>
        <v>49.05189666666665</v>
      </c>
      <c r="J140" s="2">
        <f t="shared" si="16"/>
        <v>24.234003333333348</v>
      </c>
      <c r="K140" s="2">
        <f t="shared" si="17"/>
        <v>114.23400333333335</v>
      </c>
      <c r="L140" s="2">
        <f t="shared" si="18"/>
        <v>947.702088281855</v>
      </c>
      <c r="M140" s="2">
        <f>SUMIF(A:A,A140,L:L)</f>
        <v>2877.112174237194</v>
      </c>
      <c r="N140" s="3">
        <f t="shared" si="19"/>
        <v>0.32939351366552766</v>
      </c>
      <c r="O140" s="7">
        <f t="shared" si="20"/>
        <v>3.0358824886133573</v>
      </c>
      <c r="P140" s="3">
        <f t="shared" si="21"/>
        <v>0.32939351366552766</v>
      </c>
      <c r="Q140" s="3">
        <f>IF(ISNUMBER(P140),SUMIF(A:A,A140,P:P),"")</f>
        <v>0.9201583368438269</v>
      </c>
      <c r="R140" s="3">
        <f t="shared" si="22"/>
        <v>0.357974818546293</v>
      </c>
      <c r="S140" s="8">
        <f t="shared" si="23"/>
        <v>2.793492581575765</v>
      </c>
    </row>
    <row r="141" spans="1:19" ht="15">
      <c r="A141" s="1">
        <v>24</v>
      </c>
      <c r="B141" s="5">
        <v>0.7291666666666666</v>
      </c>
      <c r="C141" s="1" t="s">
        <v>206</v>
      </c>
      <c r="D141" s="1">
        <v>8</v>
      </c>
      <c r="E141" s="1">
        <v>1</v>
      </c>
      <c r="F141" s="1" t="s">
        <v>250</v>
      </c>
      <c r="G141" s="2">
        <v>62.776366666666604</v>
      </c>
      <c r="H141" s="6">
        <f>1+_xlfn.COUNTIFS(A:A,A141,O:O,"&lt;"&amp;O141)</f>
        <v>2</v>
      </c>
      <c r="I141" s="2">
        <f>_xlfn.AVERAGEIF(A:A,A141,G:G)</f>
        <v>49.05189666666665</v>
      </c>
      <c r="J141" s="2">
        <f t="shared" si="16"/>
        <v>13.724469999999954</v>
      </c>
      <c r="K141" s="2">
        <f t="shared" si="17"/>
        <v>103.72446999999995</v>
      </c>
      <c r="L141" s="2">
        <f t="shared" si="18"/>
        <v>504.44973422837256</v>
      </c>
      <c r="M141" s="2">
        <f>SUMIF(A:A,A141,L:L)</f>
        <v>2877.112174237194</v>
      </c>
      <c r="N141" s="3">
        <f t="shared" si="19"/>
        <v>0.1753319661101211</v>
      </c>
      <c r="O141" s="7">
        <f t="shared" si="20"/>
        <v>5.703466528014224</v>
      </c>
      <c r="P141" s="3">
        <f t="shared" si="21"/>
        <v>0.1753319661101211</v>
      </c>
      <c r="Q141" s="3">
        <f>IF(ISNUMBER(P141),SUMIF(A:A,A141,P:P),"")</f>
        <v>0.9201583368438269</v>
      </c>
      <c r="R141" s="3">
        <f t="shared" si="22"/>
        <v>0.19054543016098238</v>
      </c>
      <c r="S141" s="8">
        <f t="shared" si="23"/>
        <v>5.248092274662004</v>
      </c>
    </row>
    <row r="142" spans="1:19" ht="15">
      <c r="A142" s="1">
        <v>24</v>
      </c>
      <c r="B142" s="5">
        <v>0.7291666666666666</v>
      </c>
      <c r="C142" s="1" t="s">
        <v>206</v>
      </c>
      <c r="D142" s="1">
        <v>8</v>
      </c>
      <c r="E142" s="1">
        <v>5</v>
      </c>
      <c r="F142" s="1" t="s">
        <v>253</v>
      </c>
      <c r="G142" s="2">
        <v>57.1880333333334</v>
      </c>
      <c r="H142" s="6">
        <f>1+_xlfn.COUNTIFS(A:A,A142,O:O,"&lt;"&amp;O142)</f>
        <v>3</v>
      </c>
      <c r="I142" s="2">
        <f>_xlfn.AVERAGEIF(A:A,A142,G:G)</f>
        <v>49.05189666666665</v>
      </c>
      <c r="J142" s="2">
        <f t="shared" si="16"/>
        <v>8.13613666666675</v>
      </c>
      <c r="K142" s="2">
        <f t="shared" si="17"/>
        <v>98.13613666666674</v>
      </c>
      <c r="L142" s="2">
        <f t="shared" si="18"/>
        <v>360.7438681484419</v>
      </c>
      <c r="M142" s="2">
        <f>SUMIF(A:A,A142,L:L)</f>
        <v>2877.112174237194</v>
      </c>
      <c r="N142" s="3">
        <f t="shared" si="19"/>
        <v>0.12538401226712184</v>
      </c>
      <c r="O142" s="7">
        <f t="shared" si="20"/>
        <v>7.975498485959838</v>
      </c>
      <c r="P142" s="3">
        <f t="shared" si="21"/>
        <v>0.12538401226712184</v>
      </c>
      <c r="Q142" s="3">
        <f>IF(ISNUMBER(P142),SUMIF(A:A,A142,P:P),"")</f>
        <v>0.9201583368438269</v>
      </c>
      <c r="R142" s="3">
        <f t="shared" si="22"/>
        <v>0.13626351818665589</v>
      </c>
      <c r="S142" s="8">
        <f t="shared" si="23"/>
        <v>7.338721422341264</v>
      </c>
    </row>
    <row r="143" spans="1:19" ht="15">
      <c r="A143" s="1">
        <v>24</v>
      </c>
      <c r="B143" s="5">
        <v>0.7291666666666666</v>
      </c>
      <c r="C143" s="1" t="s">
        <v>206</v>
      </c>
      <c r="D143" s="1">
        <v>8</v>
      </c>
      <c r="E143" s="1">
        <v>7</v>
      </c>
      <c r="F143" s="1" t="s">
        <v>255</v>
      </c>
      <c r="G143" s="2">
        <v>46.4465333333333</v>
      </c>
      <c r="H143" s="6">
        <f>1+_xlfn.COUNTIFS(A:A,A143,O:O,"&lt;"&amp;O143)</f>
        <v>4</v>
      </c>
      <c r="I143" s="2">
        <f>_xlfn.AVERAGEIF(A:A,A143,G:G)</f>
        <v>49.05189666666665</v>
      </c>
      <c r="J143" s="2">
        <f t="shared" si="16"/>
        <v>-2.605363333333351</v>
      </c>
      <c r="K143" s="2">
        <f t="shared" si="17"/>
        <v>87.39463666666666</v>
      </c>
      <c r="L143" s="2">
        <f t="shared" si="18"/>
        <v>189.365346616123</v>
      </c>
      <c r="M143" s="2">
        <f>SUMIF(A:A,A143,L:L)</f>
        <v>2877.112174237194</v>
      </c>
      <c r="N143" s="3">
        <f t="shared" si="19"/>
        <v>0.06581785316254805</v>
      </c>
      <c r="O143" s="7">
        <f t="shared" si="20"/>
        <v>15.193446032497215</v>
      </c>
      <c r="P143" s="3">
        <f t="shared" si="21"/>
        <v>0.06581785316254805</v>
      </c>
      <c r="Q143" s="3">
        <f>IF(ISNUMBER(P143),SUMIF(A:A,A143,P:P),"")</f>
        <v>0.9201583368438269</v>
      </c>
      <c r="R143" s="3">
        <f t="shared" si="22"/>
        <v>0.07152883425292372</v>
      </c>
      <c r="S143" s="8">
        <f t="shared" si="23"/>
        <v>13.980376032189078</v>
      </c>
    </row>
    <row r="144" spans="1:19" ht="15">
      <c r="A144" s="1">
        <v>24</v>
      </c>
      <c r="B144" s="5">
        <v>0.7291666666666666</v>
      </c>
      <c r="C144" s="1" t="s">
        <v>206</v>
      </c>
      <c r="D144" s="1">
        <v>8</v>
      </c>
      <c r="E144" s="1">
        <v>8</v>
      </c>
      <c r="F144" s="1" t="s">
        <v>256</v>
      </c>
      <c r="G144" s="2">
        <v>44.4598333333333</v>
      </c>
      <c r="H144" s="6">
        <f>1+_xlfn.COUNTIFS(A:A,A144,O:O,"&lt;"&amp;O144)</f>
        <v>5</v>
      </c>
      <c r="I144" s="2">
        <f>_xlfn.AVERAGEIF(A:A,A144,G:G)</f>
        <v>49.05189666666665</v>
      </c>
      <c r="J144" s="2">
        <f t="shared" si="16"/>
        <v>-4.59206333333335</v>
      </c>
      <c r="K144" s="2">
        <f t="shared" si="17"/>
        <v>85.40793666666664</v>
      </c>
      <c r="L144" s="2">
        <f t="shared" si="18"/>
        <v>168.0860751030906</v>
      </c>
      <c r="M144" s="2">
        <f>SUMIF(A:A,A144,L:L)</f>
        <v>2877.112174237194</v>
      </c>
      <c r="N144" s="3">
        <f t="shared" si="19"/>
        <v>0.058421801071296464</v>
      </c>
      <c r="O144" s="7">
        <f t="shared" si="20"/>
        <v>17.116897830308684</v>
      </c>
      <c r="P144" s="3">
        <f t="shared" si="21"/>
        <v>0.058421801071296464</v>
      </c>
      <c r="Q144" s="3">
        <f>IF(ISNUMBER(P144),SUMIF(A:A,A144,P:P),"")</f>
        <v>0.9201583368438269</v>
      </c>
      <c r="R144" s="3">
        <f t="shared" si="22"/>
        <v>0.06349103054555279</v>
      </c>
      <c r="S144" s="8">
        <f t="shared" si="23"/>
        <v>15.750256239462548</v>
      </c>
    </row>
    <row r="145" spans="1:19" ht="15">
      <c r="A145" s="1">
        <v>24</v>
      </c>
      <c r="B145" s="5">
        <v>0.7291666666666666</v>
      </c>
      <c r="C145" s="1" t="s">
        <v>206</v>
      </c>
      <c r="D145" s="1">
        <v>8</v>
      </c>
      <c r="E145" s="1">
        <v>6</v>
      </c>
      <c r="F145" s="1" t="s">
        <v>254</v>
      </c>
      <c r="G145" s="2">
        <v>44.3456333333333</v>
      </c>
      <c r="H145" s="6">
        <f>1+_xlfn.COUNTIFS(A:A,A145,O:O,"&lt;"&amp;O145)</f>
        <v>6</v>
      </c>
      <c r="I145" s="2">
        <f>_xlfn.AVERAGEIF(A:A,A145,G:G)</f>
        <v>49.05189666666665</v>
      </c>
      <c r="J145" s="2">
        <f t="shared" si="16"/>
        <v>-4.706263333333347</v>
      </c>
      <c r="K145" s="2">
        <f t="shared" si="17"/>
        <v>85.29373666666666</v>
      </c>
      <c r="L145" s="2">
        <f t="shared" si="18"/>
        <v>166.93828613221035</v>
      </c>
      <c r="M145" s="2">
        <f>SUMIF(A:A,A145,L:L)</f>
        <v>2877.112174237194</v>
      </c>
      <c r="N145" s="3">
        <f t="shared" si="19"/>
        <v>0.05802286321230091</v>
      </c>
      <c r="O145" s="7">
        <f t="shared" si="20"/>
        <v>17.23458555192428</v>
      </c>
      <c r="P145" s="3">
        <f t="shared" si="21"/>
        <v>0.05802286321230091</v>
      </c>
      <c r="Q145" s="3">
        <f>IF(ISNUMBER(P145),SUMIF(A:A,A145,P:P),"")</f>
        <v>0.9201583368438269</v>
      </c>
      <c r="R145" s="3">
        <f t="shared" si="22"/>
        <v>0.06305747705478736</v>
      </c>
      <c r="S145" s="8">
        <f t="shared" si="23"/>
        <v>15.858547577651294</v>
      </c>
    </row>
    <row r="146" spans="1:19" ht="15">
      <c r="A146" s="1">
        <v>24</v>
      </c>
      <c r="B146" s="5">
        <v>0.7291666666666666</v>
      </c>
      <c r="C146" s="1" t="s">
        <v>206</v>
      </c>
      <c r="D146" s="1">
        <v>8</v>
      </c>
      <c r="E146" s="1">
        <v>3</v>
      </c>
      <c r="F146" s="1" t="s">
        <v>252</v>
      </c>
      <c r="G146" s="2">
        <v>44.1150666666667</v>
      </c>
      <c r="H146" s="6">
        <f>1+_xlfn.COUNTIFS(A:A,A146,O:O,"&lt;"&amp;O146)</f>
        <v>7</v>
      </c>
      <c r="I146" s="2">
        <f>_xlfn.AVERAGEIF(A:A,A146,G:G)</f>
        <v>49.05189666666665</v>
      </c>
      <c r="J146" s="2">
        <f t="shared" si="16"/>
        <v>-4.936829999999951</v>
      </c>
      <c r="K146" s="2">
        <f t="shared" si="17"/>
        <v>85.06317000000004</v>
      </c>
      <c r="L146" s="2">
        <f t="shared" si="18"/>
        <v>164.6447627606923</v>
      </c>
      <c r="M146" s="2">
        <f>SUMIF(A:A,A146,L:L)</f>
        <v>2877.112174237194</v>
      </c>
      <c r="N146" s="3">
        <f t="shared" si="19"/>
        <v>0.057225701602804005</v>
      </c>
      <c r="O146" s="7">
        <f t="shared" si="20"/>
        <v>17.474665613378882</v>
      </c>
      <c r="P146" s="3">
        <f t="shared" si="21"/>
        <v>0.057225701602804005</v>
      </c>
      <c r="Q146" s="3">
        <f>IF(ISNUMBER(P146),SUMIF(A:A,A146,P:P),"")</f>
        <v>0.9201583368438269</v>
      </c>
      <c r="R146" s="3">
        <f t="shared" si="22"/>
        <v>0.06219114614457554</v>
      </c>
      <c r="S146" s="8">
        <f t="shared" si="23"/>
        <v>16.079459247708726</v>
      </c>
    </row>
    <row r="147" spans="1:19" ht="15">
      <c r="A147" s="1">
        <v>24</v>
      </c>
      <c r="B147" s="5">
        <v>0.7291666666666666</v>
      </c>
      <c r="C147" s="1" t="s">
        <v>206</v>
      </c>
      <c r="D147" s="1">
        <v>8</v>
      </c>
      <c r="E147" s="1">
        <v>9</v>
      </c>
      <c r="F147" s="1" t="s">
        <v>257</v>
      </c>
      <c r="G147" s="2">
        <v>42.0512333333333</v>
      </c>
      <c r="H147" s="6">
        <f>1+_xlfn.COUNTIFS(A:A,A147,O:O,"&lt;"&amp;O147)</f>
        <v>8</v>
      </c>
      <c r="I147" s="2">
        <f>_xlfn.AVERAGEIF(A:A,A147,G:G)</f>
        <v>49.05189666666665</v>
      </c>
      <c r="J147" s="2">
        <f t="shared" si="16"/>
        <v>-7.00066333333335</v>
      </c>
      <c r="K147" s="2">
        <f t="shared" si="17"/>
        <v>82.99933666666665</v>
      </c>
      <c r="L147" s="2">
        <f t="shared" si="18"/>
        <v>145.46859188843712</v>
      </c>
      <c r="M147" s="2">
        <f>SUMIF(A:A,A147,L:L)</f>
        <v>2877.112174237194</v>
      </c>
      <c r="N147" s="3">
        <f t="shared" si="19"/>
        <v>0.050560625752106826</v>
      </c>
      <c r="O147" s="7">
        <f t="shared" si="20"/>
        <v>19.7782362287779</v>
      </c>
      <c r="P147" s="3">
        <f t="shared" si="21"/>
        <v>0.050560625752106826</v>
      </c>
      <c r="Q147" s="3">
        <f>IF(ISNUMBER(P147),SUMIF(A:A,A147,P:P),"")</f>
        <v>0.9201583368438269</v>
      </c>
      <c r="R147" s="3">
        <f t="shared" si="22"/>
        <v>0.054947745108229334</v>
      </c>
      <c r="S147" s="8">
        <f t="shared" si="23"/>
        <v>18.199108953976594</v>
      </c>
    </row>
    <row r="148" spans="1:19" ht="15">
      <c r="A148" s="1">
        <v>24</v>
      </c>
      <c r="B148" s="5">
        <v>0.7291666666666666</v>
      </c>
      <c r="C148" s="1" t="s">
        <v>206</v>
      </c>
      <c r="D148" s="1">
        <v>8</v>
      </c>
      <c r="E148" s="1">
        <v>10</v>
      </c>
      <c r="F148" s="1" t="s">
        <v>258</v>
      </c>
      <c r="G148" s="2">
        <v>35.4162333333333</v>
      </c>
      <c r="H148" s="6">
        <f>1+_xlfn.COUNTIFS(A:A,A148,O:O,"&lt;"&amp;O148)</f>
        <v>10</v>
      </c>
      <c r="I148" s="2">
        <f>_xlfn.AVERAGEIF(A:A,A148,G:G)</f>
        <v>49.05189666666665</v>
      </c>
      <c r="J148" s="2">
        <f t="shared" si="16"/>
        <v>-13.635663333333348</v>
      </c>
      <c r="K148" s="2">
        <f t="shared" si="17"/>
        <v>76.36433666666665</v>
      </c>
      <c r="L148" s="2">
        <f t="shared" si="18"/>
        <v>97.69595930449849</v>
      </c>
      <c r="M148" s="2">
        <f>SUMIF(A:A,A148,L:L)</f>
        <v>2877.112174237194</v>
      </c>
      <c r="N148" s="3">
        <f t="shared" si="19"/>
        <v>0.03395625661707143</v>
      </c>
      <c r="O148" s="7">
        <f t="shared" si="20"/>
        <v>29.4496537494434</v>
      </c>
      <c r="P148" s="3">
        <f t="shared" si="21"/>
      </c>
      <c r="Q148" s="3">
        <f>IF(ISNUMBER(P148),SUMIF(A:A,A148,P:P),"")</f>
      </c>
      <c r="R148" s="3">
        <f t="shared" si="22"/>
      </c>
      <c r="S148" s="8">
        <f t="shared" si="23"/>
      </c>
    </row>
    <row r="149" spans="1:19" ht="15">
      <c r="A149" s="1">
        <v>24</v>
      </c>
      <c r="B149" s="5">
        <v>0.7291666666666666</v>
      </c>
      <c r="C149" s="1" t="s">
        <v>206</v>
      </c>
      <c r="D149" s="1">
        <v>8</v>
      </c>
      <c r="E149" s="1">
        <v>12</v>
      </c>
      <c r="F149" s="1" t="s">
        <v>259</v>
      </c>
      <c r="G149" s="2">
        <v>40.4341333333333</v>
      </c>
      <c r="H149" s="6">
        <f>1+_xlfn.COUNTIFS(A:A,A149,O:O,"&lt;"&amp;O149)</f>
        <v>9</v>
      </c>
      <c r="I149" s="2">
        <f>_xlfn.AVERAGEIF(A:A,A149,G:G)</f>
        <v>49.05189666666665</v>
      </c>
      <c r="J149" s="2">
        <f t="shared" si="16"/>
        <v>-8.61776333333335</v>
      </c>
      <c r="K149" s="2">
        <f t="shared" si="17"/>
        <v>81.38223666666664</v>
      </c>
      <c r="L149" s="2">
        <f t="shared" si="18"/>
        <v>132.0174617734725</v>
      </c>
      <c r="M149" s="2">
        <f>SUMIF(A:A,A149,L:L)</f>
        <v>2877.112174237194</v>
      </c>
      <c r="N149" s="3">
        <f t="shared" si="19"/>
        <v>0.04588540653910172</v>
      </c>
      <c r="O149" s="7">
        <f t="shared" si="20"/>
        <v>21.79342138219566</v>
      </c>
      <c r="P149" s="3">
        <f t="shared" si="21"/>
      </c>
      <c r="Q149" s="3">
        <f>IF(ISNUMBER(P149),SUMIF(A:A,A149,P:P),"")</f>
      </c>
      <c r="R149" s="3">
        <f t="shared" si="22"/>
      </c>
      <c r="S149" s="8">
        <f t="shared" si="23"/>
      </c>
    </row>
    <row r="150" spans="1:19" ht="15">
      <c r="A150" s="1">
        <v>12</v>
      </c>
      <c r="B150" s="5">
        <v>0.7326388888888888</v>
      </c>
      <c r="C150" s="1" t="s">
        <v>97</v>
      </c>
      <c r="D150" s="1">
        <v>8</v>
      </c>
      <c r="E150" s="1">
        <v>1</v>
      </c>
      <c r="F150" s="1" t="s">
        <v>140</v>
      </c>
      <c r="G150" s="2">
        <v>76.1768666666666</v>
      </c>
      <c r="H150" s="6">
        <f>1+_xlfn.COUNTIFS(A:A,A150,O:O,"&lt;"&amp;O150)</f>
        <v>1</v>
      </c>
      <c r="I150" s="2">
        <f>_xlfn.AVERAGEIF(A:A,A150,G:G)</f>
        <v>49.57132222222219</v>
      </c>
      <c r="J150" s="2">
        <f t="shared" si="16"/>
        <v>26.605544444444405</v>
      </c>
      <c r="K150" s="2">
        <f t="shared" si="17"/>
        <v>116.6055444444444</v>
      </c>
      <c r="L150" s="2">
        <f t="shared" si="18"/>
        <v>1092.6188045781535</v>
      </c>
      <c r="M150" s="2">
        <f>SUMIF(A:A,A150,L:L)</f>
        <v>3040.082033479745</v>
      </c>
      <c r="N150" s="3">
        <f t="shared" si="19"/>
        <v>0.359404382034888</v>
      </c>
      <c r="O150" s="7">
        <f t="shared" si="20"/>
        <v>2.7823812117653266</v>
      </c>
      <c r="P150" s="3">
        <f t="shared" si="21"/>
        <v>0.359404382034888</v>
      </c>
      <c r="Q150" s="3">
        <f>IF(ISNUMBER(P150),SUMIF(A:A,A150,P:P),"")</f>
        <v>0.9081721401668502</v>
      </c>
      <c r="R150" s="3">
        <f t="shared" si="22"/>
        <v>0.3957447780426934</v>
      </c>
      <c r="S150" s="8">
        <f t="shared" si="23"/>
        <v>2.526881099848951</v>
      </c>
    </row>
    <row r="151" spans="1:19" ht="15">
      <c r="A151" s="1">
        <v>12</v>
      </c>
      <c r="B151" s="5">
        <v>0.7326388888888888</v>
      </c>
      <c r="C151" s="1" t="s">
        <v>97</v>
      </c>
      <c r="D151" s="1">
        <v>8</v>
      </c>
      <c r="E151" s="1">
        <v>6</v>
      </c>
      <c r="F151" s="1" t="s">
        <v>143</v>
      </c>
      <c r="G151" s="2">
        <v>66.6447666666666</v>
      </c>
      <c r="H151" s="6">
        <f>1+_xlfn.COUNTIFS(A:A,A151,O:O,"&lt;"&amp;O151)</f>
        <v>2</v>
      </c>
      <c r="I151" s="2">
        <f>_xlfn.AVERAGEIF(A:A,A151,G:G)</f>
        <v>49.57132222222219</v>
      </c>
      <c r="J151" s="2">
        <f t="shared" si="16"/>
        <v>17.073444444444405</v>
      </c>
      <c r="K151" s="2">
        <f t="shared" si="17"/>
        <v>107.0734444444444</v>
      </c>
      <c r="L151" s="2">
        <f t="shared" si="18"/>
        <v>616.7147915228904</v>
      </c>
      <c r="M151" s="2">
        <f>SUMIF(A:A,A151,L:L)</f>
        <v>3040.082033479745</v>
      </c>
      <c r="N151" s="3">
        <f t="shared" si="19"/>
        <v>0.20286123358881375</v>
      </c>
      <c r="O151" s="7">
        <f t="shared" si="20"/>
        <v>4.929478059011184</v>
      </c>
      <c r="P151" s="3">
        <f t="shared" si="21"/>
        <v>0.20286123358881375</v>
      </c>
      <c r="Q151" s="3">
        <f>IF(ISNUMBER(P151),SUMIF(A:A,A151,P:P),"")</f>
        <v>0.9081721401668502</v>
      </c>
      <c r="R151" s="3">
        <f t="shared" si="22"/>
        <v>0.2233731080448514</v>
      </c>
      <c r="S151" s="8">
        <f t="shared" si="23"/>
        <v>4.476814638757718</v>
      </c>
    </row>
    <row r="152" spans="1:19" ht="15">
      <c r="A152" s="1">
        <v>12</v>
      </c>
      <c r="B152" s="5">
        <v>0.7326388888888888</v>
      </c>
      <c r="C152" s="1" t="s">
        <v>97</v>
      </c>
      <c r="D152" s="1">
        <v>8</v>
      </c>
      <c r="E152" s="1">
        <v>2</v>
      </c>
      <c r="F152" s="1" t="s">
        <v>141</v>
      </c>
      <c r="G152" s="2">
        <v>58.290600000000005</v>
      </c>
      <c r="H152" s="6">
        <f>1+_xlfn.COUNTIFS(A:A,A152,O:O,"&lt;"&amp;O152)</f>
        <v>3</v>
      </c>
      <c r="I152" s="2">
        <f>_xlfn.AVERAGEIF(A:A,A152,G:G)</f>
        <v>49.57132222222219</v>
      </c>
      <c r="J152" s="2">
        <f t="shared" si="16"/>
        <v>8.719277777777812</v>
      </c>
      <c r="K152" s="2">
        <f t="shared" si="17"/>
        <v>98.71927777777782</v>
      </c>
      <c r="L152" s="2">
        <f t="shared" si="18"/>
        <v>373.58915093008386</v>
      </c>
      <c r="M152" s="2">
        <f>SUMIF(A:A,A152,L:L)</f>
        <v>3040.082033479745</v>
      </c>
      <c r="N152" s="3">
        <f t="shared" si="19"/>
        <v>0.12288785197762098</v>
      </c>
      <c r="O152" s="7">
        <f t="shared" si="20"/>
        <v>8.13750085063013</v>
      </c>
      <c r="P152" s="3">
        <f t="shared" si="21"/>
        <v>0.12288785197762098</v>
      </c>
      <c r="Q152" s="3">
        <f>IF(ISNUMBER(P152),SUMIF(A:A,A152,P:P),"")</f>
        <v>0.9081721401668502</v>
      </c>
      <c r="R152" s="3">
        <f t="shared" si="22"/>
        <v>0.1353133910879978</v>
      </c>
      <c r="S152" s="8">
        <f t="shared" si="23"/>
        <v>7.390251563126329</v>
      </c>
    </row>
    <row r="153" spans="1:19" ht="15">
      <c r="A153" s="1">
        <v>12</v>
      </c>
      <c r="B153" s="5">
        <v>0.7326388888888888</v>
      </c>
      <c r="C153" s="1" t="s">
        <v>97</v>
      </c>
      <c r="D153" s="1">
        <v>8</v>
      </c>
      <c r="E153" s="1">
        <v>3</v>
      </c>
      <c r="F153" s="1" t="s">
        <v>142</v>
      </c>
      <c r="G153" s="2">
        <v>52.3115333333333</v>
      </c>
      <c r="H153" s="6">
        <f>1+_xlfn.COUNTIFS(A:A,A153,O:O,"&lt;"&amp;O153)</f>
        <v>4</v>
      </c>
      <c r="I153" s="2">
        <f>_xlfn.AVERAGEIF(A:A,A153,G:G)</f>
        <v>49.57132222222219</v>
      </c>
      <c r="J153" s="2">
        <f t="shared" si="16"/>
        <v>2.7402111111111083</v>
      </c>
      <c r="K153" s="2">
        <f t="shared" si="17"/>
        <v>92.74021111111111</v>
      </c>
      <c r="L153" s="2">
        <f t="shared" si="18"/>
        <v>260.971881203573</v>
      </c>
      <c r="M153" s="2">
        <f>SUMIF(A:A,A153,L:L)</f>
        <v>3040.082033479745</v>
      </c>
      <c r="N153" s="3">
        <f t="shared" si="19"/>
        <v>0.08584369708762721</v>
      </c>
      <c r="O153" s="7">
        <f t="shared" si="20"/>
        <v>11.649078894857286</v>
      </c>
      <c r="P153" s="3">
        <f t="shared" si="21"/>
        <v>0.08584369708762721</v>
      </c>
      <c r="Q153" s="3">
        <f>IF(ISNUMBER(P153),SUMIF(A:A,A153,P:P),"")</f>
        <v>0.9081721401668502</v>
      </c>
      <c r="R153" s="3">
        <f t="shared" si="22"/>
        <v>0.09452359667392564</v>
      </c>
      <c r="S153" s="8">
        <f t="shared" si="23"/>
        <v>10.579368910915028</v>
      </c>
    </row>
    <row r="154" spans="1:19" ht="15">
      <c r="A154" s="1">
        <v>12</v>
      </c>
      <c r="B154" s="5">
        <v>0.7326388888888888</v>
      </c>
      <c r="C154" s="1" t="s">
        <v>97</v>
      </c>
      <c r="D154" s="1">
        <v>8</v>
      </c>
      <c r="E154" s="1">
        <v>8</v>
      </c>
      <c r="F154" s="1" t="s">
        <v>145</v>
      </c>
      <c r="G154" s="2">
        <v>49.8790666666666</v>
      </c>
      <c r="H154" s="6">
        <f>1+_xlfn.COUNTIFS(A:A,A154,O:O,"&lt;"&amp;O154)</f>
        <v>5</v>
      </c>
      <c r="I154" s="2">
        <f>_xlfn.AVERAGEIF(A:A,A154,G:G)</f>
        <v>49.57132222222219</v>
      </c>
      <c r="J154" s="2">
        <f t="shared" si="16"/>
        <v>0.30774444444440974</v>
      </c>
      <c r="K154" s="2">
        <f t="shared" si="17"/>
        <v>90.30774444444441</v>
      </c>
      <c r="L154" s="2">
        <f t="shared" si="18"/>
        <v>225.5325888463598</v>
      </c>
      <c r="M154" s="2">
        <f>SUMIF(A:A,A154,L:L)</f>
        <v>3040.082033479745</v>
      </c>
      <c r="N154" s="3">
        <f t="shared" si="19"/>
        <v>0.07418634969800805</v>
      </c>
      <c r="O154" s="7">
        <f t="shared" si="20"/>
        <v>13.479568735632919</v>
      </c>
      <c r="P154" s="3">
        <f t="shared" si="21"/>
        <v>0.07418634969800805</v>
      </c>
      <c r="Q154" s="3">
        <f>IF(ISNUMBER(P154),SUMIF(A:A,A154,P:P),"")</f>
        <v>0.9081721401668502</v>
      </c>
      <c r="R154" s="3">
        <f t="shared" si="22"/>
        <v>0.08168754184022697</v>
      </c>
      <c r="S154" s="8">
        <f t="shared" si="23"/>
        <v>12.241768787165912</v>
      </c>
    </row>
    <row r="155" spans="1:19" ht="15">
      <c r="A155" s="1">
        <v>12</v>
      </c>
      <c r="B155" s="5">
        <v>0.7326388888888888</v>
      </c>
      <c r="C155" s="1" t="s">
        <v>97</v>
      </c>
      <c r="D155" s="1">
        <v>8</v>
      </c>
      <c r="E155" s="1">
        <v>7</v>
      </c>
      <c r="F155" s="1" t="s">
        <v>144</v>
      </c>
      <c r="G155" s="2">
        <v>38.553933333333305</v>
      </c>
      <c r="H155" s="6">
        <f>1+_xlfn.COUNTIFS(A:A,A155,O:O,"&lt;"&amp;O155)</f>
        <v>8</v>
      </c>
      <c r="I155" s="2">
        <f>_xlfn.AVERAGEIF(A:A,A155,G:G)</f>
        <v>49.57132222222219</v>
      </c>
      <c r="J155" s="2">
        <f t="shared" si="16"/>
        <v>-11.017388888888888</v>
      </c>
      <c r="K155" s="2">
        <f t="shared" si="17"/>
        <v>78.98261111111111</v>
      </c>
      <c r="L155" s="2">
        <f t="shared" si="18"/>
        <v>114.31487092477451</v>
      </c>
      <c r="M155" s="2">
        <f>SUMIF(A:A,A155,L:L)</f>
        <v>3040.082033479745</v>
      </c>
      <c r="N155" s="3">
        <f t="shared" si="19"/>
        <v>0.03760256126836393</v>
      </c>
      <c r="O155" s="7">
        <f t="shared" si="20"/>
        <v>26.593933132989203</v>
      </c>
      <c r="P155" s="3">
        <f t="shared" si="21"/>
      </c>
      <c r="Q155" s="3">
        <f>IF(ISNUMBER(P155),SUMIF(A:A,A155,P:P),"")</f>
      </c>
      <c r="R155" s="3">
        <f t="shared" si="22"/>
      </c>
      <c r="S155" s="8">
        <f t="shared" si="23"/>
      </c>
    </row>
    <row r="156" spans="1:19" ht="15">
      <c r="A156" s="1">
        <v>12</v>
      </c>
      <c r="B156" s="5">
        <v>0.7326388888888888</v>
      </c>
      <c r="C156" s="1" t="s">
        <v>97</v>
      </c>
      <c r="D156" s="1">
        <v>8</v>
      </c>
      <c r="E156" s="1">
        <v>9</v>
      </c>
      <c r="F156" s="1" t="s">
        <v>146</v>
      </c>
      <c r="G156" s="2">
        <v>41.4277666666667</v>
      </c>
      <c r="H156" s="6">
        <f>1+_xlfn.COUNTIFS(A:A,A156,O:O,"&lt;"&amp;O156)</f>
        <v>7</v>
      </c>
      <c r="I156" s="2">
        <f>_xlfn.AVERAGEIF(A:A,A156,G:G)</f>
        <v>49.57132222222219</v>
      </c>
      <c r="J156" s="2">
        <f t="shared" si="16"/>
        <v>-8.143555555555494</v>
      </c>
      <c r="K156" s="2">
        <f t="shared" si="17"/>
        <v>81.8564444444445</v>
      </c>
      <c r="L156" s="2">
        <f t="shared" si="18"/>
        <v>135.82763153015716</v>
      </c>
      <c r="M156" s="2">
        <f>SUMIF(A:A,A156,L:L)</f>
        <v>3040.082033479745</v>
      </c>
      <c r="N156" s="3">
        <f t="shared" si="19"/>
        <v>0.04467893630313846</v>
      </c>
      <c r="O156" s="7">
        <f t="shared" si="20"/>
        <v>22.381911539146362</v>
      </c>
      <c r="P156" s="3">
        <f t="shared" si="21"/>
      </c>
      <c r="Q156" s="3">
        <f>IF(ISNUMBER(P156),SUMIF(A:A,A156,P:P),"")</f>
      </c>
      <c r="R156" s="3">
        <f t="shared" si="22"/>
      </c>
      <c r="S156" s="8">
        <f t="shared" si="23"/>
      </c>
    </row>
    <row r="157" spans="1:19" ht="15">
      <c r="A157" s="1">
        <v>12</v>
      </c>
      <c r="B157" s="5">
        <v>0.7326388888888888</v>
      </c>
      <c r="C157" s="1" t="s">
        <v>97</v>
      </c>
      <c r="D157" s="1">
        <v>8</v>
      </c>
      <c r="E157" s="1">
        <v>10</v>
      </c>
      <c r="F157" s="1" t="s">
        <v>147</v>
      </c>
      <c r="G157" s="2">
        <v>47.1519666666667</v>
      </c>
      <c r="H157" s="6">
        <f>1+_xlfn.COUNTIFS(A:A,A157,O:O,"&lt;"&amp;O157)</f>
        <v>6</v>
      </c>
      <c r="I157" s="2">
        <f>_xlfn.AVERAGEIF(A:A,A157,G:G)</f>
        <v>49.57132222222219</v>
      </c>
      <c r="J157" s="2">
        <f t="shared" si="16"/>
        <v>-2.419355555555491</v>
      </c>
      <c r="K157" s="2">
        <f t="shared" si="17"/>
        <v>87.58064444444452</v>
      </c>
      <c r="L157" s="2">
        <f t="shared" si="18"/>
        <v>191.49058954702917</v>
      </c>
      <c r="M157" s="2">
        <f>SUMIF(A:A,A157,L:L)</f>
        <v>3040.082033479745</v>
      </c>
      <c r="N157" s="3">
        <f t="shared" si="19"/>
        <v>0.06298862577989214</v>
      </c>
      <c r="O157" s="7">
        <f t="shared" si="20"/>
        <v>15.87588215520698</v>
      </c>
      <c r="P157" s="3">
        <f t="shared" si="21"/>
        <v>0.06298862577989214</v>
      </c>
      <c r="Q157" s="3">
        <f>IF(ISNUMBER(P157),SUMIF(A:A,A157,P:P),"")</f>
        <v>0.9081721401668502</v>
      </c>
      <c r="R157" s="3">
        <f t="shared" si="22"/>
        <v>0.06935758431030467</v>
      </c>
      <c r="S157" s="8">
        <f t="shared" si="23"/>
        <v>14.418033873931028</v>
      </c>
    </row>
    <row r="158" spans="1:19" ht="15">
      <c r="A158" s="1">
        <v>12</v>
      </c>
      <c r="B158" s="5">
        <v>0.7326388888888888</v>
      </c>
      <c r="C158" s="1" t="s">
        <v>97</v>
      </c>
      <c r="D158" s="1">
        <v>8</v>
      </c>
      <c r="E158" s="1">
        <v>12</v>
      </c>
      <c r="F158" s="1" t="s">
        <v>148</v>
      </c>
      <c r="G158" s="2">
        <v>15.7054</v>
      </c>
      <c r="H158" s="6">
        <f>1+_xlfn.COUNTIFS(A:A,A158,O:O,"&lt;"&amp;O158)</f>
        <v>9</v>
      </c>
      <c r="I158" s="2">
        <f>_xlfn.AVERAGEIF(A:A,A158,G:G)</f>
        <v>49.57132222222219</v>
      </c>
      <c r="J158" s="2">
        <f t="shared" si="16"/>
        <v>-33.865922222222196</v>
      </c>
      <c r="K158" s="2">
        <f t="shared" si="17"/>
        <v>56.134077777777804</v>
      </c>
      <c r="L158" s="2">
        <f t="shared" si="18"/>
        <v>29.021724396723023</v>
      </c>
      <c r="M158" s="2">
        <f>SUMIF(A:A,A158,L:L)</f>
        <v>3040.082033479745</v>
      </c>
      <c r="N158" s="3">
        <f t="shared" si="19"/>
        <v>0.0095463622616473</v>
      </c>
      <c r="O158" s="7">
        <f t="shared" si="20"/>
        <v>104.75194347249106</v>
      </c>
      <c r="P158" s="3">
        <f t="shared" si="21"/>
      </c>
      <c r="Q158" s="3">
        <f>IF(ISNUMBER(P158),SUMIF(A:A,A158,P:P),"")</f>
      </c>
      <c r="R158" s="3">
        <f t="shared" si="22"/>
      </c>
      <c r="S158" s="8">
        <f t="shared" si="23"/>
      </c>
    </row>
    <row r="159" spans="1:19" ht="15">
      <c r="A159" s="1">
        <v>2</v>
      </c>
      <c r="B159" s="5">
        <v>0.7374999999999999</v>
      </c>
      <c r="C159" s="1" t="s">
        <v>21</v>
      </c>
      <c r="D159" s="1">
        <v>4</v>
      </c>
      <c r="E159" s="1">
        <v>1</v>
      </c>
      <c r="F159" s="1" t="s">
        <v>28</v>
      </c>
      <c r="G159" s="2">
        <v>75.4998333333333</v>
      </c>
      <c r="H159" s="6">
        <f>1+_xlfn.COUNTIFS(A:A,A159,O:O,"&lt;"&amp;O159)</f>
        <v>1</v>
      </c>
      <c r="I159" s="2">
        <f>_xlfn.AVERAGEIF(A:A,A159,G:G)</f>
        <v>46.91377999999999</v>
      </c>
      <c r="J159" s="2">
        <f t="shared" si="16"/>
        <v>28.58605333333331</v>
      </c>
      <c r="K159" s="2">
        <f t="shared" si="17"/>
        <v>118.58605333333331</v>
      </c>
      <c r="L159" s="2">
        <f t="shared" si="18"/>
        <v>1230.4844098715791</v>
      </c>
      <c r="M159" s="2">
        <f>SUMIF(A:A,A159,L:L)</f>
        <v>3271.0528720907128</v>
      </c>
      <c r="N159" s="3">
        <f t="shared" si="19"/>
        <v>0.3761738064127064</v>
      </c>
      <c r="O159" s="7">
        <f t="shared" si="20"/>
        <v>2.658345644892892</v>
      </c>
      <c r="P159" s="3">
        <f t="shared" si="21"/>
        <v>0.3761738064127064</v>
      </c>
      <c r="Q159" s="3">
        <f>IF(ISNUMBER(P159),SUMIF(A:A,A159,P:P),"")</f>
        <v>0.8240266848673553</v>
      </c>
      <c r="R159" s="3">
        <f t="shared" si="22"/>
        <v>0.4565068259570497</v>
      </c>
      <c r="S159" s="8">
        <f t="shared" si="23"/>
        <v>2.1905477489926617</v>
      </c>
    </row>
    <row r="160" spans="1:19" ht="15">
      <c r="A160" s="1">
        <v>2</v>
      </c>
      <c r="B160" s="5">
        <v>0.7374999999999999</v>
      </c>
      <c r="C160" s="1" t="s">
        <v>21</v>
      </c>
      <c r="D160" s="1">
        <v>4</v>
      </c>
      <c r="E160" s="1">
        <v>2</v>
      </c>
      <c r="F160" s="1" t="s">
        <v>29</v>
      </c>
      <c r="G160" s="2">
        <v>60.861233333333296</v>
      </c>
      <c r="H160" s="6">
        <f>1+_xlfn.COUNTIFS(A:A,A160,O:O,"&lt;"&amp;O160)</f>
        <v>2</v>
      </c>
      <c r="I160" s="2">
        <f>_xlfn.AVERAGEIF(A:A,A160,G:G)</f>
        <v>46.91377999999999</v>
      </c>
      <c r="J160" s="2">
        <f t="shared" si="16"/>
        <v>13.947453333333307</v>
      </c>
      <c r="K160" s="2">
        <f t="shared" si="17"/>
        <v>103.9474533333333</v>
      </c>
      <c r="L160" s="2">
        <f t="shared" si="18"/>
        <v>511.24411689757636</v>
      </c>
      <c r="M160" s="2">
        <f>SUMIF(A:A,A160,L:L)</f>
        <v>3271.0528720907128</v>
      </c>
      <c r="N160" s="3">
        <f t="shared" si="19"/>
        <v>0.15629344339237528</v>
      </c>
      <c r="O160" s="7">
        <f t="shared" si="20"/>
        <v>6.398221053262588</v>
      </c>
      <c r="P160" s="3">
        <f t="shared" si="21"/>
        <v>0.15629344339237528</v>
      </c>
      <c r="Q160" s="3">
        <f>IF(ISNUMBER(P160),SUMIF(A:A,A160,P:P),"")</f>
        <v>0.8240266848673553</v>
      </c>
      <c r="R160" s="3">
        <f t="shared" si="22"/>
        <v>0.18967036658228373</v>
      </c>
      <c r="S160" s="8">
        <f t="shared" si="23"/>
        <v>5.272304883568489</v>
      </c>
    </row>
    <row r="161" spans="1:19" ht="15">
      <c r="A161" s="1">
        <v>2</v>
      </c>
      <c r="B161" s="5">
        <v>0.7374999999999999</v>
      </c>
      <c r="C161" s="1" t="s">
        <v>21</v>
      </c>
      <c r="D161" s="1">
        <v>4</v>
      </c>
      <c r="E161" s="1">
        <v>5</v>
      </c>
      <c r="F161" s="1" t="s">
        <v>32</v>
      </c>
      <c r="G161" s="2">
        <v>59.5000333333333</v>
      </c>
      <c r="H161" s="6">
        <f>1+_xlfn.COUNTIFS(A:A,A161,O:O,"&lt;"&amp;O161)</f>
        <v>3</v>
      </c>
      <c r="I161" s="2">
        <f>_xlfn.AVERAGEIF(A:A,A161,G:G)</f>
        <v>46.91377999999999</v>
      </c>
      <c r="J161" s="2">
        <f t="shared" si="16"/>
        <v>12.58625333333331</v>
      </c>
      <c r="K161" s="2">
        <f t="shared" si="17"/>
        <v>102.5862533333333</v>
      </c>
      <c r="L161" s="2">
        <f t="shared" si="18"/>
        <v>471.14938060175575</v>
      </c>
      <c r="M161" s="2">
        <f>SUMIF(A:A,A161,L:L)</f>
        <v>3271.0528720907128</v>
      </c>
      <c r="N161" s="3">
        <f t="shared" si="19"/>
        <v>0.14403600278726703</v>
      </c>
      <c r="O161" s="7">
        <f t="shared" si="20"/>
        <v>6.942708632903004</v>
      </c>
      <c r="P161" s="3">
        <f t="shared" si="21"/>
        <v>0.14403600278726703</v>
      </c>
      <c r="Q161" s="3">
        <f>IF(ISNUMBER(P161),SUMIF(A:A,A161,P:P),"")</f>
        <v>0.8240266848673553</v>
      </c>
      <c r="R161" s="3">
        <f t="shared" si="22"/>
        <v>0.17479531358921066</v>
      </c>
      <c r="S161" s="8">
        <f t="shared" si="23"/>
        <v>5.72097717877103</v>
      </c>
    </row>
    <row r="162" spans="1:19" ht="15">
      <c r="A162" s="1">
        <v>2</v>
      </c>
      <c r="B162" s="5">
        <v>0.7374999999999999</v>
      </c>
      <c r="C162" s="1" t="s">
        <v>21</v>
      </c>
      <c r="D162" s="1">
        <v>4</v>
      </c>
      <c r="E162" s="1">
        <v>4</v>
      </c>
      <c r="F162" s="1" t="s">
        <v>31</v>
      </c>
      <c r="G162" s="2">
        <v>49.0696</v>
      </c>
      <c r="H162" s="6">
        <f>1+_xlfn.COUNTIFS(A:A,A162,O:O,"&lt;"&amp;O162)</f>
        <v>4</v>
      </c>
      <c r="I162" s="2">
        <f>_xlfn.AVERAGEIF(A:A,A162,G:G)</f>
        <v>46.91377999999999</v>
      </c>
      <c r="J162" s="2">
        <f t="shared" si="16"/>
        <v>2.1558200000000127</v>
      </c>
      <c r="K162" s="2">
        <f t="shared" si="17"/>
        <v>92.15582</v>
      </c>
      <c r="L162" s="2">
        <f t="shared" si="18"/>
        <v>251.97986915123383</v>
      </c>
      <c r="M162" s="2">
        <f>SUMIF(A:A,A162,L:L)</f>
        <v>3271.0528720907128</v>
      </c>
      <c r="N162" s="3">
        <f t="shared" si="19"/>
        <v>0.07703326085040607</v>
      </c>
      <c r="O162" s="7">
        <f t="shared" si="20"/>
        <v>12.98140555080408</v>
      </c>
      <c r="P162" s="3">
        <f t="shared" si="21"/>
        <v>0.07703326085040607</v>
      </c>
      <c r="Q162" s="3">
        <f>IF(ISNUMBER(P162),SUMIF(A:A,A162,P:P),"")</f>
        <v>0.8240266848673553</v>
      </c>
      <c r="R162" s="3">
        <f t="shared" si="22"/>
        <v>0.09348393961635626</v>
      </c>
      <c r="S162" s="8">
        <f t="shared" si="23"/>
        <v>10.69702458094777</v>
      </c>
    </row>
    <row r="163" spans="1:19" ht="15">
      <c r="A163" s="1">
        <v>2</v>
      </c>
      <c r="B163" s="5">
        <v>0.7374999999999999</v>
      </c>
      <c r="C163" s="1" t="s">
        <v>21</v>
      </c>
      <c r="D163" s="1">
        <v>4</v>
      </c>
      <c r="E163" s="1">
        <v>6</v>
      </c>
      <c r="F163" s="1" t="s">
        <v>33</v>
      </c>
      <c r="G163" s="2">
        <v>47.590199999999996</v>
      </c>
      <c r="H163" s="6">
        <f>1+_xlfn.COUNTIFS(A:A,A163,O:O,"&lt;"&amp;O163)</f>
        <v>5</v>
      </c>
      <c r="I163" s="2">
        <f>_xlfn.AVERAGEIF(A:A,A163,G:G)</f>
        <v>46.91377999999999</v>
      </c>
      <c r="J163" s="2">
        <f aca="true" t="shared" si="24" ref="J163:J222">G163-I163</f>
        <v>0.6764200000000073</v>
      </c>
      <c r="K163" s="2">
        <f aca="true" t="shared" si="25" ref="K163:K222">90+J163</f>
        <v>90.67642000000001</v>
      </c>
      <c r="L163" s="2">
        <f aca="true" t="shared" si="26" ref="L163:L222">EXP(0.06*K163)</f>
        <v>230.5770776926059</v>
      </c>
      <c r="M163" s="2">
        <f>SUMIF(A:A,A163,L:L)</f>
        <v>3271.0528720907128</v>
      </c>
      <c r="N163" s="3">
        <f aca="true" t="shared" si="27" ref="N163:N222">L163/M163</f>
        <v>0.07049017142460043</v>
      </c>
      <c r="O163" s="7">
        <f aca="true" t="shared" si="28" ref="O163:O222">1/N163</f>
        <v>14.18637491993684</v>
      </c>
      <c r="P163" s="3">
        <f aca="true" t="shared" si="29" ref="P163:P222">IF(O163&gt;21,"",N163)</f>
        <v>0.07049017142460043</v>
      </c>
      <c r="Q163" s="3">
        <f>IF(ISNUMBER(P163),SUMIF(A:A,A163,P:P),"")</f>
        <v>0.8240266848673553</v>
      </c>
      <c r="R163" s="3">
        <f aca="true" t="shared" si="30" ref="R163:R222">_xlfn.IFERROR(P163*(1/Q163),"")</f>
        <v>0.08554355425509956</v>
      </c>
      <c r="S163" s="8">
        <f aca="true" t="shared" si="31" ref="S163:S222">_xlfn.IFERROR(1/R163,"")</f>
        <v>11.689951495560946</v>
      </c>
    </row>
    <row r="164" spans="1:19" ht="15">
      <c r="A164" s="1">
        <v>2</v>
      </c>
      <c r="B164" s="5">
        <v>0.7374999999999999</v>
      </c>
      <c r="C164" s="1" t="s">
        <v>21</v>
      </c>
      <c r="D164" s="1">
        <v>4</v>
      </c>
      <c r="E164" s="1">
        <v>3</v>
      </c>
      <c r="F164" s="1" t="s">
        <v>30</v>
      </c>
      <c r="G164" s="2">
        <v>30.9568666666667</v>
      </c>
      <c r="H164" s="6">
        <f>1+_xlfn.COUNTIFS(A:A,A164,O:O,"&lt;"&amp;O164)</f>
        <v>9</v>
      </c>
      <c r="I164" s="2">
        <f>_xlfn.AVERAGEIF(A:A,A164,G:G)</f>
        <v>46.91377999999999</v>
      </c>
      <c r="J164" s="2">
        <f t="shared" si="24"/>
        <v>-15.95691333333329</v>
      </c>
      <c r="K164" s="2">
        <f t="shared" si="25"/>
        <v>74.04308666666671</v>
      </c>
      <c r="L164" s="2">
        <f t="shared" si="26"/>
        <v>84.99438538376629</v>
      </c>
      <c r="M164" s="2">
        <f>SUMIF(A:A,A164,L:L)</f>
        <v>3271.0528720907128</v>
      </c>
      <c r="N164" s="3">
        <f t="shared" si="27"/>
        <v>0.02598380053986765</v>
      </c>
      <c r="O164" s="7">
        <f t="shared" si="28"/>
        <v>38.48551709999747</v>
      </c>
      <c r="P164" s="3">
        <f t="shared" si="29"/>
      </c>
      <c r="Q164" s="3">
        <f>IF(ISNUMBER(P164),SUMIF(A:A,A164,P:P),"")</f>
      </c>
      <c r="R164" s="3">
        <f t="shared" si="30"/>
      </c>
      <c r="S164" s="8">
        <f t="shared" si="31"/>
      </c>
    </row>
    <row r="165" spans="1:19" ht="15">
      <c r="A165" s="1">
        <v>2</v>
      </c>
      <c r="B165" s="5">
        <v>0.7374999999999999</v>
      </c>
      <c r="C165" s="1" t="s">
        <v>21</v>
      </c>
      <c r="D165" s="1">
        <v>4</v>
      </c>
      <c r="E165" s="1">
        <v>7</v>
      </c>
      <c r="F165" s="1" t="s">
        <v>34</v>
      </c>
      <c r="G165" s="2">
        <v>38.4438666666666</v>
      </c>
      <c r="H165" s="6">
        <f>1+_xlfn.COUNTIFS(A:A,A165,O:O,"&lt;"&amp;O165)</f>
        <v>8</v>
      </c>
      <c r="I165" s="2">
        <f>_xlfn.AVERAGEIF(A:A,A165,G:G)</f>
        <v>46.91377999999999</v>
      </c>
      <c r="J165" s="2">
        <f t="shared" si="24"/>
        <v>-8.469913333333388</v>
      </c>
      <c r="K165" s="2">
        <f t="shared" si="25"/>
        <v>81.53008666666662</v>
      </c>
      <c r="L165" s="2">
        <f t="shared" si="26"/>
        <v>133.19379860460563</v>
      </c>
      <c r="M165" s="2">
        <f>SUMIF(A:A,A165,L:L)</f>
        <v>3271.0528720907128</v>
      </c>
      <c r="N165" s="3">
        <f t="shared" si="27"/>
        <v>0.040718937850574705</v>
      </c>
      <c r="O165" s="7">
        <f t="shared" si="28"/>
        <v>24.558597369844854</v>
      </c>
      <c r="P165" s="3">
        <f t="shared" si="29"/>
      </c>
      <c r="Q165" s="3">
        <f>IF(ISNUMBER(P165),SUMIF(A:A,A165,P:P),"")</f>
      </c>
      <c r="R165" s="3">
        <f t="shared" si="30"/>
      </c>
      <c r="S165" s="8">
        <f t="shared" si="31"/>
      </c>
    </row>
    <row r="166" spans="1:19" ht="15">
      <c r="A166" s="1">
        <v>2</v>
      </c>
      <c r="B166" s="5">
        <v>0.7374999999999999</v>
      </c>
      <c r="C166" s="1" t="s">
        <v>21</v>
      </c>
      <c r="D166" s="1">
        <v>4</v>
      </c>
      <c r="E166" s="1">
        <v>8</v>
      </c>
      <c r="F166" s="1" t="s">
        <v>35</v>
      </c>
      <c r="G166" s="2">
        <v>39.9959333333333</v>
      </c>
      <c r="H166" s="6">
        <f>1+_xlfn.COUNTIFS(A:A,A166,O:O,"&lt;"&amp;O166)</f>
        <v>6</v>
      </c>
      <c r="I166" s="2">
        <f>_xlfn.AVERAGEIF(A:A,A166,G:G)</f>
        <v>46.91377999999999</v>
      </c>
      <c r="J166" s="2">
        <f t="shared" si="24"/>
        <v>-6.917846666666691</v>
      </c>
      <c r="K166" s="2">
        <f t="shared" si="25"/>
        <v>83.08215333333331</v>
      </c>
      <c r="L166" s="2">
        <f t="shared" si="26"/>
        <v>146.19322417946933</v>
      </c>
      <c r="M166" s="2">
        <f>SUMIF(A:A,A166,L:L)</f>
        <v>3271.0528720907128</v>
      </c>
      <c r="N166" s="3">
        <f t="shared" si="27"/>
        <v>0.044693017782384256</v>
      </c>
      <c r="O166" s="7">
        <f t="shared" si="28"/>
        <v>22.374859645171462</v>
      </c>
      <c r="P166" s="3">
        <f t="shared" si="29"/>
      </c>
      <c r="Q166" s="3">
        <f>IF(ISNUMBER(P166),SUMIF(A:A,A166,P:P),"")</f>
      </c>
      <c r="R166" s="3">
        <f t="shared" si="30"/>
      </c>
      <c r="S166" s="8">
        <f t="shared" si="31"/>
      </c>
    </row>
    <row r="167" spans="1:19" ht="15">
      <c r="A167" s="1">
        <v>2</v>
      </c>
      <c r="B167" s="5">
        <v>0.7374999999999999</v>
      </c>
      <c r="C167" s="1" t="s">
        <v>21</v>
      </c>
      <c r="D167" s="1">
        <v>4</v>
      </c>
      <c r="E167" s="1">
        <v>9</v>
      </c>
      <c r="F167" s="1" t="s">
        <v>36</v>
      </c>
      <c r="G167" s="2">
        <v>27.8760333333333</v>
      </c>
      <c r="H167" s="6">
        <f>1+_xlfn.COUNTIFS(A:A,A167,O:O,"&lt;"&amp;O167)</f>
        <v>10</v>
      </c>
      <c r="I167" s="2">
        <f>_xlfn.AVERAGEIF(A:A,A167,G:G)</f>
        <v>46.91377999999999</v>
      </c>
      <c r="J167" s="2">
        <f t="shared" si="24"/>
        <v>-19.03774666666669</v>
      </c>
      <c r="K167" s="2">
        <f t="shared" si="25"/>
        <v>70.96225333333331</v>
      </c>
      <c r="L167" s="2">
        <f t="shared" si="26"/>
        <v>70.64979447022642</v>
      </c>
      <c r="M167" s="2">
        <f>SUMIF(A:A,A167,L:L)</f>
        <v>3271.0528720907128</v>
      </c>
      <c r="N167" s="3">
        <f t="shared" si="27"/>
        <v>0.021598487469592687</v>
      </c>
      <c r="O167" s="7">
        <f t="shared" si="28"/>
        <v>46.299538400910926</v>
      </c>
      <c r="P167" s="3">
        <f t="shared" si="29"/>
      </c>
      <c r="Q167" s="3">
        <f>IF(ISNUMBER(P167),SUMIF(A:A,A167,P:P),"")</f>
      </c>
      <c r="R167" s="3">
        <f t="shared" si="30"/>
      </c>
      <c r="S167" s="8">
        <f t="shared" si="31"/>
      </c>
    </row>
    <row r="168" spans="1:19" ht="15">
      <c r="A168" s="1">
        <v>2</v>
      </c>
      <c r="B168" s="5">
        <v>0.7374999999999999</v>
      </c>
      <c r="C168" s="1" t="s">
        <v>21</v>
      </c>
      <c r="D168" s="1">
        <v>4</v>
      </c>
      <c r="E168" s="1">
        <v>10</v>
      </c>
      <c r="F168" s="1" t="s">
        <v>37</v>
      </c>
      <c r="G168" s="2">
        <v>39.3442</v>
      </c>
      <c r="H168" s="6">
        <f>1+_xlfn.COUNTIFS(A:A,A168,O:O,"&lt;"&amp;O168)</f>
        <v>7</v>
      </c>
      <c r="I168" s="2">
        <f>_xlfn.AVERAGEIF(A:A,A168,G:G)</f>
        <v>46.91377999999999</v>
      </c>
      <c r="J168" s="2">
        <f t="shared" si="24"/>
        <v>-7.569579999999988</v>
      </c>
      <c r="K168" s="2">
        <f t="shared" si="25"/>
        <v>82.43042000000001</v>
      </c>
      <c r="L168" s="2">
        <f t="shared" si="26"/>
        <v>140.58681523789417</v>
      </c>
      <c r="M168" s="2">
        <f>SUMIF(A:A,A168,L:L)</f>
        <v>3271.0528720907128</v>
      </c>
      <c r="N168" s="3">
        <f t="shared" si="27"/>
        <v>0.04297907149022549</v>
      </c>
      <c r="O168" s="7">
        <f t="shared" si="28"/>
        <v>23.267138291422253</v>
      </c>
      <c r="P168" s="3">
        <f t="shared" si="29"/>
      </c>
      <c r="Q168" s="3">
        <f>IF(ISNUMBER(P168),SUMIF(A:A,A168,P:P),"")</f>
      </c>
      <c r="R168" s="3">
        <f t="shared" si="30"/>
      </c>
      <c r="S168" s="8">
        <f t="shared" si="31"/>
      </c>
    </row>
    <row r="169" spans="1:19" ht="15">
      <c r="A169" s="1">
        <v>18</v>
      </c>
      <c r="B169" s="5">
        <v>0.7430555555555555</v>
      </c>
      <c r="C169" s="1" t="s">
        <v>149</v>
      </c>
      <c r="D169" s="1">
        <v>7</v>
      </c>
      <c r="E169" s="1">
        <v>1</v>
      </c>
      <c r="F169" s="1" t="s">
        <v>195</v>
      </c>
      <c r="G169" s="2">
        <v>74.4489666666667</v>
      </c>
      <c r="H169" s="6">
        <f>1+_xlfn.COUNTIFS(A:A,A169,O:O,"&lt;"&amp;O169)</f>
        <v>1</v>
      </c>
      <c r="I169" s="2">
        <f>_xlfn.AVERAGEIF(A:A,A169,G:G)</f>
        <v>48.04221212121213</v>
      </c>
      <c r="J169" s="2">
        <f t="shared" si="24"/>
        <v>26.406754545454575</v>
      </c>
      <c r="K169" s="2">
        <f t="shared" si="25"/>
        <v>116.40675454545458</v>
      </c>
      <c r="L169" s="2">
        <f t="shared" si="26"/>
        <v>1079.664121057572</v>
      </c>
      <c r="M169" s="2">
        <f>SUMIF(A:A,A169,L:L)</f>
        <v>3440.045796660363</v>
      </c>
      <c r="N169" s="3">
        <f t="shared" si="27"/>
        <v>0.3138516708427901</v>
      </c>
      <c r="O169" s="7">
        <f t="shared" si="28"/>
        <v>3.186218500333889</v>
      </c>
      <c r="P169" s="3">
        <f t="shared" si="29"/>
        <v>0.3138516708427901</v>
      </c>
      <c r="Q169" s="3">
        <f>IF(ISNUMBER(P169),SUMIF(A:A,A169,P:P),"")</f>
        <v>0.8341822491310281</v>
      </c>
      <c r="R169" s="3">
        <f t="shared" si="30"/>
        <v>0.3762387310083989</v>
      </c>
      <c r="S169" s="8">
        <f t="shared" si="31"/>
        <v>2.657886914831415</v>
      </c>
    </row>
    <row r="170" spans="1:19" ht="15">
      <c r="A170" s="1">
        <v>18</v>
      </c>
      <c r="B170" s="5">
        <v>0.7430555555555555</v>
      </c>
      <c r="C170" s="1" t="s">
        <v>149</v>
      </c>
      <c r="D170" s="1">
        <v>7</v>
      </c>
      <c r="E170" s="1">
        <v>5</v>
      </c>
      <c r="F170" s="1" t="s">
        <v>198</v>
      </c>
      <c r="G170" s="2">
        <v>61.0942</v>
      </c>
      <c r="H170" s="6">
        <f>1+_xlfn.COUNTIFS(A:A,A170,O:O,"&lt;"&amp;O170)</f>
        <v>2</v>
      </c>
      <c r="I170" s="2">
        <f>_xlfn.AVERAGEIF(A:A,A170,G:G)</f>
        <v>48.04221212121213</v>
      </c>
      <c r="J170" s="2">
        <f t="shared" si="24"/>
        <v>13.05198787878787</v>
      </c>
      <c r="K170" s="2">
        <f t="shared" si="25"/>
        <v>103.05198787878787</v>
      </c>
      <c r="L170" s="2">
        <f t="shared" si="26"/>
        <v>484.5008921574021</v>
      </c>
      <c r="M170" s="2">
        <f>SUMIF(A:A,A170,L:L)</f>
        <v>3440.045796660363</v>
      </c>
      <c r="N170" s="3">
        <f t="shared" si="27"/>
        <v>0.14084140758467847</v>
      </c>
      <c r="O170" s="7">
        <f t="shared" si="28"/>
        <v>7.100184648458353</v>
      </c>
      <c r="P170" s="3">
        <f t="shared" si="29"/>
        <v>0.14084140758467847</v>
      </c>
      <c r="Q170" s="3">
        <f>IF(ISNUMBER(P170),SUMIF(A:A,A170,P:P),"")</f>
        <v>0.8341822491310281</v>
      </c>
      <c r="R170" s="3">
        <f t="shared" si="30"/>
        <v>0.16883769431847018</v>
      </c>
      <c r="S170" s="8">
        <f t="shared" si="31"/>
        <v>5.922847999296588</v>
      </c>
    </row>
    <row r="171" spans="1:19" ht="15">
      <c r="A171" s="1">
        <v>18</v>
      </c>
      <c r="B171" s="5">
        <v>0.7430555555555555</v>
      </c>
      <c r="C171" s="1" t="s">
        <v>149</v>
      </c>
      <c r="D171" s="1">
        <v>7</v>
      </c>
      <c r="E171" s="1">
        <v>10</v>
      </c>
      <c r="F171" s="1" t="s">
        <v>202</v>
      </c>
      <c r="G171" s="2">
        <v>59.6538666666666</v>
      </c>
      <c r="H171" s="6">
        <f>1+_xlfn.COUNTIFS(A:A,A171,O:O,"&lt;"&amp;O171)</f>
        <v>3</v>
      </c>
      <c r="I171" s="2">
        <f>_xlfn.AVERAGEIF(A:A,A171,G:G)</f>
        <v>48.04221212121213</v>
      </c>
      <c r="J171" s="2">
        <f t="shared" si="24"/>
        <v>11.61165454545447</v>
      </c>
      <c r="K171" s="2">
        <f t="shared" si="25"/>
        <v>101.61165454545447</v>
      </c>
      <c r="L171" s="2">
        <f t="shared" si="26"/>
        <v>444.3885412767535</v>
      </c>
      <c r="M171" s="2">
        <f>SUMIF(A:A,A171,L:L)</f>
        <v>3440.045796660363</v>
      </c>
      <c r="N171" s="3">
        <f t="shared" si="27"/>
        <v>0.12918099570307207</v>
      </c>
      <c r="O171" s="7">
        <f t="shared" si="28"/>
        <v>7.741076731584744</v>
      </c>
      <c r="P171" s="3">
        <f t="shared" si="29"/>
        <v>0.12918099570307207</v>
      </c>
      <c r="Q171" s="3">
        <f>IF(ISNUMBER(P171),SUMIF(A:A,A171,P:P),"")</f>
        <v>0.8341822491310281</v>
      </c>
      <c r="R171" s="3">
        <f t="shared" si="30"/>
        <v>0.15485943969395244</v>
      </c>
      <c r="S171" s="8">
        <f t="shared" si="31"/>
        <v>6.457468798649231</v>
      </c>
    </row>
    <row r="172" spans="1:19" ht="15">
      <c r="A172" s="1">
        <v>18</v>
      </c>
      <c r="B172" s="5">
        <v>0.7430555555555555</v>
      </c>
      <c r="C172" s="1" t="s">
        <v>149</v>
      </c>
      <c r="D172" s="1">
        <v>7</v>
      </c>
      <c r="E172" s="1">
        <v>3</v>
      </c>
      <c r="F172" s="1" t="s">
        <v>196</v>
      </c>
      <c r="G172" s="2">
        <v>58.423700000000004</v>
      </c>
      <c r="H172" s="6">
        <f>1+_xlfn.COUNTIFS(A:A,A172,O:O,"&lt;"&amp;O172)</f>
        <v>4</v>
      </c>
      <c r="I172" s="2">
        <f>_xlfn.AVERAGEIF(A:A,A172,G:G)</f>
        <v>48.04221212121213</v>
      </c>
      <c r="J172" s="2">
        <f t="shared" si="24"/>
        <v>10.381487878787873</v>
      </c>
      <c r="K172" s="2">
        <f t="shared" si="25"/>
        <v>100.38148787878788</v>
      </c>
      <c r="L172" s="2">
        <f t="shared" si="26"/>
        <v>412.76947810196543</v>
      </c>
      <c r="M172" s="2">
        <f>SUMIF(A:A,A172,L:L)</f>
        <v>3440.045796660363</v>
      </c>
      <c r="N172" s="3">
        <f t="shared" si="27"/>
        <v>0.11998952993669064</v>
      </c>
      <c r="O172" s="7">
        <f t="shared" si="28"/>
        <v>8.334060484507473</v>
      </c>
      <c r="P172" s="3">
        <f t="shared" si="29"/>
        <v>0.11998952993669064</v>
      </c>
      <c r="Q172" s="3">
        <f>IF(ISNUMBER(P172),SUMIF(A:A,A172,P:P),"")</f>
        <v>0.8341822491310281</v>
      </c>
      <c r="R172" s="3">
        <f t="shared" si="30"/>
        <v>0.14384090534374752</v>
      </c>
      <c r="S172" s="8">
        <f t="shared" si="31"/>
        <v>6.952125319360471</v>
      </c>
    </row>
    <row r="173" spans="1:19" ht="15">
      <c r="A173" s="1">
        <v>18</v>
      </c>
      <c r="B173" s="5">
        <v>0.7430555555555555</v>
      </c>
      <c r="C173" s="1" t="s">
        <v>149</v>
      </c>
      <c r="D173" s="1">
        <v>7</v>
      </c>
      <c r="E173" s="1">
        <v>4</v>
      </c>
      <c r="F173" s="1" t="s">
        <v>197</v>
      </c>
      <c r="G173" s="2">
        <v>51.1494</v>
      </c>
      <c r="H173" s="6">
        <f>1+_xlfn.COUNTIFS(A:A,A173,O:O,"&lt;"&amp;O173)</f>
        <v>5</v>
      </c>
      <c r="I173" s="2">
        <f>_xlfn.AVERAGEIF(A:A,A173,G:G)</f>
        <v>48.04221212121213</v>
      </c>
      <c r="J173" s="2">
        <f t="shared" si="24"/>
        <v>3.107187878787869</v>
      </c>
      <c r="K173" s="2">
        <f t="shared" si="25"/>
        <v>93.10718787878787</v>
      </c>
      <c r="L173" s="2">
        <f t="shared" si="26"/>
        <v>266.7818471949497</v>
      </c>
      <c r="M173" s="2">
        <f>SUMIF(A:A,A173,L:L)</f>
        <v>3440.045796660363</v>
      </c>
      <c r="N173" s="3">
        <f t="shared" si="27"/>
        <v>0.07755183011050162</v>
      </c>
      <c r="O173" s="7">
        <f t="shared" si="28"/>
        <v>12.894602210871433</v>
      </c>
      <c r="P173" s="3">
        <f t="shared" si="29"/>
        <v>0.07755183011050162</v>
      </c>
      <c r="Q173" s="3">
        <f>IF(ISNUMBER(P173),SUMIF(A:A,A173,P:P),"")</f>
        <v>0.8341822491310281</v>
      </c>
      <c r="R173" s="3">
        <f t="shared" si="30"/>
        <v>0.09296749024723044</v>
      </c>
      <c r="S173" s="8">
        <f t="shared" si="31"/>
        <v>10.75644827391466</v>
      </c>
    </row>
    <row r="174" spans="1:19" ht="15">
      <c r="A174" s="1">
        <v>18</v>
      </c>
      <c r="B174" s="5">
        <v>0.7430555555555555</v>
      </c>
      <c r="C174" s="1" t="s">
        <v>149</v>
      </c>
      <c r="D174" s="1">
        <v>7</v>
      </c>
      <c r="E174" s="1">
        <v>7</v>
      </c>
      <c r="F174" s="1" t="s">
        <v>199</v>
      </c>
      <c r="G174" s="2">
        <v>42.9522666666666</v>
      </c>
      <c r="H174" s="6">
        <f>1+_xlfn.COUNTIFS(A:A,A174,O:O,"&lt;"&amp;O174)</f>
        <v>7</v>
      </c>
      <c r="I174" s="2">
        <f>_xlfn.AVERAGEIF(A:A,A174,G:G)</f>
        <v>48.04221212121213</v>
      </c>
      <c r="J174" s="2">
        <f t="shared" si="24"/>
        <v>-5.0899454545455285</v>
      </c>
      <c r="K174" s="2">
        <f t="shared" si="25"/>
        <v>84.91005454545447</v>
      </c>
      <c r="L174" s="2">
        <f t="shared" si="26"/>
        <v>163.13911005004505</v>
      </c>
      <c r="M174" s="2">
        <f>SUMIF(A:A,A174,L:L)</f>
        <v>3440.045796660363</v>
      </c>
      <c r="N174" s="3">
        <f t="shared" si="27"/>
        <v>0.04742352854965548</v>
      </c>
      <c r="O174" s="7">
        <f t="shared" si="28"/>
        <v>21.086579395983488</v>
      </c>
      <c r="P174" s="3">
        <f t="shared" si="29"/>
      </c>
      <c r="Q174" s="3">
        <f>IF(ISNUMBER(P174),SUMIF(A:A,A174,P:P),"")</f>
      </c>
      <c r="R174" s="3">
        <f t="shared" si="30"/>
      </c>
      <c r="S174" s="8">
        <f t="shared" si="31"/>
      </c>
    </row>
    <row r="175" spans="1:19" ht="15">
      <c r="A175" s="1">
        <v>18</v>
      </c>
      <c r="B175" s="5">
        <v>0.7430555555555555</v>
      </c>
      <c r="C175" s="1" t="s">
        <v>149</v>
      </c>
      <c r="D175" s="1">
        <v>7</v>
      </c>
      <c r="E175" s="1">
        <v>8</v>
      </c>
      <c r="F175" s="1" t="s">
        <v>200</v>
      </c>
      <c r="G175" s="2">
        <v>26.0211666666667</v>
      </c>
      <c r="H175" s="6">
        <f>1+_xlfn.COUNTIFS(A:A,A175,O:O,"&lt;"&amp;O175)</f>
        <v>11</v>
      </c>
      <c r="I175" s="2">
        <f>_xlfn.AVERAGEIF(A:A,A175,G:G)</f>
        <v>48.04221212121213</v>
      </c>
      <c r="J175" s="2">
        <f t="shared" si="24"/>
        <v>-22.02104545454543</v>
      </c>
      <c r="K175" s="2">
        <f t="shared" si="25"/>
        <v>67.97895454545457</v>
      </c>
      <c r="L175" s="2">
        <f t="shared" si="26"/>
        <v>59.07083238534297</v>
      </c>
      <c r="M175" s="2">
        <f>SUMIF(A:A,A175,L:L)</f>
        <v>3440.045796660363</v>
      </c>
      <c r="N175" s="3">
        <f t="shared" si="27"/>
        <v>0.017171524996175816</v>
      </c>
      <c r="O175" s="7">
        <f t="shared" si="28"/>
        <v>58.23594585936339</v>
      </c>
      <c r="P175" s="3">
        <f t="shared" si="29"/>
      </c>
      <c r="Q175" s="3">
        <f>IF(ISNUMBER(P175),SUMIF(A:A,A175,P:P),"")</f>
      </c>
      <c r="R175" s="3">
        <f t="shared" si="30"/>
      </c>
      <c r="S175" s="8">
        <f t="shared" si="31"/>
      </c>
    </row>
    <row r="176" spans="1:19" ht="15">
      <c r="A176" s="1">
        <v>18</v>
      </c>
      <c r="B176" s="5">
        <v>0.7430555555555555</v>
      </c>
      <c r="C176" s="1" t="s">
        <v>149</v>
      </c>
      <c r="D176" s="1">
        <v>7</v>
      </c>
      <c r="E176" s="1">
        <v>9</v>
      </c>
      <c r="F176" s="1" t="s">
        <v>201</v>
      </c>
      <c r="G176" s="2">
        <v>44.7316666666667</v>
      </c>
      <c r="H176" s="6">
        <f>1+_xlfn.COUNTIFS(A:A,A176,O:O,"&lt;"&amp;O176)</f>
        <v>6</v>
      </c>
      <c r="I176" s="2">
        <f>_xlfn.AVERAGEIF(A:A,A176,G:G)</f>
        <v>48.04221212121213</v>
      </c>
      <c r="J176" s="2">
        <f t="shared" si="24"/>
        <v>-3.3105454545454336</v>
      </c>
      <c r="K176" s="2">
        <f t="shared" si="25"/>
        <v>86.68945454545457</v>
      </c>
      <c r="L176" s="2">
        <f t="shared" si="26"/>
        <v>181.52025998323862</v>
      </c>
      <c r="M176" s="2">
        <f>SUMIF(A:A,A176,L:L)</f>
        <v>3440.045796660363</v>
      </c>
      <c r="N176" s="3">
        <f t="shared" si="27"/>
        <v>0.05276681495329528</v>
      </c>
      <c r="O176" s="7">
        <f t="shared" si="28"/>
        <v>18.951304923086894</v>
      </c>
      <c r="P176" s="3">
        <f t="shared" si="29"/>
        <v>0.05276681495329528</v>
      </c>
      <c r="Q176" s="3">
        <f>IF(ISNUMBER(P176),SUMIF(A:A,A176,P:P),"")</f>
        <v>0.8341822491310281</v>
      </c>
      <c r="R176" s="3">
        <f t="shared" si="30"/>
        <v>0.06325573938820052</v>
      </c>
      <c r="S176" s="8">
        <f t="shared" si="31"/>
        <v>15.808842164708553</v>
      </c>
    </row>
    <row r="177" spans="1:19" ht="15">
      <c r="A177" s="1">
        <v>18</v>
      </c>
      <c r="B177" s="5">
        <v>0.7430555555555555</v>
      </c>
      <c r="C177" s="1" t="s">
        <v>149</v>
      </c>
      <c r="D177" s="1">
        <v>7</v>
      </c>
      <c r="E177" s="1">
        <v>11</v>
      </c>
      <c r="F177" s="1" t="s">
        <v>203</v>
      </c>
      <c r="G177" s="2">
        <v>41.0182333333333</v>
      </c>
      <c r="H177" s="6">
        <f>1+_xlfn.COUNTIFS(A:A,A177,O:O,"&lt;"&amp;O177)</f>
        <v>8</v>
      </c>
      <c r="I177" s="2">
        <f>_xlfn.AVERAGEIF(A:A,A177,G:G)</f>
        <v>48.04221212121213</v>
      </c>
      <c r="J177" s="2">
        <f t="shared" si="24"/>
        <v>-7.023978787878832</v>
      </c>
      <c r="K177" s="2">
        <f t="shared" si="25"/>
        <v>82.97602121212117</v>
      </c>
      <c r="L177" s="2">
        <f t="shared" si="26"/>
        <v>145.26523418240367</v>
      </c>
      <c r="M177" s="2">
        <f>SUMIF(A:A,A177,L:L)</f>
        <v>3440.045796660363</v>
      </c>
      <c r="N177" s="3">
        <f t="shared" si="27"/>
        <v>0.042227703574013134</v>
      </c>
      <c r="O177" s="7">
        <f t="shared" si="28"/>
        <v>23.68113620593374</v>
      </c>
      <c r="P177" s="3">
        <f t="shared" si="29"/>
      </c>
      <c r="Q177" s="3">
        <f>IF(ISNUMBER(P177),SUMIF(A:A,A177,P:P),"")</f>
      </c>
      <c r="R177" s="3">
        <f t="shared" si="30"/>
      </c>
      <c r="S177" s="8">
        <f t="shared" si="31"/>
      </c>
    </row>
    <row r="178" spans="1:19" ht="15">
      <c r="A178" s="1">
        <v>18</v>
      </c>
      <c r="B178" s="5">
        <v>0.7430555555555555</v>
      </c>
      <c r="C178" s="1" t="s">
        <v>149</v>
      </c>
      <c r="D178" s="1">
        <v>7</v>
      </c>
      <c r="E178" s="1">
        <v>12</v>
      </c>
      <c r="F178" s="1" t="s">
        <v>204</v>
      </c>
      <c r="G178" s="2">
        <v>30.1671333333334</v>
      </c>
      <c r="H178" s="6">
        <f>1+_xlfn.COUNTIFS(A:A,A178,O:O,"&lt;"&amp;O178)</f>
        <v>10</v>
      </c>
      <c r="I178" s="2">
        <f>_xlfn.AVERAGEIF(A:A,A178,G:G)</f>
        <v>48.04221212121213</v>
      </c>
      <c r="J178" s="2">
        <f t="shared" si="24"/>
        <v>-17.87507878787873</v>
      </c>
      <c r="K178" s="2">
        <f t="shared" si="25"/>
        <v>72.12492121212127</v>
      </c>
      <c r="L178" s="2">
        <f t="shared" si="26"/>
        <v>75.75430486890622</v>
      </c>
      <c r="M178" s="2">
        <f>SUMIF(A:A,A178,L:L)</f>
        <v>3440.045796660363</v>
      </c>
      <c r="N178" s="3">
        <f t="shared" si="27"/>
        <v>0.022021307083309585</v>
      </c>
      <c r="O178" s="7">
        <f t="shared" si="28"/>
        <v>45.41056515023675</v>
      </c>
      <c r="P178" s="3">
        <f t="shared" si="29"/>
      </c>
      <c r="Q178" s="3">
        <f>IF(ISNUMBER(P178),SUMIF(A:A,A178,P:P),"")</f>
      </c>
      <c r="R178" s="3">
        <f t="shared" si="30"/>
      </c>
      <c r="S178" s="8">
        <f t="shared" si="31"/>
      </c>
    </row>
    <row r="179" spans="1:19" ht="15">
      <c r="A179" s="1">
        <v>18</v>
      </c>
      <c r="B179" s="5">
        <v>0.7430555555555555</v>
      </c>
      <c r="C179" s="1" t="s">
        <v>149</v>
      </c>
      <c r="D179" s="1">
        <v>7</v>
      </c>
      <c r="E179" s="1">
        <v>14</v>
      </c>
      <c r="F179" s="1" t="s">
        <v>205</v>
      </c>
      <c r="G179" s="2">
        <v>38.8037333333334</v>
      </c>
      <c r="H179" s="6">
        <f>1+_xlfn.COUNTIFS(A:A,A179,O:O,"&lt;"&amp;O179)</f>
        <v>9</v>
      </c>
      <c r="I179" s="2">
        <f>_xlfn.AVERAGEIF(A:A,A179,G:G)</f>
        <v>48.04221212121213</v>
      </c>
      <c r="J179" s="2">
        <f t="shared" si="24"/>
        <v>-9.238478787878734</v>
      </c>
      <c r="K179" s="2">
        <f t="shared" si="25"/>
        <v>80.76152121212127</v>
      </c>
      <c r="L179" s="2">
        <f t="shared" si="26"/>
        <v>127.19117540178434</v>
      </c>
      <c r="M179" s="2">
        <f>SUMIF(A:A,A179,L:L)</f>
        <v>3440.045796660363</v>
      </c>
      <c r="N179" s="3">
        <f t="shared" si="27"/>
        <v>0.03697368666581795</v>
      </c>
      <c r="O179" s="7">
        <f t="shared" si="28"/>
        <v>27.046261549149133</v>
      </c>
      <c r="P179" s="3">
        <f t="shared" si="29"/>
      </c>
      <c r="Q179" s="3">
        <f>IF(ISNUMBER(P179),SUMIF(A:A,A179,P:P),"")</f>
      </c>
      <c r="R179" s="3">
        <f t="shared" si="30"/>
      </c>
      <c r="S179" s="8">
        <f t="shared" si="31"/>
      </c>
    </row>
    <row r="180" spans="1:19" ht="15">
      <c r="A180" s="1">
        <v>3</v>
      </c>
      <c r="B180" s="5">
        <v>0.7604166666666666</v>
      </c>
      <c r="C180" s="1" t="s">
        <v>21</v>
      </c>
      <c r="D180" s="1">
        <v>5</v>
      </c>
      <c r="E180" s="1">
        <v>8</v>
      </c>
      <c r="F180" s="1" t="s">
        <v>45</v>
      </c>
      <c r="G180" s="2">
        <v>69.3686</v>
      </c>
      <c r="H180" s="6">
        <f>1+_xlfn.COUNTIFS(A:A,A180,O:O,"&lt;"&amp;O180)</f>
        <v>1</v>
      </c>
      <c r="I180" s="2">
        <f>_xlfn.AVERAGEIF(A:A,A180,G:G)</f>
        <v>47.618297435897425</v>
      </c>
      <c r="J180" s="2">
        <f t="shared" si="24"/>
        <v>21.750302564102576</v>
      </c>
      <c r="K180" s="2">
        <f t="shared" si="25"/>
        <v>111.75030256410258</v>
      </c>
      <c r="L180" s="2">
        <f t="shared" si="26"/>
        <v>816.4928486635134</v>
      </c>
      <c r="M180" s="2">
        <f>SUMIF(A:A,A180,L:L)</f>
        <v>4101.5416761388715</v>
      </c>
      <c r="N180" s="3">
        <f t="shared" si="27"/>
        <v>0.19906974331470095</v>
      </c>
      <c r="O180" s="7">
        <f t="shared" si="28"/>
        <v>5.023365094810728</v>
      </c>
      <c r="P180" s="3">
        <f t="shared" si="29"/>
        <v>0.19906974331470095</v>
      </c>
      <c r="Q180" s="3">
        <f>IF(ISNUMBER(P180),SUMIF(A:A,A180,P:P),"")</f>
        <v>0.8542393566143832</v>
      </c>
      <c r="R180" s="3">
        <f t="shared" si="30"/>
        <v>0.23303742888138093</v>
      </c>
      <c r="S180" s="8">
        <f t="shared" si="31"/>
        <v>4.291156166630267</v>
      </c>
    </row>
    <row r="181" spans="1:19" ht="15">
      <c r="A181" s="1">
        <v>3</v>
      </c>
      <c r="B181" s="5">
        <v>0.7604166666666666</v>
      </c>
      <c r="C181" s="1" t="s">
        <v>21</v>
      </c>
      <c r="D181" s="1">
        <v>5</v>
      </c>
      <c r="E181" s="1">
        <v>1</v>
      </c>
      <c r="F181" s="1" t="s">
        <v>38</v>
      </c>
      <c r="G181" s="2">
        <v>64.4857666666666</v>
      </c>
      <c r="H181" s="6">
        <f>1+_xlfn.COUNTIFS(A:A,A181,O:O,"&lt;"&amp;O181)</f>
        <v>2</v>
      </c>
      <c r="I181" s="2">
        <f>_xlfn.AVERAGEIF(A:A,A181,G:G)</f>
        <v>47.618297435897425</v>
      </c>
      <c r="J181" s="2">
        <f t="shared" si="24"/>
        <v>16.86746923076918</v>
      </c>
      <c r="K181" s="2">
        <f t="shared" si="25"/>
        <v>106.86746923076919</v>
      </c>
      <c r="L181" s="2">
        <f t="shared" si="26"/>
        <v>609.1400167503172</v>
      </c>
      <c r="M181" s="2">
        <f>SUMIF(A:A,A181,L:L)</f>
        <v>4101.5416761388715</v>
      </c>
      <c r="N181" s="3">
        <f t="shared" si="27"/>
        <v>0.14851489143559118</v>
      </c>
      <c r="O181" s="7">
        <f t="shared" si="28"/>
        <v>6.733331522069529</v>
      </c>
      <c r="P181" s="3">
        <f t="shared" si="29"/>
        <v>0.14851489143559118</v>
      </c>
      <c r="Q181" s="3">
        <f>IF(ISNUMBER(P181),SUMIF(A:A,A181,P:P),"")</f>
        <v>0.8542393566143832</v>
      </c>
      <c r="R181" s="3">
        <f t="shared" si="30"/>
        <v>0.17385629716734427</v>
      </c>
      <c r="S181" s="8">
        <f t="shared" si="31"/>
        <v>5.7518767872840195</v>
      </c>
    </row>
    <row r="182" spans="1:19" ht="15">
      <c r="A182" s="1">
        <v>3</v>
      </c>
      <c r="B182" s="5">
        <v>0.7604166666666666</v>
      </c>
      <c r="C182" s="1" t="s">
        <v>21</v>
      </c>
      <c r="D182" s="1">
        <v>5</v>
      </c>
      <c r="E182" s="1">
        <v>2</v>
      </c>
      <c r="F182" s="1" t="s">
        <v>39</v>
      </c>
      <c r="G182" s="2">
        <v>62.4188333333334</v>
      </c>
      <c r="H182" s="6">
        <f>1+_xlfn.COUNTIFS(A:A,A182,O:O,"&lt;"&amp;O182)</f>
        <v>3</v>
      </c>
      <c r="I182" s="2">
        <f>_xlfn.AVERAGEIF(A:A,A182,G:G)</f>
        <v>47.618297435897425</v>
      </c>
      <c r="J182" s="2">
        <f t="shared" si="24"/>
        <v>14.800535897435978</v>
      </c>
      <c r="K182" s="2">
        <f t="shared" si="25"/>
        <v>104.80053589743598</v>
      </c>
      <c r="L182" s="2">
        <f t="shared" si="26"/>
        <v>538.0934015089147</v>
      </c>
      <c r="M182" s="2">
        <f>SUMIF(A:A,A182,L:L)</f>
        <v>4101.5416761388715</v>
      </c>
      <c r="N182" s="3">
        <f t="shared" si="27"/>
        <v>0.1311929620609067</v>
      </c>
      <c r="O182" s="7">
        <f t="shared" si="28"/>
        <v>7.622360104467702</v>
      </c>
      <c r="P182" s="3">
        <f t="shared" si="29"/>
        <v>0.1311929620609067</v>
      </c>
      <c r="Q182" s="3">
        <f>IF(ISNUMBER(P182),SUMIF(A:A,A182,P:P),"")</f>
        <v>0.8542393566143832</v>
      </c>
      <c r="R182" s="3">
        <f t="shared" si="30"/>
        <v>0.1535786908494421</v>
      </c>
      <c r="S182" s="8">
        <f t="shared" si="31"/>
        <v>6.511319991523633</v>
      </c>
    </row>
    <row r="183" spans="1:19" ht="15">
      <c r="A183" s="1">
        <v>3</v>
      </c>
      <c r="B183" s="5">
        <v>0.7604166666666666</v>
      </c>
      <c r="C183" s="1" t="s">
        <v>21</v>
      </c>
      <c r="D183" s="1">
        <v>5</v>
      </c>
      <c r="E183" s="1">
        <v>10</v>
      </c>
      <c r="F183" s="1" t="s">
        <v>47</v>
      </c>
      <c r="G183" s="2">
        <v>61.7912</v>
      </c>
      <c r="H183" s="6">
        <f>1+_xlfn.COUNTIFS(A:A,A183,O:O,"&lt;"&amp;O183)</f>
        <v>4</v>
      </c>
      <c r="I183" s="2">
        <f>_xlfn.AVERAGEIF(A:A,A183,G:G)</f>
        <v>47.618297435897425</v>
      </c>
      <c r="J183" s="2">
        <f t="shared" si="24"/>
        <v>14.172902564102579</v>
      </c>
      <c r="K183" s="2">
        <f t="shared" si="25"/>
        <v>104.17290256410257</v>
      </c>
      <c r="L183" s="2">
        <f t="shared" si="26"/>
        <v>518.2066774221643</v>
      </c>
      <c r="M183" s="2">
        <f>SUMIF(A:A,A183,L:L)</f>
        <v>4101.5416761388715</v>
      </c>
      <c r="N183" s="3">
        <f t="shared" si="27"/>
        <v>0.12634436471458607</v>
      </c>
      <c r="O183" s="7">
        <f t="shared" si="28"/>
        <v>7.9148761581809834</v>
      </c>
      <c r="P183" s="3">
        <f t="shared" si="29"/>
        <v>0.12634436471458607</v>
      </c>
      <c r="Q183" s="3">
        <f>IF(ISNUMBER(P183),SUMIF(A:A,A183,P:P),"")</f>
        <v>0.8542393566143832</v>
      </c>
      <c r="R183" s="3">
        <f t="shared" si="30"/>
        <v>0.147902767223613</v>
      </c>
      <c r="S183" s="8">
        <f t="shared" si="31"/>
        <v>6.761198717047045</v>
      </c>
    </row>
    <row r="184" spans="1:19" ht="15">
      <c r="A184" s="1">
        <v>3</v>
      </c>
      <c r="B184" s="5">
        <v>0.7604166666666666</v>
      </c>
      <c r="C184" s="1" t="s">
        <v>21</v>
      </c>
      <c r="D184" s="1">
        <v>5</v>
      </c>
      <c r="E184" s="1">
        <v>5</v>
      </c>
      <c r="F184" s="1" t="s">
        <v>42</v>
      </c>
      <c r="G184" s="2">
        <v>58.9345</v>
      </c>
      <c r="H184" s="6">
        <f>1+_xlfn.COUNTIFS(A:A,A184,O:O,"&lt;"&amp;O184)</f>
        <v>5</v>
      </c>
      <c r="I184" s="2">
        <f>_xlfn.AVERAGEIF(A:A,A184,G:G)</f>
        <v>47.618297435897425</v>
      </c>
      <c r="J184" s="2">
        <f t="shared" si="24"/>
        <v>11.316202564102575</v>
      </c>
      <c r="K184" s="2">
        <f t="shared" si="25"/>
        <v>101.31620256410258</v>
      </c>
      <c r="L184" s="2">
        <f t="shared" si="26"/>
        <v>436.58022671602595</v>
      </c>
      <c r="M184" s="2">
        <f>SUMIF(A:A,A184,L:L)</f>
        <v>4101.5416761388715</v>
      </c>
      <c r="N184" s="3">
        <f t="shared" si="27"/>
        <v>0.10644295759710916</v>
      </c>
      <c r="O184" s="7">
        <f t="shared" si="28"/>
        <v>9.394703253032858</v>
      </c>
      <c r="P184" s="3">
        <f t="shared" si="29"/>
        <v>0.10644295759710916</v>
      </c>
      <c r="Q184" s="3">
        <f>IF(ISNUMBER(P184),SUMIF(A:A,A184,P:P),"")</f>
        <v>0.8542393566143832</v>
      </c>
      <c r="R184" s="3">
        <f t="shared" si="30"/>
        <v>0.12460554149480511</v>
      </c>
      <c r="S184" s="8">
        <f t="shared" si="31"/>
        <v>8.025325262453842</v>
      </c>
    </row>
    <row r="185" spans="1:19" ht="15">
      <c r="A185" s="1">
        <v>3</v>
      </c>
      <c r="B185" s="5">
        <v>0.7604166666666666</v>
      </c>
      <c r="C185" s="1" t="s">
        <v>21</v>
      </c>
      <c r="D185" s="1">
        <v>5</v>
      </c>
      <c r="E185" s="1">
        <v>7</v>
      </c>
      <c r="F185" s="1" t="s">
        <v>44</v>
      </c>
      <c r="G185" s="2">
        <v>54.1020999999999</v>
      </c>
      <c r="H185" s="6">
        <f>1+_xlfn.COUNTIFS(A:A,A185,O:O,"&lt;"&amp;O185)</f>
        <v>6</v>
      </c>
      <c r="I185" s="2">
        <f>_xlfn.AVERAGEIF(A:A,A185,G:G)</f>
        <v>47.618297435897425</v>
      </c>
      <c r="J185" s="2">
        <f t="shared" si="24"/>
        <v>6.483802564102476</v>
      </c>
      <c r="K185" s="2">
        <f t="shared" si="25"/>
        <v>96.48380256410248</v>
      </c>
      <c r="L185" s="2">
        <f t="shared" si="26"/>
        <v>326.6953724053962</v>
      </c>
      <c r="M185" s="2">
        <f>SUMIF(A:A,A185,L:L)</f>
        <v>4101.5416761388715</v>
      </c>
      <c r="N185" s="3">
        <f t="shared" si="27"/>
        <v>0.0796518475737987</v>
      </c>
      <c r="O185" s="7">
        <f t="shared" si="28"/>
        <v>12.554636589860444</v>
      </c>
      <c r="P185" s="3">
        <f t="shared" si="29"/>
        <v>0.0796518475737987</v>
      </c>
      <c r="Q185" s="3">
        <f>IF(ISNUMBER(P185),SUMIF(A:A,A185,P:P),"")</f>
        <v>0.8542393566143832</v>
      </c>
      <c r="R185" s="3">
        <f t="shared" si="30"/>
        <v>0.09324300848123386</v>
      </c>
      <c r="S185" s="8">
        <f t="shared" si="31"/>
        <v>10.724664683049781</v>
      </c>
    </row>
    <row r="186" spans="1:19" ht="15">
      <c r="A186" s="1">
        <v>3</v>
      </c>
      <c r="B186" s="5">
        <v>0.7604166666666666</v>
      </c>
      <c r="C186" s="1" t="s">
        <v>21</v>
      </c>
      <c r="D186" s="1">
        <v>5</v>
      </c>
      <c r="E186" s="1">
        <v>6</v>
      </c>
      <c r="F186" s="1" t="s">
        <v>43</v>
      </c>
      <c r="G186" s="2">
        <v>50.199233333333304</v>
      </c>
      <c r="H186" s="6">
        <f>1+_xlfn.COUNTIFS(A:A,A186,O:O,"&lt;"&amp;O186)</f>
        <v>7</v>
      </c>
      <c r="I186" s="2">
        <f>_xlfn.AVERAGEIF(A:A,A186,G:G)</f>
        <v>47.618297435897425</v>
      </c>
      <c r="J186" s="2">
        <f t="shared" si="24"/>
        <v>2.5809358974358787</v>
      </c>
      <c r="K186" s="2">
        <f t="shared" si="25"/>
        <v>92.58093589743588</v>
      </c>
      <c r="L186" s="2">
        <f t="shared" si="26"/>
        <v>258.48977908561676</v>
      </c>
      <c r="M186" s="2">
        <f>SUMIF(A:A,A186,L:L)</f>
        <v>4101.5416761388715</v>
      </c>
      <c r="N186" s="3">
        <f t="shared" si="27"/>
        <v>0.06302258991769043</v>
      </c>
      <c r="O186" s="7">
        <f t="shared" si="28"/>
        <v>15.867326323878991</v>
      </c>
      <c r="P186" s="3">
        <f t="shared" si="29"/>
        <v>0.06302258991769043</v>
      </c>
      <c r="Q186" s="3">
        <f>IF(ISNUMBER(P186),SUMIF(A:A,A186,P:P),"")</f>
        <v>0.8542393566143832</v>
      </c>
      <c r="R186" s="3">
        <f t="shared" si="30"/>
        <v>0.07377626590218062</v>
      </c>
      <c r="S186" s="8">
        <f t="shared" si="31"/>
        <v>13.554494630100855</v>
      </c>
    </row>
    <row r="187" spans="1:19" ht="15">
      <c r="A187" s="1">
        <v>3</v>
      </c>
      <c r="B187" s="5">
        <v>0.7604166666666666</v>
      </c>
      <c r="C187" s="1" t="s">
        <v>21</v>
      </c>
      <c r="D187" s="1">
        <v>5</v>
      </c>
      <c r="E187" s="1">
        <v>3</v>
      </c>
      <c r="F187" s="1" t="s">
        <v>40</v>
      </c>
      <c r="G187" s="2">
        <v>35.5532333333333</v>
      </c>
      <c r="H187" s="6">
        <f>1+_xlfn.COUNTIFS(A:A,A187,O:O,"&lt;"&amp;O187)</f>
        <v>10</v>
      </c>
      <c r="I187" s="2">
        <f>_xlfn.AVERAGEIF(A:A,A187,G:G)</f>
        <v>47.618297435897425</v>
      </c>
      <c r="J187" s="2">
        <f t="shared" si="24"/>
        <v>-12.065064102564122</v>
      </c>
      <c r="K187" s="2">
        <f t="shared" si="25"/>
        <v>77.93493589743588</v>
      </c>
      <c r="L187" s="2">
        <f t="shared" si="26"/>
        <v>107.35017492926075</v>
      </c>
      <c r="M187" s="2">
        <f>SUMIF(A:A,A187,L:L)</f>
        <v>4101.5416761388715</v>
      </c>
      <c r="N187" s="3">
        <f t="shared" si="27"/>
        <v>0.0261731279127995</v>
      </c>
      <c r="O187" s="7">
        <f t="shared" si="28"/>
        <v>38.20712615365196</v>
      </c>
      <c r="P187" s="3">
        <f t="shared" si="29"/>
      </c>
      <c r="Q187" s="3">
        <f>IF(ISNUMBER(P187),SUMIF(A:A,A187,P:P),"")</f>
      </c>
      <c r="R187" s="3">
        <f t="shared" si="30"/>
      </c>
      <c r="S187" s="8">
        <f t="shared" si="31"/>
      </c>
    </row>
    <row r="188" spans="1:19" ht="15">
      <c r="A188" s="1">
        <v>3</v>
      </c>
      <c r="B188" s="5">
        <v>0.7604166666666666</v>
      </c>
      <c r="C188" s="1" t="s">
        <v>21</v>
      </c>
      <c r="D188" s="1">
        <v>5</v>
      </c>
      <c r="E188" s="1">
        <v>4</v>
      </c>
      <c r="F188" s="1" t="s">
        <v>41</v>
      </c>
      <c r="G188" s="2">
        <v>20.8228</v>
      </c>
      <c r="H188" s="6">
        <f>1+_xlfn.COUNTIFS(A:A,A188,O:O,"&lt;"&amp;O188)</f>
        <v>13</v>
      </c>
      <c r="I188" s="2">
        <f>_xlfn.AVERAGEIF(A:A,A188,G:G)</f>
        <v>47.618297435897425</v>
      </c>
      <c r="J188" s="2">
        <f t="shared" si="24"/>
        <v>-26.795497435897424</v>
      </c>
      <c r="K188" s="2">
        <f t="shared" si="25"/>
        <v>63.204502564102576</v>
      </c>
      <c r="L188" s="2">
        <f t="shared" si="26"/>
        <v>44.35698323949055</v>
      </c>
      <c r="M188" s="2">
        <f>SUMIF(A:A,A188,L:L)</f>
        <v>4101.5416761388715</v>
      </c>
      <c r="N188" s="3">
        <f t="shared" si="27"/>
        <v>0.010814709868131229</v>
      </c>
      <c r="O188" s="7">
        <f t="shared" si="28"/>
        <v>92.46665071864743</v>
      </c>
      <c r="P188" s="3">
        <f t="shared" si="29"/>
      </c>
      <c r="Q188" s="3">
        <f>IF(ISNUMBER(P188),SUMIF(A:A,A188,P:P),"")</f>
      </c>
      <c r="R188" s="3">
        <f t="shared" si="30"/>
      </c>
      <c r="S188" s="8">
        <f t="shared" si="31"/>
      </c>
    </row>
    <row r="189" spans="1:19" ht="15">
      <c r="A189" s="1">
        <v>3</v>
      </c>
      <c r="B189" s="5">
        <v>0.7604166666666666</v>
      </c>
      <c r="C189" s="1" t="s">
        <v>21</v>
      </c>
      <c r="D189" s="1">
        <v>5</v>
      </c>
      <c r="E189" s="1">
        <v>9</v>
      </c>
      <c r="F189" s="1" t="s">
        <v>46</v>
      </c>
      <c r="G189" s="2">
        <v>41.1706333333333</v>
      </c>
      <c r="H189" s="6">
        <f>1+_xlfn.COUNTIFS(A:A,A189,O:O,"&lt;"&amp;O189)</f>
        <v>8</v>
      </c>
      <c r="I189" s="2">
        <f>_xlfn.AVERAGEIF(A:A,A189,G:G)</f>
        <v>47.618297435897425</v>
      </c>
      <c r="J189" s="2">
        <f t="shared" si="24"/>
        <v>-6.447664102564126</v>
      </c>
      <c r="K189" s="2">
        <f t="shared" si="25"/>
        <v>83.55233589743588</v>
      </c>
      <c r="L189" s="2">
        <f t="shared" si="26"/>
        <v>150.37619992981564</v>
      </c>
      <c r="M189" s="2">
        <f>SUMIF(A:A,A189,L:L)</f>
        <v>4101.5416761388715</v>
      </c>
      <c r="N189" s="3">
        <f t="shared" si="27"/>
        <v>0.036663335838971044</v>
      </c>
      <c r="O189" s="7">
        <f t="shared" si="28"/>
        <v>27.275204972948938</v>
      </c>
      <c r="P189" s="3">
        <f t="shared" si="29"/>
      </c>
      <c r="Q189" s="3">
        <f>IF(ISNUMBER(P189),SUMIF(A:A,A189,P:P),"")</f>
      </c>
      <c r="R189" s="3">
        <f t="shared" si="30"/>
      </c>
      <c r="S189" s="8">
        <f t="shared" si="31"/>
      </c>
    </row>
    <row r="190" spans="1:19" ht="15">
      <c r="A190" s="1">
        <v>3</v>
      </c>
      <c r="B190" s="5">
        <v>0.7604166666666666</v>
      </c>
      <c r="C190" s="1" t="s">
        <v>21</v>
      </c>
      <c r="D190" s="1">
        <v>5</v>
      </c>
      <c r="E190" s="1">
        <v>11</v>
      </c>
      <c r="F190" s="1" t="s">
        <v>48</v>
      </c>
      <c r="G190" s="2">
        <v>31.7462333333334</v>
      </c>
      <c r="H190" s="6">
        <f>1+_xlfn.COUNTIFS(A:A,A190,O:O,"&lt;"&amp;O190)</f>
        <v>11</v>
      </c>
      <c r="I190" s="2">
        <f>_xlfn.AVERAGEIF(A:A,A190,G:G)</f>
        <v>47.618297435897425</v>
      </c>
      <c r="J190" s="2">
        <f t="shared" si="24"/>
        <v>-15.872064102564025</v>
      </c>
      <c r="K190" s="2">
        <f t="shared" si="25"/>
        <v>74.12793589743598</v>
      </c>
      <c r="L190" s="2">
        <f t="shared" si="26"/>
        <v>85.42819118264659</v>
      </c>
      <c r="M190" s="2">
        <f>SUMIF(A:A,A190,L:L)</f>
        <v>4101.5416761388715</v>
      </c>
      <c r="N190" s="3">
        <f t="shared" si="27"/>
        <v>0.02082831235865129</v>
      </c>
      <c r="O190" s="7">
        <f t="shared" si="28"/>
        <v>48.0115711143845</v>
      </c>
      <c r="P190" s="3">
        <f t="shared" si="29"/>
      </c>
      <c r="Q190" s="3">
        <f>IF(ISNUMBER(P190),SUMIF(A:A,A190,P:P),"")</f>
      </c>
      <c r="R190" s="3">
        <f t="shared" si="30"/>
      </c>
      <c r="S190" s="8">
        <f t="shared" si="31"/>
      </c>
    </row>
    <row r="191" spans="1:19" ht="15">
      <c r="A191" s="1">
        <v>3</v>
      </c>
      <c r="B191" s="5">
        <v>0.7604166666666666</v>
      </c>
      <c r="C191" s="1" t="s">
        <v>21</v>
      </c>
      <c r="D191" s="1">
        <v>5</v>
      </c>
      <c r="E191" s="1">
        <v>12</v>
      </c>
      <c r="F191" s="1" t="s">
        <v>49</v>
      </c>
      <c r="G191" s="2">
        <v>40.0187333333333</v>
      </c>
      <c r="H191" s="6">
        <f>1+_xlfn.COUNTIFS(A:A,A191,O:O,"&lt;"&amp;O191)</f>
        <v>9</v>
      </c>
      <c r="I191" s="2">
        <f>_xlfn.AVERAGEIF(A:A,A191,G:G)</f>
        <v>47.618297435897425</v>
      </c>
      <c r="J191" s="2">
        <f t="shared" si="24"/>
        <v>-7.599564102564123</v>
      </c>
      <c r="K191" s="2">
        <f t="shared" si="25"/>
        <v>82.40043589743587</v>
      </c>
      <c r="L191" s="2">
        <f t="shared" si="26"/>
        <v>140.33412044161454</v>
      </c>
      <c r="M191" s="2">
        <f>SUMIF(A:A,A191,L:L)</f>
        <v>4101.5416761388715</v>
      </c>
      <c r="N191" s="3">
        <f t="shared" si="27"/>
        <v>0.03421496879039955</v>
      </c>
      <c r="O191" s="7">
        <f t="shared" si="28"/>
        <v>29.226973905076076</v>
      </c>
      <c r="P191" s="3">
        <f t="shared" si="29"/>
      </c>
      <c r="Q191" s="3">
        <f>IF(ISNUMBER(P191),SUMIF(A:A,A191,P:P),"")</f>
      </c>
      <c r="R191" s="3">
        <f t="shared" si="30"/>
      </c>
      <c r="S191" s="8">
        <f t="shared" si="31"/>
      </c>
    </row>
    <row r="192" spans="1:19" ht="15">
      <c r="A192" s="1">
        <v>3</v>
      </c>
      <c r="B192" s="5">
        <v>0.7604166666666666</v>
      </c>
      <c r="C192" s="1" t="s">
        <v>21</v>
      </c>
      <c r="D192" s="1">
        <v>5</v>
      </c>
      <c r="E192" s="1">
        <v>13</v>
      </c>
      <c r="F192" s="1" t="s">
        <v>50</v>
      </c>
      <c r="G192" s="2">
        <v>28.426000000000002</v>
      </c>
      <c r="H192" s="6">
        <f>1+_xlfn.COUNTIFS(A:A,A192,O:O,"&lt;"&amp;O192)</f>
        <v>12</v>
      </c>
      <c r="I192" s="2">
        <f>_xlfn.AVERAGEIF(A:A,A192,G:G)</f>
        <v>47.618297435897425</v>
      </c>
      <c r="J192" s="2">
        <f t="shared" si="24"/>
        <v>-19.192297435897423</v>
      </c>
      <c r="K192" s="2">
        <f t="shared" si="25"/>
        <v>70.80770256410258</v>
      </c>
      <c r="L192" s="2">
        <f t="shared" si="26"/>
        <v>69.99768386409434</v>
      </c>
      <c r="M192" s="2">
        <f>SUMIF(A:A,A192,L:L)</f>
        <v>4101.5416761388715</v>
      </c>
      <c r="N192" s="3">
        <f t="shared" si="27"/>
        <v>0.017066188616664035</v>
      </c>
      <c r="O192" s="7">
        <f t="shared" si="28"/>
        <v>58.595391300408124</v>
      </c>
      <c r="P192" s="3">
        <f t="shared" si="29"/>
      </c>
      <c r="Q192" s="3">
        <f>IF(ISNUMBER(P192),SUMIF(A:A,A192,P:P),"")</f>
      </c>
      <c r="R192" s="3">
        <f t="shared" si="30"/>
      </c>
      <c r="S192" s="8">
        <f t="shared" si="31"/>
      </c>
    </row>
    <row r="193" spans="1:19" ht="15">
      <c r="A193" s="1">
        <v>25</v>
      </c>
      <c r="B193" s="5">
        <v>0.7708333333333334</v>
      </c>
      <c r="C193" s="1" t="s">
        <v>260</v>
      </c>
      <c r="D193" s="1">
        <v>2</v>
      </c>
      <c r="E193" s="1">
        <v>11</v>
      </c>
      <c r="F193" s="1" t="s">
        <v>270</v>
      </c>
      <c r="G193" s="2">
        <v>80.2964333333333</v>
      </c>
      <c r="H193" s="6">
        <f>1+_xlfn.COUNTIFS(A:A,A193,O:O,"&lt;"&amp;O193)</f>
        <v>1</v>
      </c>
      <c r="I193" s="2">
        <f>_xlfn.AVERAGEIF(A:A,A193,G:G)</f>
        <v>47.816054545454534</v>
      </c>
      <c r="J193" s="2">
        <f t="shared" si="24"/>
        <v>32.48037878787876</v>
      </c>
      <c r="K193" s="2">
        <f t="shared" si="25"/>
        <v>122.48037878787876</v>
      </c>
      <c r="L193" s="2">
        <f t="shared" si="26"/>
        <v>1554.365538105265</v>
      </c>
      <c r="M193" s="2">
        <f>SUMIF(A:A,A193,L:L)</f>
        <v>4013.0412152908552</v>
      </c>
      <c r="N193" s="3">
        <f t="shared" si="27"/>
        <v>0.3873285756903467</v>
      </c>
      <c r="O193" s="7">
        <f t="shared" si="28"/>
        <v>2.5817873060815915</v>
      </c>
      <c r="P193" s="3">
        <f t="shared" si="29"/>
        <v>0.3873285756903467</v>
      </c>
      <c r="Q193" s="3">
        <f>IF(ISNUMBER(P193),SUMIF(A:A,A193,P:P),"")</f>
        <v>0.8650439333913115</v>
      </c>
      <c r="R193" s="3">
        <f t="shared" si="30"/>
        <v>0.44775595867352863</v>
      </c>
      <c r="S193" s="8">
        <f t="shared" si="31"/>
        <v>2.2333594464325777</v>
      </c>
    </row>
    <row r="194" spans="1:19" ht="15">
      <c r="A194" s="1">
        <v>25</v>
      </c>
      <c r="B194" s="5">
        <v>0.7708333333333334</v>
      </c>
      <c r="C194" s="1" t="s">
        <v>260</v>
      </c>
      <c r="D194" s="1">
        <v>2</v>
      </c>
      <c r="E194" s="1">
        <v>8</v>
      </c>
      <c r="F194" s="1" t="s">
        <v>267</v>
      </c>
      <c r="G194" s="2">
        <v>67.35916666666671</v>
      </c>
      <c r="H194" s="6">
        <f>1+_xlfn.COUNTIFS(A:A,A194,O:O,"&lt;"&amp;O194)</f>
        <v>2</v>
      </c>
      <c r="I194" s="2">
        <f>_xlfn.AVERAGEIF(A:A,A194,G:G)</f>
        <v>47.816054545454534</v>
      </c>
      <c r="J194" s="2">
        <f t="shared" si="24"/>
        <v>19.543112121212175</v>
      </c>
      <c r="K194" s="2">
        <f t="shared" si="25"/>
        <v>109.54311212121218</v>
      </c>
      <c r="L194" s="2">
        <f t="shared" si="26"/>
        <v>715.2175250559932</v>
      </c>
      <c r="M194" s="2">
        <f>SUMIF(A:A,A194,L:L)</f>
        <v>4013.0412152908552</v>
      </c>
      <c r="N194" s="3">
        <f t="shared" si="27"/>
        <v>0.17822331909545464</v>
      </c>
      <c r="O194" s="7">
        <f t="shared" si="28"/>
        <v>5.610938035916669</v>
      </c>
      <c r="P194" s="3">
        <f t="shared" si="29"/>
        <v>0.17822331909545464</v>
      </c>
      <c r="Q194" s="3">
        <f>IF(ISNUMBER(P194),SUMIF(A:A,A194,P:P),"")</f>
        <v>0.8650439333913115</v>
      </c>
      <c r="R194" s="3">
        <f t="shared" si="30"/>
        <v>0.20602805501074303</v>
      </c>
      <c r="S194" s="8">
        <f t="shared" si="31"/>
        <v>4.8537079086042745</v>
      </c>
    </row>
    <row r="195" spans="1:19" ht="15">
      <c r="A195" s="1">
        <v>25</v>
      </c>
      <c r="B195" s="5">
        <v>0.7708333333333334</v>
      </c>
      <c r="C195" s="1" t="s">
        <v>260</v>
      </c>
      <c r="D195" s="1">
        <v>2</v>
      </c>
      <c r="E195" s="1">
        <v>3</v>
      </c>
      <c r="F195" s="1" t="s">
        <v>262</v>
      </c>
      <c r="G195" s="2">
        <v>60.792499999999905</v>
      </c>
      <c r="H195" s="6">
        <f>1+_xlfn.COUNTIFS(A:A,A195,O:O,"&lt;"&amp;O195)</f>
        <v>3</v>
      </c>
      <c r="I195" s="2">
        <f>_xlfn.AVERAGEIF(A:A,A195,G:G)</f>
        <v>47.816054545454534</v>
      </c>
      <c r="J195" s="2">
        <f t="shared" si="24"/>
        <v>12.97644545454537</v>
      </c>
      <c r="K195" s="2">
        <f t="shared" si="25"/>
        <v>102.97644545454537</v>
      </c>
      <c r="L195" s="2">
        <f t="shared" si="26"/>
        <v>482.30983911575663</v>
      </c>
      <c r="M195" s="2">
        <f>SUMIF(A:A,A195,L:L)</f>
        <v>4013.0412152908552</v>
      </c>
      <c r="N195" s="3">
        <f t="shared" si="27"/>
        <v>0.12018561814865387</v>
      </c>
      <c r="O195" s="7">
        <f t="shared" si="28"/>
        <v>8.320463092040937</v>
      </c>
      <c r="P195" s="3">
        <f t="shared" si="29"/>
        <v>0.12018561814865387</v>
      </c>
      <c r="Q195" s="3">
        <f>IF(ISNUMBER(P195),SUMIF(A:A,A195,P:P),"")</f>
        <v>0.8650439333913115</v>
      </c>
      <c r="R195" s="3">
        <f t="shared" si="30"/>
        <v>0.1389358545958228</v>
      </c>
      <c r="S195" s="8">
        <f t="shared" si="31"/>
        <v>7.197566120776326</v>
      </c>
    </row>
    <row r="196" spans="1:19" ht="15">
      <c r="A196" s="1">
        <v>25</v>
      </c>
      <c r="B196" s="5">
        <v>0.7708333333333334</v>
      </c>
      <c r="C196" s="1" t="s">
        <v>260</v>
      </c>
      <c r="D196" s="1">
        <v>2</v>
      </c>
      <c r="E196" s="1">
        <v>5</v>
      </c>
      <c r="F196" s="1" t="s">
        <v>264</v>
      </c>
      <c r="G196" s="2">
        <v>49.7176</v>
      </c>
      <c r="H196" s="6">
        <f>1+_xlfn.COUNTIFS(A:A,A196,O:O,"&lt;"&amp;O196)</f>
        <v>4</v>
      </c>
      <c r="I196" s="2">
        <f>_xlfn.AVERAGEIF(A:A,A196,G:G)</f>
        <v>47.816054545454534</v>
      </c>
      <c r="J196" s="2">
        <f t="shared" si="24"/>
        <v>1.901545454545463</v>
      </c>
      <c r="K196" s="2">
        <f t="shared" si="25"/>
        <v>91.90154545454547</v>
      </c>
      <c r="L196" s="2">
        <f t="shared" si="26"/>
        <v>248.1647219948155</v>
      </c>
      <c r="M196" s="2">
        <f>SUMIF(A:A,A196,L:L)</f>
        <v>4013.0412152908552</v>
      </c>
      <c r="N196" s="3">
        <f t="shared" si="27"/>
        <v>0.061839564729421585</v>
      </c>
      <c r="O196" s="7">
        <f t="shared" si="28"/>
        <v>16.17087708129076</v>
      </c>
      <c r="P196" s="3">
        <f t="shared" si="29"/>
        <v>0.061839564729421585</v>
      </c>
      <c r="Q196" s="3">
        <f>IF(ISNUMBER(P196),SUMIF(A:A,A196,P:P),"")</f>
        <v>0.8650439333913115</v>
      </c>
      <c r="R196" s="3">
        <f t="shared" si="30"/>
        <v>0.07148719543871748</v>
      </c>
      <c r="S196" s="8">
        <f t="shared" si="31"/>
        <v>13.988519116787169</v>
      </c>
    </row>
    <row r="197" spans="1:19" ht="15">
      <c r="A197" s="1">
        <v>25</v>
      </c>
      <c r="B197" s="5">
        <v>0.7708333333333334</v>
      </c>
      <c r="C197" s="1" t="s">
        <v>260</v>
      </c>
      <c r="D197" s="1">
        <v>2</v>
      </c>
      <c r="E197" s="1">
        <v>7</v>
      </c>
      <c r="F197" s="1" t="s">
        <v>266</v>
      </c>
      <c r="G197" s="2">
        <v>48.9517333333333</v>
      </c>
      <c r="H197" s="6">
        <f>1+_xlfn.COUNTIFS(A:A,A197,O:O,"&lt;"&amp;O197)</f>
        <v>5</v>
      </c>
      <c r="I197" s="2">
        <f>_xlfn.AVERAGEIF(A:A,A197,G:G)</f>
        <v>47.816054545454534</v>
      </c>
      <c r="J197" s="2">
        <f t="shared" si="24"/>
        <v>1.135678787878767</v>
      </c>
      <c r="K197" s="2">
        <f t="shared" si="25"/>
        <v>91.13567878787876</v>
      </c>
      <c r="L197" s="2">
        <f t="shared" si="26"/>
        <v>237.01909968418443</v>
      </c>
      <c r="M197" s="2">
        <f>SUMIF(A:A,A197,L:L)</f>
        <v>4013.0412152908552</v>
      </c>
      <c r="N197" s="3">
        <f t="shared" si="27"/>
        <v>0.05906221415844738</v>
      </c>
      <c r="O197" s="7">
        <f t="shared" si="28"/>
        <v>16.93129887269854</v>
      </c>
      <c r="P197" s="3">
        <f t="shared" si="29"/>
        <v>0.05906221415844738</v>
      </c>
      <c r="Q197" s="3">
        <f>IF(ISNUMBER(P197),SUMIF(A:A,A197,P:P),"")</f>
        <v>0.8650439333913115</v>
      </c>
      <c r="R197" s="3">
        <f t="shared" si="30"/>
        <v>0.0682765485989831</v>
      </c>
      <c r="S197" s="8">
        <f t="shared" si="31"/>
        <v>14.646317374263024</v>
      </c>
    </row>
    <row r="198" spans="1:19" ht="15">
      <c r="A198" s="1">
        <v>25</v>
      </c>
      <c r="B198" s="5">
        <v>0.7708333333333334</v>
      </c>
      <c r="C198" s="1" t="s">
        <v>260</v>
      </c>
      <c r="D198" s="1">
        <v>2</v>
      </c>
      <c r="E198" s="1">
        <v>6</v>
      </c>
      <c r="F198" s="1" t="s">
        <v>265</v>
      </c>
      <c r="G198" s="2">
        <v>48.765133333333296</v>
      </c>
      <c r="H198" s="6">
        <f>1+_xlfn.COUNTIFS(A:A,A198,O:O,"&lt;"&amp;O198)</f>
        <v>6</v>
      </c>
      <c r="I198" s="2">
        <f>_xlfn.AVERAGEIF(A:A,A198,G:G)</f>
        <v>47.816054545454534</v>
      </c>
      <c r="J198" s="2">
        <f t="shared" si="24"/>
        <v>0.9490787878787614</v>
      </c>
      <c r="K198" s="2">
        <f t="shared" si="25"/>
        <v>90.94907878787876</v>
      </c>
      <c r="L198" s="2">
        <f t="shared" si="26"/>
        <v>234.38023378063568</v>
      </c>
      <c r="M198" s="2">
        <f>SUMIF(A:A,A198,L:L)</f>
        <v>4013.0412152908552</v>
      </c>
      <c r="N198" s="3">
        <f t="shared" si="27"/>
        <v>0.05840464156898732</v>
      </c>
      <c r="O198" s="7">
        <f t="shared" si="28"/>
        <v>17.121926838962004</v>
      </c>
      <c r="P198" s="3">
        <f t="shared" si="29"/>
        <v>0.05840464156898732</v>
      </c>
      <c r="Q198" s="3">
        <f>IF(ISNUMBER(P198),SUMIF(A:A,A198,P:P),"")</f>
        <v>0.8650439333913115</v>
      </c>
      <c r="R198" s="3">
        <f t="shared" si="30"/>
        <v>0.06751638768220503</v>
      </c>
      <c r="S198" s="8">
        <f t="shared" si="31"/>
        <v>14.811218940013955</v>
      </c>
    </row>
    <row r="199" spans="1:19" ht="15">
      <c r="A199" s="1">
        <v>25</v>
      </c>
      <c r="B199" s="5">
        <v>0.7708333333333334</v>
      </c>
      <c r="C199" s="1" t="s">
        <v>260</v>
      </c>
      <c r="D199" s="1">
        <v>2</v>
      </c>
      <c r="E199" s="1">
        <v>2</v>
      </c>
      <c r="F199" s="1" t="s">
        <v>261</v>
      </c>
      <c r="G199" s="2">
        <v>34.4546666666667</v>
      </c>
      <c r="H199" s="6">
        <f>1+_xlfn.COUNTIFS(A:A,A199,O:O,"&lt;"&amp;O199)</f>
        <v>9</v>
      </c>
      <c r="I199" s="2">
        <f>_xlfn.AVERAGEIF(A:A,A199,G:G)</f>
        <v>47.816054545454534</v>
      </c>
      <c r="J199" s="2">
        <f t="shared" si="24"/>
        <v>-13.361387878787838</v>
      </c>
      <c r="K199" s="2">
        <f t="shared" si="25"/>
        <v>76.63861212121216</v>
      </c>
      <c r="L199" s="2">
        <f t="shared" si="26"/>
        <v>99.31699726735769</v>
      </c>
      <c r="M199" s="2">
        <f>SUMIF(A:A,A199,L:L)</f>
        <v>4013.0412152908552</v>
      </c>
      <c r="N199" s="3">
        <f t="shared" si="27"/>
        <v>0.024748561487215985</v>
      </c>
      <c r="O199" s="7">
        <f t="shared" si="28"/>
        <v>40.406388893211265</v>
      </c>
      <c r="P199" s="3">
        <f t="shared" si="29"/>
      </c>
      <c r="Q199" s="3">
        <f>IF(ISNUMBER(P199),SUMIF(A:A,A199,P:P),"")</f>
      </c>
      <c r="R199" s="3">
        <f t="shared" si="30"/>
      </c>
      <c r="S199" s="8">
        <f t="shared" si="31"/>
      </c>
    </row>
    <row r="200" spans="1:19" ht="15">
      <c r="A200" s="1">
        <v>25</v>
      </c>
      <c r="B200" s="5">
        <v>0.7708333333333334</v>
      </c>
      <c r="C200" s="1" t="s">
        <v>260</v>
      </c>
      <c r="D200" s="1">
        <v>2</v>
      </c>
      <c r="E200" s="1">
        <v>4</v>
      </c>
      <c r="F200" s="1" t="s">
        <v>263</v>
      </c>
      <c r="G200" s="2">
        <v>40.8359</v>
      </c>
      <c r="H200" s="6">
        <f>1+_xlfn.COUNTIFS(A:A,A200,O:O,"&lt;"&amp;O200)</f>
        <v>8</v>
      </c>
      <c r="I200" s="2">
        <f>_xlfn.AVERAGEIF(A:A,A200,G:G)</f>
        <v>47.816054545454534</v>
      </c>
      <c r="J200" s="2">
        <f t="shared" si="24"/>
        <v>-6.980154545454532</v>
      </c>
      <c r="K200" s="2">
        <f t="shared" si="25"/>
        <v>83.01984545454548</v>
      </c>
      <c r="L200" s="2">
        <f t="shared" si="26"/>
        <v>145.6477051373491</v>
      </c>
      <c r="M200" s="2">
        <f>SUMIF(A:A,A200,L:L)</f>
        <v>4013.0412152908552</v>
      </c>
      <c r="N200" s="3">
        <f t="shared" si="27"/>
        <v>0.03629359812762175</v>
      </c>
      <c r="O200" s="7">
        <f t="shared" si="28"/>
        <v>27.553068628897833</v>
      </c>
      <c r="P200" s="3">
        <f t="shared" si="29"/>
      </c>
      <c r="Q200" s="3">
        <f>IF(ISNUMBER(P200),SUMIF(A:A,A200,P:P),"")</f>
      </c>
      <c r="R200" s="3">
        <f t="shared" si="30"/>
      </c>
      <c r="S200" s="8">
        <f t="shared" si="31"/>
      </c>
    </row>
    <row r="201" spans="1:19" ht="15">
      <c r="A201" s="1">
        <v>25</v>
      </c>
      <c r="B201" s="5">
        <v>0.7708333333333334</v>
      </c>
      <c r="C201" s="1" t="s">
        <v>260</v>
      </c>
      <c r="D201" s="1">
        <v>2</v>
      </c>
      <c r="E201" s="1">
        <v>9</v>
      </c>
      <c r="F201" s="1" t="s">
        <v>268</v>
      </c>
      <c r="G201" s="2">
        <v>44.6968666666667</v>
      </c>
      <c r="H201" s="6">
        <f>1+_xlfn.COUNTIFS(A:A,A201,O:O,"&lt;"&amp;O201)</f>
        <v>7</v>
      </c>
      <c r="I201" s="2">
        <f>_xlfn.AVERAGEIF(A:A,A201,G:G)</f>
        <v>47.816054545454534</v>
      </c>
      <c r="J201" s="2">
        <f t="shared" si="24"/>
        <v>-3.1191878787878338</v>
      </c>
      <c r="K201" s="2">
        <f t="shared" si="25"/>
        <v>86.88081212121216</v>
      </c>
      <c r="L201" s="2">
        <f t="shared" si="26"/>
        <v>183.6163868634973</v>
      </c>
      <c r="M201" s="2">
        <f>SUMIF(A:A,A201,L:L)</f>
        <v>4013.0412152908552</v>
      </c>
      <c r="N201" s="3">
        <f t="shared" si="27"/>
        <v>0.04575492176952118</v>
      </c>
      <c r="O201" s="7">
        <f t="shared" si="28"/>
        <v>21.855572282196142</v>
      </c>
      <c r="P201" s="3">
        <f t="shared" si="29"/>
      </c>
      <c r="Q201" s="3">
        <f>IF(ISNUMBER(P201),SUMIF(A:A,A201,P:P),"")</f>
      </c>
      <c r="R201" s="3">
        <f t="shared" si="30"/>
      </c>
      <c r="S201" s="8">
        <f t="shared" si="31"/>
      </c>
    </row>
    <row r="202" spans="1:19" ht="15">
      <c r="A202" s="1">
        <v>25</v>
      </c>
      <c r="B202" s="5">
        <v>0.7708333333333334</v>
      </c>
      <c r="C202" s="1" t="s">
        <v>260</v>
      </c>
      <c r="D202" s="1">
        <v>2</v>
      </c>
      <c r="E202" s="1">
        <v>10</v>
      </c>
      <c r="F202" s="1" t="s">
        <v>269</v>
      </c>
      <c r="G202" s="2">
        <v>25.190633333333302</v>
      </c>
      <c r="H202" s="6">
        <f>1+_xlfn.COUNTIFS(A:A,A202,O:O,"&lt;"&amp;O202)</f>
        <v>10</v>
      </c>
      <c r="I202" s="2">
        <f>_xlfn.AVERAGEIF(A:A,A202,G:G)</f>
        <v>47.816054545454534</v>
      </c>
      <c r="J202" s="2">
        <f t="shared" si="24"/>
        <v>-22.625421212121232</v>
      </c>
      <c r="K202" s="2">
        <f t="shared" si="25"/>
        <v>67.37457878787876</v>
      </c>
      <c r="L202" s="2">
        <f t="shared" si="26"/>
        <v>56.96714665952774</v>
      </c>
      <c r="M202" s="2">
        <f>SUMIF(A:A,A202,L:L)</f>
        <v>4013.0412152908552</v>
      </c>
      <c r="N202" s="3">
        <f t="shared" si="27"/>
        <v>0.014195505005646673</v>
      </c>
      <c r="O202" s="7">
        <f t="shared" si="28"/>
        <v>70.44483444598984</v>
      </c>
      <c r="P202" s="3">
        <f t="shared" si="29"/>
      </c>
      <c r="Q202" s="3">
        <f>IF(ISNUMBER(P202),SUMIF(A:A,A202,P:P),"")</f>
      </c>
      <c r="R202" s="3">
        <f t="shared" si="30"/>
      </c>
      <c r="S202" s="8">
        <f t="shared" si="31"/>
      </c>
    </row>
    <row r="203" spans="1:19" ht="15">
      <c r="A203" s="1">
        <v>25</v>
      </c>
      <c r="B203" s="5">
        <v>0.7708333333333334</v>
      </c>
      <c r="C203" s="1" t="s">
        <v>260</v>
      </c>
      <c r="D203" s="1">
        <v>2</v>
      </c>
      <c r="E203" s="1">
        <v>12</v>
      </c>
      <c r="F203" s="1" t="s">
        <v>271</v>
      </c>
      <c r="G203" s="2">
        <v>24.9159666666666</v>
      </c>
      <c r="H203" s="6">
        <f>1+_xlfn.COUNTIFS(A:A,A203,O:O,"&lt;"&amp;O203)</f>
        <v>11</v>
      </c>
      <c r="I203" s="2">
        <f>_xlfn.AVERAGEIF(A:A,A203,G:G)</f>
        <v>47.816054545454534</v>
      </c>
      <c r="J203" s="2">
        <f t="shared" si="24"/>
        <v>-22.900087878787936</v>
      </c>
      <c r="K203" s="2">
        <f t="shared" si="25"/>
        <v>67.09991212121207</v>
      </c>
      <c r="L203" s="2">
        <f t="shared" si="26"/>
        <v>56.03602162647397</v>
      </c>
      <c r="M203" s="2">
        <f>SUMIF(A:A,A203,L:L)</f>
        <v>4013.0412152908552</v>
      </c>
      <c r="N203" s="3">
        <f t="shared" si="27"/>
        <v>0.013963480218683131</v>
      </c>
      <c r="O203" s="7">
        <f t="shared" si="28"/>
        <v>71.61538415487568</v>
      </c>
      <c r="P203" s="3">
        <f t="shared" si="29"/>
      </c>
      <c r="Q203" s="3">
        <f>IF(ISNUMBER(P203),SUMIF(A:A,A203,P:P),"")</f>
      </c>
      <c r="R203" s="3">
        <f t="shared" si="30"/>
      </c>
      <c r="S203" s="8">
        <f t="shared" si="31"/>
      </c>
    </row>
    <row r="204" spans="1:19" ht="15">
      <c r="A204" s="1">
        <v>4</v>
      </c>
      <c r="B204" s="5">
        <v>0.78125</v>
      </c>
      <c r="C204" s="1" t="s">
        <v>21</v>
      </c>
      <c r="D204" s="1">
        <v>6</v>
      </c>
      <c r="E204" s="1">
        <v>7</v>
      </c>
      <c r="F204" s="1" t="s">
        <v>57</v>
      </c>
      <c r="G204" s="2">
        <v>71.5182333333333</v>
      </c>
      <c r="H204" s="6">
        <f>1+_xlfn.COUNTIFS(A:A,A204,O:O,"&lt;"&amp;O204)</f>
        <v>1</v>
      </c>
      <c r="I204" s="2">
        <f>_xlfn.AVERAGEIF(A:A,A204,G:G)</f>
        <v>46.72706458333333</v>
      </c>
      <c r="J204" s="2">
        <f t="shared" si="24"/>
        <v>24.79116874999997</v>
      </c>
      <c r="K204" s="2">
        <f t="shared" si="25"/>
        <v>114.79116874999997</v>
      </c>
      <c r="L204" s="2">
        <f t="shared" si="26"/>
        <v>979.9192055993325</v>
      </c>
      <c r="M204" s="2">
        <f>SUMIF(A:A,A204,L:L)</f>
        <v>4637.908775457987</v>
      </c>
      <c r="N204" s="3">
        <f t="shared" si="27"/>
        <v>0.2112847089155105</v>
      </c>
      <c r="O204" s="7">
        <f t="shared" si="28"/>
        <v>4.732950174827297</v>
      </c>
      <c r="P204" s="3">
        <f t="shared" si="29"/>
        <v>0.2112847089155105</v>
      </c>
      <c r="Q204" s="3">
        <f>IF(ISNUMBER(P204),SUMIF(A:A,A204,P:P),"")</f>
        <v>0.714897265397521</v>
      </c>
      <c r="R204" s="3">
        <f t="shared" si="30"/>
        <v>0.29554555478404987</v>
      </c>
      <c r="S204" s="8">
        <f t="shared" si="31"/>
        <v>3.383573137246754</v>
      </c>
    </row>
    <row r="205" spans="1:19" ht="15">
      <c r="A205" s="1">
        <v>4</v>
      </c>
      <c r="B205" s="5">
        <v>0.78125</v>
      </c>
      <c r="C205" s="1" t="s">
        <v>21</v>
      </c>
      <c r="D205" s="1">
        <v>6</v>
      </c>
      <c r="E205" s="1">
        <v>3</v>
      </c>
      <c r="F205" s="1" t="s">
        <v>53</v>
      </c>
      <c r="G205" s="2">
        <v>60.04166666666661</v>
      </c>
      <c r="H205" s="6">
        <f>1+_xlfn.COUNTIFS(A:A,A205,O:O,"&lt;"&amp;O205)</f>
        <v>2</v>
      </c>
      <c r="I205" s="2">
        <f>_xlfn.AVERAGEIF(A:A,A205,G:G)</f>
        <v>46.72706458333333</v>
      </c>
      <c r="J205" s="2">
        <f t="shared" si="24"/>
        <v>13.314602083333277</v>
      </c>
      <c r="K205" s="2">
        <f t="shared" si="25"/>
        <v>103.31460208333328</v>
      </c>
      <c r="L205" s="2">
        <f t="shared" si="26"/>
        <v>492.19556384257623</v>
      </c>
      <c r="M205" s="2">
        <f>SUMIF(A:A,A205,L:L)</f>
        <v>4637.908775457987</v>
      </c>
      <c r="N205" s="3">
        <f t="shared" si="27"/>
        <v>0.10612445989603851</v>
      </c>
      <c r="O205" s="7">
        <f t="shared" si="28"/>
        <v>9.422898368383864</v>
      </c>
      <c r="P205" s="3">
        <f t="shared" si="29"/>
        <v>0.10612445989603851</v>
      </c>
      <c r="Q205" s="3">
        <f>IF(ISNUMBER(P205),SUMIF(A:A,A205,P:P),"")</f>
        <v>0.714897265397521</v>
      </c>
      <c r="R205" s="3">
        <f t="shared" si="30"/>
        <v>0.14844714762900604</v>
      </c>
      <c r="S205" s="8">
        <f t="shared" si="31"/>
        <v>6.736404275676386</v>
      </c>
    </row>
    <row r="206" spans="1:19" ht="15">
      <c r="A206" s="1">
        <v>4</v>
      </c>
      <c r="B206" s="5">
        <v>0.78125</v>
      </c>
      <c r="C206" s="1" t="s">
        <v>21</v>
      </c>
      <c r="D206" s="1">
        <v>6</v>
      </c>
      <c r="E206" s="1">
        <v>10</v>
      </c>
      <c r="F206" s="1" t="s">
        <v>60</v>
      </c>
      <c r="G206" s="2">
        <v>59.668133333333294</v>
      </c>
      <c r="H206" s="6">
        <f>1+_xlfn.COUNTIFS(A:A,A206,O:O,"&lt;"&amp;O206)</f>
        <v>3</v>
      </c>
      <c r="I206" s="2">
        <f>_xlfn.AVERAGEIF(A:A,A206,G:G)</f>
        <v>46.72706458333333</v>
      </c>
      <c r="J206" s="2">
        <f t="shared" si="24"/>
        <v>12.941068749999964</v>
      </c>
      <c r="K206" s="2">
        <f t="shared" si="25"/>
        <v>102.94106874999997</v>
      </c>
      <c r="L206" s="2">
        <f t="shared" si="26"/>
        <v>481.28717289587706</v>
      </c>
      <c r="M206" s="2">
        <f>SUMIF(A:A,A206,L:L)</f>
        <v>4637.908775457987</v>
      </c>
      <c r="N206" s="3">
        <f t="shared" si="27"/>
        <v>0.10377245353394228</v>
      </c>
      <c r="O206" s="7">
        <f t="shared" si="28"/>
        <v>9.636468696125762</v>
      </c>
      <c r="P206" s="3">
        <f t="shared" si="29"/>
        <v>0.10377245353394228</v>
      </c>
      <c r="Q206" s="3">
        <f>IF(ISNUMBER(P206),SUMIF(A:A,A206,P:P),"")</f>
        <v>0.714897265397521</v>
      </c>
      <c r="R206" s="3">
        <f t="shared" si="30"/>
        <v>0.14515715551973649</v>
      </c>
      <c r="S206" s="8">
        <f t="shared" si="31"/>
        <v>6.889085118949121</v>
      </c>
    </row>
    <row r="207" spans="1:19" ht="15">
      <c r="A207" s="1">
        <v>4</v>
      </c>
      <c r="B207" s="5">
        <v>0.78125</v>
      </c>
      <c r="C207" s="1" t="s">
        <v>21</v>
      </c>
      <c r="D207" s="1">
        <v>6</v>
      </c>
      <c r="E207" s="1">
        <v>2</v>
      </c>
      <c r="F207" s="1" t="s">
        <v>52</v>
      </c>
      <c r="G207" s="2">
        <v>57.3121666666667</v>
      </c>
      <c r="H207" s="6">
        <f>1+_xlfn.COUNTIFS(A:A,A207,O:O,"&lt;"&amp;O207)</f>
        <v>4</v>
      </c>
      <c r="I207" s="2">
        <f>_xlfn.AVERAGEIF(A:A,A207,G:G)</f>
        <v>46.72706458333333</v>
      </c>
      <c r="J207" s="2">
        <f t="shared" si="24"/>
        <v>10.585102083333368</v>
      </c>
      <c r="K207" s="2">
        <f t="shared" si="25"/>
        <v>100.58510208333337</v>
      </c>
      <c r="L207" s="2">
        <f t="shared" si="26"/>
        <v>417.8431508898195</v>
      </c>
      <c r="M207" s="2">
        <f>SUMIF(A:A,A207,L:L)</f>
        <v>4637.908775457987</v>
      </c>
      <c r="N207" s="3">
        <f t="shared" si="27"/>
        <v>0.09009300767209638</v>
      </c>
      <c r="O207" s="7">
        <f t="shared" si="28"/>
        <v>11.099640536362292</v>
      </c>
      <c r="P207" s="3">
        <f t="shared" si="29"/>
        <v>0.09009300767209638</v>
      </c>
      <c r="Q207" s="3">
        <f>IF(ISNUMBER(P207),SUMIF(A:A,A207,P:P),"")</f>
        <v>0.714897265397521</v>
      </c>
      <c r="R207" s="3">
        <f t="shared" si="30"/>
        <v>0.12602231402018282</v>
      </c>
      <c r="S207" s="8">
        <f t="shared" si="31"/>
        <v>7.935102666340877</v>
      </c>
    </row>
    <row r="208" spans="1:19" ht="15">
      <c r="A208" s="1">
        <v>4</v>
      </c>
      <c r="B208" s="5">
        <v>0.78125</v>
      </c>
      <c r="C208" s="1" t="s">
        <v>21</v>
      </c>
      <c r="D208" s="1">
        <v>6</v>
      </c>
      <c r="E208" s="1">
        <v>4</v>
      </c>
      <c r="F208" s="1" t="s">
        <v>54</v>
      </c>
      <c r="G208" s="2">
        <v>54.6625</v>
      </c>
      <c r="H208" s="6">
        <f>1+_xlfn.COUNTIFS(A:A,A208,O:O,"&lt;"&amp;O208)</f>
        <v>5</v>
      </c>
      <c r="I208" s="2">
        <f>_xlfn.AVERAGEIF(A:A,A208,G:G)</f>
        <v>46.72706458333333</v>
      </c>
      <c r="J208" s="2">
        <f t="shared" si="24"/>
        <v>7.935435416666671</v>
      </c>
      <c r="K208" s="2">
        <f t="shared" si="25"/>
        <v>97.93543541666668</v>
      </c>
      <c r="L208" s="2">
        <f t="shared" si="26"/>
        <v>356.4258147742158</v>
      </c>
      <c r="M208" s="2">
        <f>SUMIF(A:A,A208,L:L)</f>
        <v>4637.908775457987</v>
      </c>
      <c r="N208" s="3">
        <f t="shared" si="27"/>
        <v>0.07685054450839629</v>
      </c>
      <c r="O208" s="7">
        <f t="shared" si="28"/>
        <v>13.012269547299631</v>
      </c>
      <c r="P208" s="3">
        <f t="shared" si="29"/>
        <v>0.07685054450839629</v>
      </c>
      <c r="Q208" s="3">
        <f>IF(ISNUMBER(P208),SUMIF(A:A,A208,P:P),"")</f>
        <v>0.714897265397521</v>
      </c>
      <c r="R208" s="3">
        <f t="shared" si="30"/>
        <v>0.10749872496107996</v>
      </c>
      <c r="S208" s="8">
        <f t="shared" si="31"/>
        <v>9.302435915979945</v>
      </c>
    </row>
    <row r="209" spans="1:19" ht="15">
      <c r="A209" s="1">
        <v>4</v>
      </c>
      <c r="B209" s="5">
        <v>0.78125</v>
      </c>
      <c r="C209" s="1" t="s">
        <v>21</v>
      </c>
      <c r="D209" s="1">
        <v>6</v>
      </c>
      <c r="E209" s="1">
        <v>12</v>
      </c>
      <c r="F209" s="1" t="s">
        <v>62</v>
      </c>
      <c r="G209" s="2">
        <v>53.61693333333331</v>
      </c>
      <c r="H209" s="6">
        <f>1+_xlfn.COUNTIFS(A:A,A209,O:O,"&lt;"&amp;O209)</f>
        <v>6</v>
      </c>
      <c r="I209" s="2">
        <f>_xlfn.AVERAGEIF(A:A,A209,G:G)</f>
        <v>46.72706458333333</v>
      </c>
      <c r="J209" s="2">
        <f t="shared" si="24"/>
        <v>6.889868749999977</v>
      </c>
      <c r="K209" s="2">
        <f t="shared" si="25"/>
        <v>96.88986874999998</v>
      </c>
      <c r="L209" s="2">
        <f t="shared" si="26"/>
        <v>334.7527250196042</v>
      </c>
      <c r="M209" s="2">
        <f>SUMIF(A:A,A209,L:L)</f>
        <v>4637.908775457987</v>
      </c>
      <c r="N209" s="3">
        <f t="shared" si="27"/>
        <v>0.07217751388103744</v>
      </c>
      <c r="O209" s="7">
        <f t="shared" si="28"/>
        <v>13.854730458688204</v>
      </c>
      <c r="P209" s="3">
        <f t="shared" si="29"/>
        <v>0.07217751388103744</v>
      </c>
      <c r="Q209" s="3">
        <f>IF(ISNUMBER(P209),SUMIF(A:A,A209,P:P),"")</f>
        <v>0.714897265397521</v>
      </c>
      <c r="R209" s="3">
        <f t="shared" si="30"/>
        <v>0.1009620785734897</v>
      </c>
      <c r="S209" s="8">
        <f t="shared" si="31"/>
        <v>9.90470891773594</v>
      </c>
    </row>
    <row r="210" spans="1:19" ht="15">
      <c r="A210" s="1">
        <v>4</v>
      </c>
      <c r="B210" s="5">
        <v>0.78125</v>
      </c>
      <c r="C210" s="1" t="s">
        <v>21</v>
      </c>
      <c r="D210" s="1">
        <v>6</v>
      </c>
      <c r="E210" s="1">
        <v>8</v>
      </c>
      <c r="F210" s="1" t="s">
        <v>58</v>
      </c>
      <c r="G210" s="2">
        <v>48.963699999999996</v>
      </c>
      <c r="H210" s="6">
        <f>1+_xlfn.COUNTIFS(A:A,A210,O:O,"&lt;"&amp;O210)</f>
        <v>7</v>
      </c>
      <c r="I210" s="2">
        <f>_xlfn.AVERAGEIF(A:A,A210,G:G)</f>
        <v>46.72706458333333</v>
      </c>
      <c r="J210" s="2">
        <f t="shared" si="24"/>
        <v>2.2366354166666653</v>
      </c>
      <c r="K210" s="2">
        <f t="shared" si="25"/>
        <v>92.23663541666667</v>
      </c>
      <c r="L210" s="2">
        <f t="shared" si="26"/>
        <v>253.2046677166547</v>
      </c>
      <c r="M210" s="2">
        <f>SUMIF(A:A,A210,L:L)</f>
        <v>4637.908775457987</v>
      </c>
      <c r="N210" s="3">
        <f t="shared" si="27"/>
        <v>0.054594576990499584</v>
      </c>
      <c r="O210" s="7">
        <f t="shared" si="28"/>
        <v>18.316837589455407</v>
      </c>
      <c r="P210" s="3">
        <f t="shared" si="29"/>
        <v>0.054594576990499584</v>
      </c>
      <c r="Q210" s="3">
        <f>IF(ISNUMBER(P210),SUMIF(A:A,A210,P:P),"")</f>
        <v>0.714897265397521</v>
      </c>
      <c r="R210" s="3">
        <f t="shared" si="30"/>
        <v>0.07636702451245507</v>
      </c>
      <c r="S210" s="8">
        <f t="shared" si="31"/>
        <v>13.09465710343219</v>
      </c>
    </row>
    <row r="211" spans="1:19" ht="15">
      <c r="A211" s="1">
        <v>4</v>
      </c>
      <c r="B211" s="5">
        <v>0.78125</v>
      </c>
      <c r="C211" s="1" t="s">
        <v>21</v>
      </c>
      <c r="D211" s="1">
        <v>6</v>
      </c>
      <c r="E211" s="1">
        <v>1</v>
      </c>
      <c r="F211" s="1" t="s">
        <v>51</v>
      </c>
      <c r="G211" s="2">
        <v>43.2276333333333</v>
      </c>
      <c r="H211" s="6">
        <f>1+_xlfn.COUNTIFS(A:A,A211,O:O,"&lt;"&amp;O211)</f>
        <v>12</v>
      </c>
      <c r="I211" s="2">
        <f>_xlfn.AVERAGEIF(A:A,A211,G:G)</f>
        <v>46.72706458333333</v>
      </c>
      <c r="J211" s="2">
        <f t="shared" si="24"/>
        <v>-3.499431250000029</v>
      </c>
      <c r="K211" s="2">
        <f t="shared" si="25"/>
        <v>86.50056874999997</v>
      </c>
      <c r="L211" s="2">
        <f t="shared" si="26"/>
        <v>179.47467740069894</v>
      </c>
      <c r="M211" s="2">
        <f>SUMIF(A:A,A211,L:L)</f>
        <v>4637.908775457987</v>
      </c>
      <c r="N211" s="3">
        <f t="shared" si="27"/>
        <v>0.03869732806095913</v>
      </c>
      <c r="O211" s="7">
        <f t="shared" si="28"/>
        <v>25.84157744495227</v>
      </c>
      <c r="P211" s="3">
        <f t="shared" si="29"/>
      </c>
      <c r="Q211" s="3">
        <f>IF(ISNUMBER(P211),SUMIF(A:A,A211,P:P),"")</f>
      </c>
      <c r="R211" s="3">
        <f t="shared" si="30"/>
      </c>
      <c r="S211" s="8">
        <f t="shared" si="31"/>
      </c>
    </row>
    <row r="212" spans="1:19" ht="15">
      <c r="A212" s="1">
        <v>4</v>
      </c>
      <c r="B212" s="5">
        <v>0.78125</v>
      </c>
      <c r="C212" s="1" t="s">
        <v>21</v>
      </c>
      <c r="D212" s="1">
        <v>6</v>
      </c>
      <c r="E212" s="1">
        <v>5</v>
      </c>
      <c r="F212" s="1" t="s">
        <v>55</v>
      </c>
      <c r="G212" s="2">
        <v>42.6049666666667</v>
      </c>
      <c r="H212" s="6">
        <f>1+_xlfn.COUNTIFS(A:A,A212,O:O,"&lt;"&amp;O212)</f>
        <v>13</v>
      </c>
      <c r="I212" s="2">
        <f>_xlfn.AVERAGEIF(A:A,A212,G:G)</f>
        <v>46.72706458333333</v>
      </c>
      <c r="J212" s="2">
        <f t="shared" si="24"/>
        <v>-4.1220979166666325</v>
      </c>
      <c r="K212" s="2">
        <f t="shared" si="25"/>
        <v>85.87790208333337</v>
      </c>
      <c r="L212" s="2">
        <f t="shared" si="26"/>
        <v>172.89321074982982</v>
      </c>
      <c r="M212" s="2">
        <f>SUMIF(A:A,A212,L:L)</f>
        <v>4637.908775457987</v>
      </c>
      <c r="N212" s="3">
        <f t="shared" si="27"/>
        <v>0.037278268961371895</v>
      </c>
      <c r="O212" s="7">
        <f t="shared" si="28"/>
        <v>26.825279924778958</v>
      </c>
      <c r="P212" s="3">
        <f t="shared" si="29"/>
      </c>
      <c r="Q212" s="3">
        <f>IF(ISNUMBER(P212),SUMIF(A:A,A212,P:P),"")</f>
      </c>
      <c r="R212" s="3">
        <f t="shared" si="30"/>
      </c>
      <c r="S212" s="8">
        <f t="shared" si="31"/>
      </c>
    </row>
    <row r="213" spans="1:19" ht="15">
      <c r="A213" s="1">
        <v>4</v>
      </c>
      <c r="B213" s="5">
        <v>0.78125</v>
      </c>
      <c r="C213" s="1" t="s">
        <v>21</v>
      </c>
      <c r="D213" s="1">
        <v>6</v>
      </c>
      <c r="E213" s="1">
        <v>6</v>
      </c>
      <c r="F213" s="1" t="s">
        <v>56</v>
      </c>
      <c r="G213" s="2">
        <v>43.4962666666667</v>
      </c>
      <c r="H213" s="6">
        <f>1+_xlfn.COUNTIFS(A:A,A213,O:O,"&lt;"&amp;O213)</f>
        <v>11</v>
      </c>
      <c r="I213" s="2">
        <f>_xlfn.AVERAGEIF(A:A,A213,G:G)</f>
        <v>46.72706458333333</v>
      </c>
      <c r="J213" s="2">
        <f t="shared" si="24"/>
        <v>-3.2307979166666314</v>
      </c>
      <c r="K213" s="2">
        <f t="shared" si="25"/>
        <v>86.76920208333337</v>
      </c>
      <c r="L213" s="2">
        <f t="shared" si="26"/>
        <v>182.39088886598668</v>
      </c>
      <c r="M213" s="2">
        <f>SUMIF(A:A,A213,L:L)</f>
        <v>4637.908775457987</v>
      </c>
      <c r="N213" s="3">
        <f t="shared" si="27"/>
        <v>0.039326105297958526</v>
      </c>
      <c r="O213" s="7">
        <f t="shared" si="28"/>
        <v>25.428401628470223</v>
      </c>
      <c r="P213" s="3">
        <f t="shared" si="29"/>
      </c>
      <c r="Q213" s="3">
        <f>IF(ISNUMBER(P213),SUMIF(A:A,A213,P:P),"")</f>
      </c>
      <c r="R213" s="3">
        <f t="shared" si="30"/>
      </c>
      <c r="S213" s="8">
        <f t="shared" si="31"/>
      </c>
    </row>
    <row r="214" spans="1:19" ht="15">
      <c r="A214" s="1">
        <v>4</v>
      </c>
      <c r="B214" s="5">
        <v>0.78125</v>
      </c>
      <c r="C214" s="1" t="s">
        <v>21</v>
      </c>
      <c r="D214" s="1">
        <v>6</v>
      </c>
      <c r="E214" s="1">
        <v>9</v>
      </c>
      <c r="F214" s="1" t="s">
        <v>59</v>
      </c>
      <c r="G214" s="2">
        <v>25.9380666666667</v>
      </c>
      <c r="H214" s="6">
        <f>1+_xlfn.COUNTIFS(A:A,A214,O:O,"&lt;"&amp;O214)</f>
        <v>15</v>
      </c>
      <c r="I214" s="2">
        <f>_xlfn.AVERAGEIF(A:A,A214,G:G)</f>
        <v>46.72706458333333</v>
      </c>
      <c r="J214" s="2">
        <f t="shared" si="24"/>
        <v>-20.78899791666663</v>
      </c>
      <c r="K214" s="2">
        <f t="shared" si="25"/>
        <v>69.21100208333337</v>
      </c>
      <c r="L214" s="2">
        <f t="shared" si="26"/>
        <v>63.602967305208445</v>
      </c>
      <c r="M214" s="2">
        <f>SUMIF(A:A,A214,L:L)</f>
        <v>4637.908775457987</v>
      </c>
      <c r="N214" s="3">
        <f t="shared" si="27"/>
        <v>0.013713716759969637</v>
      </c>
      <c r="O214" s="7">
        <f t="shared" si="28"/>
        <v>72.91969183139335</v>
      </c>
      <c r="P214" s="3">
        <f t="shared" si="29"/>
      </c>
      <c r="Q214" s="3">
        <f>IF(ISNUMBER(P214),SUMIF(A:A,A214,P:P),"")</f>
      </c>
      <c r="R214" s="3">
        <f t="shared" si="30"/>
      </c>
      <c r="S214" s="8">
        <f t="shared" si="31"/>
      </c>
    </row>
    <row r="215" spans="1:19" ht="15">
      <c r="A215" s="1">
        <v>4</v>
      </c>
      <c r="B215" s="5">
        <v>0.78125</v>
      </c>
      <c r="C215" s="1" t="s">
        <v>21</v>
      </c>
      <c r="D215" s="1">
        <v>6</v>
      </c>
      <c r="E215" s="1">
        <v>11</v>
      </c>
      <c r="F215" s="1" t="s">
        <v>61</v>
      </c>
      <c r="G215" s="2">
        <v>46.4782333333333</v>
      </c>
      <c r="H215" s="6">
        <f>1+_xlfn.COUNTIFS(A:A,A215,O:O,"&lt;"&amp;O215)</f>
        <v>8</v>
      </c>
      <c r="I215" s="2">
        <f>_xlfn.AVERAGEIF(A:A,A215,G:G)</f>
        <v>46.72706458333333</v>
      </c>
      <c r="J215" s="2">
        <f t="shared" si="24"/>
        <v>-0.24883125000003048</v>
      </c>
      <c r="K215" s="2">
        <f t="shared" si="25"/>
        <v>89.75116874999998</v>
      </c>
      <c r="L215" s="2">
        <f t="shared" si="26"/>
        <v>218.12539961481238</v>
      </c>
      <c r="M215" s="2">
        <f>SUMIF(A:A,A215,L:L)</f>
        <v>4637.908775457987</v>
      </c>
      <c r="N215" s="3">
        <f t="shared" si="27"/>
        <v>0.047030981025122216</v>
      </c>
      <c r="O215" s="7">
        <f t="shared" si="28"/>
        <v>21.262580073884422</v>
      </c>
      <c r="P215" s="3">
        <f t="shared" si="29"/>
      </c>
      <c r="Q215" s="3">
        <f>IF(ISNUMBER(P215),SUMIF(A:A,A215,P:P),"")</f>
      </c>
      <c r="R215" s="3">
        <f t="shared" si="30"/>
      </c>
      <c r="S215" s="8">
        <f t="shared" si="31"/>
      </c>
    </row>
    <row r="216" spans="1:19" ht="15">
      <c r="A216" s="1">
        <v>4</v>
      </c>
      <c r="B216" s="5">
        <v>0.78125</v>
      </c>
      <c r="C216" s="1" t="s">
        <v>21</v>
      </c>
      <c r="D216" s="1">
        <v>6</v>
      </c>
      <c r="E216" s="1">
        <v>13</v>
      </c>
      <c r="F216" s="1" t="s">
        <v>63</v>
      </c>
      <c r="G216" s="2">
        <v>27.1072</v>
      </c>
      <c r="H216" s="6">
        <f>1+_xlfn.COUNTIFS(A:A,A216,O:O,"&lt;"&amp;O216)</f>
        <v>14</v>
      </c>
      <c r="I216" s="2">
        <f>_xlfn.AVERAGEIF(A:A,A216,G:G)</f>
        <v>46.72706458333333</v>
      </c>
      <c r="J216" s="2">
        <f t="shared" si="24"/>
        <v>-19.61986458333333</v>
      </c>
      <c r="K216" s="2">
        <f t="shared" si="25"/>
        <v>70.38013541666666</v>
      </c>
      <c r="L216" s="2">
        <f t="shared" si="26"/>
        <v>68.22479931001705</v>
      </c>
      <c r="M216" s="2">
        <f>SUMIF(A:A,A216,L:L)</f>
        <v>4637.908775457987</v>
      </c>
      <c r="N216" s="3">
        <f t="shared" si="27"/>
        <v>0.014710250376427455</v>
      </c>
      <c r="O216" s="7">
        <f t="shared" si="28"/>
        <v>67.979808256864</v>
      </c>
      <c r="P216" s="3">
        <f t="shared" si="29"/>
      </c>
      <c r="Q216" s="3">
        <f>IF(ISNUMBER(P216),SUMIF(A:A,A216,P:P),"")</f>
      </c>
      <c r="R216" s="3">
        <f t="shared" si="30"/>
      </c>
      <c r="S216" s="8">
        <f t="shared" si="31"/>
      </c>
    </row>
    <row r="217" spans="1:19" ht="15">
      <c r="A217" s="1">
        <v>4</v>
      </c>
      <c r="B217" s="5">
        <v>0.78125</v>
      </c>
      <c r="C217" s="1" t="s">
        <v>21</v>
      </c>
      <c r="D217" s="1">
        <v>6</v>
      </c>
      <c r="E217" s="1">
        <v>14</v>
      </c>
      <c r="F217" s="1" t="s">
        <v>64</v>
      </c>
      <c r="G217" s="2">
        <v>24.8056666666667</v>
      </c>
      <c r="H217" s="6">
        <f>1+_xlfn.COUNTIFS(A:A,A217,O:O,"&lt;"&amp;O217)</f>
        <v>16</v>
      </c>
      <c r="I217" s="2">
        <f>_xlfn.AVERAGEIF(A:A,A217,G:G)</f>
        <v>46.72706458333333</v>
      </c>
      <c r="J217" s="2">
        <f t="shared" si="24"/>
        <v>-21.92139791666663</v>
      </c>
      <c r="K217" s="2">
        <f t="shared" si="25"/>
        <v>68.07860208333337</v>
      </c>
      <c r="L217" s="2">
        <f t="shared" si="26"/>
        <v>59.42506606600297</v>
      </c>
      <c r="M217" s="2">
        <f>SUMIF(A:A,A217,L:L)</f>
        <v>4637.908775457987</v>
      </c>
      <c r="N217" s="3">
        <f t="shared" si="27"/>
        <v>0.012812901017039696</v>
      </c>
      <c r="O217" s="7">
        <f t="shared" si="28"/>
        <v>78.04633772399507</v>
      </c>
      <c r="P217" s="3">
        <f t="shared" si="29"/>
      </c>
      <c r="Q217" s="3">
        <f>IF(ISNUMBER(P217),SUMIF(A:A,A217,P:P),"")</f>
      </c>
      <c r="R217" s="3">
        <f t="shared" si="30"/>
      </c>
      <c r="S217" s="8">
        <f t="shared" si="31"/>
      </c>
    </row>
    <row r="218" spans="1:19" ht="15">
      <c r="A218" s="1">
        <v>4</v>
      </c>
      <c r="B218" s="5">
        <v>0.78125</v>
      </c>
      <c r="C218" s="1" t="s">
        <v>21</v>
      </c>
      <c r="D218" s="1">
        <v>6</v>
      </c>
      <c r="E218" s="1">
        <v>15</v>
      </c>
      <c r="F218" s="1" t="s">
        <v>65</v>
      </c>
      <c r="G218" s="2">
        <v>44.1099</v>
      </c>
      <c r="H218" s="6">
        <f>1+_xlfn.COUNTIFS(A:A,A218,O:O,"&lt;"&amp;O218)</f>
        <v>9</v>
      </c>
      <c r="I218" s="2">
        <f>_xlfn.AVERAGEIF(A:A,A218,G:G)</f>
        <v>46.72706458333333</v>
      </c>
      <c r="J218" s="2">
        <f t="shared" si="24"/>
        <v>-2.6171645833333272</v>
      </c>
      <c r="K218" s="2">
        <f t="shared" si="25"/>
        <v>87.38283541666667</v>
      </c>
      <c r="L218" s="2">
        <f t="shared" si="26"/>
        <v>189.23130920818687</v>
      </c>
      <c r="M218" s="2">
        <f>SUMIF(A:A,A218,L:L)</f>
        <v>4637.908775457987</v>
      </c>
      <c r="N218" s="3">
        <f t="shared" si="27"/>
        <v>0.04080099854691526</v>
      </c>
      <c r="O218" s="7">
        <f t="shared" si="28"/>
        <v>24.509204078673328</v>
      </c>
      <c r="P218" s="3">
        <f t="shared" si="29"/>
      </c>
      <c r="Q218" s="3">
        <f>IF(ISNUMBER(P218),SUMIF(A:A,A218,P:P),"")</f>
      </c>
      <c r="R218" s="3">
        <f t="shared" si="30"/>
      </c>
      <c r="S218" s="8">
        <f t="shared" si="31"/>
      </c>
    </row>
    <row r="219" spans="1:19" ht="15">
      <c r="A219" s="1">
        <v>4</v>
      </c>
      <c r="B219" s="5">
        <v>0.78125</v>
      </c>
      <c r="C219" s="1" t="s">
        <v>21</v>
      </c>
      <c r="D219" s="1">
        <v>6</v>
      </c>
      <c r="E219" s="1">
        <v>16</v>
      </c>
      <c r="F219" s="1" t="s">
        <v>66</v>
      </c>
      <c r="G219" s="2">
        <v>44.0817666666666</v>
      </c>
      <c r="H219" s="6">
        <f>1+_xlfn.COUNTIFS(A:A,A219,O:O,"&lt;"&amp;O219)</f>
        <v>10</v>
      </c>
      <c r="I219" s="2">
        <f>_xlfn.AVERAGEIF(A:A,A219,G:G)</f>
        <v>46.72706458333333</v>
      </c>
      <c r="J219" s="2">
        <f t="shared" si="24"/>
        <v>-2.6452979166667276</v>
      </c>
      <c r="K219" s="2">
        <f t="shared" si="25"/>
        <v>87.35470208333328</v>
      </c>
      <c r="L219" s="2">
        <f t="shared" si="26"/>
        <v>188.91215619916403</v>
      </c>
      <c r="M219" s="2">
        <f>SUMIF(A:A,A219,L:L)</f>
        <v>4637.908775457987</v>
      </c>
      <c r="N219" s="3">
        <f t="shared" si="27"/>
        <v>0.04073218455671527</v>
      </c>
      <c r="O219" s="7">
        <f t="shared" si="28"/>
        <v>24.550610552390225</v>
      </c>
      <c r="P219" s="3">
        <f t="shared" si="29"/>
      </c>
      <c r="Q219" s="3">
        <f>IF(ISNUMBER(P219),SUMIF(A:A,A219,P:P),"")</f>
      </c>
      <c r="R219" s="3">
        <f t="shared" si="30"/>
      </c>
      <c r="S219" s="8">
        <f t="shared" si="31"/>
      </c>
    </row>
    <row r="220" spans="1:19" ht="15">
      <c r="A220" s="1">
        <v>5</v>
      </c>
      <c r="B220" s="5">
        <v>0.8020833333333334</v>
      </c>
      <c r="C220" s="1" t="s">
        <v>21</v>
      </c>
      <c r="D220" s="1">
        <v>7</v>
      </c>
      <c r="E220" s="1">
        <v>7</v>
      </c>
      <c r="F220" s="1" t="s">
        <v>73</v>
      </c>
      <c r="G220" s="2">
        <v>87.1974666666666</v>
      </c>
      <c r="H220" s="6">
        <f>1+_xlfn.COUNTIFS(A:A,A220,O:O,"&lt;"&amp;O220)</f>
        <v>1</v>
      </c>
      <c r="I220" s="2">
        <f>_xlfn.AVERAGEIF(A:A,A220,G:G)</f>
        <v>47.97443111111111</v>
      </c>
      <c r="J220" s="2">
        <f t="shared" si="24"/>
        <v>39.22303555555549</v>
      </c>
      <c r="K220" s="2">
        <f t="shared" si="25"/>
        <v>129.2230355555555</v>
      </c>
      <c r="L220" s="2">
        <f t="shared" si="26"/>
        <v>2329.4375750735885</v>
      </c>
      <c r="M220" s="2">
        <f>SUMIF(A:A,A220,L:L)</f>
        <v>5634.553496773307</v>
      </c>
      <c r="N220" s="3">
        <f t="shared" si="27"/>
        <v>0.4134200831365907</v>
      </c>
      <c r="O220" s="7">
        <f t="shared" si="28"/>
        <v>2.418847174556849</v>
      </c>
      <c r="P220" s="3">
        <f t="shared" si="29"/>
        <v>0.4134200831365907</v>
      </c>
      <c r="Q220" s="3">
        <f>IF(ISNUMBER(P220),SUMIF(A:A,A220,P:P),"")</f>
        <v>0.7735717731566824</v>
      </c>
      <c r="R220" s="3">
        <f t="shared" si="30"/>
        <v>0.5344301556526093</v>
      </c>
      <c r="S220" s="8">
        <f t="shared" si="31"/>
        <v>1.8711518978169726</v>
      </c>
    </row>
    <row r="221" spans="1:19" ht="15">
      <c r="A221" s="1">
        <v>5</v>
      </c>
      <c r="B221" s="5">
        <v>0.8020833333333334</v>
      </c>
      <c r="C221" s="1" t="s">
        <v>21</v>
      </c>
      <c r="D221" s="1">
        <v>7</v>
      </c>
      <c r="E221" s="1">
        <v>6</v>
      </c>
      <c r="F221" s="1" t="s">
        <v>72</v>
      </c>
      <c r="G221" s="2">
        <v>63.44896666666669</v>
      </c>
      <c r="H221" s="6">
        <f>1+_xlfn.COUNTIFS(A:A,A221,O:O,"&lt;"&amp;O221)</f>
        <v>2</v>
      </c>
      <c r="I221" s="2">
        <f>_xlfn.AVERAGEIF(A:A,A221,G:G)</f>
        <v>47.97443111111111</v>
      </c>
      <c r="J221" s="2">
        <f t="shared" si="24"/>
        <v>15.474535555555583</v>
      </c>
      <c r="K221" s="2">
        <f t="shared" si="25"/>
        <v>105.47453555555558</v>
      </c>
      <c r="L221" s="2">
        <f t="shared" si="26"/>
        <v>560.2998760404158</v>
      </c>
      <c r="M221" s="2">
        <f>SUMIF(A:A,A221,L:L)</f>
        <v>5634.553496773307</v>
      </c>
      <c r="N221" s="3">
        <f t="shared" si="27"/>
        <v>0.09943997804995162</v>
      </c>
      <c r="O221" s="7">
        <f t="shared" si="28"/>
        <v>10.056317585847319</v>
      </c>
      <c r="P221" s="3">
        <f t="shared" si="29"/>
        <v>0.09943997804995162</v>
      </c>
      <c r="Q221" s="3">
        <f>IF(ISNUMBER(P221),SUMIF(A:A,A221,P:P),"")</f>
        <v>0.7735717731566824</v>
      </c>
      <c r="R221" s="3">
        <f t="shared" si="30"/>
        <v>0.1285465440965756</v>
      </c>
      <c r="S221" s="8">
        <f t="shared" si="31"/>
        <v>7.779283426310637</v>
      </c>
    </row>
    <row r="222" spans="1:19" ht="15">
      <c r="A222" s="1">
        <v>5</v>
      </c>
      <c r="B222" s="5">
        <v>0.8020833333333334</v>
      </c>
      <c r="C222" s="1" t="s">
        <v>21</v>
      </c>
      <c r="D222" s="1">
        <v>7</v>
      </c>
      <c r="E222" s="1">
        <v>5</v>
      </c>
      <c r="F222" s="1" t="s">
        <v>71</v>
      </c>
      <c r="G222" s="2">
        <v>59.759066666666605</v>
      </c>
      <c r="H222" s="6">
        <f>1+_xlfn.COUNTIFS(A:A,A222,O:O,"&lt;"&amp;O222)</f>
        <v>3</v>
      </c>
      <c r="I222" s="2">
        <f>_xlfn.AVERAGEIF(A:A,A222,G:G)</f>
        <v>47.97443111111111</v>
      </c>
      <c r="J222" s="2">
        <f t="shared" si="24"/>
        <v>11.784635555555496</v>
      </c>
      <c r="K222" s="2">
        <f t="shared" si="25"/>
        <v>101.7846355555555</v>
      </c>
      <c r="L222" s="2">
        <f t="shared" si="26"/>
        <v>449.0248059555964</v>
      </c>
      <c r="M222" s="2">
        <f>SUMIF(A:A,A222,L:L)</f>
        <v>5634.553496773307</v>
      </c>
      <c r="N222" s="3">
        <f t="shared" si="27"/>
        <v>0.07969128453793821</v>
      </c>
      <c r="O222" s="7">
        <f t="shared" si="28"/>
        <v>12.548423655085335</v>
      </c>
      <c r="P222" s="3">
        <f t="shared" si="29"/>
        <v>0.07969128453793821</v>
      </c>
      <c r="Q222" s="3">
        <f>IF(ISNUMBER(P222),SUMIF(A:A,A222,P:P),"")</f>
        <v>0.7735717731566824</v>
      </c>
      <c r="R222" s="3">
        <f t="shared" si="30"/>
        <v>0.1030173117779948</v>
      </c>
      <c r="S222" s="8">
        <f t="shared" si="31"/>
        <v>9.70710633718562</v>
      </c>
    </row>
    <row r="223" spans="1:19" ht="15">
      <c r="A223" s="1">
        <v>5</v>
      </c>
      <c r="B223" s="5">
        <v>0.8020833333333334</v>
      </c>
      <c r="C223" s="1" t="s">
        <v>21</v>
      </c>
      <c r="D223" s="1">
        <v>7</v>
      </c>
      <c r="E223" s="1">
        <v>8</v>
      </c>
      <c r="F223" s="1" t="s">
        <v>74</v>
      </c>
      <c r="G223" s="2">
        <v>57.2421333333333</v>
      </c>
      <c r="H223" s="6">
        <f>1+_xlfn.COUNTIFS(A:A,A223,O:O,"&lt;"&amp;O223)</f>
        <v>4</v>
      </c>
      <c r="I223" s="2">
        <f>_xlfn.AVERAGEIF(A:A,A223,G:G)</f>
        <v>47.97443111111111</v>
      </c>
      <c r="J223" s="2">
        <f aca="true" t="shared" si="32" ref="J223:J282">G223-I223</f>
        <v>9.26770222222219</v>
      </c>
      <c r="K223" s="2">
        <f aca="true" t="shared" si="33" ref="K223:K282">90+J223</f>
        <v>99.2677022222222</v>
      </c>
      <c r="L223" s="2">
        <f aca="true" t="shared" si="34" ref="L223:L282">EXP(0.06*K223)</f>
        <v>386.0867686040994</v>
      </c>
      <c r="M223" s="2">
        <f>SUMIF(A:A,A223,L:L)</f>
        <v>5634.553496773307</v>
      </c>
      <c r="N223" s="3">
        <f aca="true" t="shared" si="35" ref="N223:N282">L223/M223</f>
        <v>0.06852127126403121</v>
      </c>
      <c r="O223" s="7">
        <f aca="true" t="shared" si="36" ref="O223:O282">1/N223</f>
        <v>14.594008277323494</v>
      </c>
      <c r="P223" s="3">
        <f aca="true" t="shared" si="37" ref="P223:P282">IF(O223&gt;21,"",N223)</f>
        <v>0.06852127126403121</v>
      </c>
      <c r="Q223" s="3">
        <f>IF(ISNUMBER(P223),SUMIF(A:A,A223,P:P),"")</f>
        <v>0.7735717731566824</v>
      </c>
      <c r="R223" s="3">
        <f aca="true" t="shared" si="38" ref="R223:R282">_xlfn.IFERROR(P223*(1/Q223),"")</f>
        <v>0.08857778119852963</v>
      </c>
      <c r="S223" s="8">
        <f aca="true" t="shared" si="39" ref="S223:S282">_xlfn.IFERROR(1/R223,"")</f>
        <v>11.289512860552435</v>
      </c>
    </row>
    <row r="224" spans="1:19" ht="15">
      <c r="A224" s="1">
        <v>5</v>
      </c>
      <c r="B224" s="5">
        <v>0.8020833333333334</v>
      </c>
      <c r="C224" s="1" t="s">
        <v>21</v>
      </c>
      <c r="D224" s="1">
        <v>7</v>
      </c>
      <c r="E224" s="1">
        <v>4</v>
      </c>
      <c r="F224" s="1" t="s">
        <v>70</v>
      </c>
      <c r="G224" s="2">
        <v>54.762</v>
      </c>
      <c r="H224" s="6">
        <f>1+_xlfn.COUNTIFS(A:A,A224,O:O,"&lt;"&amp;O224)</f>
        <v>5</v>
      </c>
      <c r="I224" s="2">
        <f>_xlfn.AVERAGEIF(A:A,A224,G:G)</f>
        <v>47.97443111111111</v>
      </c>
      <c r="J224" s="2">
        <f t="shared" si="32"/>
        <v>6.787568888888892</v>
      </c>
      <c r="K224" s="2">
        <f t="shared" si="33"/>
        <v>96.7875688888889</v>
      </c>
      <c r="L224" s="2">
        <f t="shared" si="34"/>
        <v>332.7043085956708</v>
      </c>
      <c r="M224" s="2">
        <f>SUMIF(A:A,A224,L:L)</f>
        <v>5634.553496773307</v>
      </c>
      <c r="N224" s="3">
        <f t="shared" si="35"/>
        <v>0.05904714699863934</v>
      </c>
      <c r="O224" s="7">
        <f t="shared" si="36"/>
        <v>16.93561926070778</v>
      </c>
      <c r="P224" s="3">
        <f t="shared" si="37"/>
        <v>0.05904714699863934</v>
      </c>
      <c r="Q224" s="3">
        <f>IF(ISNUMBER(P224),SUMIF(A:A,A224,P:P),"")</f>
        <v>0.7735717731566824</v>
      </c>
      <c r="R224" s="3">
        <f t="shared" si="38"/>
        <v>0.07633053460274034</v>
      </c>
      <c r="S224" s="8">
        <f t="shared" si="39"/>
        <v>13.10091702101218</v>
      </c>
    </row>
    <row r="225" spans="1:19" ht="15">
      <c r="A225" s="1">
        <v>5</v>
      </c>
      <c r="B225" s="5">
        <v>0.8020833333333334</v>
      </c>
      <c r="C225" s="1" t="s">
        <v>21</v>
      </c>
      <c r="D225" s="1">
        <v>7</v>
      </c>
      <c r="E225" s="1">
        <v>10</v>
      </c>
      <c r="F225" s="1" t="s">
        <v>76</v>
      </c>
      <c r="G225" s="2">
        <v>53.1028</v>
      </c>
      <c r="H225" s="6">
        <f>1+_xlfn.COUNTIFS(A:A,A225,O:O,"&lt;"&amp;O225)</f>
        <v>6</v>
      </c>
      <c r="I225" s="2">
        <f>_xlfn.AVERAGEIF(A:A,A225,G:G)</f>
        <v>47.97443111111111</v>
      </c>
      <c r="J225" s="2">
        <f t="shared" si="32"/>
        <v>5.128368888888893</v>
      </c>
      <c r="K225" s="2">
        <f t="shared" si="33"/>
        <v>95.1283688888889</v>
      </c>
      <c r="L225" s="2">
        <f t="shared" si="34"/>
        <v>301.1782051757423</v>
      </c>
      <c r="M225" s="2">
        <f>SUMIF(A:A,A225,L:L)</f>
        <v>5634.553496773307</v>
      </c>
      <c r="N225" s="3">
        <f t="shared" si="35"/>
        <v>0.05345200916953144</v>
      </c>
      <c r="O225" s="7">
        <f t="shared" si="36"/>
        <v>18.7083706587781</v>
      </c>
      <c r="P225" s="3">
        <f t="shared" si="37"/>
        <v>0.05345200916953144</v>
      </c>
      <c r="Q225" s="3">
        <f>IF(ISNUMBER(P225),SUMIF(A:A,A225,P:P),"")</f>
        <v>0.7735717731566824</v>
      </c>
      <c r="R225" s="3">
        <f t="shared" si="38"/>
        <v>0.06909767267155062</v>
      </c>
      <c r="S225" s="8">
        <f t="shared" si="39"/>
        <v>14.472267463383425</v>
      </c>
    </row>
    <row r="226" spans="1:19" ht="15">
      <c r="A226" s="1">
        <v>5</v>
      </c>
      <c r="B226" s="5">
        <v>0.8020833333333334</v>
      </c>
      <c r="C226" s="1" t="s">
        <v>21</v>
      </c>
      <c r="D226" s="1">
        <v>7</v>
      </c>
      <c r="E226" s="1">
        <v>1</v>
      </c>
      <c r="F226" s="1" t="s">
        <v>67</v>
      </c>
      <c r="G226" s="2">
        <v>28.7706333333333</v>
      </c>
      <c r="H226" s="6">
        <f>1+_xlfn.COUNTIFS(A:A,A226,O:O,"&lt;"&amp;O226)</f>
        <v>13</v>
      </c>
      <c r="I226" s="2">
        <f>_xlfn.AVERAGEIF(A:A,A226,G:G)</f>
        <v>47.97443111111111</v>
      </c>
      <c r="J226" s="2">
        <f t="shared" si="32"/>
        <v>-19.203797777777808</v>
      </c>
      <c r="K226" s="2">
        <f t="shared" si="33"/>
        <v>70.79620222222219</v>
      </c>
      <c r="L226" s="2">
        <f t="shared" si="34"/>
        <v>69.94940068648519</v>
      </c>
      <c r="M226" s="2">
        <f>SUMIF(A:A,A226,L:L)</f>
        <v>5634.553496773307</v>
      </c>
      <c r="N226" s="3">
        <f t="shared" si="35"/>
        <v>0.012414364461450677</v>
      </c>
      <c r="O226" s="7">
        <f t="shared" si="36"/>
        <v>80.55184807125804</v>
      </c>
      <c r="P226" s="3">
        <f t="shared" si="37"/>
      </c>
      <c r="Q226" s="3">
        <f>IF(ISNUMBER(P226),SUMIF(A:A,A226,P:P),"")</f>
      </c>
      <c r="R226" s="3">
        <f t="shared" si="38"/>
      </c>
      <c r="S226" s="8">
        <f t="shared" si="39"/>
      </c>
    </row>
    <row r="227" spans="1:19" ht="15">
      <c r="A227" s="1">
        <v>5</v>
      </c>
      <c r="B227" s="5">
        <v>0.8020833333333334</v>
      </c>
      <c r="C227" s="1" t="s">
        <v>21</v>
      </c>
      <c r="D227" s="1">
        <v>7</v>
      </c>
      <c r="E227" s="1">
        <v>2</v>
      </c>
      <c r="F227" s="1" t="s">
        <v>68</v>
      </c>
      <c r="G227" s="2">
        <v>25.318966666666697</v>
      </c>
      <c r="H227" s="6">
        <f>1+_xlfn.COUNTIFS(A:A,A227,O:O,"&lt;"&amp;O227)</f>
        <v>15</v>
      </c>
      <c r="I227" s="2">
        <f>_xlfn.AVERAGEIF(A:A,A227,G:G)</f>
        <v>47.97443111111111</v>
      </c>
      <c r="J227" s="2">
        <f t="shared" si="32"/>
        <v>-22.655464444444412</v>
      </c>
      <c r="K227" s="2">
        <f t="shared" si="33"/>
        <v>67.34453555555558</v>
      </c>
      <c r="L227" s="2">
        <f t="shared" si="34"/>
        <v>56.86455052358213</v>
      </c>
      <c r="M227" s="2">
        <f>SUMIF(A:A,A227,L:L)</f>
        <v>5634.553496773307</v>
      </c>
      <c r="N227" s="3">
        <f t="shared" si="35"/>
        <v>0.010092112987505803</v>
      </c>
      <c r="O227" s="7">
        <f t="shared" si="36"/>
        <v>99.08727748470672</v>
      </c>
      <c r="P227" s="3">
        <f t="shared" si="37"/>
      </c>
      <c r="Q227" s="3">
        <f>IF(ISNUMBER(P227),SUMIF(A:A,A227,P:P),"")</f>
      </c>
      <c r="R227" s="3">
        <f t="shared" si="38"/>
      </c>
      <c r="S227" s="8">
        <f t="shared" si="39"/>
      </c>
    </row>
    <row r="228" spans="1:19" ht="15">
      <c r="A228" s="1">
        <v>5</v>
      </c>
      <c r="B228" s="5">
        <v>0.8020833333333334</v>
      </c>
      <c r="C228" s="1" t="s">
        <v>21</v>
      </c>
      <c r="D228" s="1">
        <v>7</v>
      </c>
      <c r="E228" s="1">
        <v>3</v>
      </c>
      <c r="F228" s="1" t="s">
        <v>69</v>
      </c>
      <c r="G228" s="2">
        <v>47.3899666666667</v>
      </c>
      <c r="H228" s="6">
        <f>1+_xlfn.COUNTIFS(A:A,A228,O:O,"&lt;"&amp;O228)</f>
        <v>8</v>
      </c>
      <c r="I228" s="2">
        <f>_xlfn.AVERAGEIF(A:A,A228,G:G)</f>
        <v>47.97443111111111</v>
      </c>
      <c r="J228" s="2">
        <f t="shared" si="32"/>
        <v>-0.5844644444444071</v>
      </c>
      <c r="K228" s="2">
        <f t="shared" si="33"/>
        <v>89.41553555555559</v>
      </c>
      <c r="L228" s="2">
        <f t="shared" si="34"/>
        <v>213.77672587481783</v>
      </c>
      <c r="M228" s="2">
        <f>SUMIF(A:A,A228,L:L)</f>
        <v>5634.553496773307</v>
      </c>
      <c r="N228" s="3">
        <f t="shared" si="35"/>
        <v>0.03794031346001765</v>
      </c>
      <c r="O228" s="7">
        <f t="shared" si="36"/>
        <v>26.357188668296647</v>
      </c>
      <c r="P228" s="3">
        <f t="shared" si="37"/>
      </c>
      <c r="Q228" s="3">
        <f>IF(ISNUMBER(P228),SUMIF(A:A,A228,P:P),"")</f>
      </c>
      <c r="R228" s="3">
        <f t="shared" si="38"/>
      </c>
      <c r="S228" s="8">
        <f t="shared" si="39"/>
      </c>
    </row>
    <row r="229" spans="1:19" ht="15">
      <c r="A229" s="1">
        <v>5</v>
      </c>
      <c r="B229" s="5">
        <v>0.8020833333333334</v>
      </c>
      <c r="C229" s="1" t="s">
        <v>21</v>
      </c>
      <c r="D229" s="1">
        <v>7</v>
      </c>
      <c r="E229" s="1">
        <v>9</v>
      </c>
      <c r="F229" s="1" t="s">
        <v>75</v>
      </c>
      <c r="G229" s="2">
        <v>45.3896</v>
      </c>
      <c r="H229" s="6">
        <f>1+_xlfn.COUNTIFS(A:A,A229,O:O,"&lt;"&amp;O229)</f>
        <v>9</v>
      </c>
      <c r="I229" s="2">
        <f>_xlfn.AVERAGEIF(A:A,A229,G:G)</f>
        <v>47.97443111111111</v>
      </c>
      <c r="J229" s="2">
        <f t="shared" si="32"/>
        <v>-2.5848311111111073</v>
      </c>
      <c r="K229" s="2">
        <f t="shared" si="33"/>
        <v>87.4151688888889</v>
      </c>
      <c r="L229" s="2">
        <f t="shared" si="34"/>
        <v>189.5987758539052</v>
      </c>
      <c r="M229" s="2">
        <f>SUMIF(A:A,A229,L:L)</f>
        <v>5634.553496773307</v>
      </c>
      <c r="N229" s="3">
        <f t="shared" si="35"/>
        <v>0.033649299090421476</v>
      </c>
      <c r="O229" s="7">
        <f t="shared" si="36"/>
        <v>29.718301035419113</v>
      </c>
      <c r="P229" s="3">
        <f t="shared" si="37"/>
      </c>
      <c r="Q229" s="3">
        <f>IF(ISNUMBER(P229),SUMIF(A:A,A229,P:P),"")</f>
      </c>
      <c r="R229" s="3">
        <f t="shared" si="38"/>
      </c>
      <c r="S229" s="8">
        <f t="shared" si="39"/>
      </c>
    </row>
    <row r="230" spans="1:19" ht="15">
      <c r="A230" s="1">
        <v>5</v>
      </c>
      <c r="B230" s="5">
        <v>0.8020833333333334</v>
      </c>
      <c r="C230" s="1" t="s">
        <v>21</v>
      </c>
      <c r="D230" s="1">
        <v>7</v>
      </c>
      <c r="E230" s="1">
        <v>11</v>
      </c>
      <c r="F230" s="1" t="s">
        <v>77</v>
      </c>
      <c r="G230" s="2">
        <v>50.6857666666667</v>
      </c>
      <c r="H230" s="6">
        <f>1+_xlfn.COUNTIFS(A:A,A230,O:O,"&lt;"&amp;O230)</f>
        <v>7</v>
      </c>
      <c r="I230" s="2">
        <f>_xlfn.AVERAGEIF(A:A,A230,G:G)</f>
        <v>47.97443111111111</v>
      </c>
      <c r="J230" s="2">
        <f t="shared" si="32"/>
        <v>2.7113355555555927</v>
      </c>
      <c r="K230" s="2">
        <f t="shared" si="33"/>
        <v>92.71133555555559</v>
      </c>
      <c r="L230" s="2">
        <f t="shared" si="34"/>
        <v>260.5201301701883</v>
      </c>
      <c r="M230" s="2">
        <f>SUMIF(A:A,A230,L:L)</f>
        <v>5634.553496773307</v>
      </c>
      <c r="N230" s="3">
        <f t="shared" si="35"/>
        <v>0.046236162336443905</v>
      </c>
      <c r="O230" s="7">
        <f t="shared" si="36"/>
        <v>21.628092589591674</v>
      </c>
      <c r="P230" s="3">
        <f t="shared" si="37"/>
      </c>
      <c r="Q230" s="3">
        <f>IF(ISNUMBER(P230),SUMIF(A:A,A230,P:P),"")</f>
      </c>
      <c r="R230" s="3">
        <f t="shared" si="38"/>
      </c>
      <c r="S230" s="8">
        <f t="shared" si="39"/>
      </c>
    </row>
    <row r="231" spans="1:19" ht="15">
      <c r="A231" s="1">
        <v>5</v>
      </c>
      <c r="B231" s="5">
        <v>0.8020833333333334</v>
      </c>
      <c r="C231" s="1" t="s">
        <v>21</v>
      </c>
      <c r="D231" s="1">
        <v>7</v>
      </c>
      <c r="E231" s="1">
        <v>12</v>
      </c>
      <c r="F231" s="1" t="s">
        <v>78</v>
      </c>
      <c r="G231" s="2">
        <v>37.0705</v>
      </c>
      <c r="H231" s="6">
        <f>1+_xlfn.COUNTIFS(A:A,A231,O:O,"&lt;"&amp;O231)</f>
        <v>12</v>
      </c>
      <c r="I231" s="2">
        <f>_xlfn.AVERAGEIF(A:A,A231,G:G)</f>
        <v>47.97443111111111</v>
      </c>
      <c r="J231" s="2">
        <f t="shared" si="32"/>
        <v>-10.903931111111106</v>
      </c>
      <c r="K231" s="2">
        <f t="shared" si="33"/>
        <v>79.0960688888889</v>
      </c>
      <c r="L231" s="2">
        <f t="shared" si="34"/>
        <v>115.09572038595626</v>
      </c>
      <c r="M231" s="2">
        <f>SUMIF(A:A,A231,L:L)</f>
        <v>5634.553496773307</v>
      </c>
      <c r="N231" s="3">
        <f t="shared" si="35"/>
        <v>0.0204267685898922</v>
      </c>
      <c r="O231" s="7">
        <f t="shared" si="36"/>
        <v>48.95536930372977</v>
      </c>
      <c r="P231" s="3">
        <f t="shared" si="37"/>
      </c>
      <c r="Q231" s="3">
        <f>IF(ISNUMBER(P231),SUMIF(A:A,A231,P:P),"")</f>
      </c>
      <c r="R231" s="3">
        <f t="shared" si="38"/>
      </c>
      <c r="S231" s="8">
        <f t="shared" si="39"/>
      </c>
    </row>
    <row r="232" spans="1:19" ht="15">
      <c r="A232" s="1">
        <v>5</v>
      </c>
      <c r="B232" s="5">
        <v>0.8020833333333334</v>
      </c>
      <c r="C232" s="1" t="s">
        <v>21</v>
      </c>
      <c r="D232" s="1">
        <v>7</v>
      </c>
      <c r="E232" s="1">
        <v>13</v>
      </c>
      <c r="F232" s="1" t="s">
        <v>79</v>
      </c>
      <c r="G232" s="2">
        <v>44.414300000000004</v>
      </c>
      <c r="H232" s="6">
        <f>1+_xlfn.COUNTIFS(A:A,A232,O:O,"&lt;"&amp;O232)</f>
        <v>10</v>
      </c>
      <c r="I232" s="2">
        <f>_xlfn.AVERAGEIF(A:A,A232,G:G)</f>
        <v>47.97443111111111</v>
      </c>
      <c r="J232" s="2">
        <f t="shared" si="32"/>
        <v>-3.5601311111111045</v>
      </c>
      <c r="K232" s="2">
        <f t="shared" si="33"/>
        <v>86.4398688888889</v>
      </c>
      <c r="L232" s="2">
        <f t="shared" si="34"/>
        <v>178.82222096287035</v>
      </c>
      <c r="M232" s="2">
        <f>SUMIF(A:A,A232,L:L)</f>
        <v>5634.553496773307</v>
      </c>
      <c r="N232" s="3">
        <f t="shared" si="35"/>
        <v>0.031736715440766505</v>
      </c>
      <c r="O232" s="7">
        <f t="shared" si="36"/>
        <v>31.509246817503936</v>
      </c>
      <c r="P232" s="3">
        <f t="shared" si="37"/>
      </c>
      <c r="Q232" s="3">
        <f>IF(ISNUMBER(P232),SUMIF(A:A,A232,P:P),"")</f>
      </c>
      <c r="R232" s="3">
        <f t="shared" si="38"/>
      </c>
      <c r="S232" s="8">
        <f t="shared" si="39"/>
      </c>
    </row>
    <row r="233" spans="1:19" ht="15">
      <c r="A233" s="1">
        <v>5</v>
      </c>
      <c r="B233" s="5">
        <v>0.8020833333333334</v>
      </c>
      <c r="C233" s="1" t="s">
        <v>21</v>
      </c>
      <c r="D233" s="1">
        <v>7</v>
      </c>
      <c r="E233" s="1">
        <v>14</v>
      </c>
      <c r="F233" s="1" t="s">
        <v>80</v>
      </c>
      <c r="G233" s="2">
        <v>39.5722666666667</v>
      </c>
      <c r="H233" s="6">
        <f>1+_xlfn.COUNTIFS(A:A,A233,O:O,"&lt;"&amp;O233)</f>
        <v>11</v>
      </c>
      <c r="I233" s="2">
        <f>_xlfn.AVERAGEIF(A:A,A233,G:G)</f>
        <v>47.97443111111111</v>
      </c>
      <c r="J233" s="2">
        <f t="shared" si="32"/>
        <v>-8.40216444444441</v>
      </c>
      <c r="K233" s="2">
        <f t="shared" si="33"/>
        <v>81.59783555555559</v>
      </c>
      <c r="L233" s="2">
        <f t="shared" si="34"/>
        <v>133.73632443496993</v>
      </c>
      <c r="M233" s="2">
        <f>SUMIF(A:A,A233,L:L)</f>
        <v>5634.553496773307</v>
      </c>
      <c r="N233" s="3">
        <f t="shared" si="35"/>
        <v>0.02373503499639423</v>
      </c>
      <c r="O233" s="7">
        <f t="shared" si="36"/>
        <v>42.13181063992185</v>
      </c>
      <c r="P233" s="3">
        <f t="shared" si="37"/>
      </c>
      <c r="Q233" s="3">
        <f>IF(ISNUMBER(P233),SUMIF(A:A,A233,P:P),"")</f>
      </c>
      <c r="R233" s="3">
        <f t="shared" si="38"/>
      </c>
      <c r="S233" s="8">
        <f t="shared" si="39"/>
      </c>
    </row>
    <row r="234" spans="1:19" ht="15">
      <c r="A234" s="1">
        <v>5</v>
      </c>
      <c r="B234" s="5">
        <v>0.8020833333333334</v>
      </c>
      <c r="C234" s="1" t="s">
        <v>21</v>
      </c>
      <c r="D234" s="1">
        <v>7</v>
      </c>
      <c r="E234" s="1">
        <v>15</v>
      </c>
      <c r="F234" s="1" t="s">
        <v>81</v>
      </c>
      <c r="G234" s="2">
        <v>25.492033333333303</v>
      </c>
      <c r="H234" s="6">
        <f>1+_xlfn.COUNTIFS(A:A,A234,O:O,"&lt;"&amp;O234)</f>
        <v>14</v>
      </c>
      <c r="I234" s="2">
        <f>_xlfn.AVERAGEIF(A:A,A234,G:G)</f>
        <v>47.97443111111111</v>
      </c>
      <c r="J234" s="2">
        <f t="shared" si="32"/>
        <v>-22.482397777777805</v>
      </c>
      <c r="K234" s="2">
        <f t="shared" si="33"/>
        <v>67.5176022222222</v>
      </c>
      <c r="L234" s="2">
        <f t="shared" si="34"/>
        <v>57.45810843542008</v>
      </c>
      <c r="M234" s="2">
        <f>SUMIF(A:A,A234,L:L)</f>
        <v>5634.553496773307</v>
      </c>
      <c r="N234" s="3">
        <f t="shared" si="35"/>
        <v>0.010197455480425225</v>
      </c>
      <c r="O234" s="7">
        <f t="shared" si="36"/>
        <v>98.06367891672333</v>
      </c>
      <c r="P234" s="3">
        <f t="shared" si="37"/>
      </c>
      <c r="Q234" s="3">
        <f>IF(ISNUMBER(P234),SUMIF(A:A,A234,P:P),"")</f>
      </c>
      <c r="R234" s="3">
        <f t="shared" si="38"/>
      </c>
      <c r="S234" s="8">
        <f t="shared" si="39"/>
      </c>
    </row>
    <row r="235" spans="1:19" ht="15">
      <c r="A235" s="1">
        <v>6</v>
      </c>
      <c r="B235" s="5">
        <v>0.8229166666666666</v>
      </c>
      <c r="C235" s="1" t="s">
        <v>21</v>
      </c>
      <c r="D235" s="1">
        <v>8</v>
      </c>
      <c r="E235" s="1">
        <v>5</v>
      </c>
      <c r="F235" s="1" t="s">
        <v>86</v>
      </c>
      <c r="G235" s="2">
        <v>69.164</v>
      </c>
      <c r="H235" s="6">
        <f>1+_xlfn.COUNTIFS(A:A,A235,O:O,"&lt;"&amp;O235)</f>
        <v>1</v>
      </c>
      <c r="I235" s="2">
        <f>_xlfn.AVERAGEIF(A:A,A235,G:G)</f>
        <v>49.56566222222221</v>
      </c>
      <c r="J235" s="2">
        <f t="shared" si="32"/>
        <v>19.598337777777793</v>
      </c>
      <c r="K235" s="2">
        <f t="shared" si="33"/>
        <v>109.5983377777778</v>
      </c>
      <c r="L235" s="2">
        <f t="shared" si="34"/>
        <v>717.5913572217331</v>
      </c>
      <c r="M235" s="2">
        <f>SUMIF(A:A,A235,L:L)</f>
        <v>4332.860512196765</v>
      </c>
      <c r="N235" s="3">
        <f t="shared" si="35"/>
        <v>0.16561607630842323</v>
      </c>
      <c r="O235" s="7">
        <f t="shared" si="36"/>
        <v>6.038061173105693</v>
      </c>
      <c r="P235" s="3">
        <f t="shared" si="37"/>
        <v>0.16561607630842323</v>
      </c>
      <c r="Q235" s="3">
        <f>IF(ISNUMBER(P235),SUMIF(A:A,A235,P:P),"")</f>
        <v>0.8000049877832348</v>
      </c>
      <c r="R235" s="3">
        <f t="shared" si="38"/>
        <v>0.20701880467937495</v>
      </c>
      <c r="S235" s="8">
        <f t="shared" si="39"/>
        <v>4.830479055024845</v>
      </c>
    </row>
    <row r="236" spans="1:19" ht="15">
      <c r="A236" s="1">
        <v>6</v>
      </c>
      <c r="B236" s="5">
        <v>0.8229166666666666</v>
      </c>
      <c r="C236" s="1" t="s">
        <v>21</v>
      </c>
      <c r="D236" s="1">
        <v>8</v>
      </c>
      <c r="E236" s="1">
        <v>6</v>
      </c>
      <c r="F236" s="1" t="s">
        <v>87</v>
      </c>
      <c r="G236" s="2">
        <v>67.3606666666666</v>
      </c>
      <c r="H236" s="6">
        <f>1+_xlfn.COUNTIFS(A:A,A236,O:O,"&lt;"&amp;O236)</f>
        <v>2</v>
      </c>
      <c r="I236" s="2">
        <f>_xlfn.AVERAGEIF(A:A,A236,G:G)</f>
        <v>49.56566222222221</v>
      </c>
      <c r="J236" s="2">
        <f t="shared" si="32"/>
        <v>17.795004444444395</v>
      </c>
      <c r="K236" s="2">
        <f t="shared" si="33"/>
        <v>107.7950044444444</v>
      </c>
      <c r="L236" s="2">
        <f t="shared" si="34"/>
        <v>644.0009921228918</v>
      </c>
      <c r="M236" s="2">
        <f>SUMIF(A:A,A236,L:L)</f>
        <v>4332.860512196765</v>
      </c>
      <c r="N236" s="3">
        <f t="shared" si="35"/>
        <v>0.14863183116790035</v>
      </c>
      <c r="O236" s="7">
        <f t="shared" si="36"/>
        <v>6.728033908634018</v>
      </c>
      <c r="P236" s="3">
        <f t="shared" si="37"/>
        <v>0.14863183116790035</v>
      </c>
      <c r="Q236" s="3">
        <f>IF(ISNUMBER(P236),SUMIF(A:A,A236,P:P),"")</f>
        <v>0.8000049877832348</v>
      </c>
      <c r="R236" s="3">
        <f t="shared" si="38"/>
        <v>0.18578863061810416</v>
      </c>
      <c r="S236" s="8">
        <f t="shared" si="39"/>
        <v>5.382460684881947</v>
      </c>
    </row>
    <row r="237" spans="1:19" ht="15">
      <c r="A237" s="1">
        <v>6</v>
      </c>
      <c r="B237" s="5">
        <v>0.8229166666666666</v>
      </c>
      <c r="C237" s="1" t="s">
        <v>21</v>
      </c>
      <c r="D237" s="1">
        <v>8</v>
      </c>
      <c r="E237" s="1">
        <v>8</v>
      </c>
      <c r="F237" s="1" t="s">
        <v>89</v>
      </c>
      <c r="G237" s="2">
        <v>66.0472666666666</v>
      </c>
      <c r="H237" s="6">
        <f>1+_xlfn.COUNTIFS(A:A,A237,O:O,"&lt;"&amp;O237)</f>
        <v>3</v>
      </c>
      <c r="I237" s="2">
        <f>_xlfn.AVERAGEIF(A:A,A237,G:G)</f>
        <v>49.56566222222221</v>
      </c>
      <c r="J237" s="2">
        <f t="shared" si="32"/>
        <v>16.481604444444393</v>
      </c>
      <c r="K237" s="2">
        <f t="shared" si="33"/>
        <v>106.4816044444444</v>
      </c>
      <c r="L237" s="2">
        <f t="shared" si="34"/>
        <v>595.1992757300003</v>
      </c>
      <c r="M237" s="2">
        <f>SUMIF(A:A,A237,L:L)</f>
        <v>4332.860512196765</v>
      </c>
      <c r="N237" s="3">
        <f t="shared" si="35"/>
        <v>0.13736866766297853</v>
      </c>
      <c r="O237" s="7">
        <f t="shared" si="36"/>
        <v>7.279680417760246</v>
      </c>
      <c r="P237" s="3">
        <f t="shared" si="37"/>
        <v>0.13736866766297853</v>
      </c>
      <c r="Q237" s="3">
        <f>IF(ISNUMBER(P237),SUMIF(A:A,A237,P:P),"")</f>
        <v>0.8000049877832348</v>
      </c>
      <c r="R237" s="3">
        <f t="shared" si="38"/>
        <v>0.1717097640148704</v>
      </c>
      <c r="S237" s="8">
        <f t="shared" si="39"/>
        <v>5.82378064367614</v>
      </c>
    </row>
    <row r="238" spans="1:19" ht="15">
      <c r="A238" s="1">
        <v>6</v>
      </c>
      <c r="B238" s="5">
        <v>0.8229166666666666</v>
      </c>
      <c r="C238" s="1" t="s">
        <v>21</v>
      </c>
      <c r="D238" s="1">
        <v>8</v>
      </c>
      <c r="E238" s="1">
        <v>1</v>
      </c>
      <c r="F238" s="1" t="s">
        <v>82</v>
      </c>
      <c r="G238" s="2">
        <v>59.1448333333333</v>
      </c>
      <c r="H238" s="6">
        <f>1+_xlfn.COUNTIFS(A:A,A238,O:O,"&lt;"&amp;O238)</f>
        <v>4</v>
      </c>
      <c r="I238" s="2">
        <f>_xlfn.AVERAGEIF(A:A,A238,G:G)</f>
        <v>49.56566222222221</v>
      </c>
      <c r="J238" s="2">
        <f t="shared" si="32"/>
        <v>9.579171111111094</v>
      </c>
      <c r="K238" s="2">
        <f t="shared" si="33"/>
        <v>99.5791711111111</v>
      </c>
      <c r="L238" s="2">
        <f t="shared" si="34"/>
        <v>393.36985125928936</v>
      </c>
      <c r="M238" s="2">
        <f>SUMIF(A:A,A238,L:L)</f>
        <v>4332.860512196765</v>
      </c>
      <c r="N238" s="3">
        <f t="shared" si="35"/>
        <v>0.09078756404734811</v>
      </c>
      <c r="O238" s="7">
        <f t="shared" si="36"/>
        <v>11.014724433827451</v>
      </c>
      <c r="P238" s="3">
        <f t="shared" si="37"/>
        <v>0.09078756404734811</v>
      </c>
      <c r="Q238" s="3">
        <f>IF(ISNUMBER(P238),SUMIF(A:A,A238,P:P),"")</f>
        <v>0.8000049877832348</v>
      </c>
      <c r="R238" s="3">
        <f t="shared" si="38"/>
        <v>0.11348374751876851</v>
      </c>
      <c r="S238" s="8">
        <f t="shared" si="39"/>
        <v>8.81183448611983</v>
      </c>
    </row>
    <row r="239" spans="1:19" ht="15">
      <c r="A239" s="1">
        <v>6</v>
      </c>
      <c r="B239" s="5">
        <v>0.8229166666666666</v>
      </c>
      <c r="C239" s="1" t="s">
        <v>21</v>
      </c>
      <c r="D239" s="1">
        <v>8</v>
      </c>
      <c r="E239" s="1">
        <v>4</v>
      </c>
      <c r="F239" s="1" t="s">
        <v>85</v>
      </c>
      <c r="G239" s="2">
        <v>58.928999999999995</v>
      </c>
      <c r="H239" s="6">
        <f>1+_xlfn.COUNTIFS(A:A,A239,O:O,"&lt;"&amp;O239)</f>
        <v>5</v>
      </c>
      <c r="I239" s="2">
        <f>_xlfn.AVERAGEIF(A:A,A239,G:G)</f>
        <v>49.56566222222221</v>
      </c>
      <c r="J239" s="2">
        <f t="shared" si="32"/>
        <v>9.363337777777787</v>
      </c>
      <c r="K239" s="2">
        <f t="shared" si="33"/>
        <v>99.36333777777779</v>
      </c>
      <c r="L239" s="2">
        <f t="shared" si="34"/>
        <v>388.30855431567335</v>
      </c>
      <c r="M239" s="2">
        <f>SUMIF(A:A,A239,L:L)</f>
        <v>4332.860512196765</v>
      </c>
      <c r="N239" s="3">
        <f t="shared" si="35"/>
        <v>0.08961944498850265</v>
      </c>
      <c r="O239" s="7">
        <f t="shared" si="36"/>
        <v>11.158292713465151</v>
      </c>
      <c r="P239" s="3">
        <f t="shared" si="37"/>
        <v>0.08961944498850265</v>
      </c>
      <c r="Q239" s="3">
        <f>IF(ISNUMBER(P239),SUMIF(A:A,A239,P:P),"")</f>
        <v>0.8000049877832348</v>
      </c>
      <c r="R239" s="3">
        <f t="shared" si="38"/>
        <v>0.1120236077987872</v>
      </c>
      <c r="S239" s="8">
        <f t="shared" si="39"/>
        <v>8.926689825917446</v>
      </c>
    </row>
    <row r="240" spans="1:19" ht="15">
      <c r="A240" s="1">
        <v>6</v>
      </c>
      <c r="B240" s="5">
        <v>0.8229166666666666</v>
      </c>
      <c r="C240" s="1" t="s">
        <v>21</v>
      </c>
      <c r="D240" s="1">
        <v>8</v>
      </c>
      <c r="E240" s="1">
        <v>9</v>
      </c>
      <c r="F240" s="1" t="s">
        <v>90</v>
      </c>
      <c r="G240" s="2">
        <v>54.1375</v>
      </c>
      <c r="H240" s="6">
        <f>1+_xlfn.COUNTIFS(A:A,A240,O:O,"&lt;"&amp;O240)</f>
        <v>6</v>
      </c>
      <c r="I240" s="2">
        <f>_xlfn.AVERAGEIF(A:A,A240,G:G)</f>
        <v>49.56566222222221</v>
      </c>
      <c r="J240" s="2">
        <f t="shared" si="32"/>
        <v>4.5718377777777945</v>
      </c>
      <c r="K240" s="2">
        <f t="shared" si="33"/>
        <v>94.5718377777778</v>
      </c>
      <c r="L240" s="2">
        <f t="shared" si="34"/>
        <v>291.2873586411849</v>
      </c>
      <c r="M240" s="2">
        <f>SUMIF(A:A,A240,L:L)</f>
        <v>4332.860512196765</v>
      </c>
      <c r="N240" s="3">
        <f t="shared" si="35"/>
        <v>0.06722749505118546</v>
      </c>
      <c r="O240" s="7">
        <f t="shared" si="36"/>
        <v>14.874866291516934</v>
      </c>
      <c r="P240" s="3">
        <f t="shared" si="37"/>
        <v>0.06722749505118546</v>
      </c>
      <c r="Q240" s="3">
        <f>IF(ISNUMBER(P240),SUMIF(A:A,A240,P:P),"")</f>
        <v>0.8000049877832348</v>
      </c>
      <c r="R240" s="3">
        <f t="shared" si="38"/>
        <v>0.08403384488572847</v>
      </c>
      <c r="S240" s="8">
        <f t="shared" si="39"/>
        <v>11.899967225822255</v>
      </c>
    </row>
    <row r="241" spans="1:19" ht="15">
      <c r="A241" s="1">
        <v>6</v>
      </c>
      <c r="B241" s="5">
        <v>0.8229166666666666</v>
      </c>
      <c r="C241" s="1" t="s">
        <v>21</v>
      </c>
      <c r="D241" s="1">
        <v>8</v>
      </c>
      <c r="E241" s="1">
        <v>11</v>
      </c>
      <c r="F241" s="1" t="s">
        <v>92</v>
      </c>
      <c r="G241" s="2">
        <v>49.8997</v>
      </c>
      <c r="H241" s="6">
        <f>1+_xlfn.COUNTIFS(A:A,A241,O:O,"&lt;"&amp;O241)</f>
        <v>7</v>
      </c>
      <c r="I241" s="2">
        <f>_xlfn.AVERAGEIF(A:A,A241,G:G)</f>
        <v>49.56566222222221</v>
      </c>
      <c r="J241" s="2">
        <f t="shared" si="32"/>
        <v>0.33403777777779453</v>
      </c>
      <c r="K241" s="2">
        <f t="shared" si="33"/>
        <v>90.3340377777778</v>
      </c>
      <c r="L241" s="2">
        <f t="shared" si="34"/>
        <v>225.88866986137742</v>
      </c>
      <c r="M241" s="2">
        <f>SUMIF(A:A,A241,L:L)</f>
        <v>4332.860512196765</v>
      </c>
      <c r="N241" s="3">
        <f t="shared" si="35"/>
        <v>0.052133843040991786</v>
      </c>
      <c r="O241" s="7">
        <f t="shared" si="36"/>
        <v>19.181398141198226</v>
      </c>
      <c r="P241" s="3">
        <f t="shared" si="37"/>
        <v>0.052133843040991786</v>
      </c>
      <c r="Q241" s="3">
        <f>IF(ISNUMBER(P241),SUMIF(A:A,A241,P:P),"")</f>
        <v>0.8000049877832348</v>
      </c>
      <c r="R241" s="3">
        <f t="shared" si="38"/>
        <v>0.06516689750329119</v>
      </c>
      <c r="S241" s="8">
        <f t="shared" si="39"/>
        <v>15.345214185614653</v>
      </c>
    </row>
    <row r="242" spans="1:19" ht="15">
      <c r="A242" s="1">
        <v>6</v>
      </c>
      <c r="B242" s="5">
        <v>0.8229166666666666</v>
      </c>
      <c r="C242" s="1" t="s">
        <v>21</v>
      </c>
      <c r="D242" s="1">
        <v>8</v>
      </c>
      <c r="E242" s="1">
        <v>12</v>
      </c>
      <c r="F242" s="1" t="s">
        <v>93</v>
      </c>
      <c r="G242" s="2">
        <v>48.7367333333333</v>
      </c>
      <c r="H242" s="6">
        <f>1+_xlfn.COUNTIFS(A:A,A242,O:O,"&lt;"&amp;O242)</f>
        <v>8</v>
      </c>
      <c r="I242" s="2">
        <f>_xlfn.AVERAGEIF(A:A,A242,G:G)</f>
        <v>49.56566222222221</v>
      </c>
      <c r="J242" s="2">
        <f t="shared" si="32"/>
        <v>-0.8289288888889104</v>
      </c>
      <c r="K242" s="2">
        <f t="shared" si="33"/>
        <v>89.17107111111109</v>
      </c>
      <c r="L242" s="2">
        <f t="shared" si="34"/>
        <v>210.66396197428378</v>
      </c>
      <c r="M242" s="2">
        <f>SUMIF(A:A,A242,L:L)</f>
        <v>4332.860512196765</v>
      </c>
      <c r="N242" s="3">
        <f t="shared" si="35"/>
        <v>0.04862006551590486</v>
      </c>
      <c r="O242" s="7">
        <f t="shared" si="36"/>
        <v>20.56763991140396</v>
      </c>
      <c r="P242" s="3">
        <f t="shared" si="37"/>
        <v>0.04862006551590486</v>
      </c>
      <c r="Q242" s="3">
        <f>IF(ISNUMBER(P242),SUMIF(A:A,A242,P:P),"")</f>
        <v>0.8000049877832348</v>
      </c>
      <c r="R242" s="3">
        <f t="shared" si="38"/>
        <v>0.06077470298107528</v>
      </c>
      <c r="S242" s="8">
        <f t="shared" si="39"/>
        <v>16.454214516052698</v>
      </c>
    </row>
    <row r="243" spans="1:19" ht="15">
      <c r="A243" s="1">
        <v>6</v>
      </c>
      <c r="B243" s="5">
        <v>0.8229166666666666</v>
      </c>
      <c r="C243" s="1" t="s">
        <v>21</v>
      </c>
      <c r="D243" s="1">
        <v>8</v>
      </c>
      <c r="E243" s="1">
        <v>2</v>
      </c>
      <c r="F243" s="1" t="s">
        <v>83</v>
      </c>
      <c r="G243" s="2">
        <v>44.4011</v>
      </c>
      <c r="H243" s="6">
        <f>1+_xlfn.COUNTIFS(A:A,A243,O:O,"&lt;"&amp;O243)</f>
        <v>10</v>
      </c>
      <c r="I243" s="2">
        <f>_xlfn.AVERAGEIF(A:A,A243,G:G)</f>
        <v>49.56566222222221</v>
      </c>
      <c r="J243" s="2">
        <f t="shared" si="32"/>
        <v>-5.164562222222209</v>
      </c>
      <c r="K243" s="2">
        <f t="shared" si="33"/>
        <v>84.8354377777778</v>
      </c>
      <c r="L243" s="2">
        <f t="shared" si="34"/>
        <v>162.41036777463864</v>
      </c>
      <c r="M243" s="2">
        <f>SUMIF(A:A,A243,L:L)</f>
        <v>4332.860512196765</v>
      </c>
      <c r="N243" s="3">
        <f t="shared" si="35"/>
        <v>0.0374834055510124</v>
      </c>
      <c r="O243" s="7">
        <f t="shared" si="36"/>
        <v>26.67847238797625</v>
      </c>
      <c r="P243" s="3">
        <f t="shared" si="37"/>
      </c>
      <c r="Q243" s="3">
        <f>IF(ISNUMBER(P243),SUMIF(A:A,A243,P:P),"")</f>
      </c>
      <c r="R243" s="3">
        <f t="shared" si="38"/>
      </c>
      <c r="S243" s="8">
        <f t="shared" si="39"/>
      </c>
    </row>
    <row r="244" spans="1:19" ht="15">
      <c r="A244" s="1">
        <v>6</v>
      </c>
      <c r="B244" s="5">
        <v>0.8229166666666666</v>
      </c>
      <c r="C244" s="1" t="s">
        <v>21</v>
      </c>
      <c r="D244" s="1">
        <v>8</v>
      </c>
      <c r="E244" s="1">
        <v>3</v>
      </c>
      <c r="F244" s="1" t="s">
        <v>84</v>
      </c>
      <c r="G244" s="2">
        <v>46.3215</v>
      </c>
      <c r="H244" s="6">
        <f>1+_xlfn.COUNTIFS(A:A,A244,O:O,"&lt;"&amp;O244)</f>
        <v>9</v>
      </c>
      <c r="I244" s="2">
        <f>_xlfn.AVERAGEIF(A:A,A244,G:G)</f>
        <v>49.56566222222221</v>
      </c>
      <c r="J244" s="2">
        <f t="shared" si="32"/>
        <v>-3.244162222222208</v>
      </c>
      <c r="K244" s="2">
        <f t="shared" si="33"/>
        <v>86.7558377777778</v>
      </c>
      <c r="L244" s="2">
        <f t="shared" si="34"/>
        <v>182.24469583270948</v>
      </c>
      <c r="M244" s="2">
        <f>SUMIF(A:A,A244,L:L)</f>
        <v>4332.860512196765</v>
      </c>
      <c r="N244" s="3">
        <f t="shared" si="35"/>
        <v>0.04206105765918396</v>
      </c>
      <c r="O244" s="7">
        <f t="shared" si="36"/>
        <v>23.77496087004963</v>
      </c>
      <c r="P244" s="3">
        <f t="shared" si="37"/>
      </c>
      <c r="Q244" s="3">
        <f>IF(ISNUMBER(P244),SUMIF(A:A,A244,P:P),"")</f>
      </c>
      <c r="R244" s="3">
        <f t="shared" si="38"/>
      </c>
      <c r="S244" s="8">
        <f t="shared" si="39"/>
      </c>
    </row>
    <row r="245" spans="1:19" ht="15">
      <c r="A245" s="1">
        <v>6</v>
      </c>
      <c r="B245" s="5">
        <v>0.8229166666666666</v>
      </c>
      <c r="C245" s="1" t="s">
        <v>21</v>
      </c>
      <c r="D245" s="1">
        <v>8</v>
      </c>
      <c r="E245" s="1">
        <v>7</v>
      </c>
      <c r="F245" s="1" t="s">
        <v>88</v>
      </c>
      <c r="G245" s="2">
        <v>31.311766666666703</v>
      </c>
      <c r="H245" s="6">
        <f>1+_xlfn.COUNTIFS(A:A,A245,O:O,"&lt;"&amp;O245)</f>
        <v>14</v>
      </c>
      <c r="I245" s="2">
        <f>_xlfn.AVERAGEIF(A:A,A245,G:G)</f>
        <v>49.56566222222221</v>
      </c>
      <c r="J245" s="2">
        <f t="shared" si="32"/>
        <v>-18.253895555555506</v>
      </c>
      <c r="K245" s="2">
        <f t="shared" si="33"/>
        <v>71.7461044444445</v>
      </c>
      <c r="L245" s="2">
        <f t="shared" si="34"/>
        <v>74.05190503131371</v>
      </c>
      <c r="M245" s="2">
        <f>SUMIF(A:A,A245,L:L)</f>
        <v>4332.860512196765</v>
      </c>
      <c r="N245" s="3">
        <f t="shared" si="35"/>
        <v>0.017090765978471187</v>
      </c>
      <c r="O245" s="7">
        <f t="shared" si="36"/>
        <v>58.5111282466611</v>
      </c>
      <c r="P245" s="3">
        <f t="shared" si="37"/>
      </c>
      <c r="Q245" s="3">
        <f>IF(ISNUMBER(P245),SUMIF(A:A,A245,P:P),"")</f>
      </c>
      <c r="R245" s="3">
        <f t="shared" si="38"/>
      </c>
      <c r="S245" s="8">
        <f t="shared" si="39"/>
      </c>
    </row>
    <row r="246" spans="1:19" ht="15">
      <c r="A246" s="1">
        <v>6</v>
      </c>
      <c r="B246" s="5">
        <v>0.8229166666666666</v>
      </c>
      <c r="C246" s="1" t="s">
        <v>21</v>
      </c>
      <c r="D246" s="1">
        <v>8</v>
      </c>
      <c r="E246" s="1">
        <v>10</v>
      </c>
      <c r="F246" s="1" t="s">
        <v>91</v>
      </c>
      <c r="G246" s="2">
        <v>26.1202</v>
      </c>
      <c r="H246" s="6">
        <f>1+_xlfn.COUNTIFS(A:A,A246,O:O,"&lt;"&amp;O246)</f>
        <v>15</v>
      </c>
      <c r="I246" s="2">
        <f>_xlfn.AVERAGEIF(A:A,A246,G:G)</f>
        <v>49.56566222222221</v>
      </c>
      <c r="J246" s="2">
        <f t="shared" si="32"/>
        <v>-23.445462222222208</v>
      </c>
      <c r="K246" s="2">
        <f t="shared" si="33"/>
        <v>66.5545377777778</v>
      </c>
      <c r="L246" s="2">
        <f t="shared" si="34"/>
        <v>54.232061094443395</v>
      </c>
      <c r="M246" s="2">
        <f>SUMIF(A:A,A246,L:L)</f>
        <v>4332.860512196765</v>
      </c>
      <c r="N246" s="3">
        <f t="shared" si="35"/>
        <v>0.012516456724554856</v>
      </c>
      <c r="O246" s="7">
        <f t="shared" si="36"/>
        <v>79.89481544231239</v>
      </c>
      <c r="P246" s="3">
        <f t="shared" si="37"/>
      </c>
      <c r="Q246" s="3">
        <f>IF(ISNUMBER(P246),SUMIF(A:A,A246,P:P),"")</f>
      </c>
      <c r="R246" s="3">
        <f t="shared" si="38"/>
      </c>
      <c r="S246" s="8">
        <f t="shared" si="39"/>
      </c>
    </row>
    <row r="247" spans="1:19" ht="15">
      <c r="A247" s="1">
        <v>6</v>
      </c>
      <c r="B247" s="5">
        <v>0.8229166666666666</v>
      </c>
      <c r="C247" s="1" t="s">
        <v>21</v>
      </c>
      <c r="D247" s="1">
        <v>8</v>
      </c>
      <c r="E247" s="1">
        <v>13</v>
      </c>
      <c r="F247" s="1" t="s">
        <v>94</v>
      </c>
      <c r="G247" s="2">
        <v>43.5296000000001</v>
      </c>
      <c r="H247" s="6">
        <f>1+_xlfn.COUNTIFS(A:A,A247,O:O,"&lt;"&amp;O247)</f>
        <v>11</v>
      </c>
      <c r="I247" s="2">
        <f>_xlfn.AVERAGEIF(A:A,A247,G:G)</f>
        <v>49.56566222222221</v>
      </c>
      <c r="J247" s="2">
        <f t="shared" si="32"/>
        <v>-6.036062222222107</v>
      </c>
      <c r="K247" s="2">
        <f t="shared" si="33"/>
        <v>83.96393777777789</v>
      </c>
      <c r="L247" s="2">
        <f t="shared" si="34"/>
        <v>154.13614443909665</v>
      </c>
      <c r="M247" s="2">
        <f>SUMIF(A:A,A247,L:L)</f>
        <v>4332.860512196765</v>
      </c>
      <c r="N247" s="3">
        <f t="shared" si="35"/>
        <v>0.03557376103043517</v>
      </c>
      <c r="O247" s="7">
        <f t="shared" si="36"/>
        <v>28.110606554770772</v>
      </c>
      <c r="P247" s="3">
        <f t="shared" si="37"/>
      </c>
      <c r="Q247" s="3">
        <f>IF(ISNUMBER(P247),SUMIF(A:A,A247,P:P),"")</f>
      </c>
      <c r="R247" s="3">
        <f t="shared" si="38"/>
      </c>
      <c r="S247" s="8">
        <f t="shared" si="39"/>
      </c>
    </row>
    <row r="248" spans="1:19" ht="15">
      <c r="A248" s="1">
        <v>6</v>
      </c>
      <c r="B248" s="5">
        <v>0.8229166666666666</v>
      </c>
      <c r="C248" s="1" t="s">
        <v>21</v>
      </c>
      <c r="D248" s="1">
        <v>8</v>
      </c>
      <c r="E248" s="1">
        <v>14</v>
      </c>
      <c r="F248" s="1" t="s">
        <v>95</v>
      </c>
      <c r="G248" s="2">
        <v>37.1047</v>
      </c>
      <c r="H248" s="6">
        <f>1+_xlfn.COUNTIFS(A:A,A248,O:O,"&lt;"&amp;O248)</f>
        <v>13</v>
      </c>
      <c r="I248" s="2">
        <f>_xlfn.AVERAGEIF(A:A,A248,G:G)</f>
        <v>49.56566222222221</v>
      </c>
      <c r="J248" s="2">
        <f t="shared" si="32"/>
        <v>-12.460962222222207</v>
      </c>
      <c r="K248" s="2">
        <f t="shared" si="33"/>
        <v>77.53903777777779</v>
      </c>
      <c r="L248" s="2">
        <f t="shared" si="34"/>
        <v>104.83023861454673</v>
      </c>
      <c r="M248" s="2">
        <f>SUMIF(A:A,A248,L:L)</f>
        <v>4332.860512196765</v>
      </c>
      <c r="N248" s="3">
        <f t="shared" si="35"/>
        <v>0.024194233421421105</v>
      </c>
      <c r="O248" s="7">
        <f t="shared" si="36"/>
        <v>41.33216302338471</v>
      </c>
      <c r="P248" s="3">
        <f t="shared" si="37"/>
      </c>
      <c r="Q248" s="3">
        <f>IF(ISNUMBER(P248),SUMIF(A:A,A248,P:P),"")</f>
      </c>
      <c r="R248" s="3">
        <f t="shared" si="38"/>
      </c>
      <c r="S248" s="8">
        <f t="shared" si="39"/>
      </c>
    </row>
    <row r="249" spans="1:19" ht="15">
      <c r="A249" s="1">
        <v>6</v>
      </c>
      <c r="B249" s="5">
        <v>0.8229166666666666</v>
      </c>
      <c r="C249" s="1" t="s">
        <v>21</v>
      </c>
      <c r="D249" s="1">
        <v>8</v>
      </c>
      <c r="E249" s="1">
        <v>15</v>
      </c>
      <c r="F249" s="1" t="s">
        <v>96</v>
      </c>
      <c r="G249" s="2">
        <v>41.276366666666696</v>
      </c>
      <c r="H249" s="6">
        <f>1+_xlfn.COUNTIFS(A:A,A249,O:O,"&lt;"&amp;O249)</f>
        <v>12</v>
      </c>
      <c r="I249" s="2">
        <f>_xlfn.AVERAGEIF(A:A,A249,G:G)</f>
        <v>49.56566222222221</v>
      </c>
      <c r="J249" s="2">
        <f t="shared" si="32"/>
        <v>-8.289295555555512</v>
      </c>
      <c r="K249" s="2">
        <f t="shared" si="33"/>
        <v>81.71070444444449</v>
      </c>
      <c r="L249" s="2">
        <f t="shared" si="34"/>
        <v>134.64507828358143</v>
      </c>
      <c r="M249" s="2">
        <f>SUMIF(A:A,A249,L:L)</f>
        <v>4332.860512196765</v>
      </c>
      <c r="N249" s="3">
        <f t="shared" si="35"/>
        <v>0.03107533185168618</v>
      </c>
      <c r="O249" s="7">
        <f t="shared" si="36"/>
        <v>32.17986552075192</v>
      </c>
      <c r="P249" s="3">
        <f t="shared" si="37"/>
      </c>
      <c r="Q249" s="3">
        <f>IF(ISNUMBER(P249),SUMIF(A:A,A249,P:P),"")</f>
      </c>
      <c r="R249" s="3">
        <f t="shared" si="38"/>
      </c>
      <c r="S249" s="8">
        <f t="shared" si="39"/>
      </c>
    </row>
    <row r="250" spans="1:19" ht="15">
      <c r="A250" s="1">
        <v>26</v>
      </c>
      <c r="B250" s="5">
        <v>0.8333333333333334</v>
      </c>
      <c r="C250" s="1" t="s">
        <v>260</v>
      </c>
      <c r="D250" s="1">
        <v>5</v>
      </c>
      <c r="E250" s="1">
        <v>3</v>
      </c>
      <c r="F250" s="1" t="s">
        <v>274</v>
      </c>
      <c r="G250" s="2">
        <v>76.1707333333334</v>
      </c>
      <c r="H250" s="6">
        <f>1+_xlfn.COUNTIFS(A:A,A250,O:O,"&lt;"&amp;O250)</f>
        <v>1</v>
      </c>
      <c r="I250" s="2">
        <f>_xlfn.AVERAGEIF(A:A,A250,G:G)</f>
        <v>47.24615714285716</v>
      </c>
      <c r="J250" s="2">
        <f t="shared" si="32"/>
        <v>28.924576190476245</v>
      </c>
      <c r="K250" s="2">
        <f t="shared" si="33"/>
        <v>118.92457619047624</v>
      </c>
      <c r="L250" s="2">
        <f t="shared" si="34"/>
        <v>1255.732782276654</v>
      </c>
      <c r="M250" s="2">
        <f>SUMIF(A:A,A250,L:L)</f>
        <v>2465.5329673792203</v>
      </c>
      <c r="N250" s="3">
        <f t="shared" si="35"/>
        <v>0.5093149428098933</v>
      </c>
      <c r="O250" s="7">
        <f t="shared" si="36"/>
        <v>1.9634216787023655</v>
      </c>
      <c r="P250" s="3">
        <f t="shared" si="37"/>
        <v>0.5093149428098933</v>
      </c>
      <c r="Q250" s="3">
        <f>IF(ISNUMBER(P250),SUMIF(A:A,A250,P:P),"")</f>
        <v>0.9379582251794955</v>
      </c>
      <c r="R250" s="3">
        <f t="shared" si="38"/>
        <v>0.5430038664167869</v>
      </c>
      <c r="S250" s="8">
        <f t="shared" si="39"/>
        <v>1.8416075130346166</v>
      </c>
    </row>
    <row r="251" spans="1:19" ht="15">
      <c r="A251" s="1">
        <v>26</v>
      </c>
      <c r="B251" s="5">
        <v>0.8333333333333334</v>
      </c>
      <c r="C251" s="1" t="s">
        <v>260</v>
      </c>
      <c r="D251" s="1">
        <v>5</v>
      </c>
      <c r="E251" s="1">
        <v>8</v>
      </c>
      <c r="F251" s="1" t="s">
        <v>278</v>
      </c>
      <c r="G251" s="2">
        <v>58.32413333333329</v>
      </c>
      <c r="H251" s="6">
        <f>1+_xlfn.COUNTIFS(A:A,A251,O:O,"&lt;"&amp;O251)</f>
        <v>2</v>
      </c>
      <c r="I251" s="2">
        <f>_xlfn.AVERAGEIF(A:A,A251,G:G)</f>
        <v>47.24615714285716</v>
      </c>
      <c r="J251" s="2">
        <f t="shared" si="32"/>
        <v>11.077976190476136</v>
      </c>
      <c r="K251" s="2">
        <f t="shared" si="33"/>
        <v>101.07797619047614</v>
      </c>
      <c r="L251" s="2">
        <f t="shared" si="34"/>
        <v>430.3843176205741</v>
      </c>
      <c r="M251" s="2">
        <f>SUMIF(A:A,A251,L:L)</f>
        <v>2465.5329673792203</v>
      </c>
      <c r="N251" s="3">
        <f t="shared" si="35"/>
        <v>0.17456035807059533</v>
      </c>
      <c r="O251" s="7">
        <f t="shared" si="36"/>
        <v>5.728677524799657</v>
      </c>
      <c r="P251" s="3">
        <f t="shared" si="37"/>
        <v>0.17456035807059533</v>
      </c>
      <c r="Q251" s="3">
        <f>IF(ISNUMBER(P251),SUMIF(A:A,A251,P:P),"")</f>
        <v>0.9379582251794955</v>
      </c>
      <c r="R251" s="3">
        <f t="shared" si="38"/>
        <v>0.18610675122251846</v>
      </c>
      <c r="S251" s="8">
        <f t="shared" si="39"/>
        <v>5.373260203786752</v>
      </c>
    </row>
    <row r="252" spans="1:19" ht="15">
      <c r="A252" s="1">
        <v>26</v>
      </c>
      <c r="B252" s="5">
        <v>0.8333333333333334</v>
      </c>
      <c r="C252" s="1" t="s">
        <v>260</v>
      </c>
      <c r="D252" s="1">
        <v>5</v>
      </c>
      <c r="E252" s="1">
        <v>6</v>
      </c>
      <c r="F252" s="1" t="s">
        <v>277</v>
      </c>
      <c r="G252" s="2">
        <v>51.4633333333334</v>
      </c>
      <c r="H252" s="6">
        <f>1+_xlfn.COUNTIFS(A:A,A252,O:O,"&lt;"&amp;O252)</f>
        <v>3</v>
      </c>
      <c r="I252" s="2">
        <f>_xlfn.AVERAGEIF(A:A,A252,G:G)</f>
        <v>47.24615714285716</v>
      </c>
      <c r="J252" s="2">
        <f t="shared" si="32"/>
        <v>4.217176190476245</v>
      </c>
      <c r="K252" s="2">
        <f t="shared" si="33"/>
        <v>94.21717619047624</v>
      </c>
      <c r="L252" s="2">
        <f t="shared" si="34"/>
        <v>285.154338255492</v>
      </c>
      <c r="M252" s="2">
        <f>SUMIF(A:A,A252,L:L)</f>
        <v>2465.5329673792203</v>
      </c>
      <c r="N252" s="3">
        <f t="shared" si="35"/>
        <v>0.11565626662806362</v>
      </c>
      <c r="O252" s="7">
        <f t="shared" si="36"/>
        <v>8.646310564527191</v>
      </c>
      <c r="P252" s="3">
        <f t="shared" si="37"/>
        <v>0.11565626662806362</v>
      </c>
      <c r="Q252" s="3">
        <f>IF(ISNUMBER(P252),SUMIF(A:A,A252,P:P),"")</f>
        <v>0.9379582251794955</v>
      </c>
      <c r="R252" s="3">
        <f t="shared" si="38"/>
        <v>0.123306415491938</v>
      </c>
      <c r="S252" s="8">
        <f t="shared" si="39"/>
        <v>8.109878111454645</v>
      </c>
    </row>
    <row r="253" spans="1:19" ht="15">
      <c r="A253" s="1">
        <v>26</v>
      </c>
      <c r="B253" s="5">
        <v>0.8333333333333334</v>
      </c>
      <c r="C253" s="1" t="s">
        <v>260</v>
      </c>
      <c r="D253" s="1">
        <v>5</v>
      </c>
      <c r="E253" s="1">
        <v>2</v>
      </c>
      <c r="F253" s="1" t="s">
        <v>273</v>
      </c>
      <c r="G253" s="2">
        <v>43.3338333333333</v>
      </c>
      <c r="H253" s="6">
        <f>1+_xlfn.COUNTIFS(A:A,A253,O:O,"&lt;"&amp;O253)</f>
        <v>4</v>
      </c>
      <c r="I253" s="2">
        <f>_xlfn.AVERAGEIF(A:A,A253,G:G)</f>
        <v>47.24615714285716</v>
      </c>
      <c r="J253" s="2">
        <f t="shared" si="32"/>
        <v>-3.912323809523855</v>
      </c>
      <c r="K253" s="2">
        <f t="shared" si="33"/>
        <v>86.08767619047615</v>
      </c>
      <c r="L253" s="2">
        <f t="shared" si="34"/>
        <v>175.08307427524707</v>
      </c>
      <c r="M253" s="2">
        <f>SUMIF(A:A,A253,L:L)</f>
        <v>2465.5329673792203</v>
      </c>
      <c r="N253" s="3">
        <f t="shared" si="35"/>
        <v>0.07101226249728657</v>
      </c>
      <c r="O253" s="7">
        <f t="shared" si="36"/>
        <v>14.082074909783515</v>
      </c>
      <c r="P253" s="3">
        <f t="shared" si="37"/>
        <v>0.07101226249728657</v>
      </c>
      <c r="Q253" s="3">
        <f>IF(ISNUMBER(P253),SUMIF(A:A,A253,P:P),"")</f>
        <v>0.9379582251794955</v>
      </c>
      <c r="R253" s="3">
        <f t="shared" si="38"/>
        <v>0.07570940857594917</v>
      </c>
      <c r="S253" s="8">
        <f t="shared" si="39"/>
        <v>13.20839798922525</v>
      </c>
    </row>
    <row r="254" spans="1:19" ht="15">
      <c r="A254" s="1">
        <v>26</v>
      </c>
      <c r="B254" s="5">
        <v>0.8333333333333334</v>
      </c>
      <c r="C254" s="1" t="s">
        <v>260</v>
      </c>
      <c r="D254" s="1">
        <v>5</v>
      </c>
      <c r="E254" s="1">
        <v>5</v>
      </c>
      <c r="F254" s="1" t="s">
        <v>276</v>
      </c>
      <c r="G254" s="2">
        <v>42.467266666666696</v>
      </c>
      <c r="H254" s="6">
        <f>1+_xlfn.COUNTIFS(A:A,A254,O:O,"&lt;"&amp;O254)</f>
        <v>5</v>
      </c>
      <c r="I254" s="2">
        <f>_xlfn.AVERAGEIF(A:A,A254,G:G)</f>
        <v>47.24615714285716</v>
      </c>
      <c r="J254" s="2">
        <f t="shared" si="32"/>
        <v>-4.778890476190462</v>
      </c>
      <c r="K254" s="2">
        <f t="shared" si="33"/>
        <v>85.22110952380953</v>
      </c>
      <c r="L254" s="2">
        <f t="shared" si="34"/>
        <v>166.21241377658112</v>
      </c>
      <c r="M254" s="2">
        <f>SUMIF(A:A,A254,L:L)</f>
        <v>2465.5329673792203</v>
      </c>
      <c r="N254" s="3">
        <f t="shared" si="35"/>
        <v>0.06741439517365667</v>
      </c>
      <c r="O254" s="7">
        <f t="shared" si="36"/>
        <v>14.833627112192309</v>
      </c>
      <c r="P254" s="3">
        <f t="shared" si="37"/>
        <v>0.06741439517365667</v>
      </c>
      <c r="Q254" s="3">
        <f>IF(ISNUMBER(P254),SUMIF(A:A,A254,P:P),"")</f>
        <v>0.9379582251794955</v>
      </c>
      <c r="R254" s="3">
        <f t="shared" si="38"/>
        <v>0.07187355829280744</v>
      </c>
      <c r="S254" s="8">
        <f t="shared" si="39"/>
        <v>13.913322559126344</v>
      </c>
    </row>
    <row r="255" spans="1:19" ht="15">
      <c r="A255" s="1">
        <v>26</v>
      </c>
      <c r="B255" s="5">
        <v>0.8333333333333334</v>
      </c>
      <c r="C255" s="1" t="s">
        <v>260</v>
      </c>
      <c r="D255" s="1">
        <v>5</v>
      </c>
      <c r="E255" s="1">
        <v>1</v>
      </c>
      <c r="F255" s="1" t="s">
        <v>272</v>
      </c>
      <c r="G255" s="2">
        <v>28.2067</v>
      </c>
      <c r="H255" s="6">
        <f>1+_xlfn.COUNTIFS(A:A,A255,O:O,"&lt;"&amp;O255)</f>
        <v>7</v>
      </c>
      <c r="I255" s="2">
        <f>_xlfn.AVERAGEIF(A:A,A255,G:G)</f>
        <v>47.24615714285716</v>
      </c>
      <c r="J255" s="2">
        <f t="shared" si="32"/>
        <v>-19.039457142857156</v>
      </c>
      <c r="K255" s="2">
        <f t="shared" si="33"/>
        <v>70.96054285714284</v>
      </c>
      <c r="L255" s="2">
        <f t="shared" si="34"/>
        <v>70.6425441547994</v>
      </c>
      <c r="M255" s="2">
        <f>SUMIF(A:A,A255,L:L)</f>
        <v>2465.5329673792203</v>
      </c>
      <c r="N255" s="3">
        <f t="shared" si="35"/>
        <v>0.028652037952625747</v>
      </c>
      <c r="O255" s="7">
        <f t="shared" si="36"/>
        <v>34.9015313205097</v>
      </c>
      <c r="P255" s="3">
        <f t="shared" si="37"/>
      </c>
      <c r="Q255" s="3">
        <f>IF(ISNUMBER(P255),SUMIF(A:A,A255,P:P),"")</f>
      </c>
      <c r="R255" s="3">
        <f t="shared" si="38"/>
      </c>
      <c r="S255" s="8">
        <f t="shared" si="39"/>
      </c>
    </row>
    <row r="256" spans="1:19" ht="15">
      <c r="A256" s="1">
        <v>26</v>
      </c>
      <c r="B256" s="5">
        <v>0.8333333333333334</v>
      </c>
      <c r="C256" s="1" t="s">
        <v>260</v>
      </c>
      <c r="D256" s="1">
        <v>5</v>
      </c>
      <c r="E256" s="1">
        <v>4</v>
      </c>
      <c r="F256" s="1" t="s">
        <v>275</v>
      </c>
      <c r="G256" s="2">
        <v>30.757099999999998</v>
      </c>
      <c r="H256" s="6">
        <f>1+_xlfn.COUNTIFS(A:A,A256,O:O,"&lt;"&amp;O256)</f>
        <v>6</v>
      </c>
      <c r="I256" s="2">
        <f>_xlfn.AVERAGEIF(A:A,A256,G:G)</f>
        <v>47.24615714285716</v>
      </c>
      <c r="J256" s="2">
        <f t="shared" si="32"/>
        <v>-16.48905714285716</v>
      </c>
      <c r="K256" s="2">
        <f t="shared" si="33"/>
        <v>73.51094285714284</v>
      </c>
      <c r="L256" s="2">
        <f t="shared" si="34"/>
        <v>82.32349701987249</v>
      </c>
      <c r="M256" s="2">
        <f>SUMIF(A:A,A256,L:L)</f>
        <v>2465.5329673792203</v>
      </c>
      <c r="N256" s="3">
        <f t="shared" si="35"/>
        <v>0.033389736867878765</v>
      </c>
      <c r="O256" s="7">
        <f t="shared" si="36"/>
        <v>29.949322570493486</v>
      </c>
      <c r="P256" s="3">
        <f t="shared" si="37"/>
      </c>
      <c r="Q256" s="3">
        <f>IF(ISNUMBER(P256),SUMIF(A:A,A256,P:P),"")</f>
      </c>
      <c r="R256" s="3">
        <f t="shared" si="38"/>
      </c>
      <c r="S256" s="8">
        <f t="shared" si="39"/>
      </c>
    </row>
    <row r="257" spans="1:19" ht="15">
      <c r="A257" s="1">
        <v>27</v>
      </c>
      <c r="B257" s="5">
        <v>0.8541666666666666</v>
      </c>
      <c r="C257" s="1" t="s">
        <v>260</v>
      </c>
      <c r="D257" s="1">
        <v>6</v>
      </c>
      <c r="E257" s="1">
        <v>4</v>
      </c>
      <c r="F257" s="1" t="s">
        <v>281</v>
      </c>
      <c r="G257" s="2">
        <v>77.1844666666666</v>
      </c>
      <c r="H257" s="6">
        <f>1+_xlfn.COUNTIFS(A:A,A257,O:O,"&lt;"&amp;O257)</f>
        <v>1</v>
      </c>
      <c r="I257" s="2">
        <f>_xlfn.AVERAGEIF(A:A,A257,G:G)</f>
        <v>47.036926666666645</v>
      </c>
      <c r="J257" s="2">
        <f t="shared" si="32"/>
        <v>30.14753999999995</v>
      </c>
      <c r="K257" s="2">
        <f t="shared" si="33"/>
        <v>120.14753999999995</v>
      </c>
      <c r="L257" s="2">
        <f t="shared" si="34"/>
        <v>1351.3405787374495</v>
      </c>
      <c r="M257" s="2">
        <f>SUMIF(A:A,A257,L:L)</f>
        <v>3339.6519599694566</v>
      </c>
      <c r="N257" s="3">
        <f t="shared" si="35"/>
        <v>0.4046351520862696</v>
      </c>
      <c r="O257" s="7">
        <f t="shared" si="36"/>
        <v>2.471362151419797</v>
      </c>
      <c r="P257" s="3">
        <f t="shared" si="37"/>
        <v>0.4046351520862696</v>
      </c>
      <c r="Q257" s="3">
        <f>IF(ISNUMBER(P257),SUMIF(A:A,A257,P:P),"")</f>
        <v>0.8809514568154877</v>
      </c>
      <c r="R257" s="3">
        <f t="shared" si="38"/>
        <v>0.4593160598757249</v>
      </c>
      <c r="S257" s="8">
        <f t="shared" si="39"/>
        <v>2.177150087611928</v>
      </c>
    </row>
    <row r="258" spans="1:19" ht="15">
      <c r="A258" s="1">
        <v>27</v>
      </c>
      <c r="B258" s="5">
        <v>0.8541666666666666</v>
      </c>
      <c r="C258" s="1" t="s">
        <v>260</v>
      </c>
      <c r="D258" s="1">
        <v>6</v>
      </c>
      <c r="E258" s="1">
        <v>2</v>
      </c>
      <c r="F258" s="1" t="s">
        <v>279</v>
      </c>
      <c r="G258" s="2">
        <v>59.2105333333333</v>
      </c>
      <c r="H258" s="6">
        <f>1+_xlfn.COUNTIFS(A:A,A258,O:O,"&lt;"&amp;O258)</f>
        <v>2</v>
      </c>
      <c r="I258" s="2">
        <f>_xlfn.AVERAGEIF(A:A,A258,G:G)</f>
        <v>47.036926666666645</v>
      </c>
      <c r="J258" s="2">
        <f t="shared" si="32"/>
        <v>12.173606666666657</v>
      </c>
      <c r="K258" s="2">
        <f t="shared" si="33"/>
        <v>102.17360666666666</v>
      </c>
      <c r="L258" s="2">
        <f t="shared" si="34"/>
        <v>459.6275097333493</v>
      </c>
      <c r="M258" s="2">
        <f>SUMIF(A:A,A258,L:L)</f>
        <v>3339.6519599694566</v>
      </c>
      <c r="N258" s="3">
        <f t="shared" si="35"/>
        <v>0.13762736813375995</v>
      </c>
      <c r="O258" s="7">
        <f t="shared" si="36"/>
        <v>7.2659966804574845</v>
      </c>
      <c r="P258" s="3">
        <f t="shared" si="37"/>
        <v>0.13762736813375995</v>
      </c>
      <c r="Q258" s="3">
        <f>IF(ISNUMBER(P258),SUMIF(A:A,A258,P:P),"")</f>
        <v>0.8809514568154877</v>
      </c>
      <c r="R258" s="3">
        <f t="shared" si="38"/>
        <v>0.15622582500886373</v>
      </c>
      <c r="S258" s="8">
        <f t="shared" si="39"/>
        <v>6.400990360865519</v>
      </c>
    </row>
    <row r="259" spans="1:19" ht="15">
      <c r="A259" s="1">
        <v>27</v>
      </c>
      <c r="B259" s="5">
        <v>0.8541666666666666</v>
      </c>
      <c r="C259" s="1" t="s">
        <v>260</v>
      </c>
      <c r="D259" s="1">
        <v>6</v>
      </c>
      <c r="E259" s="1">
        <v>6</v>
      </c>
      <c r="F259" s="1" t="s">
        <v>283</v>
      </c>
      <c r="G259" s="2">
        <v>55.2475666666667</v>
      </c>
      <c r="H259" s="6">
        <f>1+_xlfn.COUNTIFS(A:A,A259,O:O,"&lt;"&amp;O259)</f>
        <v>3</v>
      </c>
      <c r="I259" s="2">
        <f>_xlfn.AVERAGEIF(A:A,A259,G:G)</f>
        <v>47.036926666666645</v>
      </c>
      <c r="J259" s="2">
        <f t="shared" si="32"/>
        <v>8.210640000000055</v>
      </c>
      <c r="K259" s="2">
        <f t="shared" si="33"/>
        <v>98.21064000000005</v>
      </c>
      <c r="L259" s="2">
        <f t="shared" si="34"/>
        <v>362.36007508060686</v>
      </c>
      <c r="M259" s="2">
        <f>SUMIF(A:A,A259,L:L)</f>
        <v>3339.6519599694566</v>
      </c>
      <c r="N259" s="3">
        <f t="shared" si="35"/>
        <v>0.10850234677865082</v>
      </c>
      <c r="O259" s="7">
        <f t="shared" si="36"/>
        <v>9.216390517709636</v>
      </c>
      <c r="P259" s="3">
        <f t="shared" si="37"/>
        <v>0.10850234677865082</v>
      </c>
      <c r="Q259" s="3">
        <f>IF(ISNUMBER(P259),SUMIF(A:A,A259,P:P),"")</f>
        <v>0.8809514568154877</v>
      </c>
      <c r="R259" s="3">
        <f t="shared" si="38"/>
        <v>0.12316495527559616</v>
      </c>
      <c r="S259" s="8">
        <f t="shared" si="39"/>
        <v>8.11919265315675</v>
      </c>
    </row>
    <row r="260" spans="1:19" ht="15">
      <c r="A260" s="1">
        <v>27</v>
      </c>
      <c r="B260" s="5">
        <v>0.8541666666666666</v>
      </c>
      <c r="C260" s="1" t="s">
        <v>260</v>
      </c>
      <c r="D260" s="1">
        <v>6</v>
      </c>
      <c r="E260" s="1">
        <v>5</v>
      </c>
      <c r="F260" s="1" t="s">
        <v>282</v>
      </c>
      <c r="G260" s="2">
        <v>51.7088333333333</v>
      </c>
      <c r="H260" s="6">
        <f>1+_xlfn.COUNTIFS(A:A,A260,O:O,"&lt;"&amp;O260)</f>
        <v>4</v>
      </c>
      <c r="I260" s="2">
        <f>_xlfn.AVERAGEIF(A:A,A260,G:G)</f>
        <v>47.036926666666645</v>
      </c>
      <c r="J260" s="2">
        <f t="shared" si="32"/>
        <v>4.671906666666658</v>
      </c>
      <c r="K260" s="2">
        <f t="shared" si="33"/>
        <v>94.67190666666666</v>
      </c>
      <c r="L260" s="2">
        <f t="shared" si="34"/>
        <v>293.04154770347435</v>
      </c>
      <c r="M260" s="2">
        <f>SUMIF(A:A,A260,L:L)</f>
        <v>3339.6519599694566</v>
      </c>
      <c r="N260" s="3">
        <f t="shared" si="35"/>
        <v>0.08774613379358082</v>
      </c>
      <c r="O260" s="7">
        <f t="shared" si="36"/>
        <v>11.396513518788861</v>
      </c>
      <c r="P260" s="3">
        <f t="shared" si="37"/>
        <v>0.08774613379358082</v>
      </c>
      <c r="Q260" s="3">
        <f>IF(ISNUMBER(P260),SUMIF(A:A,A260,P:P),"")</f>
        <v>0.8809514568154877</v>
      </c>
      <c r="R260" s="3">
        <f t="shared" si="38"/>
        <v>0.099603823927791</v>
      </c>
      <c r="S260" s="8">
        <f t="shared" si="39"/>
        <v>10.039775186994447</v>
      </c>
    </row>
    <row r="261" spans="1:19" ht="15">
      <c r="A261" s="1">
        <v>27</v>
      </c>
      <c r="B261" s="5">
        <v>0.8541666666666666</v>
      </c>
      <c r="C261" s="1" t="s">
        <v>260</v>
      </c>
      <c r="D261" s="1">
        <v>6</v>
      </c>
      <c r="E261" s="1">
        <v>3</v>
      </c>
      <c r="F261" s="1" t="s">
        <v>280</v>
      </c>
      <c r="G261" s="2">
        <v>51.26126666666661</v>
      </c>
      <c r="H261" s="6">
        <f>1+_xlfn.COUNTIFS(A:A,A261,O:O,"&lt;"&amp;O261)</f>
        <v>5</v>
      </c>
      <c r="I261" s="2">
        <f>_xlfn.AVERAGEIF(A:A,A261,G:G)</f>
        <v>47.036926666666645</v>
      </c>
      <c r="J261" s="2">
        <f t="shared" si="32"/>
        <v>4.2243399999999625</v>
      </c>
      <c r="K261" s="2">
        <f t="shared" si="33"/>
        <v>94.22433999999996</v>
      </c>
      <c r="L261" s="2">
        <f t="shared" si="34"/>
        <v>285.2769320826169</v>
      </c>
      <c r="M261" s="2">
        <f>SUMIF(A:A,A261,L:L)</f>
        <v>3339.6519599694566</v>
      </c>
      <c r="N261" s="3">
        <f t="shared" si="35"/>
        <v>0.08542115630672663</v>
      </c>
      <c r="O261" s="7">
        <f t="shared" si="36"/>
        <v>11.706701749730978</v>
      </c>
      <c r="P261" s="3">
        <f t="shared" si="37"/>
        <v>0.08542115630672663</v>
      </c>
      <c r="Q261" s="3">
        <f>IF(ISNUMBER(P261),SUMIF(A:A,A261,P:P),"")</f>
        <v>0.8809514568154877</v>
      </c>
      <c r="R261" s="3">
        <f t="shared" si="38"/>
        <v>0.09696465752552562</v>
      </c>
      <c r="S261" s="8">
        <f t="shared" si="39"/>
        <v>10.313035960929923</v>
      </c>
    </row>
    <row r="262" spans="1:19" ht="15">
      <c r="A262" s="1">
        <v>27</v>
      </c>
      <c r="B262" s="5">
        <v>0.8541666666666666</v>
      </c>
      <c r="C262" s="1" t="s">
        <v>260</v>
      </c>
      <c r="D262" s="1">
        <v>6</v>
      </c>
      <c r="E262" s="1">
        <v>7</v>
      </c>
      <c r="F262" s="1" t="s">
        <v>284</v>
      </c>
      <c r="G262" s="2">
        <v>44.5245333333333</v>
      </c>
      <c r="H262" s="6">
        <f>1+_xlfn.COUNTIFS(A:A,A262,O:O,"&lt;"&amp;O262)</f>
        <v>6</v>
      </c>
      <c r="I262" s="2">
        <f>_xlfn.AVERAGEIF(A:A,A262,G:G)</f>
        <v>47.036926666666645</v>
      </c>
      <c r="J262" s="2">
        <f t="shared" si="32"/>
        <v>-2.5123933333333426</v>
      </c>
      <c r="K262" s="2">
        <f t="shared" si="33"/>
        <v>87.48760666666666</v>
      </c>
      <c r="L262" s="2">
        <f t="shared" si="34"/>
        <v>190.42461605429506</v>
      </c>
      <c r="M262" s="2">
        <f>SUMIF(A:A,A262,L:L)</f>
        <v>3339.6519599694566</v>
      </c>
      <c r="N262" s="3">
        <f t="shared" si="35"/>
        <v>0.05701929971649999</v>
      </c>
      <c r="O262" s="7">
        <f t="shared" si="36"/>
        <v>17.53792145768189</v>
      </c>
      <c r="P262" s="3">
        <f t="shared" si="37"/>
        <v>0.05701929971649999</v>
      </c>
      <c r="Q262" s="3">
        <f>IF(ISNUMBER(P262),SUMIF(A:A,A262,P:P),"")</f>
        <v>0.8809514568154877</v>
      </c>
      <c r="R262" s="3">
        <f t="shared" si="38"/>
        <v>0.06472467838649876</v>
      </c>
      <c r="S262" s="8">
        <f t="shared" si="39"/>
        <v>15.450057457660462</v>
      </c>
    </row>
    <row r="263" spans="1:19" ht="15">
      <c r="A263" s="1">
        <v>27</v>
      </c>
      <c r="B263" s="5">
        <v>0.8541666666666666</v>
      </c>
      <c r="C263" s="1" t="s">
        <v>260</v>
      </c>
      <c r="D263" s="1">
        <v>6</v>
      </c>
      <c r="E263" s="1">
        <v>8</v>
      </c>
      <c r="F263" s="1" t="s">
        <v>285</v>
      </c>
      <c r="G263" s="2">
        <v>38.3050333333333</v>
      </c>
      <c r="H263" s="6">
        <f>1+_xlfn.COUNTIFS(A:A,A263,O:O,"&lt;"&amp;O263)</f>
        <v>7</v>
      </c>
      <c r="I263" s="2">
        <f>_xlfn.AVERAGEIF(A:A,A263,G:G)</f>
        <v>47.036926666666645</v>
      </c>
      <c r="J263" s="2">
        <f t="shared" si="32"/>
        <v>-8.731893333333346</v>
      </c>
      <c r="K263" s="2">
        <f t="shared" si="33"/>
        <v>81.26810666666665</v>
      </c>
      <c r="L263" s="2">
        <f t="shared" si="34"/>
        <v>131.11652085096625</v>
      </c>
      <c r="M263" s="2">
        <f>SUMIF(A:A,A263,L:L)</f>
        <v>3339.6519599694566</v>
      </c>
      <c r="N263" s="3">
        <f t="shared" si="35"/>
        <v>0.0392605344576581</v>
      </c>
      <c r="O263" s="7">
        <f t="shared" si="36"/>
        <v>25.470870781916766</v>
      </c>
      <c r="P263" s="3">
        <f t="shared" si="37"/>
      </c>
      <c r="Q263" s="3">
        <f>IF(ISNUMBER(P263),SUMIF(A:A,A263,P:P),"")</f>
      </c>
      <c r="R263" s="3">
        <f t="shared" si="38"/>
      </c>
      <c r="S263" s="8">
        <f t="shared" si="39"/>
      </c>
    </row>
    <row r="264" spans="1:19" ht="15">
      <c r="A264" s="1">
        <v>27</v>
      </c>
      <c r="B264" s="5">
        <v>0.8541666666666666</v>
      </c>
      <c r="C264" s="1" t="s">
        <v>260</v>
      </c>
      <c r="D264" s="1">
        <v>6</v>
      </c>
      <c r="E264" s="1">
        <v>9</v>
      </c>
      <c r="F264" s="1" t="s">
        <v>286</v>
      </c>
      <c r="G264" s="2">
        <v>24.915599999999998</v>
      </c>
      <c r="H264" s="6">
        <f>1+_xlfn.COUNTIFS(A:A,A264,O:O,"&lt;"&amp;O264)</f>
        <v>10</v>
      </c>
      <c r="I264" s="2">
        <f>_xlfn.AVERAGEIF(A:A,A264,G:G)</f>
        <v>47.036926666666645</v>
      </c>
      <c r="J264" s="2">
        <f t="shared" si="32"/>
        <v>-22.121326666666647</v>
      </c>
      <c r="K264" s="2">
        <f t="shared" si="33"/>
        <v>67.87867333333335</v>
      </c>
      <c r="L264" s="2">
        <f t="shared" si="34"/>
        <v>58.71647782717509</v>
      </c>
      <c r="M264" s="2">
        <f>SUMIF(A:A,A264,L:L)</f>
        <v>3339.6519599694566</v>
      </c>
      <c r="N264" s="3">
        <f t="shared" si="35"/>
        <v>0.017581615848291</v>
      </c>
      <c r="O264" s="7">
        <f t="shared" si="36"/>
        <v>56.87759354025494</v>
      </c>
      <c r="P264" s="3">
        <f t="shared" si="37"/>
      </c>
      <c r="Q264" s="3">
        <f>IF(ISNUMBER(P264),SUMIF(A:A,A264,P:P),"")</f>
      </c>
      <c r="R264" s="3">
        <f t="shared" si="38"/>
      </c>
      <c r="S264" s="8">
        <f t="shared" si="39"/>
      </c>
    </row>
    <row r="265" spans="1:19" ht="15">
      <c r="A265" s="1">
        <v>27</v>
      </c>
      <c r="B265" s="5">
        <v>0.8541666666666666</v>
      </c>
      <c r="C265" s="1" t="s">
        <v>260</v>
      </c>
      <c r="D265" s="1">
        <v>6</v>
      </c>
      <c r="E265" s="1">
        <v>10</v>
      </c>
      <c r="F265" s="1" t="s">
        <v>287</v>
      </c>
      <c r="G265" s="2">
        <v>37.7518</v>
      </c>
      <c r="H265" s="6">
        <f>1+_xlfn.COUNTIFS(A:A,A265,O:O,"&lt;"&amp;O265)</f>
        <v>8</v>
      </c>
      <c r="I265" s="2">
        <f>_xlfn.AVERAGEIF(A:A,A265,G:G)</f>
        <v>47.036926666666645</v>
      </c>
      <c r="J265" s="2">
        <f t="shared" si="32"/>
        <v>-9.285126666666642</v>
      </c>
      <c r="K265" s="2">
        <f t="shared" si="33"/>
        <v>80.71487333333336</v>
      </c>
      <c r="L265" s="2">
        <f t="shared" si="34"/>
        <v>126.83568121336579</v>
      </c>
      <c r="M265" s="2">
        <f>SUMIF(A:A,A265,L:L)</f>
        <v>3339.6519599694566</v>
      </c>
      <c r="N265" s="3">
        <f t="shared" si="35"/>
        <v>0.037978712372928165</v>
      </c>
      <c r="O265" s="7">
        <f t="shared" si="36"/>
        <v>26.330539860872587</v>
      </c>
      <c r="P265" s="3">
        <f t="shared" si="37"/>
      </c>
      <c r="Q265" s="3">
        <f>IF(ISNUMBER(P265),SUMIF(A:A,A265,P:P),"")</f>
      </c>
      <c r="R265" s="3">
        <f t="shared" si="38"/>
      </c>
      <c r="S265" s="8">
        <f t="shared" si="39"/>
      </c>
    </row>
    <row r="266" spans="1:19" ht="15">
      <c r="A266" s="1">
        <v>27</v>
      </c>
      <c r="B266" s="5">
        <v>0.8541666666666666</v>
      </c>
      <c r="C266" s="1" t="s">
        <v>260</v>
      </c>
      <c r="D266" s="1">
        <v>6</v>
      </c>
      <c r="E266" s="1">
        <v>11</v>
      </c>
      <c r="F266" s="1" t="s">
        <v>288</v>
      </c>
      <c r="G266" s="2">
        <v>30.2596333333334</v>
      </c>
      <c r="H266" s="6">
        <f>1+_xlfn.COUNTIFS(A:A,A266,O:O,"&lt;"&amp;O266)</f>
        <v>9</v>
      </c>
      <c r="I266" s="2">
        <f>_xlfn.AVERAGEIF(A:A,A266,G:G)</f>
        <v>47.036926666666645</v>
      </c>
      <c r="J266" s="2">
        <f t="shared" si="32"/>
        <v>-16.777293333333244</v>
      </c>
      <c r="K266" s="2">
        <f t="shared" si="33"/>
        <v>73.22270666666675</v>
      </c>
      <c r="L266" s="2">
        <f t="shared" si="34"/>
        <v>80.91202068615698</v>
      </c>
      <c r="M266" s="2">
        <f>SUMIF(A:A,A266,L:L)</f>
        <v>3339.6519599694566</v>
      </c>
      <c r="N266" s="3">
        <f t="shared" si="35"/>
        <v>0.02422768050563478</v>
      </c>
      <c r="O266" s="7">
        <f t="shared" si="36"/>
        <v>41.275102656542956</v>
      </c>
      <c r="P266" s="3">
        <f t="shared" si="37"/>
      </c>
      <c r="Q266" s="3">
        <f>IF(ISNUMBER(P266),SUMIF(A:A,A266,P:P),"")</f>
      </c>
      <c r="R266" s="3">
        <f t="shared" si="38"/>
      </c>
      <c r="S266" s="8">
        <f t="shared" si="39"/>
      </c>
    </row>
    <row r="267" spans="1:19" ht="15">
      <c r="A267" s="1">
        <v>28</v>
      </c>
      <c r="B267" s="5">
        <v>0.875</v>
      </c>
      <c r="C267" s="1" t="s">
        <v>260</v>
      </c>
      <c r="D267" s="1">
        <v>7</v>
      </c>
      <c r="E267" s="1">
        <v>1</v>
      </c>
      <c r="F267" s="1" t="s">
        <v>289</v>
      </c>
      <c r="G267" s="2">
        <v>71.6048666666667</v>
      </c>
      <c r="H267" s="6">
        <f>1+_xlfn.COUNTIFS(A:A,A267,O:O,"&lt;"&amp;O267)</f>
        <v>1</v>
      </c>
      <c r="I267" s="2">
        <f>_xlfn.AVERAGEIF(A:A,A267,G:G)</f>
        <v>47.74149999999998</v>
      </c>
      <c r="J267" s="2">
        <f t="shared" si="32"/>
        <v>23.863366666666714</v>
      </c>
      <c r="K267" s="2">
        <f t="shared" si="33"/>
        <v>113.8633666666667</v>
      </c>
      <c r="L267" s="2">
        <f t="shared" si="34"/>
        <v>926.8595093674945</v>
      </c>
      <c r="M267" s="2">
        <f>SUMIF(A:A,A267,L:L)</f>
        <v>4025.243718672518</v>
      </c>
      <c r="N267" s="3">
        <f t="shared" si="35"/>
        <v>0.23026171187298017</v>
      </c>
      <c r="O267" s="7">
        <f t="shared" si="36"/>
        <v>4.342884415588956</v>
      </c>
      <c r="P267" s="3">
        <f t="shared" si="37"/>
        <v>0.23026171187298017</v>
      </c>
      <c r="Q267" s="3">
        <f>IF(ISNUMBER(P267),SUMIF(A:A,A267,P:P),"")</f>
        <v>0.8959991696938304</v>
      </c>
      <c r="R267" s="3">
        <f t="shared" si="38"/>
        <v>0.25698875586197506</v>
      </c>
      <c r="S267" s="8">
        <f t="shared" si="39"/>
        <v>3.891220830443981</v>
      </c>
    </row>
    <row r="268" spans="1:19" ht="15">
      <c r="A268" s="1">
        <v>28</v>
      </c>
      <c r="B268" s="5">
        <v>0.875</v>
      </c>
      <c r="C268" s="1" t="s">
        <v>260</v>
      </c>
      <c r="D268" s="1">
        <v>7</v>
      </c>
      <c r="E268" s="1">
        <v>4</v>
      </c>
      <c r="F268" s="1" t="s">
        <v>292</v>
      </c>
      <c r="G268" s="2">
        <v>68.66663333333331</v>
      </c>
      <c r="H268" s="6">
        <f>1+_xlfn.COUNTIFS(A:A,A268,O:O,"&lt;"&amp;O268)</f>
        <v>2</v>
      </c>
      <c r="I268" s="2">
        <f>_xlfn.AVERAGEIF(A:A,A268,G:G)</f>
        <v>47.74149999999998</v>
      </c>
      <c r="J268" s="2">
        <f t="shared" si="32"/>
        <v>20.925133333333328</v>
      </c>
      <c r="K268" s="2">
        <f t="shared" si="33"/>
        <v>110.92513333333332</v>
      </c>
      <c r="L268" s="2">
        <f t="shared" si="34"/>
        <v>777.0525655423372</v>
      </c>
      <c r="M268" s="2">
        <f>SUMIF(A:A,A268,L:L)</f>
        <v>4025.243718672518</v>
      </c>
      <c r="N268" s="3">
        <f t="shared" si="35"/>
        <v>0.19304484892124762</v>
      </c>
      <c r="O268" s="7">
        <f t="shared" si="36"/>
        <v>5.180143399775192</v>
      </c>
      <c r="P268" s="3">
        <f t="shared" si="37"/>
        <v>0.19304484892124762</v>
      </c>
      <c r="Q268" s="3">
        <f>IF(ISNUMBER(P268),SUMIF(A:A,A268,P:P),"")</f>
        <v>0.8959991696938304</v>
      </c>
      <c r="R268" s="3">
        <f t="shared" si="38"/>
        <v>0.21545203996920273</v>
      </c>
      <c r="S268" s="8">
        <f t="shared" si="39"/>
        <v>4.641404185093548</v>
      </c>
    </row>
    <row r="269" spans="1:19" ht="15">
      <c r="A269" s="1">
        <v>28</v>
      </c>
      <c r="B269" s="5">
        <v>0.875</v>
      </c>
      <c r="C269" s="1" t="s">
        <v>260</v>
      </c>
      <c r="D269" s="1">
        <v>7</v>
      </c>
      <c r="E269" s="1">
        <v>7</v>
      </c>
      <c r="F269" s="1" t="s">
        <v>295</v>
      </c>
      <c r="G269" s="2">
        <v>61.5069333333333</v>
      </c>
      <c r="H269" s="6">
        <f>1+_xlfn.COUNTIFS(A:A,A269,O:O,"&lt;"&amp;O269)</f>
        <v>3</v>
      </c>
      <c r="I269" s="2">
        <f>_xlfn.AVERAGEIF(A:A,A269,G:G)</f>
        <v>47.74149999999998</v>
      </c>
      <c r="J269" s="2">
        <f t="shared" si="32"/>
        <v>13.76543333333332</v>
      </c>
      <c r="K269" s="2">
        <f t="shared" si="33"/>
        <v>103.76543333333332</v>
      </c>
      <c r="L269" s="2">
        <f t="shared" si="34"/>
        <v>505.69109566933554</v>
      </c>
      <c r="M269" s="2">
        <f>SUMIF(A:A,A269,L:L)</f>
        <v>4025.243718672518</v>
      </c>
      <c r="N269" s="3">
        <f t="shared" si="35"/>
        <v>0.12562993225068791</v>
      </c>
      <c r="O269" s="7">
        <f t="shared" si="36"/>
        <v>7.959886486323599</v>
      </c>
      <c r="P269" s="3">
        <f t="shared" si="37"/>
        <v>0.12562993225068791</v>
      </c>
      <c r="Q269" s="3">
        <f>IF(ISNUMBER(P269),SUMIF(A:A,A269,P:P),"")</f>
        <v>0.8959991696938304</v>
      </c>
      <c r="R269" s="3">
        <f t="shared" si="38"/>
        <v>0.14021210789025237</v>
      </c>
      <c r="S269" s="8">
        <f t="shared" si="39"/>
        <v>7.132051682603087</v>
      </c>
    </row>
    <row r="270" spans="1:19" ht="15">
      <c r="A270" s="1">
        <v>28</v>
      </c>
      <c r="B270" s="5">
        <v>0.875</v>
      </c>
      <c r="C270" s="1" t="s">
        <v>260</v>
      </c>
      <c r="D270" s="1">
        <v>7</v>
      </c>
      <c r="E270" s="1">
        <v>5</v>
      </c>
      <c r="F270" s="1" t="s">
        <v>293</v>
      </c>
      <c r="G270" s="2">
        <v>58.9402333333333</v>
      </c>
      <c r="H270" s="6">
        <f>1+_xlfn.COUNTIFS(A:A,A270,O:O,"&lt;"&amp;O270)</f>
        <v>4</v>
      </c>
      <c r="I270" s="2">
        <f>_xlfn.AVERAGEIF(A:A,A270,G:G)</f>
        <v>47.74149999999998</v>
      </c>
      <c r="J270" s="2">
        <f t="shared" si="32"/>
        <v>11.198733333333323</v>
      </c>
      <c r="K270" s="2">
        <f t="shared" si="33"/>
        <v>101.19873333333332</v>
      </c>
      <c r="L270" s="2">
        <f t="shared" si="34"/>
        <v>433.5139605631613</v>
      </c>
      <c r="M270" s="2">
        <f>SUMIF(A:A,A270,L:L)</f>
        <v>4025.243718672518</v>
      </c>
      <c r="N270" s="3">
        <f t="shared" si="35"/>
        <v>0.10769881052224324</v>
      </c>
      <c r="O270" s="7">
        <f t="shared" si="36"/>
        <v>9.285153616375997</v>
      </c>
      <c r="P270" s="3">
        <f t="shared" si="37"/>
        <v>0.10769881052224324</v>
      </c>
      <c r="Q270" s="3">
        <f>IF(ISNUMBER(P270),SUMIF(A:A,A270,P:P),"")</f>
        <v>0.8959991696938304</v>
      </c>
      <c r="R270" s="3">
        <f t="shared" si="38"/>
        <v>0.12019967670175935</v>
      </c>
      <c r="S270" s="8">
        <f t="shared" si="39"/>
        <v>8.31948993075256</v>
      </c>
    </row>
    <row r="271" spans="1:19" ht="15">
      <c r="A271" s="1">
        <v>28</v>
      </c>
      <c r="B271" s="5">
        <v>0.875</v>
      </c>
      <c r="C271" s="1" t="s">
        <v>260</v>
      </c>
      <c r="D271" s="1">
        <v>7</v>
      </c>
      <c r="E271" s="1">
        <v>3</v>
      </c>
      <c r="F271" s="1" t="s">
        <v>291</v>
      </c>
      <c r="G271" s="2">
        <v>55.5200666666667</v>
      </c>
      <c r="H271" s="6">
        <f>1+_xlfn.COUNTIFS(A:A,A271,O:O,"&lt;"&amp;O271)</f>
        <v>5</v>
      </c>
      <c r="I271" s="2">
        <f>_xlfn.AVERAGEIF(A:A,A271,G:G)</f>
        <v>47.74149999999998</v>
      </c>
      <c r="J271" s="2">
        <f t="shared" si="32"/>
        <v>7.77856666666672</v>
      </c>
      <c r="K271" s="2">
        <f t="shared" si="33"/>
        <v>97.77856666666672</v>
      </c>
      <c r="L271" s="2">
        <f t="shared" si="34"/>
        <v>353.08682857955307</v>
      </c>
      <c r="M271" s="2">
        <f>SUMIF(A:A,A271,L:L)</f>
        <v>4025.243718672518</v>
      </c>
      <c r="N271" s="3">
        <f t="shared" si="35"/>
        <v>0.08771812423223836</v>
      </c>
      <c r="O271" s="7">
        <f t="shared" si="36"/>
        <v>11.400152576820354</v>
      </c>
      <c r="P271" s="3">
        <f t="shared" si="37"/>
        <v>0.08771812423223836</v>
      </c>
      <c r="Q271" s="3">
        <f>IF(ISNUMBER(P271),SUMIF(A:A,A271,P:P),"")</f>
        <v>0.8959991696938304</v>
      </c>
      <c r="R271" s="3">
        <f t="shared" si="38"/>
        <v>0.09789978294534836</v>
      </c>
      <c r="S271" s="8">
        <f t="shared" si="39"/>
        <v>10.214527243214018</v>
      </c>
    </row>
    <row r="272" spans="1:19" ht="15">
      <c r="A272" s="1">
        <v>28</v>
      </c>
      <c r="B272" s="5">
        <v>0.875</v>
      </c>
      <c r="C272" s="1" t="s">
        <v>260</v>
      </c>
      <c r="D272" s="1">
        <v>7</v>
      </c>
      <c r="E272" s="1">
        <v>6</v>
      </c>
      <c r="F272" s="1" t="s">
        <v>294</v>
      </c>
      <c r="G272" s="2">
        <v>54.4222</v>
      </c>
      <c r="H272" s="6">
        <f>1+_xlfn.COUNTIFS(A:A,A272,O:O,"&lt;"&amp;O272)</f>
        <v>6</v>
      </c>
      <c r="I272" s="2">
        <f>_xlfn.AVERAGEIF(A:A,A272,G:G)</f>
        <v>47.74149999999998</v>
      </c>
      <c r="J272" s="2">
        <f t="shared" si="32"/>
        <v>6.680700000000016</v>
      </c>
      <c r="K272" s="2">
        <f t="shared" si="33"/>
        <v>96.68070000000002</v>
      </c>
      <c r="L272" s="2">
        <f t="shared" si="34"/>
        <v>330.5777892572104</v>
      </c>
      <c r="M272" s="2">
        <f>SUMIF(A:A,A272,L:L)</f>
        <v>4025.243718672518</v>
      </c>
      <c r="N272" s="3">
        <f t="shared" si="35"/>
        <v>0.08212615492664663</v>
      </c>
      <c r="O272" s="7">
        <f t="shared" si="36"/>
        <v>12.176388884797774</v>
      </c>
      <c r="P272" s="3">
        <f t="shared" si="37"/>
        <v>0.08212615492664663</v>
      </c>
      <c r="Q272" s="3">
        <f>IF(ISNUMBER(P272),SUMIF(A:A,A272,P:P),"")</f>
        <v>0.8959991696938304</v>
      </c>
      <c r="R272" s="3">
        <f t="shared" si="38"/>
        <v>0.09165873999047314</v>
      </c>
      <c r="S272" s="8">
        <f t="shared" si="39"/>
        <v>10.910034330647992</v>
      </c>
    </row>
    <row r="273" spans="1:19" ht="15">
      <c r="A273" s="1">
        <v>28</v>
      </c>
      <c r="B273" s="5">
        <v>0.875</v>
      </c>
      <c r="C273" s="1" t="s">
        <v>260</v>
      </c>
      <c r="D273" s="1">
        <v>7</v>
      </c>
      <c r="E273" s="1">
        <v>9</v>
      </c>
      <c r="F273" s="1" t="s">
        <v>297</v>
      </c>
      <c r="G273" s="2">
        <v>51.644733333333306</v>
      </c>
      <c r="H273" s="6">
        <f>1+_xlfn.COUNTIFS(A:A,A273,O:O,"&lt;"&amp;O273)</f>
        <v>7</v>
      </c>
      <c r="I273" s="2">
        <f>_xlfn.AVERAGEIF(A:A,A273,G:G)</f>
        <v>47.74149999999998</v>
      </c>
      <c r="J273" s="2">
        <f t="shared" si="32"/>
        <v>3.9032333333333256</v>
      </c>
      <c r="K273" s="2">
        <f t="shared" si="33"/>
        <v>93.90323333333333</v>
      </c>
      <c r="L273" s="2">
        <f t="shared" si="34"/>
        <v>279.8332807667905</v>
      </c>
      <c r="M273" s="2">
        <f>SUMIF(A:A,A273,L:L)</f>
        <v>4025.243718672518</v>
      </c>
      <c r="N273" s="3">
        <f t="shared" si="35"/>
        <v>0.06951958696778651</v>
      </c>
      <c r="O273" s="7">
        <f t="shared" si="36"/>
        <v>14.384435288192561</v>
      </c>
      <c r="P273" s="3">
        <f t="shared" si="37"/>
        <v>0.06951958696778651</v>
      </c>
      <c r="Q273" s="3">
        <f>IF(ISNUMBER(P273),SUMIF(A:A,A273,P:P),"")</f>
        <v>0.8959991696938304</v>
      </c>
      <c r="R273" s="3">
        <f t="shared" si="38"/>
        <v>0.07758889664098893</v>
      </c>
      <c r="S273" s="8">
        <f t="shared" si="39"/>
        <v>12.888442074735169</v>
      </c>
    </row>
    <row r="274" spans="1:19" ht="15">
      <c r="A274" s="1">
        <v>28</v>
      </c>
      <c r="B274" s="5">
        <v>0.875</v>
      </c>
      <c r="C274" s="1" t="s">
        <v>260</v>
      </c>
      <c r="D274" s="1">
        <v>7</v>
      </c>
      <c r="E274" s="1">
        <v>2</v>
      </c>
      <c r="F274" s="1" t="s">
        <v>290</v>
      </c>
      <c r="G274" s="2">
        <v>28.280699999999996</v>
      </c>
      <c r="H274" s="6">
        <f>1+_xlfn.COUNTIFS(A:A,A274,O:O,"&lt;"&amp;O274)</f>
        <v>10</v>
      </c>
      <c r="I274" s="2">
        <f>_xlfn.AVERAGEIF(A:A,A274,G:G)</f>
        <v>47.74149999999998</v>
      </c>
      <c r="J274" s="2">
        <f t="shared" si="32"/>
        <v>-19.460799999999985</v>
      </c>
      <c r="K274" s="2">
        <f t="shared" si="33"/>
        <v>70.53920000000002</v>
      </c>
      <c r="L274" s="2">
        <f t="shared" si="34"/>
        <v>68.87904532158663</v>
      </c>
      <c r="M274" s="2">
        <f>SUMIF(A:A,A274,L:L)</f>
        <v>4025.243718672518</v>
      </c>
      <c r="N274" s="3">
        <f t="shared" si="35"/>
        <v>0.01711177015246724</v>
      </c>
      <c r="O274" s="7">
        <f t="shared" si="36"/>
        <v>58.43930762801978</v>
      </c>
      <c r="P274" s="3">
        <f t="shared" si="37"/>
      </c>
      <c r="Q274" s="3">
        <f>IF(ISNUMBER(P274),SUMIF(A:A,A274,P:P),"")</f>
      </c>
      <c r="R274" s="3">
        <f t="shared" si="38"/>
      </c>
      <c r="S274" s="8">
        <f t="shared" si="39"/>
      </c>
    </row>
    <row r="275" spans="1:19" ht="15">
      <c r="A275" s="1">
        <v>28</v>
      </c>
      <c r="B275" s="5">
        <v>0.875</v>
      </c>
      <c r="C275" s="1" t="s">
        <v>260</v>
      </c>
      <c r="D275" s="1">
        <v>7</v>
      </c>
      <c r="E275" s="1">
        <v>8</v>
      </c>
      <c r="F275" s="1" t="s">
        <v>296</v>
      </c>
      <c r="G275" s="2">
        <v>39.3693333333334</v>
      </c>
      <c r="H275" s="6">
        <f>1+_xlfn.COUNTIFS(A:A,A275,O:O,"&lt;"&amp;O275)</f>
        <v>8</v>
      </c>
      <c r="I275" s="2">
        <f>_xlfn.AVERAGEIF(A:A,A275,G:G)</f>
        <v>47.74149999999998</v>
      </c>
      <c r="J275" s="2">
        <f t="shared" si="32"/>
        <v>-8.37216666666658</v>
      </c>
      <c r="K275" s="2">
        <f t="shared" si="33"/>
        <v>81.62783333333343</v>
      </c>
      <c r="L275" s="2">
        <f t="shared" si="34"/>
        <v>133.9772487382148</v>
      </c>
      <c r="M275" s="2">
        <f>SUMIF(A:A,A275,L:L)</f>
        <v>4025.243718672518</v>
      </c>
      <c r="N275" s="3">
        <f t="shared" si="35"/>
        <v>0.03328425757593606</v>
      </c>
      <c r="O275" s="7">
        <f t="shared" si="36"/>
        <v>30.04423330514611</v>
      </c>
      <c r="P275" s="3">
        <f t="shared" si="37"/>
      </c>
      <c r="Q275" s="3">
        <f>IF(ISNUMBER(P275),SUMIF(A:A,A275,P:P),"")</f>
      </c>
      <c r="R275" s="3">
        <f t="shared" si="38"/>
      </c>
      <c r="S275" s="8">
        <f t="shared" si="39"/>
      </c>
    </row>
    <row r="276" spans="1:19" ht="15">
      <c r="A276" s="1">
        <v>28</v>
      </c>
      <c r="B276" s="5">
        <v>0.875</v>
      </c>
      <c r="C276" s="1" t="s">
        <v>260</v>
      </c>
      <c r="D276" s="1">
        <v>7</v>
      </c>
      <c r="E276" s="1">
        <v>11</v>
      </c>
      <c r="F276" s="1" t="s">
        <v>298</v>
      </c>
      <c r="G276" s="2">
        <v>36.4596333333333</v>
      </c>
      <c r="H276" s="6">
        <f>1+_xlfn.COUNTIFS(A:A,A276,O:O,"&lt;"&amp;O276)</f>
        <v>9</v>
      </c>
      <c r="I276" s="2">
        <f>_xlfn.AVERAGEIF(A:A,A276,G:G)</f>
        <v>47.74149999999998</v>
      </c>
      <c r="J276" s="2">
        <f t="shared" si="32"/>
        <v>-11.28186666666668</v>
      </c>
      <c r="K276" s="2">
        <f t="shared" si="33"/>
        <v>78.71813333333333</v>
      </c>
      <c r="L276" s="2">
        <f t="shared" si="34"/>
        <v>112.51516358683524</v>
      </c>
      <c r="M276" s="2">
        <f>SUMIF(A:A,A276,L:L)</f>
        <v>4025.243718672518</v>
      </c>
      <c r="N276" s="3">
        <f t="shared" si="35"/>
        <v>0.027952385358653895</v>
      </c>
      <c r="O276" s="7">
        <f t="shared" si="36"/>
        <v>35.775122128902886</v>
      </c>
      <c r="P276" s="3">
        <f t="shared" si="37"/>
      </c>
      <c r="Q276" s="3">
        <f>IF(ISNUMBER(P276),SUMIF(A:A,A276,P:P),"")</f>
      </c>
      <c r="R276" s="3">
        <f t="shared" si="38"/>
      </c>
      <c r="S276" s="8">
        <f t="shared" si="39"/>
      </c>
    </row>
    <row r="277" spans="1:19" ht="15">
      <c r="A277" s="1">
        <v>28</v>
      </c>
      <c r="B277" s="5">
        <v>0.875</v>
      </c>
      <c r="C277" s="1" t="s">
        <v>260</v>
      </c>
      <c r="D277" s="1">
        <v>7</v>
      </c>
      <c r="E277" s="1">
        <v>12</v>
      </c>
      <c r="F277" s="1" t="s">
        <v>299</v>
      </c>
      <c r="G277" s="2">
        <v>20.4373333333333</v>
      </c>
      <c r="H277" s="6">
        <f>1+_xlfn.COUNTIFS(A:A,A277,O:O,"&lt;"&amp;O277)</f>
        <v>12</v>
      </c>
      <c r="I277" s="2">
        <f>_xlfn.AVERAGEIF(A:A,A277,G:G)</f>
        <v>47.74149999999998</v>
      </c>
      <c r="J277" s="2">
        <f t="shared" si="32"/>
        <v>-27.30416666666668</v>
      </c>
      <c r="K277" s="2">
        <f t="shared" si="33"/>
        <v>62.69583333333332</v>
      </c>
      <c r="L277" s="2">
        <f t="shared" si="34"/>
        <v>43.02365152738267</v>
      </c>
      <c r="M277" s="2">
        <f>SUMIF(A:A,A277,L:L)</f>
        <v>4025.243718672518</v>
      </c>
      <c r="N277" s="3">
        <f t="shared" si="35"/>
        <v>0.010688458770285693</v>
      </c>
      <c r="O277" s="7">
        <f t="shared" si="36"/>
        <v>93.55885834354685</v>
      </c>
      <c r="P277" s="3">
        <f t="shared" si="37"/>
      </c>
      <c r="Q277" s="3">
        <f>IF(ISNUMBER(P277),SUMIF(A:A,A277,P:P),"")</f>
      </c>
      <c r="R277" s="3">
        <f t="shared" si="38"/>
      </c>
      <c r="S277" s="8">
        <f t="shared" si="39"/>
      </c>
    </row>
    <row r="278" spans="1:19" ht="15">
      <c r="A278" s="1">
        <v>28</v>
      </c>
      <c r="B278" s="5">
        <v>0.875</v>
      </c>
      <c r="C278" s="1" t="s">
        <v>260</v>
      </c>
      <c r="D278" s="1">
        <v>7</v>
      </c>
      <c r="E278" s="1">
        <v>13</v>
      </c>
      <c r="F278" s="1" t="s">
        <v>300</v>
      </c>
      <c r="G278" s="2">
        <v>26.045333333333296</v>
      </c>
      <c r="H278" s="6">
        <f>1+_xlfn.COUNTIFS(A:A,A278,O:O,"&lt;"&amp;O278)</f>
        <v>11</v>
      </c>
      <c r="I278" s="2">
        <f>_xlfn.AVERAGEIF(A:A,A278,G:G)</f>
        <v>47.74149999999998</v>
      </c>
      <c r="J278" s="2">
        <f t="shared" si="32"/>
        <v>-21.696166666666684</v>
      </c>
      <c r="K278" s="2">
        <f t="shared" si="33"/>
        <v>68.30383333333332</v>
      </c>
      <c r="L278" s="2">
        <f t="shared" si="34"/>
        <v>60.23357975261594</v>
      </c>
      <c r="M278" s="2">
        <f>SUMIF(A:A,A278,L:L)</f>
        <v>4025.243718672518</v>
      </c>
      <c r="N278" s="3">
        <f t="shared" si="35"/>
        <v>0.014963958448826628</v>
      </c>
      <c r="O278" s="7">
        <f t="shared" si="36"/>
        <v>66.82723715250714</v>
      </c>
      <c r="P278" s="3">
        <f t="shared" si="37"/>
      </c>
      <c r="Q278" s="3">
        <f>IF(ISNUMBER(P278),SUMIF(A:A,A278,P:P),"")</f>
      </c>
      <c r="R278" s="3">
        <f t="shared" si="38"/>
      </c>
      <c r="S278" s="8">
        <f t="shared" si="39"/>
      </c>
    </row>
    <row r="279" spans="1:19" ht="15">
      <c r="A279" s="1">
        <v>29</v>
      </c>
      <c r="B279" s="5">
        <v>0.8958333333333334</v>
      </c>
      <c r="C279" s="1" t="s">
        <v>260</v>
      </c>
      <c r="D279" s="1">
        <v>8</v>
      </c>
      <c r="E279" s="1">
        <v>4</v>
      </c>
      <c r="F279" s="1" t="s">
        <v>304</v>
      </c>
      <c r="G279" s="2">
        <v>71.9280333333334</v>
      </c>
      <c r="H279" s="6">
        <f>1+_xlfn.COUNTIFS(A:A,A279,O:O,"&lt;"&amp;O279)</f>
        <v>1</v>
      </c>
      <c r="I279" s="2">
        <f>_xlfn.AVERAGEIF(A:A,A279,G:G)</f>
        <v>50.918189999999996</v>
      </c>
      <c r="J279" s="2">
        <f t="shared" si="32"/>
        <v>21.009843333333407</v>
      </c>
      <c r="K279" s="2">
        <f t="shared" si="33"/>
        <v>111.00984333333341</v>
      </c>
      <c r="L279" s="2">
        <f t="shared" si="34"/>
        <v>781.0120666684244</v>
      </c>
      <c r="M279" s="2">
        <f>SUMIF(A:A,A279,L:L)</f>
        <v>3311.2099290784136</v>
      </c>
      <c r="N279" s="3">
        <f t="shared" si="35"/>
        <v>0.2358690881570889</v>
      </c>
      <c r="O279" s="7">
        <f t="shared" si="36"/>
        <v>4.239639911330813</v>
      </c>
      <c r="P279" s="3">
        <f t="shared" si="37"/>
        <v>0.2358690881570889</v>
      </c>
      <c r="Q279" s="3">
        <f>IF(ISNUMBER(P279),SUMIF(A:A,A279,P:P),"")</f>
        <v>0.9130088643007808</v>
      </c>
      <c r="R279" s="3">
        <f t="shared" si="38"/>
        <v>0.2583426047431938</v>
      </c>
      <c r="S279" s="8">
        <f t="shared" si="39"/>
        <v>3.8708288204884083</v>
      </c>
    </row>
    <row r="280" spans="1:19" ht="15">
      <c r="A280" s="1">
        <v>29</v>
      </c>
      <c r="B280" s="5">
        <v>0.8958333333333334</v>
      </c>
      <c r="C280" s="1" t="s">
        <v>260</v>
      </c>
      <c r="D280" s="1">
        <v>8</v>
      </c>
      <c r="E280" s="1">
        <v>1</v>
      </c>
      <c r="F280" s="1" t="s">
        <v>301</v>
      </c>
      <c r="G280" s="2">
        <v>71.3867333333333</v>
      </c>
      <c r="H280" s="6">
        <f>1+_xlfn.COUNTIFS(A:A,A280,O:O,"&lt;"&amp;O280)</f>
        <v>2</v>
      </c>
      <c r="I280" s="2">
        <f>_xlfn.AVERAGEIF(A:A,A280,G:G)</f>
        <v>50.918189999999996</v>
      </c>
      <c r="J280" s="2">
        <f t="shared" si="32"/>
        <v>20.4685433333333</v>
      </c>
      <c r="K280" s="2">
        <f t="shared" si="33"/>
        <v>110.4685433333333</v>
      </c>
      <c r="L280" s="2">
        <f t="shared" si="34"/>
        <v>756.0538471258477</v>
      </c>
      <c r="M280" s="2">
        <f>SUMIF(A:A,A280,L:L)</f>
        <v>3311.2099290784136</v>
      </c>
      <c r="N280" s="3">
        <f t="shared" si="35"/>
        <v>0.2283315957971517</v>
      </c>
      <c r="O280" s="7">
        <f t="shared" si="36"/>
        <v>4.379595370972633</v>
      </c>
      <c r="P280" s="3">
        <f t="shared" si="37"/>
        <v>0.2283315957971517</v>
      </c>
      <c r="Q280" s="3">
        <f>IF(ISNUMBER(P280),SUMIF(A:A,A280,P:P),"")</f>
        <v>0.9130088643007808</v>
      </c>
      <c r="R280" s="3">
        <f t="shared" si="38"/>
        <v>0.2500869429915309</v>
      </c>
      <c r="S280" s="8">
        <f t="shared" si="39"/>
        <v>3.99860939574868</v>
      </c>
    </row>
    <row r="281" spans="1:19" ht="15">
      <c r="A281" s="1">
        <v>29</v>
      </c>
      <c r="B281" s="5">
        <v>0.8958333333333334</v>
      </c>
      <c r="C281" s="1" t="s">
        <v>260</v>
      </c>
      <c r="D281" s="1">
        <v>8</v>
      </c>
      <c r="E281" s="1">
        <v>2</v>
      </c>
      <c r="F281" s="1" t="s">
        <v>302</v>
      </c>
      <c r="G281" s="2">
        <v>69.0140333333333</v>
      </c>
      <c r="H281" s="6">
        <f>1+_xlfn.COUNTIFS(A:A,A281,O:O,"&lt;"&amp;O281)</f>
        <v>3</v>
      </c>
      <c r="I281" s="2">
        <f>_xlfn.AVERAGEIF(A:A,A281,G:G)</f>
        <v>50.918189999999996</v>
      </c>
      <c r="J281" s="2">
        <f t="shared" si="32"/>
        <v>18.095843333333306</v>
      </c>
      <c r="K281" s="2">
        <f t="shared" si="33"/>
        <v>108.0958433333333</v>
      </c>
      <c r="L281" s="2">
        <f t="shared" si="34"/>
        <v>655.7309712327617</v>
      </c>
      <c r="M281" s="2">
        <f>SUMIF(A:A,A281,L:L)</f>
        <v>3311.2099290784136</v>
      </c>
      <c r="N281" s="3">
        <f t="shared" si="35"/>
        <v>0.19803364488438424</v>
      </c>
      <c r="O281" s="7">
        <f t="shared" si="36"/>
        <v>5.049646996013323</v>
      </c>
      <c r="P281" s="3">
        <f t="shared" si="37"/>
        <v>0.19803364488438424</v>
      </c>
      <c r="Q281" s="3">
        <f>IF(ISNUMBER(P281),SUMIF(A:A,A281,P:P),"")</f>
        <v>0.9130088643007808</v>
      </c>
      <c r="R281" s="3">
        <f t="shared" si="38"/>
        <v>0.21690221489365982</v>
      </c>
      <c r="S281" s="8">
        <f t="shared" si="39"/>
        <v>4.610372468949973</v>
      </c>
    </row>
    <row r="282" spans="1:19" ht="15">
      <c r="A282" s="1">
        <v>29</v>
      </c>
      <c r="B282" s="5">
        <v>0.8958333333333334</v>
      </c>
      <c r="C282" s="1" t="s">
        <v>260</v>
      </c>
      <c r="D282" s="1">
        <v>8</v>
      </c>
      <c r="E282" s="1">
        <v>6</v>
      </c>
      <c r="F282" s="1" t="s">
        <v>305</v>
      </c>
      <c r="G282" s="2">
        <v>56.80460000000001</v>
      </c>
      <c r="H282" s="6">
        <f>1+_xlfn.COUNTIFS(A:A,A282,O:O,"&lt;"&amp;O282)</f>
        <v>4</v>
      </c>
      <c r="I282" s="2">
        <f>_xlfn.AVERAGEIF(A:A,A282,G:G)</f>
        <v>50.918189999999996</v>
      </c>
      <c r="J282" s="2">
        <f t="shared" si="32"/>
        <v>5.886410000000012</v>
      </c>
      <c r="K282" s="2">
        <f t="shared" si="33"/>
        <v>95.88641000000001</v>
      </c>
      <c r="L282" s="2">
        <f t="shared" si="34"/>
        <v>315.19282676515496</v>
      </c>
      <c r="M282" s="2">
        <f>SUMIF(A:A,A282,L:L)</f>
        <v>3311.2099290784136</v>
      </c>
      <c r="N282" s="3">
        <f t="shared" si="35"/>
        <v>0.09518962358659043</v>
      </c>
      <c r="O282" s="7">
        <f t="shared" si="36"/>
        <v>10.505346720804473</v>
      </c>
      <c r="P282" s="3">
        <f t="shared" si="37"/>
        <v>0.09518962358659043</v>
      </c>
      <c r="Q282" s="3">
        <f>IF(ISNUMBER(P282),SUMIF(A:A,A282,P:P),"")</f>
        <v>0.9130088643007808</v>
      </c>
      <c r="R282" s="3">
        <f t="shared" si="38"/>
        <v>0.10425925454676774</v>
      </c>
      <c r="S282" s="8">
        <f t="shared" si="39"/>
        <v>9.591474678647625</v>
      </c>
    </row>
    <row r="283" spans="1:19" ht="15">
      <c r="A283" s="1">
        <v>29</v>
      </c>
      <c r="B283" s="5">
        <v>0.8958333333333334</v>
      </c>
      <c r="C283" s="1" t="s">
        <v>260</v>
      </c>
      <c r="D283" s="1">
        <v>8</v>
      </c>
      <c r="E283" s="1">
        <v>3</v>
      </c>
      <c r="F283" s="1" t="s">
        <v>303</v>
      </c>
      <c r="G283" s="2">
        <v>48.8112</v>
      </c>
      <c r="H283" s="6">
        <f>1+_xlfn.COUNTIFS(A:A,A283,O:O,"&lt;"&amp;O283)</f>
        <v>5</v>
      </c>
      <c r="I283" s="2">
        <f>_xlfn.AVERAGEIF(A:A,A283,G:G)</f>
        <v>50.918189999999996</v>
      </c>
      <c r="J283" s="2">
        <f aca="true" t="shared" si="40" ref="J283:J288">G283-I283</f>
        <v>-2.106989999999996</v>
      </c>
      <c r="K283" s="2">
        <f aca="true" t="shared" si="41" ref="K283:K288">90+J283</f>
        <v>87.89301</v>
      </c>
      <c r="L283" s="2">
        <f aca="true" t="shared" si="42" ref="L283:L288">EXP(0.06*K283)</f>
        <v>195.11333600333782</v>
      </c>
      <c r="M283" s="2">
        <f>SUMIF(A:A,A283,L:L)</f>
        <v>3311.2099290784136</v>
      </c>
      <c r="N283" s="3">
        <f aca="true" t="shared" si="43" ref="N283:N288">L283/M283</f>
        <v>0.0589250878628654</v>
      </c>
      <c r="O283" s="7">
        <f aca="true" t="shared" si="44" ref="O283:O288">1/N283</f>
        <v>16.97070019356221</v>
      </c>
      <c r="P283" s="3">
        <f aca="true" t="shared" si="45" ref="P283:P288">IF(O283&gt;21,"",N283)</f>
        <v>0.0589250878628654</v>
      </c>
      <c r="Q283" s="3">
        <f>IF(ISNUMBER(P283),SUMIF(A:A,A283,P:P),"")</f>
        <v>0.9130088643007808</v>
      </c>
      <c r="R283" s="3">
        <f aca="true" t="shared" si="46" ref="R283:R288">_xlfn.IFERROR(P283*(1/Q283),"")</f>
        <v>0.06453944771718358</v>
      </c>
      <c r="S283" s="8">
        <f aca="true" t="shared" si="47" ref="S283:S288">_xlfn.IFERROR(1/R283,"")</f>
        <v>15.494399710113274</v>
      </c>
    </row>
    <row r="284" spans="1:19" ht="15">
      <c r="A284" s="1">
        <v>29</v>
      </c>
      <c r="B284" s="5">
        <v>0.8958333333333334</v>
      </c>
      <c r="C284" s="1" t="s">
        <v>260</v>
      </c>
      <c r="D284" s="1">
        <v>8</v>
      </c>
      <c r="E284" s="1">
        <v>7</v>
      </c>
      <c r="F284" s="1" t="s">
        <v>306</v>
      </c>
      <c r="G284" s="2">
        <v>41.4062666666666</v>
      </c>
      <c r="H284" s="6">
        <f>1+_xlfn.COUNTIFS(A:A,A284,O:O,"&lt;"&amp;O284)</f>
        <v>9</v>
      </c>
      <c r="I284" s="2">
        <f>_xlfn.AVERAGEIF(A:A,A284,G:G)</f>
        <v>50.918189999999996</v>
      </c>
      <c r="J284" s="2">
        <f t="shared" si="40"/>
        <v>-9.511923333333392</v>
      </c>
      <c r="K284" s="2">
        <f t="shared" si="41"/>
        <v>80.48807666666661</v>
      </c>
      <c r="L284" s="2">
        <f t="shared" si="42"/>
        <v>125.12141676717998</v>
      </c>
      <c r="M284" s="2">
        <f>SUMIF(A:A,A284,L:L)</f>
        <v>3311.2099290784136</v>
      </c>
      <c r="N284" s="3">
        <f t="shared" si="43"/>
        <v>0.037787219610689</v>
      </c>
      <c r="O284" s="7">
        <f t="shared" si="44"/>
        <v>26.46397407119963</v>
      </c>
      <c r="P284" s="3">
        <f t="shared" si="45"/>
      </c>
      <c r="Q284" s="3">
        <f>IF(ISNUMBER(P284),SUMIF(A:A,A284,P:P),"")</f>
      </c>
      <c r="R284" s="3">
        <f t="shared" si="46"/>
      </c>
      <c r="S284" s="8">
        <f t="shared" si="47"/>
      </c>
    </row>
    <row r="285" spans="1:19" ht="15">
      <c r="A285" s="1">
        <v>29</v>
      </c>
      <c r="B285" s="5">
        <v>0.8958333333333334</v>
      </c>
      <c r="C285" s="1" t="s">
        <v>260</v>
      </c>
      <c r="D285" s="1">
        <v>8</v>
      </c>
      <c r="E285" s="1">
        <v>9</v>
      </c>
      <c r="F285" s="1" t="s">
        <v>307</v>
      </c>
      <c r="G285" s="2">
        <v>45.3355666666666</v>
      </c>
      <c r="H285" s="6">
        <f>1+_xlfn.COUNTIFS(A:A,A285,O:O,"&lt;"&amp;O285)</f>
        <v>7</v>
      </c>
      <c r="I285" s="2">
        <f>_xlfn.AVERAGEIF(A:A,A285,G:G)</f>
        <v>50.918189999999996</v>
      </c>
      <c r="J285" s="2">
        <f t="shared" si="40"/>
        <v>-5.5826233333333946</v>
      </c>
      <c r="K285" s="2">
        <f t="shared" si="41"/>
        <v>84.4173766666666</v>
      </c>
      <c r="L285" s="2">
        <f t="shared" si="42"/>
        <v>158.38718922422652</v>
      </c>
      <c r="M285" s="2">
        <f>SUMIF(A:A,A285,L:L)</f>
        <v>3311.2099290784136</v>
      </c>
      <c r="N285" s="3">
        <f t="shared" si="43"/>
        <v>0.047833629584551694</v>
      </c>
      <c r="O285" s="7">
        <f t="shared" si="44"/>
        <v>20.905793866893994</v>
      </c>
      <c r="P285" s="3">
        <f t="shared" si="45"/>
        <v>0.047833629584551694</v>
      </c>
      <c r="Q285" s="3">
        <f>IF(ISNUMBER(P285),SUMIF(A:A,A285,P:P),"")</f>
        <v>0.9130088643007808</v>
      </c>
      <c r="R285" s="3">
        <f t="shared" si="46"/>
        <v>0.05239119953253097</v>
      </c>
      <c r="S285" s="8">
        <f t="shared" si="47"/>
        <v>19.087175115719113</v>
      </c>
    </row>
    <row r="286" spans="1:19" ht="15">
      <c r="A286" s="1">
        <v>29</v>
      </c>
      <c r="B286" s="5">
        <v>0.8958333333333334</v>
      </c>
      <c r="C286" s="1" t="s">
        <v>260</v>
      </c>
      <c r="D286" s="1">
        <v>8</v>
      </c>
      <c r="E286" s="1">
        <v>10</v>
      </c>
      <c r="F286" s="1" t="s">
        <v>308</v>
      </c>
      <c r="G286" s="2">
        <v>42.7408666666667</v>
      </c>
      <c r="H286" s="6">
        <f>1+_xlfn.COUNTIFS(A:A,A286,O:O,"&lt;"&amp;O286)</f>
        <v>8</v>
      </c>
      <c r="I286" s="2">
        <f>_xlfn.AVERAGEIF(A:A,A286,G:G)</f>
        <v>50.918189999999996</v>
      </c>
      <c r="J286" s="2">
        <f t="shared" si="40"/>
        <v>-8.177323333333298</v>
      </c>
      <c r="K286" s="2">
        <f t="shared" si="41"/>
        <v>81.8226766666667</v>
      </c>
      <c r="L286" s="2">
        <f t="shared" si="42"/>
        <v>135.55271428787495</v>
      </c>
      <c r="M286" s="2">
        <f>SUMIF(A:A,A286,L:L)</f>
        <v>3311.2099290784136</v>
      </c>
      <c r="N286" s="3">
        <f t="shared" si="43"/>
        <v>0.04093751746075563</v>
      </c>
      <c r="O286" s="7">
        <f t="shared" si="44"/>
        <v>24.427470497170248</v>
      </c>
      <c r="P286" s="3">
        <f t="shared" si="45"/>
      </c>
      <c r="Q286" s="3">
        <f>IF(ISNUMBER(P286),SUMIF(A:A,A286,P:P),"")</f>
      </c>
      <c r="R286" s="3">
        <f t="shared" si="46"/>
      </c>
      <c r="S286" s="8">
        <f t="shared" si="47"/>
      </c>
    </row>
    <row r="287" spans="1:19" ht="15">
      <c r="A287" s="1">
        <v>29</v>
      </c>
      <c r="B287" s="5">
        <v>0.8958333333333334</v>
      </c>
      <c r="C287" s="1" t="s">
        <v>260</v>
      </c>
      <c r="D287" s="1">
        <v>8</v>
      </c>
      <c r="E287" s="1">
        <v>12</v>
      </c>
      <c r="F287" s="1" t="s">
        <v>309</v>
      </c>
      <c r="G287" s="2">
        <v>45.6778666666667</v>
      </c>
      <c r="H287" s="6">
        <f>1+_xlfn.COUNTIFS(A:A,A287,O:O,"&lt;"&amp;O287)</f>
        <v>6</v>
      </c>
      <c r="I287" s="2">
        <f>_xlfn.AVERAGEIF(A:A,A287,G:G)</f>
        <v>50.918189999999996</v>
      </c>
      <c r="J287" s="2">
        <f t="shared" si="40"/>
        <v>-5.2403233333332935</v>
      </c>
      <c r="K287" s="2">
        <f t="shared" si="41"/>
        <v>84.7596766666667</v>
      </c>
      <c r="L287" s="2">
        <f t="shared" si="42"/>
        <v>161.67377978959775</v>
      </c>
      <c r="M287" s="2">
        <f>SUMIF(A:A,A287,L:L)</f>
        <v>3311.2099290784136</v>
      </c>
      <c r="N287" s="3">
        <f t="shared" si="43"/>
        <v>0.0488261944281483</v>
      </c>
      <c r="O287" s="7">
        <f t="shared" si="44"/>
        <v>20.480809772540866</v>
      </c>
      <c r="P287" s="3">
        <f t="shared" si="45"/>
        <v>0.0488261944281483</v>
      </c>
      <c r="Q287" s="3">
        <f>IF(ISNUMBER(P287),SUMIF(A:A,A287,P:P),"")</f>
        <v>0.9130088643007808</v>
      </c>
      <c r="R287" s="3">
        <f t="shared" si="46"/>
        <v>0.05347833557513308</v>
      </c>
      <c r="S287" s="8">
        <f t="shared" si="47"/>
        <v>18.699160870387868</v>
      </c>
    </row>
    <row r="288" spans="1:19" ht="15">
      <c r="A288" s="1">
        <v>29</v>
      </c>
      <c r="B288" s="5">
        <v>0.8958333333333334</v>
      </c>
      <c r="C288" s="1" t="s">
        <v>260</v>
      </c>
      <c r="D288" s="1">
        <v>8</v>
      </c>
      <c r="E288" s="1">
        <v>13</v>
      </c>
      <c r="F288" s="1" t="s">
        <v>310</v>
      </c>
      <c r="G288" s="2">
        <v>16.0767333333333</v>
      </c>
      <c r="H288" s="6">
        <f>1+_xlfn.COUNTIFS(A:A,A288,O:O,"&lt;"&amp;O288)</f>
        <v>10</v>
      </c>
      <c r="I288" s="2">
        <f>_xlfn.AVERAGEIF(A:A,A288,G:G)</f>
        <v>50.918189999999996</v>
      </c>
      <c r="J288" s="2">
        <f t="shared" si="40"/>
        <v>-34.841456666666694</v>
      </c>
      <c r="K288" s="2">
        <f t="shared" si="41"/>
        <v>55.158543333333306</v>
      </c>
      <c r="L288" s="2">
        <f t="shared" si="42"/>
        <v>27.371781214007985</v>
      </c>
      <c r="M288" s="2">
        <f>SUMIF(A:A,A288,L:L)</f>
        <v>3311.2099290784136</v>
      </c>
      <c r="N288" s="3">
        <f t="shared" si="43"/>
        <v>0.008266398627774767</v>
      </c>
      <c r="O288" s="7">
        <f t="shared" si="44"/>
        <v>120.97166432792633</v>
      </c>
      <c r="P288" s="3">
        <f t="shared" si="45"/>
      </c>
      <c r="Q288" s="3">
        <f>IF(ISNUMBER(P288),SUMIF(A:A,A288,P:P),"")</f>
      </c>
      <c r="R288" s="3">
        <f t="shared" si="46"/>
      </c>
      <c r="S288" s="8">
        <f t="shared" si="47"/>
      </c>
    </row>
  </sheetData>
  <sheetProtection/>
  <autoFilter ref="A1:S87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2017-02-08T22:32:29Z</dcterms:modified>
  <cp:category/>
  <cp:version/>
  <cp:contentType/>
  <cp:contentStatus/>
</cp:coreProperties>
</file>