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'PRICES'!$A$1:$S$86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<sst xmlns="http://schemas.openxmlformats.org/spreadsheetml/2006/main" count="899" uniqueCount="466">
  <si>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</si>
  <si>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</si>
  <si>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</si>
  <si>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</si>
  <si>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</si>
  <si>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</si>
  <si>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</si>
  <si>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</si>
  <si>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</si>
  <si>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</si>
  <si>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</si>
  <si>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</si>
  <si>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</si>
  <si>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</si>
  <si>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</si>
  <si>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</si>
  <si>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</si>
  <si>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</si>
  <si>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</si>
  <si>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Cuanzo              </t>
  </si>
  <si>
    <t xml:space="preserve">Marau Daze          </t>
  </si>
  <si>
    <t xml:space="preserve">I Cant See Who      </t>
  </si>
  <si>
    <t xml:space="preserve">Star Justice        </t>
  </si>
  <si>
    <t xml:space="preserve">Yama Magic          </t>
  </si>
  <si>
    <t>Sapphire Coast</t>
  </si>
  <si>
    <t>Alice Springs</t>
  </si>
  <si>
    <t xml:space="preserve">Shivarchi           </t>
  </si>
  <si>
    <t xml:space="preserve">Remember Razor      </t>
  </si>
  <si>
    <t xml:space="preserve">Struttin My Stuff   </t>
  </si>
  <si>
    <t xml:space="preserve">Hantuchova          </t>
  </si>
  <si>
    <t xml:space="preserve">Via Mazzini         </t>
  </si>
  <si>
    <t xml:space="preserve">Snowtrooper         </t>
  </si>
  <si>
    <t xml:space="preserve">Kentucky Fireball   </t>
  </si>
  <si>
    <t xml:space="preserve">Cats Alley          </t>
  </si>
  <si>
    <t xml:space="preserve">Swimmer             </t>
  </si>
  <si>
    <t xml:space="preserve">Xanders Porsha      </t>
  </si>
  <si>
    <t xml:space="preserve">La Chic             </t>
  </si>
  <si>
    <t xml:space="preserve">Bel Maiya           </t>
  </si>
  <si>
    <t xml:space="preserve">Mitochondria        </t>
  </si>
  <si>
    <t xml:space="preserve">Gamora              </t>
  </si>
  <si>
    <t xml:space="preserve">Lotta Dame          </t>
  </si>
  <si>
    <t xml:space="preserve">Gold Zac            </t>
  </si>
  <si>
    <t xml:space="preserve">Full Marks          </t>
  </si>
  <si>
    <t xml:space="preserve">Shogun Star         </t>
  </si>
  <si>
    <t xml:space="preserve">Maboots             </t>
  </si>
  <si>
    <t xml:space="preserve">Luna Meteor         </t>
  </si>
  <si>
    <t xml:space="preserve">Mitigate            </t>
  </si>
  <si>
    <t xml:space="preserve">Short Shift         </t>
  </si>
  <si>
    <t xml:space="preserve">Pyxis               </t>
  </si>
  <si>
    <t xml:space="preserve">Bedisguised         </t>
  </si>
  <si>
    <t xml:space="preserve">Grab For Power      </t>
  </si>
  <si>
    <t xml:space="preserve">Hillbilly Rich      </t>
  </si>
  <si>
    <t xml:space="preserve">Heart Of Red        </t>
  </si>
  <si>
    <t xml:space="preserve">Newsworthy          </t>
  </si>
  <si>
    <t>Bordertown</t>
  </si>
  <si>
    <t xml:space="preserve">Battistoni          </t>
  </si>
  <si>
    <t xml:space="preserve">Arcadian            </t>
  </si>
  <si>
    <t xml:space="preserve">Iamthekey           </t>
  </si>
  <si>
    <t xml:space="preserve">Trick N Treat       </t>
  </si>
  <si>
    <t xml:space="preserve">Gatum Express       </t>
  </si>
  <si>
    <t xml:space="preserve">Lady Jubilee        </t>
  </si>
  <si>
    <t xml:space="preserve">Hasta La Spec       </t>
  </si>
  <si>
    <t xml:space="preserve">Micky               </t>
  </si>
  <si>
    <t xml:space="preserve">Sparkling Son       </t>
  </si>
  <si>
    <t xml:space="preserve">Wadham Blues        </t>
  </si>
  <si>
    <t xml:space="preserve">Disconi             </t>
  </si>
  <si>
    <t xml:space="preserve">Susannes Glen       </t>
  </si>
  <si>
    <t xml:space="preserve">Coobina             </t>
  </si>
  <si>
    <t xml:space="preserve">Flip De Gloire      </t>
  </si>
  <si>
    <t xml:space="preserve">Pelliantic          </t>
  </si>
  <si>
    <t xml:space="preserve">Perfect Storm       </t>
  </si>
  <si>
    <t xml:space="preserve">Archway To Heaven   </t>
  </si>
  <si>
    <t xml:space="preserve">City Maneuver       </t>
  </si>
  <si>
    <t xml:space="preserve">Excite A Shanty     </t>
  </si>
  <si>
    <t xml:space="preserve">Fiorista            </t>
  </si>
  <si>
    <t xml:space="preserve">Cavalry Gold        </t>
  </si>
  <si>
    <t xml:space="preserve">Pure Tango          </t>
  </si>
  <si>
    <t xml:space="preserve">Athos               </t>
  </si>
  <si>
    <t xml:space="preserve">Smackwater Jack     </t>
  </si>
  <si>
    <t xml:space="preserve">Capitoline          </t>
  </si>
  <si>
    <t xml:space="preserve">Grassini            </t>
  </si>
  <si>
    <t xml:space="preserve">Dangerous Aura      </t>
  </si>
  <si>
    <t xml:space="preserve">Spray Tan           </t>
  </si>
  <si>
    <t xml:space="preserve">Super Deluxe        </t>
  </si>
  <si>
    <t xml:space="preserve">Redentes Edge       </t>
  </si>
  <si>
    <t xml:space="preserve">Snake Farley        </t>
  </si>
  <si>
    <t xml:space="preserve">Broad Shoulders     </t>
  </si>
  <si>
    <t xml:space="preserve">Dark Image          </t>
  </si>
  <si>
    <t xml:space="preserve">Telasnip            </t>
  </si>
  <si>
    <t xml:space="preserve">Zoom Lad            </t>
  </si>
  <si>
    <t xml:space="preserve">Reefs Revenge       </t>
  </si>
  <si>
    <t xml:space="preserve">Rose Of Wadham      </t>
  </si>
  <si>
    <t xml:space="preserve">Majestic Ridge      </t>
  </si>
  <si>
    <t xml:space="preserve">Magical Ruby        </t>
  </si>
  <si>
    <t xml:space="preserve">Onward              </t>
  </si>
  <si>
    <t xml:space="preserve">Rods Opinion        </t>
  </si>
  <si>
    <t xml:space="preserve">Centenary Shot      </t>
  </si>
  <si>
    <t xml:space="preserve">Dangle Lad          </t>
  </si>
  <si>
    <t xml:space="preserve">Prime Suspect       </t>
  </si>
  <si>
    <t xml:space="preserve">Timely Reminder     </t>
  </si>
  <si>
    <t xml:space="preserve">Amber Alert         </t>
  </si>
  <si>
    <t xml:space="preserve">Khazneh             </t>
  </si>
  <si>
    <t xml:space="preserve">Kirvic              </t>
  </si>
  <si>
    <t xml:space="preserve">Sassy Jo            </t>
  </si>
  <si>
    <t xml:space="preserve">Witness Statement   </t>
  </si>
  <si>
    <t xml:space="preserve">Aali Mia            </t>
  </si>
  <si>
    <t xml:space="preserve">Exalted Appeal      </t>
  </si>
  <si>
    <t>Bunbury</t>
  </si>
  <si>
    <t xml:space="preserve">Secret Assault      </t>
  </si>
  <si>
    <t xml:space="preserve">Seeker              </t>
  </si>
  <si>
    <t xml:space="preserve">American Star       </t>
  </si>
  <si>
    <t xml:space="preserve">Supposition         </t>
  </si>
  <si>
    <t xml:space="preserve">Tenterden           </t>
  </si>
  <si>
    <t xml:space="preserve">Dawns Flyer         </t>
  </si>
  <si>
    <t xml:space="preserve">Mr Mcbu             </t>
  </si>
  <si>
    <t xml:space="preserve">Hakuna Matata       </t>
  </si>
  <si>
    <t xml:space="preserve">Annas Lookin        </t>
  </si>
  <si>
    <t xml:space="preserve">Zatopek             </t>
  </si>
  <si>
    <t xml:space="preserve">Flaming Pro         </t>
  </si>
  <si>
    <t xml:space="preserve">Its That Simple     </t>
  </si>
  <si>
    <t xml:space="preserve">Lennys God          </t>
  </si>
  <si>
    <t xml:space="preserve">Iron Maggie         </t>
  </si>
  <si>
    <t xml:space="preserve">Asian Pearl         </t>
  </si>
  <si>
    <t xml:space="preserve">My Fair Beauty      </t>
  </si>
  <si>
    <t xml:space="preserve">Run Smart           </t>
  </si>
  <si>
    <t xml:space="preserve">Cassowary Street    </t>
  </si>
  <si>
    <t xml:space="preserve">Not A Way To Go     </t>
  </si>
  <si>
    <t xml:space="preserve">Ziggoorio           </t>
  </si>
  <si>
    <t xml:space="preserve">Booma Lacka         </t>
  </si>
  <si>
    <t xml:space="preserve">Its A Chance        </t>
  </si>
  <si>
    <t xml:space="preserve">Widukind            </t>
  </si>
  <si>
    <t xml:space="preserve">Akiram              </t>
  </si>
  <si>
    <t xml:space="preserve">Tendaji             </t>
  </si>
  <si>
    <t xml:space="preserve">Elliot Boy          </t>
  </si>
  <si>
    <t xml:space="preserve">Stratosphilly       </t>
  </si>
  <si>
    <t xml:space="preserve">Miss Rumour Mill    </t>
  </si>
  <si>
    <t xml:space="preserve">Miss Elvero         </t>
  </si>
  <si>
    <t xml:space="preserve">Feisty Felix        </t>
  </si>
  <si>
    <t xml:space="preserve">Absolute Magic      </t>
  </si>
  <si>
    <t xml:space="preserve">Lennons Song        </t>
  </si>
  <si>
    <t xml:space="preserve">Henderson           </t>
  </si>
  <si>
    <t xml:space="preserve">Ella Jean           </t>
  </si>
  <si>
    <t xml:space="preserve">Diablerie           </t>
  </si>
  <si>
    <t xml:space="preserve">Gomer Wipple        </t>
  </si>
  <si>
    <t xml:space="preserve">Play For Pleasure   </t>
  </si>
  <si>
    <t xml:space="preserve">Tomohawk            </t>
  </si>
  <si>
    <t xml:space="preserve">Undeterred          </t>
  </si>
  <si>
    <t xml:space="preserve">Woven               </t>
  </si>
  <si>
    <t xml:space="preserve">Mr Bear             </t>
  </si>
  <si>
    <t xml:space="preserve">Royal Archie        </t>
  </si>
  <si>
    <t xml:space="preserve">Il Postino          </t>
  </si>
  <si>
    <t xml:space="preserve">Military Rock       </t>
  </si>
  <si>
    <t xml:space="preserve">Dutch Spy           </t>
  </si>
  <si>
    <t xml:space="preserve">Not Again Ken       </t>
  </si>
  <si>
    <t xml:space="preserve">Red Glow            </t>
  </si>
  <si>
    <t xml:space="preserve">Sky Atlas           </t>
  </si>
  <si>
    <t xml:space="preserve">Couleur Bizarre     </t>
  </si>
  <si>
    <t xml:space="preserve">Radiant Flyer       </t>
  </si>
  <si>
    <t xml:space="preserve">Western Temple      </t>
  </si>
  <si>
    <t xml:space="preserve">Awesome As          </t>
  </si>
  <si>
    <t xml:space="preserve">Ginger Ninja        </t>
  </si>
  <si>
    <t xml:space="preserve">Nashville Cat       </t>
  </si>
  <si>
    <t xml:space="preserve">Wavehill Spur       </t>
  </si>
  <si>
    <t xml:space="preserve">High Tea            </t>
  </si>
  <si>
    <t xml:space="preserve">Belvedere Boy       </t>
  </si>
  <si>
    <t xml:space="preserve">Hollywood Rock      </t>
  </si>
  <si>
    <t xml:space="preserve">Peterbonetti        </t>
  </si>
  <si>
    <t>Hobart</t>
  </si>
  <si>
    <t xml:space="preserve">Rather Heroic       </t>
  </si>
  <si>
    <t xml:space="preserve">Big Pegg            </t>
  </si>
  <si>
    <t xml:space="preserve">Gold Librettist     </t>
  </si>
  <si>
    <t xml:space="preserve">Ocean Star          </t>
  </si>
  <si>
    <t xml:space="preserve">Miss Hissy          </t>
  </si>
  <si>
    <t xml:space="preserve">Northern Command    </t>
  </si>
  <si>
    <t xml:space="preserve">Sport Of Kings      </t>
  </si>
  <si>
    <t xml:space="preserve">Littlerayov         </t>
  </si>
  <si>
    <t xml:space="preserve">Mediano             </t>
  </si>
  <si>
    <t xml:space="preserve">Shbourne Dylaca     </t>
  </si>
  <si>
    <t xml:space="preserve">Wheres Scotty       </t>
  </si>
  <si>
    <t xml:space="preserve">Issawi              </t>
  </si>
  <si>
    <t xml:space="preserve">Gee Gees Jet        </t>
  </si>
  <si>
    <t xml:space="preserve">Naadam              </t>
  </si>
  <si>
    <t xml:space="preserve">Cuban Missile       </t>
  </si>
  <si>
    <t xml:space="preserve">Admiral             </t>
  </si>
  <si>
    <t xml:space="preserve">Hellova Street      </t>
  </si>
  <si>
    <t xml:space="preserve">Streetwise Savoire  </t>
  </si>
  <si>
    <t xml:space="preserve">Valiant Warrior     </t>
  </si>
  <si>
    <t xml:space="preserve">Powercharged        </t>
  </si>
  <si>
    <t xml:space="preserve">Lord Da Vinci       </t>
  </si>
  <si>
    <t xml:space="preserve">Vandermeer          </t>
  </si>
  <si>
    <t xml:space="preserve">Geegees Brightstar  </t>
  </si>
  <si>
    <t xml:space="preserve">Box Of Frogs        </t>
  </si>
  <si>
    <t xml:space="preserve">Hot Dipped          </t>
  </si>
  <si>
    <t xml:space="preserve">Toorak Affair       </t>
  </si>
  <si>
    <t xml:space="preserve">Khatun              </t>
  </si>
  <si>
    <t xml:space="preserve">Blue Ocean          </t>
  </si>
  <si>
    <t xml:space="preserve">Triband             </t>
  </si>
  <si>
    <t xml:space="preserve">Rodins Doll         </t>
  </si>
  <si>
    <t xml:space="preserve">Catalyst Fire       </t>
  </si>
  <si>
    <t xml:space="preserve">Della Terra         </t>
  </si>
  <si>
    <t xml:space="preserve">Wyuna               </t>
  </si>
  <si>
    <t xml:space="preserve">Trophy Legs         </t>
  </si>
  <si>
    <t xml:space="preserve">Miss Bluegrass      </t>
  </si>
  <si>
    <t xml:space="preserve">Hussons Kiss        </t>
  </si>
  <si>
    <t xml:space="preserve">Mag Wheels          </t>
  </si>
  <si>
    <t xml:space="preserve">Up Cups             </t>
  </si>
  <si>
    <t xml:space="preserve">Lucky Lucky Lucky   </t>
  </si>
  <si>
    <t xml:space="preserve">Geegees Goldengirl  </t>
  </si>
  <si>
    <t xml:space="preserve">Cool Chap           </t>
  </si>
  <si>
    <t xml:space="preserve">Gladstone           </t>
  </si>
  <si>
    <t xml:space="preserve">Milson              </t>
  </si>
  <si>
    <t xml:space="preserve">Big Duke            </t>
  </si>
  <si>
    <t xml:space="preserve">Count Da Vinci      </t>
  </si>
  <si>
    <t xml:space="preserve">The Princeling      </t>
  </si>
  <si>
    <t xml:space="preserve">Settlers Stone      </t>
  </si>
  <si>
    <t xml:space="preserve">Banca Boy           </t>
  </si>
  <si>
    <t xml:space="preserve">Winston Wolfe       </t>
  </si>
  <si>
    <t xml:space="preserve">Oloughlin           </t>
  </si>
  <si>
    <t xml:space="preserve">Marbel Duke         </t>
  </si>
  <si>
    <t xml:space="preserve">Gee Gees Talk Fest  </t>
  </si>
  <si>
    <t xml:space="preserve">Berry Wise Fox      </t>
  </si>
  <si>
    <t xml:space="preserve">Phantasmagoria      </t>
  </si>
  <si>
    <t xml:space="preserve">Bounce Back         </t>
  </si>
  <si>
    <t xml:space="preserve">Little Elsa         </t>
  </si>
  <si>
    <t xml:space="preserve">All Bar Madison     </t>
  </si>
  <si>
    <t xml:space="preserve">Slinky Malinky      </t>
  </si>
  <si>
    <t xml:space="preserve">Crib Point          </t>
  </si>
  <si>
    <t xml:space="preserve">Cheryls Horse       </t>
  </si>
  <si>
    <t xml:space="preserve">Blaze Forth         </t>
  </si>
  <si>
    <t xml:space="preserve">The Master Speed    </t>
  </si>
  <si>
    <t xml:space="preserve">Hyperbole           </t>
  </si>
  <si>
    <t xml:space="preserve">Oreillys Geegee     </t>
  </si>
  <si>
    <t xml:space="preserve">Harvey Bay          </t>
  </si>
  <si>
    <t xml:space="preserve">Don Reggio          </t>
  </si>
  <si>
    <t xml:space="preserve">Stella Etoile       </t>
  </si>
  <si>
    <t xml:space="preserve">Fund Trader         </t>
  </si>
  <si>
    <t xml:space="preserve">You Didnt           </t>
  </si>
  <si>
    <t xml:space="preserve">Downwind            </t>
  </si>
  <si>
    <t>Mudgee</t>
  </si>
  <si>
    <t xml:space="preserve">Cinema Paradiso     </t>
  </si>
  <si>
    <t xml:space="preserve">Spirited Character  </t>
  </si>
  <si>
    <t xml:space="preserve">Mar Nero            </t>
  </si>
  <si>
    <t xml:space="preserve">Samikosho           </t>
  </si>
  <si>
    <t xml:space="preserve">Star Darci          </t>
  </si>
  <si>
    <t xml:space="preserve">Steam Machine       </t>
  </si>
  <si>
    <t xml:space="preserve">Bow Tie Benny       </t>
  </si>
  <si>
    <t xml:space="preserve">Enormously          </t>
  </si>
  <si>
    <t xml:space="preserve">Noworrynohurry      </t>
  </si>
  <si>
    <t xml:space="preserve">Suman The Yak       </t>
  </si>
  <si>
    <t xml:space="preserve">The Penguin         </t>
  </si>
  <si>
    <t xml:space="preserve">The Renovation Man  </t>
  </si>
  <si>
    <t xml:space="preserve">Yueldoo             </t>
  </si>
  <si>
    <t xml:space="preserve">Bashirah            </t>
  </si>
  <si>
    <t xml:space="preserve">Tellmay             </t>
  </si>
  <si>
    <t xml:space="preserve">Well Take Cash      </t>
  </si>
  <si>
    <t xml:space="preserve">Well Achieved       </t>
  </si>
  <si>
    <t xml:space="preserve">You Know Zon        </t>
  </si>
  <si>
    <t xml:space="preserve">Three Trees         </t>
  </si>
  <si>
    <t xml:space="preserve">Exotic News         </t>
  </si>
  <si>
    <t xml:space="preserve">Sprezzatura         </t>
  </si>
  <si>
    <t xml:space="preserve">Western Parade      </t>
  </si>
  <si>
    <t xml:space="preserve">Great Body          </t>
  </si>
  <si>
    <t xml:space="preserve">Seishin             </t>
  </si>
  <si>
    <t xml:space="preserve">Benanco             </t>
  </si>
  <si>
    <t xml:space="preserve">Circadian Rhythm    </t>
  </si>
  <si>
    <t xml:space="preserve">Fine Diamond        </t>
  </si>
  <si>
    <t xml:space="preserve">Nicolou             </t>
  </si>
  <si>
    <t xml:space="preserve">Petulance           </t>
  </si>
  <si>
    <t xml:space="preserve">She Excites         </t>
  </si>
  <si>
    <t xml:space="preserve">Wacky Doo           </t>
  </si>
  <si>
    <t xml:space="preserve">Baroness Snow       </t>
  </si>
  <si>
    <t xml:space="preserve">Abundant            </t>
  </si>
  <si>
    <t xml:space="preserve">Maroon              </t>
  </si>
  <si>
    <t xml:space="preserve">Jewellers Luck      </t>
  </si>
  <si>
    <t xml:space="preserve">Moqwao              </t>
  </si>
  <si>
    <t xml:space="preserve">The Frick           </t>
  </si>
  <si>
    <t xml:space="preserve">As Easy As          </t>
  </si>
  <si>
    <t xml:space="preserve">Forreel             </t>
  </si>
  <si>
    <t xml:space="preserve">Continental Drift   </t>
  </si>
  <si>
    <t xml:space="preserve">Mr Mile             </t>
  </si>
  <si>
    <t xml:space="preserve">Podium Bound        </t>
  </si>
  <si>
    <t xml:space="preserve">This Is Livin       </t>
  </si>
  <si>
    <t xml:space="preserve">Quick Reflects      </t>
  </si>
  <si>
    <t xml:space="preserve">Dynamic Ahms        </t>
  </si>
  <si>
    <t xml:space="preserve">Summer Surf         </t>
  </si>
  <si>
    <t xml:space="preserve">Exquisite Halo      </t>
  </si>
  <si>
    <t xml:space="preserve">Dreadlock           </t>
  </si>
  <si>
    <t xml:space="preserve">Zadok The Priest    </t>
  </si>
  <si>
    <t xml:space="preserve">Coming In Hot       </t>
  </si>
  <si>
    <t xml:space="preserve">Kingtantes          </t>
  </si>
  <si>
    <t xml:space="preserve">Malverna            </t>
  </si>
  <si>
    <t xml:space="preserve">Iron Blue           </t>
  </si>
  <si>
    <t xml:space="preserve">Hair Of The Dog     </t>
  </si>
  <si>
    <t xml:space="preserve">Lukey               </t>
  </si>
  <si>
    <t xml:space="preserve">Nordic Noir         </t>
  </si>
  <si>
    <t xml:space="preserve">London Lady         </t>
  </si>
  <si>
    <t xml:space="preserve">Shadow Affair       </t>
  </si>
  <si>
    <t xml:space="preserve">Jen See See         </t>
  </si>
  <si>
    <t xml:space="preserve">Handful Of Aces     </t>
  </si>
  <si>
    <t xml:space="preserve">Cowboys Karma       </t>
  </si>
  <si>
    <t xml:space="preserve">Benchi Pegasus      </t>
  </si>
  <si>
    <t xml:space="preserve">A Magic Zariz       </t>
  </si>
  <si>
    <t xml:space="preserve">Blood Red Moon      </t>
  </si>
  <si>
    <t xml:space="preserve">Fioravanti          </t>
  </si>
  <si>
    <t xml:space="preserve">One Last Poet       </t>
  </si>
  <si>
    <t xml:space="preserve">Bowies Babe         </t>
  </si>
  <si>
    <t xml:space="preserve">Snippety Sip        </t>
  </si>
  <si>
    <t xml:space="preserve">Lucky Striker       </t>
  </si>
  <si>
    <t xml:space="preserve">Anytime Baby        </t>
  </si>
  <si>
    <t xml:space="preserve">Tibidabo            </t>
  </si>
  <si>
    <t xml:space="preserve">Super Chase         </t>
  </si>
  <si>
    <t xml:space="preserve">Not For Export      </t>
  </si>
  <si>
    <t>Sale</t>
  </si>
  <si>
    <t xml:space="preserve">Tuscan Red          </t>
  </si>
  <si>
    <t xml:space="preserve">Rooconi             </t>
  </si>
  <si>
    <t xml:space="preserve">Cincinnati Kid      </t>
  </si>
  <si>
    <t xml:space="preserve">Dry Biscuit         </t>
  </si>
  <si>
    <t xml:space="preserve">Savvy Belle         </t>
  </si>
  <si>
    <t xml:space="preserve">Caruselle           </t>
  </si>
  <si>
    <t xml:space="preserve">Treicheln           </t>
  </si>
  <si>
    <t xml:space="preserve">Bedrock Dreams      </t>
  </si>
  <si>
    <t xml:space="preserve">Imperial Empress    </t>
  </si>
  <si>
    <t xml:space="preserve">Ensuing             </t>
  </si>
  <si>
    <t xml:space="preserve">Miss Procyon        </t>
  </si>
  <si>
    <t xml:space="preserve">Prie Dieu           </t>
  </si>
  <si>
    <t xml:space="preserve">Waltz In            </t>
  </si>
  <si>
    <t xml:space="preserve">Senorita On Safari  </t>
  </si>
  <si>
    <t xml:space="preserve">Manageress          </t>
  </si>
  <si>
    <t xml:space="preserve">Lonrockstar         </t>
  </si>
  <si>
    <t xml:space="preserve">Just Magical        </t>
  </si>
  <si>
    <t xml:space="preserve">Rock N Gold         </t>
  </si>
  <si>
    <t xml:space="preserve">Schockemohle        </t>
  </si>
  <si>
    <t xml:space="preserve">Roman Fizz          </t>
  </si>
  <si>
    <t xml:space="preserve">Devils Pinch        </t>
  </si>
  <si>
    <t xml:space="preserve">Dramas Entourage    </t>
  </si>
  <si>
    <t xml:space="preserve">Gangnam Style       </t>
  </si>
  <si>
    <t xml:space="preserve">Henry George        </t>
  </si>
  <si>
    <t xml:space="preserve">Docs Hero           </t>
  </si>
  <si>
    <t xml:space="preserve">Vacanza Mia         </t>
  </si>
  <si>
    <t xml:space="preserve">Written Addiction   </t>
  </si>
  <si>
    <t xml:space="preserve">Little Jimmy        </t>
  </si>
  <si>
    <t xml:space="preserve">Somethinghappening  </t>
  </si>
  <si>
    <t xml:space="preserve">Dont Plead Guilty   </t>
  </si>
  <si>
    <t xml:space="preserve">Darlux              </t>
  </si>
  <si>
    <t xml:space="preserve">Northern Showdown   </t>
  </si>
  <si>
    <t xml:space="preserve">Sagaab              </t>
  </si>
  <si>
    <t xml:space="preserve">Urban Explorer      </t>
  </si>
  <si>
    <t xml:space="preserve">Heza Magic Man      </t>
  </si>
  <si>
    <t xml:space="preserve">Khartoum            </t>
  </si>
  <si>
    <t xml:space="preserve">Chilean Wonder      </t>
  </si>
  <si>
    <t xml:space="preserve">Via Cavour          </t>
  </si>
  <si>
    <t xml:space="preserve">Bolshoi Belle       </t>
  </si>
  <si>
    <t xml:space="preserve">Lardner Lou         </t>
  </si>
  <si>
    <t xml:space="preserve">Shanghai Rooster    </t>
  </si>
  <si>
    <t xml:space="preserve">Guadalcanal         </t>
  </si>
  <si>
    <t xml:space="preserve">Chadra Boy          </t>
  </si>
  <si>
    <t xml:space="preserve">Thats Freedom       </t>
  </si>
  <si>
    <t xml:space="preserve">Therese             </t>
  </si>
  <si>
    <t xml:space="preserve">Snippet Of Hope     </t>
  </si>
  <si>
    <t xml:space="preserve">Denman Flyer        </t>
  </si>
  <si>
    <t xml:space="preserve">Rosaruby            </t>
  </si>
  <si>
    <t xml:space="preserve">Tipta Tantivy       </t>
  </si>
  <si>
    <t xml:space="preserve">Ardimento           </t>
  </si>
  <si>
    <t xml:space="preserve">Transfixed          </t>
  </si>
  <si>
    <t xml:space="preserve">Millijule           </t>
  </si>
  <si>
    <t xml:space="preserve">Tempest Rock        </t>
  </si>
  <si>
    <t xml:space="preserve">Gresham Station     </t>
  </si>
  <si>
    <t xml:space="preserve">Rolling Breeze      </t>
  </si>
  <si>
    <t xml:space="preserve">Secret Deal         </t>
  </si>
  <si>
    <t xml:space="preserve">Serging Rush        </t>
  </si>
  <si>
    <t xml:space="preserve">First Courrier      </t>
  </si>
  <si>
    <t xml:space="preserve">King Cleo           </t>
  </si>
  <si>
    <t xml:space="preserve">Prying              </t>
  </si>
  <si>
    <t xml:space="preserve">Save A Match        </t>
  </si>
  <si>
    <t xml:space="preserve">Teraway             </t>
  </si>
  <si>
    <t xml:space="preserve">Astronomy           </t>
  </si>
  <si>
    <t xml:space="preserve">Sunday Hustler      </t>
  </si>
  <si>
    <t xml:space="preserve">Melberra Star       </t>
  </si>
  <si>
    <t xml:space="preserve">Premiers Gift       </t>
  </si>
  <si>
    <t xml:space="preserve">Malizia             </t>
  </si>
  <si>
    <t xml:space="preserve">Flash Magic         </t>
  </si>
  <si>
    <t xml:space="preserve">Striking Lago       </t>
  </si>
  <si>
    <t xml:space="preserve">Jorgeus             </t>
  </si>
  <si>
    <t xml:space="preserve">Reason To Believe   </t>
  </si>
  <si>
    <t xml:space="preserve">Shes Back           </t>
  </si>
  <si>
    <t xml:space="preserve">War Jet             </t>
  </si>
  <si>
    <t xml:space="preserve">Tradtri             </t>
  </si>
  <si>
    <t xml:space="preserve">Coolcat Dancer      </t>
  </si>
  <si>
    <t xml:space="preserve">Sigmund             </t>
  </si>
  <si>
    <t xml:space="preserve">Marquee             </t>
  </si>
  <si>
    <t xml:space="preserve">All Giving          </t>
  </si>
  <si>
    <t xml:space="preserve">Green Aventurine    </t>
  </si>
  <si>
    <t xml:space="preserve">Bank On Henry       </t>
  </si>
  <si>
    <t xml:space="preserve">Rhomlo              </t>
  </si>
  <si>
    <t xml:space="preserve">Brimstone           </t>
  </si>
  <si>
    <t xml:space="preserve">Girls Own           </t>
  </si>
  <si>
    <t xml:space="preserve">Magic Franco        </t>
  </si>
  <si>
    <t xml:space="preserve">Hello Schumann      </t>
  </si>
  <si>
    <t xml:space="preserve">Wonderbolt          </t>
  </si>
  <si>
    <t xml:space="preserve">Beau Tirage         </t>
  </si>
  <si>
    <t xml:space="preserve">Jacakaizane         </t>
  </si>
  <si>
    <t xml:space="preserve">El Toranado         </t>
  </si>
  <si>
    <t xml:space="preserve">Andsoitiswritten    </t>
  </si>
  <si>
    <t xml:space="preserve">Bay Truffle         </t>
  </si>
  <si>
    <t xml:space="preserve">Black Dragon        </t>
  </si>
  <si>
    <t xml:space="preserve">Erins Zar           </t>
  </si>
  <si>
    <t xml:space="preserve">All Australian Gal  </t>
  </si>
  <si>
    <t xml:space="preserve">Fly Forward         </t>
  </si>
  <si>
    <t xml:space="preserve">The Nickster        </t>
  </si>
  <si>
    <t xml:space="preserve">And There Is More   </t>
  </si>
  <si>
    <t>Sunshine Coast</t>
  </si>
  <si>
    <t xml:space="preserve">Alsidereus          </t>
  </si>
  <si>
    <t xml:space="preserve">Buxton              </t>
  </si>
  <si>
    <t xml:space="preserve">Ilovevegas          </t>
  </si>
  <si>
    <t xml:space="preserve">Zukaz               </t>
  </si>
  <si>
    <t xml:space="preserve">Jinx N Drinx        </t>
  </si>
  <si>
    <t xml:space="preserve">Starena             </t>
  </si>
  <si>
    <t xml:space="preserve">Confronting         </t>
  </si>
  <si>
    <t xml:space="preserve">Libelula            </t>
  </si>
  <si>
    <t xml:space="preserve">Moonlight Dancer    </t>
  </si>
  <si>
    <t xml:space="preserve">Shes Worthy         </t>
  </si>
  <si>
    <t xml:space="preserve">Tampere             </t>
  </si>
  <si>
    <t xml:space="preserve">Nossuh              </t>
  </si>
  <si>
    <t xml:space="preserve">Heart Command       </t>
  </si>
  <si>
    <t xml:space="preserve">Fast Arrow          </t>
  </si>
  <si>
    <t xml:space="preserve">Mukaddamah Son      </t>
  </si>
  <si>
    <t xml:space="preserve">Rising Luck         </t>
  </si>
  <si>
    <t xml:space="preserve">Choice Princess     </t>
  </si>
  <si>
    <t xml:space="preserve">Call Me Rusty       </t>
  </si>
  <si>
    <t xml:space="preserve">Brother Oatel       </t>
  </si>
  <si>
    <t xml:space="preserve">Maxwell             </t>
  </si>
  <si>
    <t xml:space="preserve">Tycoon Tyke         </t>
  </si>
  <si>
    <t xml:space="preserve">Dasterdly Dan       </t>
  </si>
  <si>
    <t xml:space="preserve">Capo Di Tutti       </t>
  </si>
  <si>
    <t xml:space="preserve">Cosmos Seven        </t>
  </si>
  <si>
    <t xml:space="preserve">Heart Of Coral      </t>
  </si>
  <si>
    <t xml:space="preserve">Secret Sites        </t>
  </si>
  <si>
    <t xml:space="preserve">Bia Tyche           </t>
  </si>
  <si>
    <t xml:space="preserve">Kuznetsova          </t>
  </si>
  <si>
    <t xml:space="preserve">Our Racketeer       </t>
  </si>
  <si>
    <t xml:space="preserve">Valleseco           </t>
  </si>
  <si>
    <t xml:space="preserve">Vintage Beauty      </t>
  </si>
  <si>
    <t xml:space="preserve">Opinionated         </t>
  </si>
  <si>
    <t xml:space="preserve">Cabana Boy          </t>
  </si>
  <si>
    <t xml:space="preserve">Crown Of Dreams     </t>
  </si>
  <si>
    <t xml:space="preserve">First Crush         </t>
  </si>
  <si>
    <t xml:space="preserve">High Wind           </t>
  </si>
  <si>
    <t xml:space="preserve">Thornett            </t>
  </si>
  <si>
    <t xml:space="preserve">Bel Classico        </t>
  </si>
  <si>
    <t xml:space="preserve">Rocket On Board     </t>
  </si>
  <si>
    <t xml:space="preserve">Minsk               </t>
  </si>
  <si>
    <t xml:space="preserve">Mon Clinton         </t>
  </si>
  <si>
    <t xml:space="preserve">Tumbling Al         </t>
  </si>
  <si>
    <t xml:space="preserve">Slioch              </t>
  </si>
  <si>
    <t xml:space="preserve">Vaulting Ambition   </t>
  </si>
  <si>
    <t xml:space="preserve">Lieder              </t>
  </si>
  <si>
    <t xml:space="preserve">The Overdraft       </t>
  </si>
  <si>
    <t xml:space="preserve">Mr Bellagio         </t>
  </si>
  <si>
    <t xml:space="preserve">High Specs          </t>
  </si>
  <si>
    <t xml:space="preserve">Marabel             </t>
  </si>
  <si>
    <t xml:space="preserve">Deeks               </t>
  </si>
  <si>
    <t xml:space="preserve">Hessian             </t>
  </si>
  <si>
    <t xml:space="preserve">Enlightened         </t>
  </si>
  <si>
    <t xml:space="preserve">Its A Stick Up      </t>
  </si>
  <si>
    <t xml:space="preserve">Alpine Style        </t>
  </si>
  <si>
    <t xml:space="preserve">Fordyce Knight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</si>
</sst>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1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419" sqref="C419"/>
    </sheetView>
  </sheetViews>
  <sheetFormatPr defaultColWidth="9.140625" defaultRowHeight="15"/>
  <cols>
    <col min="1" max="1" width="9.140625" style="10" hidden="1" customWidth="1"/>
    <col min="2" max="2" width="7.28125" style="10" bestFit="1" customWidth="1"/>
    <col min="3" max="3" width="14.421875" style="10" bestFit="1" customWidth="1"/>
    <col min="4" max="5" width="5.57421875" style="10" bestFit="1" customWidth="1"/>
    <col min="6" max="6" width="20.28125" style="10" bestFit="1" customWidth="1"/>
    <col min="7" max="7" width="8.5742187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35</v>
      </c>
      <c r="B2" s="5">
        <v>0.545138888888889</v>
      </c>
      <c r="C2" s="1" t="s">
        <v>24</v>
      </c>
      <c r="D2" s="1">
        <v>1</v>
      </c>
      <c r="E2" s="1">
        <v>3</v>
      </c>
      <c r="F2" s="1" t="s">
        <v>358</v>
      </c>
      <c r="G2" s="2">
        <v>63.372066666666605</v>
      </c>
      <c r="H2" s="6">
        <f>1+_xlfn.COUNTIFS(A:A,A2,O:O,"&lt;"&amp;O2)</f>
        <v>1</v>
      </c>
      <c r="I2" s="2">
        <f>_xlfn.AVERAGEIF(A:A,A2,G:G)</f>
        <v>55.05816666666666</v>
      </c>
      <c r="J2" s="2">
        <f aca="true" t="shared" si="0" ref="J2:J55">G2-I2</f>
        <v>8.313899999999947</v>
      </c>
      <c r="K2" s="2">
        <f aca="true" t="shared" si="1" ref="K2:K55">90+J2</f>
        <v>98.31389999999995</v>
      </c>
      <c r="L2" s="2">
        <f aca="true" t="shared" si="2" ref="L2:L55">EXP(0.06*K2)</f>
        <v>364.61208222581894</v>
      </c>
      <c r="M2" s="2">
        <f>SUMIF(A:A,A2,L:L)</f>
        <v>1198.164603962473</v>
      </c>
      <c r="N2" s="3">
        <f aca="true" t="shared" si="3" ref="N2:N55">L2/M2</f>
        <v>0.3043088412226529</v>
      </c>
      <c r="O2" s="7">
        <f aca="true" t="shared" si="4" ref="O2:O55">1/N2</f>
        <v>3.2861352170452798</v>
      </c>
      <c r="P2" s="3">
        <f aca="true" t="shared" si="5" ref="P2:P55">IF(O2&gt;21,"",N2)</f>
        <v>0.3043088412226529</v>
      </c>
      <c r="Q2" s="3">
        <f>IF(ISNUMBER(P2),SUMIF(A:A,A2,P:P),"")</f>
        <v>1</v>
      </c>
      <c r="R2" s="3">
        <f aca="true" t="shared" si="6" ref="R2:R55">_xlfn.IFERROR(P2*(1/Q2),"")</f>
        <v>0.3043088412226529</v>
      </c>
      <c r="S2" s="8">
        <f aca="true" t="shared" si="7" ref="S2:S55">_xlfn.IFERROR(1/R2,"")</f>
        <v>3.2861352170452798</v>
      </c>
    </row>
    <row r="3" spans="1:19" ht="15">
      <c r="A3" s="1">
        <v>35</v>
      </c>
      <c r="B3" s="5">
        <v>0.545138888888889</v>
      </c>
      <c r="C3" s="1" t="s">
        <v>24</v>
      </c>
      <c r="D3" s="1">
        <v>1</v>
      </c>
      <c r="E3" s="1">
        <v>5</v>
      </c>
      <c r="F3" s="1" t="s">
        <v>23</v>
      </c>
      <c r="G3" s="2">
        <v>62.608933333333304</v>
      </c>
      <c r="H3" s="6">
        <f>1+_xlfn.COUNTIFS(A:A,A3,O:O,"&lt;"&amp;O3)</f>
        <v>2</v>
      </c>
      <c r="I3" s="2">
        <f>_xlfn.AVERAGEIF(A:A,A3,G:G)</f>
        <v>55.05816666666666</v>
      </c>
      <c r="J3" s="2">
        <f t="shared" si="0"/>
        <v>7.550766666666647</v>
      </c>
      <c r="K3" s="2">
        <f t="shared" si="1"/>
        <v>97.55076666666665</v>
      </c>
      <c r="L3" s="2">
        <f t="shared" si="2"/>
        <v>348.29366887888904</v>
      </c>
      <c r="M3" s="2">
        <f>SUMIF(A:A,A3,L:L)</f>
        <v>1198.164603962473</v>
      </c>
      <c r="N3" s="3">
        <f t="shared" si="3"/>
        <v>0.29068933243983375</v>
      </c>
      <c r="O3" s="7">
        <f t="shared" si="4"/>
        <v>3.4400987184728486</v>
      </c>
      <c r="P3" s="3">
        <f t="shared" si="5"/>
        <v>0.29068933243983375</v>
      </c>
      <c r="Q3" s="3">
        <f>IF(ISNUMBER(P3),SUMIF(A:A,A3,P:P),"")</f>
        <v>1</v>
      </c>
      <c r="R3" s="3">
        <f t="shared" si="6"/>
        <v>0.29068933243983375</v>
      </c>
      <c r="S3" s="8">
        <f t="shared" si="7"/>
        <v>3.4400987184728486</v>
      </c>
    </row>
    <row r="4" spans="1:19" ht="15">
      <c r="A4" s="1">
        <v>35</v>
      </c>
      <c r="B4" s="5">
        <v>0.545138888888889</v>
      </c>
      <c r="C4" s="1" t="s">
        <v>24</v>
      </c>
      <c r="D4" s="1">
        <v>1</v>
      </c>
      <c r="E4" s="1">
        <v>6</v>
      </c>
      <c r="F4" s="1" t="s">
        <v>359</v>
      </c>
      <c r="G4" s="2">
        <v>50.9594666666667</v>
      </c>
      <c r="H4" s="6">
        <f>1+_xlfn.COUNTIFS(A:A,A4,O:O,"&lt;"&amp;O4)</f>
        <v>3</v>
      </c>
      <c r="I4" s="2">
        <f>_xlfn.AVERAGEIF(A:A,A4,G:G)</f>
        <v>55.05816666666666</v>
      </c>
      <c r="J4" s="2">
        <f t="shared" si="0"/>
        <v>-4.098699999999958</v>
      </c>
      <c r="K4" s="2">
        <f t="shared" si="1"/>
        <v>85.90130000000005</v>
      </c>
      <c r="L4" s="2">
        <f t="shared" si="2"/>
        <v>173.1361016604179</v>
      </c>
      <c r="M4" s="2">
        <f>SUMIF(A:A,A4,L:L)</f>
        <v>1198.164603962473</v>
      </c>
      <c r="N4" s="3">
        <f t="shared" si="3"/>
        <v>0.1445010986702797</v>
      </c>
      <c r="O4" s="7">
        <f t="shared" si="4"/>
        <v>6.920362607635144</v>
      </c>
      <c r="P4" s="3">
        <f t="shared" si="5"/>
        <v>0.1445010986702797</v>
      </c>
      <c r="Q4" s="3">
        <f>IF(ISNUMBER(P4),SUMIF(A:A,A4,P:P),"")</f>
        <v>1</v>
      </c>
      <c r="R4" s="3">
        <f t="shared" si="6"/>
        <v>0.1445010986702797</v>
      </c>
      <c r="S4" s="8">
        <f t="shared" si="7"/>
        <v>6.920362607635144</v>
      </c>
    </row>
    <row r="5" spans="1:19" ht="15">
      <c r="A5" s="1">
        <v>35</v>
      </c>
      <c r="B5" s="5">
        <v>0.545138888888889</v>
      </c>
      <c r="C5" s="1" t="s">
        <v>24</v>
      </c>
      <c r="D5" s="1">
        <v>1</v>
      </c>
      <c r="E5" s="1">
        <v>1</v>
      </c>
      <c r="F5" s="1" t="s">
        <v>356</v>
      </c>
      <c r="G5" s="2">
        <v>50.515133333333296</v>
      </c>
      <c r="H5" s="6">
        <f>1+_xlfn.COUNTIFS(A:A,A5,O:O,"&lt;"&amp;O5)</f>
        <v>4</v>
      </c>
      <c r="I5" s="2">
        <f>_xlfn.AVERAGEIF(A:A,A5,G:G)</f>
        <v>55.05816666666666</v>
      </c>
      <c r="J5" s="2">
        <f t="shared" si="0"/>
        <v>-4.543033333333362</v>
      </c>
      <c r="K5" s="2">
        <f t="shared" si="1"/>
        <v>85.45696666666663</v>
      </c>
      <c r="L5" s="2">
        <f t="shared" si="2"/>
        <v>168.5812787567509</v>
      </c>
      <c r="M5" s="2">
        <f>SUMIF(A:A,A5,L:L)</f>
        <v>1198.164603962473</v>
      </c>
      <c r="N5" s="3">
        <f t="shared" si="3"/>
        <v>0.1406995985353202</v>
      </c>
      <c r="O5" s="7">
        <f t="shared" si="4"/>
        <v>7.107340819803173</v>
      </c>
      <c r="P5" s="3">
        <f t="shared" si="5"/>
        <v>0.1406995985353202</v>
      </c>
      <c r="Q5" s="3">
        <f>IF(ISNUMBER(P5),SUMIF(A:A,A5,P:P),"")</f>
        <v>1</v>
      </c>
      <c r="R5" s="3">
        <f t="shared" si="6"/>
        <v>0.1406995985353202</v>
      </c>
      <c r="S5" s="8">
        <f t="shared" si="7"/>
        <v>7.107340819803173</v>
      </c>
    </row>
    <row r="6" spans="1:19" ht="15">
      <c r="A6" s="1">
        <v>35</v>
      </c>
      <c r="B6" s="5">
        <v>0.545138888888889</v>
      </c>
      <c r="C6" s="1" t="s">
        <v>24</v>
      </c>
      <c r="D6" s="1">
        <v>1</v>
      </c>
      <c r="E6" s="1">
        <v>2</v>
      </c>
      <c r="F6" s="1" t="s">
        <v>357</v>
      </c>
      <c r="G6" s="2">
        <v>47.8352333333334</v>
      </c>
      <c r="H6" s="6">
        <f>1+_xlfn.COUNTIFS(A:A,A6,O:O,"&lt;"&amp;O6)</f>
        <v>5</v>
      </c>
      <c r="I6" s="2">
        <f>_xlfn.AVERAGEIF(A:A,A6,G:G)</f>
        <v>55.05816666666666</v>
      </c>
      <c r="J6" s="2">
        <f t="shared" si="0"/>
        <v>-7.222933333333259</v>
      </c>
      <c r="K6" s="2">
        <f t="shared" si="1"/>
        <v>82.77706666666674</v>
      </c>
      <c r="L6" s="2">
        <f t="shared" si="2"/>
        <v>143.54147244059627</v>
      </c>
      <c r="M6" s="2">
        <f>SUMIF(A:A,A6,L:L)</f>
        <v>1198.164603962473</v>
      </c>
      <c r="N6" s="3">
        <f t="shared" si="3"/>
        <v>0.11980112913191354</v>
      </c>
      <c r="O6" s="7">
        <f t="shared" si="4"/>
        <v>8.347166735790076</v>
      </c>
      <c r="P6" s="3">
        <f t="shared" si="5"/>
        <v>0.11980112913191354</v>
      </c>
      <c r="Q6" s="3">
        <f>IF(ISNUMBER(P6),SUMIF(A:A,A6,P:P),"")</f>
        <v>1</v>
      </c>
      <c r="R6" s="3">
        <f t="shared" si="6"/>
        <v>0.11980112913191354</v>
      </c>
      <c r="S6" s="8">
        <f t="shared" si="7"/>
        <v>8.347166735790076</v>
      </c>
    </row>
    <row r="7" spans="1:19" ht="15">
      <c r="A7" s="1">
        <v>17</v>
      </c>
      <c r="B7" s="5">
        <v>0.548611111111111</v>
      </c>
      <c r="C7" s="1" t="s">
        <v>167</v>
      </c>
      <c r="D7" s="1">
        <v>3</v>
      </c>
      <c r="E7" s="1">
        <v>2</v>
      </c>
      <c r="F7" s="1" t="s">
        <v>169</v>
      </c>
      <c r="G7" s="2">
        <v>74.5505</v>
      </c>
      <c r="H7" s="6">
        <f>1+_xlfn.COUNTIFS(A:A,A7,O:O,"&lt;"&amp;O7)</f>
        <v>1</v>
      </c>
      <c r="I7" s="2">
        <f>_xlfn.AVERAGEIF(A:A,A7,G:G)</f>
        <v>51.06045757575755</v>
      </c>
      <c r="J7" s="2">
        <f t="shared" si="0"/>
        <v>23.490042424242446</v>
      </c>
      <c r="K7" s="2">
        <f t="shared" si="1"/>
        <v>113.49004242424245</v>
      </c>
      <c r="L7" s="2">
        <f t="shared" si="2"/>
        <v>906.3291546842379</v>
      </c>
      <c r="M7" s="2">
        <f>SUMIF(A:A,A7,L:L)</f>
        <v>3422.342527603878</v>
      </c>
      <c r="N7" s="3">
        <f t="shared" si="3"/>
        <v>0.2648271315258429</v>
      </c>
      <c r="O7" s="7">
        <f t="shared" si="4"/>
        <v>3.7760481497433576</v>
      </c>
      <c r="P7" s="3">
        <f t="shared" si="5"/>
        <v>0.2648271315258429</v>
      </c>
      <c r="Q7" s="3">
        <f>IF(ISNUMBER(P7),SUMIF(A:A,A7,P:P),"")</f>
        <v>0.9009672542933551</v>
      </c>
      <c r="R7" s="3">
        <f t="shared" si="6"/>
        <v>0.2939364669069484</v>
      </c>
      <c r="S7" s="8">
        <f t="shared" si="7"/>
        <v>3.4020957335537765</v>
      </c>
    </row>
    <row r="8" spans="1:19" ht="15">
      <c r="A8" s="1">
        <v>17</v>
      </c>
      <c r="B8" s="5">
        <v>0.548611111111111</v>
      </c>
      <c r="C8" s="1" t="s">
        <v>167</v>
      </c>
      <c r="D8" s="1">
        <v>3</v>
      </c>
      <c r="E8" s="1">
        <v>4</v>
      </c>
      <c r="F8" s="1" t="s">
        <v>171</v>
      </c>
      <c r="G8" s="2">
        <v>65.4342666666666</v>
      </c>
      <c r="H8" s="6">
        <f>1+_xlfn.COUNTIFS(A:A,A8,O:O,"&lt;"&amp;O8)</f>
        <v>2</v>
      </c>
      <c r="I8" s="2">
        <f>_xlfn.AVERAGEIF(A:A,A8,G:G)</f>
        <v>51.06045757575755</v>
      </c>
      <c r="J8" s="2">
        <f t="shared" si="0"/>
        <v>14.373809090909049</v>
      </c>
      <c r="K8" s="2">
        <f t="shared" si="1"/>
        <v>104.37380909090905</v>
      </c>
      <c r="L8" s="2">
        <f t="shared" si="2"/>
        <v>524.4911452654858</v>
      </c>
      <c r="M8" s="2">
        <f>SUMIF(A:A,A8,L:L)</f>
        <v>3422.342527603878</v>
      </c>
      <c r="N8" s="3">
        <f t="shared" si="3"/>
        <v>0.15325501203782296</v>
      </c>
      <c r="O8" s="7">
        <f t="shared" si="4"/>
        <v>6.52507207890338</v>
      </c>
      <c r="P8" s="3">
        <f t="shared" si="5"/>
        <v>0.15325501203782296</v>
      </c>
      <c r="Q8" s="3">
        <f>IF(ISNUMBER(P8),SUMIF(A:A,A8,P:P),"")</f>
        <v>0.9009672542933551</v>
      </c>
      <c r="R8" s="3">
        <f t="shared" si="6"/>
        <v>0.17010053507219156</v>
      </c>
      <c r="S8" s="8">
        <f t="shared" si="7"/>
        <v>5.878876274995812</v>
      </c>
    </row>
    <row r="9" spans="1:19" ht="15">
      <c r="A9" s="1">
        <v>17</v>
      </c>
      <c r="B9" s="5">
        <v>0.548611111111111</v>
      </c>
      <c r="C9" s="1" t="s">
        <v>167</v>
      </c>
      <c r="D9" s="1">
        <v>3</v>
      </c>
      <c r="E9" s="1">
        <v>1</v>
      </c>
      <c r="F9" s="1" t="s">
        <v>168</v>
      </c>
      <c r="G9" s="2">
        <v>61.18486666666671</v>
      </c>
      <c r="H9" s="6">
        <f>1+_xlfn.COUNTIFS(A:A,A9,O:O,"&lt;"&amp;O9)</f>
        <v>3</v>
      </c>
      <c r="I9" s="2">
        <f>_xlfn.AVERAGEIF(A:A,A9,G:G)</f>
        <v>51.06045757575755</v>
      </c>
      <c r="J9" s="2">
        <f t="shared" si="0"/>
        <v>10.124409090909154</v>
      </c>
      <c r="K9" s="2">
        <f t="shared" si="1"/>
        <v>100.12440909090915</v>
      </c>
      <c r="L9" s="2">
        <f t="shared" si="2"/>
        <v>406.4514734903976</v>
      </c>
      <c r="M9" s="2">
        <f>SUMIF(A:A,A9,L:L)</f>
        <v>3422.342527603878</v>
      </c>
      <c r="N9" s="3">
        <f t="shared" si="3"/>
        <v>0.11876411265443114</v>
      </c>
      <c r="O9" s="7">
        <f t="shared" si="4"/>
        <v>8.420051963927081</v>
      </c>
      <c r="P9" s="3">
        <f t="shared" si="5"/>
        <v>0.11876411265443114</v>
      </c>
      <c r="Q9" s="3">
        <f>IF(ISNUMBER(P9),SUMIF(A:A,A9,P:P),"")</f>
        <v>0.9009672542933551</v>
      </c>
      <c r="R9" s="3">
        <f t="shared" si="6"/>
        <v>0.13181845631845965</v>
      </c>
      <c r="S9" s="8">
        <f t="shared" si="7"/>
        <v>7.586191098946753</v>
      </c>
    </row>
    <row r="10" spans="1:19" ht="15">
      <c r="A10" s="1">
        <v>17</v>
      </c>
      <c r="B10" s="5">
        <v>0.548611111111111</v>
      </c>
      <c r="C10" s="1" t="s">
        <v>167</v>
      </c>
      <c r="D10" s="1">
        <v>3</v>
      </c>
      <c r="E10" s="1">
        <v>6</v>
      </c>
      <c r="F10" s="1" t="s">
        <v>172</v>
      </c>
      <c r="G10" s="2">
        <v>59.7037666666667</v>
      </c>
      <c r="H10" s="6">
        <f>1+_xlfn.COUNTIFS(A:A,A10,O:O,"&lt;"&amp;O10)</f>
        <v>4</v>
      </c>
      <c r="I10" s="2">
        <f>_xlfn.AVERAGEIF(A:A,A10,G:G)</f>
        <v>51.06045757575755</v>
      </c>
      <c r="J10" s="2">
        <f t="shared" si="0"/>
        <v>8.643309090909149</v>
      </c>
      <c r="K10" s="2">
        <f t="shared" si="1"/>
        <v>98.64330909090916</v>
      </c>
      <c r="L10" s="2">
        <f t="shared" si="2"/>
        <v>371.89016133844274</v>
      </c>
      <c r="M10" s="2">
        <f>SUMIF(A:A,A10,L:L)</f>
        <v>3422.342527603878</v>
      </c>
      <c r="N10" s="3">
        <f t="shared" si="3"/>
        <v>0.10866538294716463</v>
      </c>
      <c r="O10" s="7">
        <f t="shared" si="4"/>
        <v>9.202562701004982</v>
      </c>
      <c r="P10" s="3">
        <f t="shared" si="5"/>
        <v>0.10866538294716463</v>
      </c>
      <c r="Q10" s="3">
        <f>IF(ISNUMBER(P10),SUMIF(A:A,A10,P:P),"")</f>
        <v>0.9009672542933551</v>
      </c>
      <c r="R10" s="3">
        <f t="shared" si="6"/>
        <v>0.1206096918942885</v>
      </c>
      <c r="S10" s="8">
        <f t="shared" si="7"/>
        <v>8.2912076491869</v>
      </c>
    </row>
    <row r="11" spans="1:19" ht="15">
      <c r="A11" s="1">
        <v>17</v>
      </c>
      <c r="B11" s="5">
        <v>0.548611111111111</v>
      </c>
      <c r="C11" s="1" t="s">
        <v>167</v>
      </c>
      <c r="D11" s="1">
        <v>3</v>
      </c>
      <c r="E11" s="1">
        <v>3</v>
      </c>
      <c r="F11" s="1" t="s">
        <v>170</v>
      </c>
      <c r="G11" s="2">
        <v>59.6924999999999</v>
      </c>
      <c r="H11" s="6">
        <f>1+_xlfn.COUNTIFS(A:A,A11,O:O,"&lt;"&amp;O11)</f>
        <v>5</v>
      </c>
      <c r="I11" s="2">
        <f>_xlfn.AVERAGEIF(A:A,A11,G:G)</f>
        <v>51.06045757575755</v>
      </c>
      <c r="J11" s="2">
        <f t="shared" si="0"/>
        <v>8.63204242424235</v>
      </c>
      <c r="K11" s="2">
        <f t="shared" si="1"/>
        <v>98.63204242424234</v>
      </c>
      <c r="L11" s="2">
        <f t="shared" si="2"/>
        <v>371.63884854266985</v>
      </c>
      <c r="M11" s="2">
        <f>SUMIF(A:A,A11,L:L)</f>
        <v>3422.342527603878</v>
      </c>
      <c r="N11" s="3">
        <f t="shared" si="3"/>
        <v>0.10859194997143358</v>
      </c>
      <c r="O11" s="7">
        <f t="shared" si="4"/>
        <v>9.208785736539975</v>
      </c>
      <c r="P11" s="3">
        <f t="shared" si="5"/>
        <v>0.10859194997143358</v>
      </c>
      <c r="Q11" s="3">
        <f>IF(ISNUMBER(P11),SUMIF(A:A,A11,P:P),"")</f>
        <v>0.9009672542933551</v>
      </c>
      <c r="R11" s="3">
        <f t="shared" si="6"/>
        <v>0.12052818729422549</v>
      </c>
      <c r="S11" s="8">
        <f t="shared" si="7"/>
        <v>8.296814400426232</v>
      </c>
    </row>
    <row r="12" spans="1:19" ht="15">
      <c r="A12" s="1">
        <v>17</v>
      </c>
      <c r="B12" s="5">
        <v>0.548611111111111</v>
      </c>
      <c r="C12" s="1" t="s">
        <v>167</v>
      </c>
      <c r="D12" s="1">
        <v>3</v>
      </c>
      <c r="E12" s="1">
        <v>11</v>
      </c>
      <c r="F12" s="1" t="s">
        <v>177</v>
      </c>
      <c r="G12" s="2">
        <v>56.264033333333295</v>
      </c>
      <c r="H12" s="6">
        <f>1+_xlfn.COUNTIFS(A:A,A12,O:O,"&lt;"&amp;O12)</f>
        <v>6</v>
      </c>
      <c r="I12" s="2">
        <f>_xlfn.AVERAGEIF(A:A,A12,G:G)</f>
        <v>51.06045757575755</v>
      </c>
      <c r="J12" s="2">
        <f t="shared" si="0"/>
        <v>5.2035757575757415</v>
      </c>
      <c r="K12" s="2">
        <f t="shared" si="1"/>
        <v>95.20357575757575</v>
      </c>
      <c r="L12" s="2">
        <f t="shared" si="2"/>
        <v>302.5403162514269</v>
      </c>
      <c r="M12" s="2">
        <f>SUMIF(A:A,A12,L:L)</f>
        <v>3422.342527603878</v>
      </c>
      <c r="N12" s="3">
        <f t="shared" si="3"/>
        <v>0.08840153018325951</v>
      </c>
      <c r="O12" s="7">
        <f t="shared" si="4"/>
        <v>11.312021386133978</v>
      </c>
      <c r="P12" s="3">
        <f t="shared" si="5"/>
        <v>0.08840153018325951</v>
      </c>
      <c r="Q12" s="3">
        <f>IF(ISNUMBER(P12),SUMIF(A:A,A12,P:P),"")</f>
        <v>0.9009672542933551</v>
      </c>
      <c r="R12" s="3">
        <f t="shared" si="6"/>
        <v>0.09811847185566631</v>
      </c>
      <c r="S12" s="8">
        <f t="shared" si="7"/>
        <v>10.191760848772843</v>
      </c>
    </row>
    <row r="13" spans="1:19" ht="15">
      <c r="A13" s="1">
        <v>17</v>
      </c>
      <c r="B13" s="5">
        <v>0.548611111111111</v>
      </c>
      <c r="C13" s="1" t="s">
        <v>167</v>
      </c>
      <c r="D13" s="1">
        <v>3</v>
      </c>
      <c r="E13" s="1">
        <v>9</v>
      </c>
      <c r="F13" s="1" t="s">
        <v>175</v>
      </c>
      <c r="G13" s="2">
        <v>49.3721999999999</v>
      </c>
      <c r="H13" s="6">
        <f>1+_xlfn.COUNTIFS(A:A,A13,O:O,"&lt;"&amp;O13)</f>
        <v>7</v>
      </c>
      <c r="I13" s="2">
        <f>_xlfn.AVERAGEIF(A:A,A13,G:G)</f>
        <v>51.06045757575755</v>
      </c>
      <c r="J13" s="2">
        <f t="shared" si="0"/>
        <v>-1.6882575757576532</v>
      </c>
      <c r="K13" s="2">
        <f t="shared" si="1"/>
        <v>88.31174242424234</v>
      </c>
      <c r="L13" s="2">
        <f t="shared" si="2"/>
        <v>200.07745077398613</v>
      </c>
      <c r="M13" s="2">
        <f>SUMIF(A:A,A13,L:L)</f>
        <v>3422.342527603878</v>
      </c>
      <c r="N13" s="3">
        <f t="shared" si="3"/>
        <v>0.05846213497340038</v>
      </c>
      <c r="O13" s="7">
        <f t="shared" si="4"/>
        <v>17.105088626253366</v>
      </c>
      <c r="P13" s="3">
        <f t="shared" si="5"/>
        <v>0.05846213497340038</v>
      </c>
      <c r="Q13" s="3">
        <f>IF(ISNUMBER(P13),SUMIF(A:A,A13,P:P),"")</f>
        <v>0.9009672542933551</v>
      </c>
      <c r="R13" s="3">
        <f t="shared" si="6"/>
        <v>0.0648881906582202</v>
      </c>
      <c r="S13" s="8">
        <f t="shared" si="7"/>
        <v>15.41112473403999</v>
      </c>
    </row>
    <row r="14" spans="1:19" ht="15">
      <c r="A14" s="1">
        <v>17</v>
      </c>
      <c r="B14" s="5">
        <v>0.548611111111111</v>
      </c>
      <c r="C14" s="1" t="s">
        <v>167</v>
      </c>
      <c r="D14" s="1">
        <v>3</v>
      </c>
      <c r="E14" s="1">
        <v>7</v>
      </c>
      <c r="F14" s="1" t="s">
        <v>173</v>
      </c>
      <c r="G14" s="2">
        <v>43.0775</v>
      </c>
      <c r="H14" s="6">
        <f>1+_xlfn.COUNTIFS(A:A,A14,O:O,"&lt;"&amp;O14)</f>
        <v>8</v>
      </c>
      <c r="I14" s="2">
        <f>_xlfn.AVERAGEIF(A:A,A14,G:G)</f>
        <v>51.06045757575755</v>
      </c>
      <c r="J14" s="2">
        <f t="shared" si="0"/>
        <v>-7.982957575757553</v>
      </c>
      <c r="K14" s="2">
        <f t="shared" si="1"/>
        <v>82.01704242424245</v>
      </c>
      <c r="L14" s="2">
        <f t="shared" si="2"/>
        <v>137.1427762351752</v>
      </c>
      <c r="M14" s="2">
        <f>SUMIF(A:A,A14,L:L)</f>
        <v>3422.342527603878</v>
      </c>
      <c r="N14" s="3">
        <f t="shared" si="3"/>
        <v>0.04007277913563914</v>
      </c>
      <c r="O14" s="7">
        <f t="shared" si="4"/>
        <v>24.954595652454753</v>
      </c>
      <c r="P14" s="3">
        <f t="shared" si="5"/>
      </c>
      <c r="Q14" s="3">
        <f>IF(ISNUMBER(P14),SUMIF(A:A,A14,P:P),"")</f>
      </c>
      <c r="R14" s="3">
        <f t="shared" si="6"/>
      </c>
      <c r="S14" s="8">
        <f t="shared" si="7"/>
      </c>
    </row>
    <row r="15" spans="1:19" ht="15">
      <c r="A15" s="1">
        <v>17</v>
      </c>
      <c r="B15" s="5">
        <v>0.548611111111111</v>
      </c>
      <c r="C15" s="1" t="s">
        <v>167</v>
      </c>
      <c r="D15" s="1">
        <v>3</v>
      </c>
      <c r="E15" s="1">
        <v>8</v>
      </c>
      <c r="F15" s="1" t="s">
        <v>174</v>
      </c>
      <c r="G15" s="2">
        <v>32.0373</v>
      </c>
      <c r="H15" s="6">
        <f>1+_xlfn.COUNTIFS(A:A,A15,O:O,"&lt;"&amp;O15)</f>
        <v>10</v>
      </c>
      <c r="I15" s="2">
        <f>_xlfn.AVERAGEIF(A:A,A15,G:G)</f>
        <v>51.06045757575755</v>
      </c>
      <c r="J15" s="2">
        <f t="shared" si="0"/>
        <v>-19.02315757575755</v>
      </c>
      <c r="K15" s="2">
        <f t="shared" si="1"/>
        <v>70.97684242424245</v>
      </c>
      <c r="L15" s="2">
        <f t="shared" si="2"/>
        <v>70.71166452156426</v>
      </c>
      <c r="M15" s="2">
        <f>SUMIF(A:A,A15,L:L)</f>
        <v>3422.342527603878</v>
      </c>
      <c r="N15" s="3">
        <f t="shared" si="3"/>
        <v>0.020661773025703652</v>
      </c>
      <c r="O15" s="7">
        <f t="shared" si="4"/>
        <v>48.39855702392918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17</v>
      </c>
      <c r="B16" s="5">
        <v>0.548611111111111</v>
      </c>
      <c r="C16" s="1" t="s">
        <v>167</v>
      </c>
      <c r="D16" s="1">
        <v>3</v>
      </c>
      <c r="E16" s="1">
        <v>10</v>
      </c>
      <c r="F16" s="1" t="s">
        <v>176</v>
      </c>
      <c r="G16" s="2">
        <v>25.689899999999998</v>
      </c>
      <c r="H16" s="6">
        <f>1+_xlfn.COUNTIFS(A:A,A16,O:O,"&lt;"&amp;O16)</f>
        <v>11</v>
      </c>
      <c r="I16" s="2">
        <f>_xlfn.AVERAGEIF(A:A,A16,G:G)</f>
        <v>51.06045757575755</v>
      </c>
      <c r="J16" s="2">
        <f t="shared" si="0"/>
        <v>-25.370557575757555</v>
      </c>
      <c r="K16" s="2">
        <f t="shared" si="1"/>
        <v>64.62944242424244</v>
      </c>
      <c r="L16" s="2">
        <f t="shared" si="2"/>
        <v>48.316182475938106</v>
      </c>
      <c r="M16" s="2">
        <f>SUMIF(A:A,A16,L:L)</f>
        <v>3422.342527603878</v>
      </c>
      <c r="N16" s="3">
        <f t="shared" si="3"/>
        <v>0.014117868707246625</v>
      </c>
      <c r="O16" s="7">
        <f t="shared" si="4"/>
        <v>70.8322212606146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17</v>
      </c>
      <c r="B17" s="5">
        <v>0.548611111111111</v>
      </c>
      <c r="C17" s="1" t="s">
        <v>167</v>
      </c>
      <c r="D17" s="1">
        <v>3</v>
      </c>
      <c r="E17" s="1">
        <v>12</v>
      </c>
      <c r="F17" s="1" t="s">
        <v>178</v>
      </c>
      <c r="G17" s="2">
        <v>34.6582</v>
      </c>
      <c r="H17" s="6">
        <f>1+_xlfn.COUNTIFS(A:A,A17,O:O,"&lt;"&amp;O17)</f>
        <v>9</v>
      </c>
      <c r="I17" s="2">
        <f>_xlfn.AVERAGEIF(A:A,A17,G:G)</f>
        <v>51.06045757575755</v>
      </c>
      <c r="J17" s="2">
        <f t="shared" si="0"/>
        <v>-16.402257575757552</v>
      </c>
      <c r="K17" s="2">
        <f t="shared" si="1"/>
        <v>73.59774242424245</v>
      </c>
      <c r="L17" s="2">
        <f t="shared" si="2"/>
        <v>82.75335402455364</v>
      </c>
      <c r="M17" s="2">
        <f>SUMIF(A:A,A17,L:L)</f>
        <v>3422.342527603878</v>
      </c>
      <c r="N17" s="3">
        <f t="shared" si="3"/>
        <v>0.024180324838055486</v>
      </c>
      <c r="O17" s="7">
        <f t="shared" si="4"/>
        <v>41.355937387002335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42</v>
      </c>
      <c r="B18" s="5">
        <v>0.5520833333333334</v>
      </c>
      <c r="C18" s="1" t="s">
        <v>410</v>
      </c>
      <c r="D18" s="1">
        <v>1</v>
      </c>
      <c r="E18" s="1">
        <v>6</v>
      </c>
      <c r="F18" s="1" t="s">
        <v>415</v>
      </c>
      <c r="G18" s="2">
        <v>64.9330333333333</v>
      </c>
      <c r="H18" s="6">
        <f>1+_xlfn.COUNTIFS(A:A,A18,O:O,"&lt;"&amp;O18)</f>
        <v>1</v>
      </c>
      <c r="I18" s="2">
        <f>_xlfn.AVERAGEIF(A:A,A18,G:G)</f>
        <v>51.65018888888887</v>
      </c>
      <c r="J18" s="2">
        <f t="shared" si="0"/>
        <v>13.282844444444429</v>
      </c>
      <c r="K18" s="2">
        <f t="shared" si="1"/>
        <v>103.28284444444444</v>
      </c>
      <c r="L18" s="2">
        <f t="shared" si="2"/>
        <v>491.2585986613727</v>
      </c>
      <c r="M18" s="2">
        <f>SUMIF(A:A,A18,L:L)</f>
        <v>1718.571221813311</v>
      </c>
      <c r="N18" s="3">
        <f t="shared" si="3"/>
        <v>0.28585291806703966</v>
      </c>
      <c r="O18" s="7">
        <f t="shared" si="4"/>
        <v>3.4983025772907275</v>
      </c>
      <c r="P18" s="3">
        <f t="shared" si="5"/>
        <v>0.28585291806703966</v>
      </c>
      <c r="Q18" s="3">
        <f>IF(ISNUMBER(P18),SUMIF(A:A,A18,P:P),"")</f>
        <v>0.9556455338504188</v>
      </c>
      <c r="R18" s="3">
        <f t="shared" si="6"/>
        <v>0.2991202364702124</v>
      </c>
      <c r="S18" s="8">
        <f t="shared" si="7"/>
        <v>3.3431372340452934</v>
      </c>
    </row>
    <row r="19" spans="1:19" ht="15">
      <c r="A19" s="1">
        <v>42</v>
      </c>
      <c r="B19" s="5">
        <v>0.5520833333333334</v>
      </c>
      <c r="C19" s="1" t="s">
        <v>410</v>
      </c>
      <c r="D19" s="1">
        <v>1</v>
      </c>
      <c r="E19" s="1">
        <v>5</v>
      </c>
      <c r="F19" s="1" t="s">
        <v>414</v>
      </c>
      <c r="G19" s="2">
        <v>64.8896333333333</v>
      </c>
      <c r="H19" s="6">
        <f>1+_xlfn.COUNTIFS(A:A,A19,O:O,"&lt;"&amp;O19)</f>
        <v>2</v>
      </c>
      <c r="I19" s="2">
        <f>_xlfn.AVERAGEIF(A:A,A19,G:G)</f>
        <v>51.65018888888887</v>
      </c>
      <c r="J19" s="2">
        <f t="shared" si="0"/>
        <v>13.239444444444423</v>
      </c>
      <c r="K19" s="2">
        <f t="shared" si="1"/>
        <v>103.23944444444442</v>
      </c>
      <c r="L19" s="2">
        <f t="shared" si="2"/>
        <v>489.9810253927691</v>
      </c>
      <c r="M19" s="2">
        <f>SUMIF(A:A,A19,L:L)</f>
        <v>1718.571221813311</v>
      </c>
      <c r="N19" s="3">
        <f t="shared" si="3"/>
        <v>0.2851095253857311</v>
      </c>
      <c r="O19" s="7">
        <f t="shared" si="4"/>
        <v>3.5074240281768123</v>
      </c>
      <c r="P19" s="3">
        <f t="shared" si="5"/>
        <v>0.2851095253857311</v>
      </c>
      <c r="Q19" s="3">
        <f>IF(ISNUMBER(P19),SUMIF(A:A,A19,P:P),"")</f>
        <v>0.9556455338504188</v>
      </c>
      <c r="R19" s="3">
        <f t="shared" si="6"/>
        <v>0.29834234063438575</v>
      </c>
      <c r="S19" s="8">
        <f t="shared" si="7"/>
        <v>3.3518541078468163</v>
      </c>
    </row>
    <row r="20" spans="1:19" ht="15">
      <c r="A20" s="1">
        <v>42</v>
      </c>
      <c r="B20" s="5">
        <v>0.5520833333333334</v>
      </c>
      <c r="C20" s="1" t="s">
        <v>410</v>
      </c>
      <c r="D20" s="1">
        <v>1</v>
      </c>
      <c r="E20" s="1">
        <v>3</v>
      </c>
      <c r="F20" s="1" t="s">
        <v>413</v>
      </c>
      <c r="G20" s="2">
        <v>61.6975666666667</v>
      </c>
      <c r="H20" s="6">
        <f>1+_xlfn.COUNTIFS(A:A,A20,O:O,"&lt;"&amp;O20)</f>
        <v>3</v>
      </c>
      <c r="I20" s="2">
        <f>_xlfn.AVERAGEIF(A:A,A20,G:G)</f>
        <v>51.65018888888887</v>
      </c>
      <c r="J20" s="2">
        <f t="shared" si="0"/>
        <v>10.047377777777832</v>
      </c>
      <c r="K20" s="2">
        <f t="shared" si="1"/>
        <v>100.04737777777783</v>
      </c>
      <c r="L20" s="2">
        <f t="shared" si="2"/>
        <v>404.57723862636317</v>
      </c>
      <c r="M20" s="2">
        <f>SUMIF(A:A,A20,L:L)</f>
        <v>1718.571221813311</v>
      </c>
      <c r="N20" s="3">
        <f t="shared" si="3"/>
        <v>0.23541488039086492</v>
      </c>
      <c r="O20" s="7">
        <f t="shared" si="4"/>
        <v>4.247819841887973</v>
      </c>
      <c r="P20" s="3">
        <f t="shared" si="5"/>
        <v>0.23541488039086492</v>
      </c>
      <c r="Q20" s="3">
        <f>IF(ISNUMBER(P20),SUMIF(A:A,A20,P:P),"")</f>
        <v>0.9556455338504188</v>
      </c>
      <c r="R20" s="3">
        <f t="shared" si="6"/>
        <v>0.24634121340194837</v>
      </c>
      <c r="S20" s="8">
        <f t="shared" si="7"/>
        <v>4.059410060501435</v>
      </c>
    </row>
    <row r="21" spans="1:19" ht="15">
      <c r="A21" s="1">
        <v>42</v>
      </c>
      <c r="B21" s="5">
        <v>0.5520833333333334</v>
      </c>
      <c r="C21" s="1" t="s">
        <v>410</v>
      </c>
      <c r="D21" s="1">
        <v>1</v>
      </c>
      <c r="E21" s="1">
        <v>2</v>
      </c>
      <c r="F21" s="1" t="s">
        <v>412</v>
      </c>
      <c r="G21" s="2">
        <v>45.425933333333305</v>
      </c>
      <c r="H21" s="6">
        <f>1+_xlfn.COUNTIFS(A:A,A21,O:O,"&lt;"&amp;O21)</f>
        <v>4</v>
      </c>
      <c r="I21" s="2">
        <f>_xlfn.AVERAGEIF(A:A,A21,G:G)</f>
        <v>51.65018888888887</v>
      </c>
      <c r="J21" s="2">
        <f t="shared" si="0"/>
        <v>-6.224255555555565</v>
      </c>
      <c r="K21" s="2">
        <f t="shared" si="1"/>
        <v>83.77574444444443</v>
      </c>
      <c r="L21" s="2">
        <f t="shared" si="2"/>
        <v>152.4054900671967</v>
      </c>
      <c r="M21" s="2">
        <f>SUMIF(A:A,A21,L:L)</f>
        <v>1718.571221813311</v>
      </c>
      <c r="N21" s="3">
        <f t="shared" si="3"/>
        <v>0.08868150946132423</v>
      </c>
      <c r="O21" s="7">
        <f t="shared" si="4"/>
        <v>11.276307835469579</v>
      </c>
      <c r="P21" s="3">
        <f t="shared" si="5"/>
        <v>0.08868150946132423</v>
      </c>
      <c r="Q21" s="3">
        <f>IF(ISNUMBER(P21),SUMIF(A:A,A21,P:P),"")</f>
        <v>0.9556455338504188</v>
      </c>
      <c r="R21" s="3">
        <f t="shared" si="6"/>
        <v>0.09279749271051894</v>
      </c>
      <c r="S21" s="8">
        <f t="shared" si="7"/>
        <v>10.776153221288986</v>
      </c>
    </row>
    <row r="22" spans="1:19" ht="15">
      <c r="A22" s="1">
        <v>42</v>
      </c>
      <c r="B22" s="5">
        <v>0.5520833333333334</v>
      </c>
      <c r="C22" s="1" t="s">
        <v>410</v>
      </c>
      <c r="D22" s="1">
        <v>1</v>
      </c>
      <c r="E22" s="1">
        <v>7</v>
      </c>
      <c r="F22" s="1" t="s">
        <v>416</v>
      </c>
      <c r="G22" s="2">
        <v>39.0763333333333</v>
      </c>
      <c r="H22" s="6">
        <f>1+_xlfn.COUNTIFS(A:A,A22,O:O,"&lt;"&amp;O22)</f>
        <v>5</v>
      </c>
      <c r="I22" s="2">
        <f>_xlfn.AVERAGEIF(A:A,A22,G:G)</f>
        <v>51.65018888888887</v>
      </c>
      <c r="J22" s="2">
        <f t="shared" si="0"/>
        <v>-12.573855555555568</v>
      </c>
      <c r="K22" s="2">
        <f t="shared" si="1"/>
        <v>77.42614444444443</v>
      </c>
      <c r="L22" s="2">
        <f t="shared" si="2"/>
        <v>104.12255998204658</v>
      </c>
      <c r="M22" s="2">
        <f>SUMIF(A:A,A22,L:L)</f>
        <v>1718.571221813311</v>
      </c>
      <c r="N22" s="3">
        <f t="shared" si="3"/>
        <v>0.06058670054545895</v>
      </c>
      <c r="O22" s="7">
        <f t="shared" si="4"/>
        <v>16.505272460738933</v>
      </c>
      <c r="P22" s="3">
        <f t="shared" si="5"/>
        <v>0.06058670054545895</v>
      </c>
      <c r="Q22" s="3">
        <f>IF(ISNUMBER(P22),SUMIF(A:A,A22,P:P),"")</f>
        <v>0.9556455338504188</v>
      </c>
      <c r="R22" s="3">
        <f t="shared" si="6"/>
        <v>0.0633987167829345</v>
      </c>
      <c r="S22" s="8">
        <f t="shared" si="7"/>
        <v>15.773189912089473</v>
      </c>
    </row>
    <row r="23" spans="1:19" ht="15">
      <c r="A23" s="1">
        <v>42</v>
      </c>
      <c r="B23" s="5">
        <v>0.5520833333333334</v>
      </c>
      <c r="C23" s="1" t="s">
        <v>410</v>
      </c>
      <c r="D23" s="1">
        <v>1</v>
      </c>
      <c r="E23" s="1">
        <v>1</v>
      </c>
      <c r="F23" s="1" t="s">
        <v>411</v>
      </c>
      <c r="G23" s="2">
        <v>33.878633333333305</v>
      </c>
      <c r="H23" s="6">
        <f>1+_xlfn.COUNTIFS(A:A,A23,O:O,"&lt;"&amp;O23)</f>
        <v>6</v>
      </c>
      <c r="I23" s="2">
        <f>_xlfn.AVERAGEIF(A:A,A23,G:G)</f>
        <v>51.65018888888887</v>
      </c>
      <c r="J23" s="2">
        <f t="shared" si="0"/>
        <v>-17.771555555555565</v>
      </c>
      <c r="K23" s="2">
        <f t="shared" si="1"/>
        <v>72.22844444444443</v>
      </c>
      <c r="L23" s="2">
        <f t="shared" si="2"/>
        <v>76.22630908356264</v>
      </c>
      <c r="M23" s="2">
        <f>SUMIF(A:A,A23,L:L)</f>
        <v>1718.571221813311</v>
      </c>
      <c r="N23" s="3">
        <f t="shared" si="3"/>
        <v>0.044354466149581044</v>
      </c>
      <c r="O23" s="7">
        <f t="shared" si="4"/>
        <v>22.545643918418474</v>
      </c>
      <c r="P23" s="3">
        <f t="shared" si="5"/>
      </c>
      <c r="Q23" s="3">
        <f>IF(ISNUMBER(P23),SUMIF(A:A,A23,P:P),"")</f>
      </c>
      <c r="R23" s="3">
        <f t="shared" si="6"/>
      </c>
      <c r="S23" s="8">
        <f t="shared" si="7"/>
      </c>
    </row>
    <row r="24" spans="1:19" ht="15">
      <c r="A24" s="1">
        <v>18</v>
      </c>
      <c r="B24" s="5">
        <v>0.576388888888889</v>
      </c>
      <c r="C24" s="1" t="s">
        <v>167</v>
      </c>
      <c r="D24" s="1">
        <v>4</v>
      </c>
      <c r="E24" s="1">
        <v>2</v>
      </c>
      <c r="F24" s="1" t="s">
        <v>179</v>
      </c>
      <c r="G24" s="2">
        <v>61.7414</v>
      </c>
      <c r="H24" s="6">
        <f>1+_xlfn.COUNTIFS(A:A,A24,O:O,"&lt;"&amp;O24)</f>
        <v>1</v>
      </c>
      <c r="I24" s="2">
        <f>_xlfn.AVERAGEIF(A:A,A24,G:G)</f>
        <v>54.910791666666654</v>
      </c>
      <c r="J24" s="2">
        <f t="shared" si="0"/>
        <v>6.830608333333345</v>
      </c>
      <c r="K24" s="2">
        <f t="shared" si="1"/>
        <v>96.83060833333334</v>
      </c>
      <c r="L24" s="2">
        <f t="shared" si="2"/>
        <v>333.564583406472</v>
      </c>
      <c r="M24" s="2">
        <f>SUMIF(A:A,A24,L:L)</f>
        <v>995.4696512038778</v>
      </c>
      <c r="N24" s="3">
        <f t="shared" si="3"/>
        <v>0.33508262457130006</v>
      </c>
      <c r="O24" s="7">
        <f t="shared" si="4"/>
        <v>2.9843385680752195</v>
      </c>
      <c r="P24" s="3">
        <f t="shared" si="5"/>
        <v>0.33508262457130006</v>
      </c>
      <c r="Q24" s="3">
        <f>IF(ISNUMBER(P24),SUMIF(A:A,A24,P:P),"")</f>
        <v>1</v>
      </c>
      <c r="R24" s="3">
        <f t="shared" si="6"/>
        <v>0.33508262457130006</v>
      </c>
      <c r="S24" s="8">
        <f t="shared" si="7"/>
        <v>2.9843385680752195</v>
      </c>
    </row>
    <row r="25" spans="1:19" ht="15">
      <c r="A25" s="1">
        <v>18</v>
      </c>
      <c r="B25" s="5">
        <v>0.576388888888889</v>
      </c>
      <c r="C25" s="1" t="s">
        <v>167</v>
      </c>
      <c r="D25" s="1">
        <v>4</v>
      </c>
      <c r="E25" s="1">
        <v>3</v>
      </c>
      <c r="F25" s="1" t="s">
        <v>180</v>
      </c>
      <c r="G25" s="2">
        <v>61.211233333333304</v>
      </c>
      <c r="H25" s="6">
        <f>1+_xlfn.COUNTIFS(A:A,A25,O:O,"&lt;"&amp;O25)</f>
        <v>2</v>
      </c>
      <c r="I25" s="2">
        <f>_xlfn.AVERAGEIF(A:A,A25,G:G)</f>
        <v>54.910791666666654</v>
      </c>
      <c r="J25" s="2">
        <f t="shared" si="0"/>
        <v>6.30044166666665</v>
      </c>
      <c r="K25" s="2">
        <f t="shared" si="1"/>
        <v>96.30044166666664</v>
      </c>
      <c r="L25" s="2">
        <f t="shared" si="2"/>
        <v>323.120881713236</v>
      </c>
      <c r="M25" s="2">
        <f>SUMIF(A:A,A25,L:L)</f>
        <v>995.4696512038778</v>
      </c>
      <c r="N25" s="3">
        <f t="shared" si="3"/>
        <v>0.3245913939440219</v>
      </c>
      <c r="O25" s="7">
        <f t="shared" si="4"/>
        <v>3.0807964063657742</v>
      </c>
      <c r="P25" s="3">
        <f t="shared" si="5"/>
        <v>0.3245913939440219</v>
      </c>
      <c r="Q25" s="3">
        <f>IF(ISNUMBER(P25),SUMIF(A:A,A25,P:P),"")</f>
        <v>1</v>
      </c>
      <c r="R25" s="3">
        <f t="shared" si="6"/>
        <v>0.3245913939440219</v>
      </c>
      <c r="S25" s="8">
        <f t="shared" si="7"/>
        <v>3.0807964063657742</v>
      </c>
    </row>
    <row r="26" spans="1:19" ht="15">
      <c r="A26" s="1">
        <v>18</v>
      </c>
      <c r="B26" s="5">
        <v>0.576388888888889</v>
      </c>
      <c r="C26" s="1" t="s">
        <v>167</v>
      </c>
      <c r="D26" s="1">
        <v>4</v>
      </c>
      <c r="E26" s="1">
        <v>4</v>
      </c>
      <c r="F26" s="1" t="s">
        <v>181</v>
      </c>
      <c r="G26" s="2">
        <v>56.8938333333333</v>
      </c>
      <c r="H26" s="6">
        <f>1+_xlfn.COUNTIFS(A:A,A26,O:O,"&lt;"&amp;O26)</f>
        <v>3</v>
      </c>
      <c r="I26" s="2">
        <f>_xlfn.AVERAGEIF(A:A,A26,G:G)</f>
        <v>54.910791666666654</v>
      </c>
      <c r="J26" s="2">
        <f t="shared" si="0"/>
        <v>1.9830416666666437</v>
      </c>
      <c r="K26" s="2">
        <f t="shared" si="1"/>
        <v>91.98304166666665</v>
      </c>
      <c r="L26" s="2">
        <f t="shared" si="2"/>
        <v>249.3811627198927</v>
      </c>
      <c r="M26" s="2">
        <f>SUMIF(A:A,A26,L:L)</f>
        <v>995.4696512038778</v>
      </c>
      <c r="N26" s="3">
        <f t="shared" si="3"/>
        <v>0.25051608797747066</v>
      </c>
      <c r="O26" s="7">
        <f t="shared" si="4"/>
        <v>3.9917596034388487</v>
      </c>
      <c r="P26" s="3">
        <f t="shared" si="5"/>
        <v>0.25051608797747066</v>
      </c>
      <c r="Q26" s="3">
        <f>IF(ISNUMBER(P26),SUMIF(A:A,A26,P:P),"")</f>
        <v>1</v>
      </c>
      <c r="R26" s="3">
        <f t="shared" si="6"/>
        <v>0.25051608797747066</v>
      </c>
      <c r="S26" s="8">
        <f t="shared" si="7"/>
        <v>3.9917596034388487</v>
      </c>
    </row>
    <row r="27" spans="1:19" ht="15">
      <c r="A27" s="1">
        <v>18</v>
      </c>
      <c r="B27" s="5">
        <v>0.576388888888889</v>
      </c>
      <c r="C27" s="1" t="s">
        <v>167</v>
      </c>
      <c r="D27" s="1">
        <v>4</v>
      </c>
      <c r="E27" s="1">
        <v>7</v>
      </c>
      <c r="F27" s="1" t="s">
        <v>182</v>
      </c>
      <c r="G27" s="2">
        <v>39.7967</v>
      </c>
      <c r="H27" s="6">
        <f>1+_xlfn.COUNTIFS(A:A,A27,O:O,"&lt;"&amp;O27)</f>
        <v>4</v>
      </c>
      <c r="I27" s="2">
        <f>_xlfn.AVERAGEIF(A:A,A27,G:G)</f>
        <v>54.910791666666654</v>
      </c>
      <c r="J27" s="2">
        <f t="shared" si="0"/>
        <v>-15.114091666666653</v>
      </c>
      <c r="K27" s="2">
        <f t="shared" si="1"/>
        <v>74.88590833333335</v>
      </c>
      <c r="L27" s="2">
        <f t="shared" si="2"/>
        <v>89.40302336427712</v>
      </c>
      <c r="M27" s="2">
        <f>SUMIF(A:A,A27,L:L)</f>
        <v>995.4696512038778</v>
      </c>
      <c r="N27" s="3">
        <f t="shared" si="3"/>
        <v>0.08980989350720736</v>
      </c>
      <c r="O27" s="7">
        <f t="shared" si="4"/>
        <v>11.134630728848919</v>
      </c>
      <c r="P27" s="3">
        <f t="shared" si="5"/>
        <v>0.08980989350720736</v>
      </c>
      <c r="Q27" s="3">
        <f>IF(ISNUMBER(P27),SUMIF(A:A,A27,P:P),"")</f>
        <v>1</v>
      </c>
      <c r="R27" s="3">
        <f t="shared" si="6"/>
        <v>0.08980989350720736</v>
      </c>
      <c r="S27" s="8">
        <f t="shared" si="7"/>
        <v>11.134630728848919</v>
      </c>
    </row>
    <row r="28" spans="1:19" ht="15">
      <c r="A28" s="1">
        <v>43</v>
      </c>
      <c r="B28" s="5">
        <v>0.579861111111111</v>
      </c>
      <c r="C28" s="1" t="s">
        <v>410</v>
      </c>
      <c r="D28" s="1">
        <v>2</v>
      </c>
      <c r="E28" s="1">
        <v>1</v>
      </c>
      <c r="F28" s="1" t="s">
        <v>417</v>
      </c>
      <c r="G28" s="2">
        <v>70.0062333333333</v>
      </c>
      <c r="H28" s="6">
        <f>1+_xlfn.COUNTIFS(A:A,A28,O:O,"&lt;"&amp;O28)</f>
        <v>1</v>
      </c>
      <c r="I28" s="2">
        <f>_xlfn.AVERAGEIF(A:A,A28,G:G)</f>
        <v>51.22519999999998</v>
      </c>
      <c r="J28" s="2">
        <f t="shared" si="0"/>
        <v>18.78103333333332</v>
      </c>
      <c r="K28" s="2">
        <f t="shared" si="1"/>
        <v>108.78103333333331</v>
      </c>
      <c r="L28" s="2">
        <f t="shared" si="2"/>
        <v>683.2508029502836</v>
      </c>
      <c r="M28" s="2">
        <f>SUMIF(A:A,A28,L:L)</f>
        <v>2150.599293834527</v>
      </c>
      <c r="N28" s="3">
        <f t="shared" si="3"/>
        <v>0.31770251432197055</v>
      </c>
      <c r="O28" s="7">
        <f t="shared" si="4"/>
        <v>3.147598633690906</v>
      </c>
      <c r="P28" s="3">
        <f t="shared" si="5"/>
        <v>0.31770251432197055</v>
      </c>
      <c r="Q28" s="3">
        <f>IF(ISNUMBER(P28),SUMIF(A:A,A28,P:P),"")</f>
        <v>0.9327830328985137</v>
      </c>
      <c r="R28" s="3">
        <f t="shared" si="6"/>
        <v>0.3405963692700834</v>
      </c>
      <c r="S28" s="8">
        <f t="shared" si="7"/>
        <v>2.9360265998814215</v>
      </c>
    </row>
    <row r="29" spans="1:19" ht="15">
      <c r="A29" s="1">
        <v>43</v>
      </c>
      <c r="B29" s="5">
        <v>0.579861111111111</v>
      </c>
      <c r="C29" s="1" t="s">
        <v>410</v>
      </c>
      <c r="D29" s="1">
        <v>2</v>
      </c>
      <c r="E29" s="1">
        <v>2</v>
      </c>
      <c r="F29" s="1" t="s">
        <v>418</v>
      </c>
      <c r="G29" s="2">
        <v>65.2316666666666</v>
      </c>
      <c r="H29" s="6">
        <f>1+_xlfn.COUNTIFS(A:A,A29,O:O,"&lt;"&amp;O29)</f>
        <v>2</v>
      </c>
      <c r="I29" s="2">
        <f>_xlfn.AVERAGEIF(A:A,A29,G:G)</f>
        <v>51.22519999999998</v>
      </c>
      <c r="J29" s="2">
        <f t="shared" si="0"/>
        <v>14.006466666666618</v>
      </c>
      <c r="K29" s="2">
        <f t="shared" si="1"/>
        <v>104.00646666666663</v>
      </c>
      <c r="L29" s="2">
        <f t="shared" si="2"/>
        <v>513.0575386539526</v>
      </c>
      <c r="M29" s="2">
        <f>SUMIF(A:A,A29,L:L)</f>
        <v>2150.599293834527</v>
      </c>
      <c r="N29" s="3">
        <f t="shared" si="3"/>
        <v>0.238564915428373</v>
      </c>
      <c r="O29" s="7">
        <f t="shared" si="4"/>
        <v>4.191731203242419</v>
      </c>
      <c r="P29" s="3">
        <f t="shared" si="5"/>
        <v>0.238564915428373</v>
      </c>
      <c r="Q29" s="3">
        <f>IF(ISNUMBER(P29),SUMIF(A:A,A29,P:P),"")</f>
        <v>0.9327830328985137</v>
      </c>
      <c r="R29" s="3">
        <f t="shared" si="6"/>
        <v>0.2557560622506828</v>
      </c>
      <c r="S29" s="8">
        <f t="shared" si="7"/>
        <v>3.9099757448558004</v>
      </c>
    </row>
    <row r="30" spans="1:19" ht="15">
      <c r="A30" s="1">
        <v>43</v>
      </c>
      <c r="B30" s="5">
        <v>0.579861111111111</v>
      </c>
      <c r="C30" s="1" t="s">
        <v>410</v>
      </c>
      <c r="D30" s="1">
        <v>2</v>
      </c>
      <c r="E30" s="1">
        <v>4</v>
      </c>
      <c r="F30" s="1" t="s">
        <v>420</v>
      </c>
      <c r="G30" s="2">
        <v>58.6276666666666</v>
      </c>
      <c r="H30" s="6">
        <f>1+_xlfn.COUNTIFS(A:A,A30,O:O,"&lt;"&amp;O30)</f>
        <v>3</v>
      </c>
      <c r="I30" s="2">
        <f>_xlfn.AVERAGEIF(A:A,A30,G:G)</f>
        <v>51.22519999999998</v>
      </c>
      <c r="J30" s="2">
        <f t="shared" si="0"/>
        <v>7.402466666666619</v>
      </c>
      <c r="K30" s="2">
        <f t="shared" si="1"/>
        <v>97.40246666666661</v>
      </c>
      <c r="L30" s="2">
        <f t="shared" si="2"/>
        <v>345.2082989807143</v>
      </c>
      <c r="M30" s="2">
        <f>SUMIF(A:A,A30,L:L)</f>
        <v>2150.599293834527</v>
      </c>
      <c r="N30" s="3">
        <f t="shared" si="3"/>
        <v>0.16051725673414804</v>
      </c>
      <c r="O30" s="7">
        <f t="shared" si="4"/>
        <v>6.229859769259702</v>
      </c>
      <c r="P30" s="3">
        <f t="shared" si="5"/>
        <v>0.16051725673414804</v>
      </c>
      <c r="Q30" s="3">
        <f>IF(ISNUMBER(P30),SUMIF(A:A,A30,P:P),"")</f>
        <v>0.9327830328985137</v>
      </c>
      <c r="R30" s="3">
        <f t="shared" si="6"/>
        <v>0.17208423724792624</v>
      </c>
      <c r="S30" s="8">
        <f t="shared" si="7"/>
        <v>5.8111074901025015</v>
      </c>
    </row>
    <row r="31" spans="1:19" ht="15">
      <c r="A31" s="1">
        <v>43</v>
      </c>
      <c r="B31" s="5">
        <v>0.579861111111111</v>
      </c>
      <c r="C31" s="1" t="s">
        <v>410</v>
      </c>
      <c r="D31" s="1">
        <v>2</v>
      </c>
      <c r="E31" s="1">
        <v>3</v>
      </c>
      <c r="F31" s="1" t="s">
        <v>419</v>
      </c>
      <c r="G31" s="2">
        <v>58.419900000000005</v>
      </c>
      <c r="H31" s="6">
        <f>1+_xlfn.COUNTIFS(A:A,A31,O:O,"&lt;"&amp;O31)</f>
        <v>4</v>
      </c>
      <c r="I31" s="2">
        <f>_xlfn.AVERAGEIF(A:A,A31,G:G)</f>
        <v>51.22519999999998</v>
      </c>
      <c r="J31" s="2">
        <f t="shared" si="0"/>
        <v>7.194700000000026</v>
      </c>
      <c r="K31" s="2">
        <f t="shared" si="1"/>
        <v>97.19470000000003</v>
      </c>
      <c r="L31" s="2">
        <f t="shared" si="2"/>
        <v>340.931644098453</v>
      </c>
      <c r="M31" s="2">
        <f>SUMIF(A:A,A31,L:L)</f>
        <v>2150.599293834527</v>
      </c>
      <c r="N31" s="3">
        <f t="shared" si="3"/>
        <v>0.15852866922994777</v>
      </c>
      <c r="O31" s="7">
        <f t="shared" si="4"/>
        <v>6.308007282578571</v>
      </c>
      <c r="P31" s="3">
        <f t="shared" si="5"/>
        <v>0.15852866922994777</v>
      </c>
      <c r="Q31" s="3">
        <f>IF(ISNUMBER(P31),SUMIF(A:A,A31,P:P),"")</f>
        <v>0.9327830328985137</v>
      </c>
      <c r="R31" s="3">
        <f t="shared" si="6"/>
        <v>0.16995235080267115</v>
      </c>
      <c r="S31" s="8">
        <f t="shared" si="7"/>
        <v>5.884002164589552</v>
      </c>
    </row>
    <row r="32" spans="1:19" ht="15">
      <c r="A32" s="1">
        <v>43</v>
      </c>
      <c r="B32" s="5">
        <v>0.579861111111111</v>
      </c>
      <c r="C32" s="1" t="s">
        <v>410</v>
      </c>
      <c r="D32" s="1">
        <v>2</v>
      </c>
      <c r="E32" s="1">
        <v>6</v>
      </c>
      <c r="F32" s="1" t="s">
        <v>422</v>
      </c>
      <c r="G32" s="2">
        <v>41.5086</v>
      </c>
      <c r="H32" s="6">
        <f>1+_xlfn.COUNTIFS(A:A,A32,O:O,"&lt;"&amp;O32)</f>
        <v>5</v>
      </c>
      <c r="I32" s="2">
        <f>_xlfn.AVERAGEIF(A:A,A32,G:G)</f>
        <v>51.22519999999998</v>
      </c>
      <c r="J32" s="2">
        <f t="shared" si="0"/>
        <v>-9.716599999999978</v>
      </c>
      <c r="K32" s="2">
        <f t="shared" si="1"/>
        <v>80.28340000000003</v>
      </c>
      <c r="L32" s="2">
        <f t="shared" si="2"/>
        <v>123.5942471689683</v>
      </c>
      <c r="M32" s="2">
        <f>SUMIF(A:A,A32,L:L)</f>
        <v>2150.599293834527</v>
      </c>
      <c r="N32" s="3">
        <f t="shared" si="3"/>
        <v>0.05746967718407424</v>
      </c>
      <c r="O32" s="7">
        <f t="shared" si="4"/>
        <v>17.400480549021005</v>
      </c>
      <c r="P32" s="3">
        <f t="shared" si="5"/>
        <v>0.05746967718407424</v>
      </c>
      <c r="Q32" s="3">
        <f>IF(ISNUMBER(P32),SUMIF(A:A,A32,P:P),"")</f>
        <v>0.9327830328985137</v>
      </c>
      <c r="R32" s="3">
        <f t="shared" si="6"/>
        <v>0.061610980428636185</v>
      </c>
      <c r="S32" s="8">
        <f t="shared" si="7"/>
        <v>16.230873020407408</v>
      </c>
    </row>
    <row r="33" spans="1:19" ht="15">
      <c r="A33" s="1">
        <v>43</v>
      </c>
      <c r="B33" s="5">
        <v>0.579861111111111</v>
      </c>
      <c r="C33" s="1" t="s">
        <v>410</v>
      </c>
      <c r="D33" s="1">
        <v>2</v>
      </c>
      <c r="E33" s="1">
        <v>5</v>
      </c>
      <c r="F33" s="1" t="s">
        <v>421</v>
      </c>
      <c r="G33" s="2">
        <v>29.963966666666703</v>
      </c>
      <c r="H33" s="6">
        <f>1+_xlfn.COUNTIFS(A:A,A33,O:O,"&lt;"&amp;O33)</f>
        <v>7</v>
      </c>
      <c r="I33" s="2">
        <f>_xlfn.AVERAGEIF(A:A,A33,G:G)</f>
        <v>51.22519999999998</v>
      </c>
      <c r="J33" s="2">
        <f t="shared" si="0"/>
        <v>-21.261233333333276</v>
      </c>
      <c r="K33" s="2">
        <f t="shared" si="1"/>
        <v>68.73876666666672</v>
      </c>
      <c r="L33" s="2">
        <f t="shared" si="2"/>
        <v>61.82612439630721</v>
      </c>
      <c r="M33" s="2">
        <f>SUMIF(A:A,A33,L:L)</f>
        <v>2150.599293834527</v>
      </c>
      <c r="N33" s="3">
        <f t="shared" si="3"/>
        <v>0.028748323582898132</v>
      </c>
      <c r="O33" s="7">
        <f t="shared" si="4"/>
        <v>34.78463699340306</v>
      </c>
      <c r="P33" s="3">
        <f t="shared" si="5"/>
      </c>
      <c r="Q33" s="3">
        <f>IF(ISNUMBER(P33),SUMIF(A:A,A33,P:P),"")</f>
      </c>
      <c r="R33" s="3">
        <f t="shared" si="6"/>
      </c>
      <c r="S33" s="8">
        <f t="shared" si="7"/>
      </c>
    </row>
    <row r="34" spans="1:19" ht="15">
      <c r="A34" s="1">
        <v>43</v>
      </c>
      <c r="B34" s="5">
        <v>0.579861111111111</v>
      </c>
      <c r="C34" s="1" t="s">
        <v>410</v>
      </c>
      <c r="D34" s="1">
        <v>2</v>
      </c>
      <c r="E34" s="1">
        <v>7</v>
      </c>
      <c r="F34" s="1" t="s">
        <v>423</v>
      </c>
      <c r="G34" s="2">
        <v>34.8183666666667</v>
      </c>
      <c r="H34" s="6">
        <f>1+_xlfn.COUNTIFS(A:A,A34,O:O,"&lt;"&amp;O34)</f>
        <v>6</v>
      </c>
      <c r="I34" s="2">
        <f>_xlfn.AVERAGEIF(A:A,A34,G:G)</f>
        <v>51.22519999999998</v>
      </c>
      <c r="J34" s="2">
        <f t="shared" si="0"/>
        <v>-16.40683333333328</v>
      </c>
      <c r="K34" s="2">
        <f t="shared" si="1"/>
        <v>73.59316666666672</v>
      </c>
      <c r="L34" s="2">
        <f t="shared" si="2"/>
        <v>82.73063758584804</v>
      </c>
      <c r="M34" s="2">
        <f>SUMIF(A:A,A34,L:L)</f>
        <v>2150.599293834527</v>
      </c>
      <c r="N34" s="3">
        <f t="shared" si="3"/>
        <v>0.038468643518588246</v>
      </c>
      <c r="O34" s="7">
        <f t="shared" si="4"/>
        <v>25.995197868539215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24</v>
      </c>
      <c r="B35" s="5">
        <v>0.5868055555555556</v>
      </c>
      <c r="C35" s="1" t="s">
        <v>238</v>
      </c>
      <c r="D35" s="1">
        <v>1</v>
      </c>
      <c r="E35" s="1">
        <v>1</v>
      </c>
      <c r="F35" s="1" t="s">
        <v>239</v>
      </c>
      <c r="G35" s="2">
        <v>65.2881</v>
      </c>
      <c r="H35" s="6">
        <f>1+_xlfn.COUNTIFS(A:A,A35,O:O,"&lt;"&amp;O35)</f>
        <v>1</v>
      </c>
      <c r="I35" s="2">
        <f>_xlfn.AVERAGEIF(A:A,A35,G:G)</f>
        <v>48.80752777777778</v>
      </c>
      <c r="J35" s="2">
        <f t="shared" si="0"/>
        <v>16.48057222222222</v>
      </c>
      <c r="K35" s="2">
        <f t="shared" si="1"/>
        <v>106.48057222222222</v>
      </c>
      <c r="L35" s="2">
        <f t="shared" si="2"/>
        <v>595.1624141963487</v>
      </c>
      <c r="M35" s="2">
        <f>SUMIF(A:A,A35,L:L)</f>
        <v>1714.388514718691</v>
      </c>
      <c r="N35" s="3">
        <f t="shared" si="3"/>
        <v>0.3471572569966774</v>
      </c>
      <c r="O35" s="7">
        <f t="shared" si="4"/>
        <v>2.8805389484039243</v>
      </c>
      <c r="P35" s="3">
        <f t="shared" si="5"/>
        <v>0.3471572569966774</v>
      </c>
      <c r="Q35" s="3">
        <f>IF(ISNUMBER(P35),SUMIF(A:A,A35,P:P),"")</f>
        <v>0.9530060031254327</v>
      </c>
      <c r="R35" s="3">
        <f t="shared" si="6"/>
        <v>0.36427604428320187</v>
      </c>
      <c r="S35" s="8">
        <f t="shared" si="7"/>
        <v>2.7451709100655615</v>
      </c>
    </row>
    <row r="36" spans="1:19" ht="15">
      <c r="A36" s="1">
        <v>24</v>
      </c>
      <c r="B36" s="5">
        <v>0.5868055555555556</v>
      </c>
      <c r="C36" s="1" t="s">
        <v>238</v>
      </c>
      <c r="D36" s="1">
        <v>1</v>
      </c>
      <c r="E36" s="1">
        <v>3</v>
      </c>
      <c r="F36" s="1" t="s">
        <v>241</v>
      </c>
      <c r="G36" s="2">
        <v>62.8981333333334</v>
      </c>
      <c r="H36" s="6">
        <f>1+_xlfn.COUNTIFS(A:A,A36,O:O,"&lt;"&amp;O36)</f>
        <v>2</v>
      </c>
      <c r="I36" s="2">
        <f>_xlfn.AVERAGEIF(A:A,A36,G:G)</f>
        <v>48.80752777777778</v>
      </c>
      <c r="J36" s="2">
        <f t="shared" si="0"/>
        <v>14.09060555555562</v>
      </c>
      <c r="K36" s="2">
        <f t="shared" si="1"/>
        <v>104.09060555555561</v>
      </c>
      <c r="L36" s="2">
        <f t="shared" si="2"/>
        <v>515.6541729512545</v>
      </c>
      <c r="M36" s="2">
        <f>SUMIF(A:A,A36,L:L)</f>
        <v>1714.388514718691</v>
      </c>
      <c r="N36" s="3">
        <f t="shared" si="3"/>
        <v>0.30078023069109666</v>
      </c>
      <c r="O36" s="7">
        <f t="shared" si="4"/>
        <v>3.324686591609828</v>
      </c>
      <c r="P36" s="3">
        <f t="shared" si="5"/>
        <v>0.30078023069109666</v>
      </c>
      <c r="Q36" s="3">
        <f>IF(ISNUMBER(P36),SUMIF(A:A,A36,P:P),"")</f>
        <v>0.9530060031254327</v>
      </c>
      <c r="R36" s="3">
        <f t="shared" si="6"/>
        <v>0.3156121049654171</v>
      </c>
      <c r="S36" s="8">
        <f t="shared" si="7"/>
        <v>3.1684462803148</v>
      </c>
    </row>
    <row r="37" spans="1:19" ht="15">
      <c r="A37" s="1">
        <v>24</v>
      </c>
      <c r="B37" s="5">
        <v>0.5868055555555556</v>
      </c>
      <c r="C37" s="1" t="s">
        <v>238</v>
      </c>
      <c r="D37" s="1">
        <v>1</v>
      </c>
      <c r="E37" s="1">
        <v>2</v>
      </c>
      <c r="F37" s="1" t="s">
        <v>240</v>
      </c>
      <c r="G37" s="2">
        <v>48.728133333333304</v>
      </c>
      <c r="H37" s="6">
        <f>1+_xlfn.COUNTIFS(A:A,A37,O:O,"&lt;"&amp;O37)</f>
        <v>3</v>
      </c>
      <c r="I37" s="2">
        <f>_xlfn.AVERAGEIF(A:A,A37,G:G)</f>
        <v>48.80752777777778</v>
      </c>
      <c r="J37" s="2">
        <f t="shared" si="0"/>
        <v>-0.07939444444447474</v>
      </c>
      <c r="K37" s="2">
        <f t="shared" si="1"/>
        <v>89.92060555555553</v>
      </c>
      <c r="L37" s="2">
        <f t="shared" si="2"/>
        <v>220.35421799006</v>
      </c>
      <c r="M37" s="2">
        <f>SUMIF(A:A,A37,L:L)</f>
        <v>1714.388514718691</v>
      </c>
      <c r="N37" s="3">
        <f t="shared" si="3"/>
        <v>0.12853225281097808</v>
      </c>
      <c r="O37" s="7">
        <f t="shared" si="4"/>
        <v>7.78014839178629</v>
      </c>
      <c r="P37" s="3">
        <f t="shared" si="5"/>
        <v>0.12853225281097808</v>
      </c>
      <c r="Q37" s="3">
        <f>IF(ISNUMBER(P37),SUMIF(A:A,A37,P:P),"")</f>
        <v>0.9530060031254327</v>
      </c>
      <c r="R37" s="3">
        <f t="shared" si="6"/>
        <v>0.13487034959848088</v>
      </c>
      <c r="S37" s="8">
        <f t="shared" si="7"/>
        <v>7.414528122579016</v>
      </c>
    </row>
    <row r="38" spans="1:19" ht="15">
      <c r="A38" s="1">
        <v>24</v>
      </c>
      <c r="B38" s="5">
        <v>0.5868055555555556</v>
      </c>
      <c r="C38" s="1" t="s">
        <v>238</v>
      </c>
      <c r="D38" s="1">
        <v>1</v>
      </c>
      <c r="E38" s="1">
        <v>6</v>
      </c>
      <c r="F38" s="1" t="s">
        <v>244</v>
      </c>
      <c r="G38" s="2">
        <v>46.000099999999996</v>
      </c>
      <c r="H38" s="6">
        <f>1+_xlfn.COUNTIFS(A:A,A38,O:O,"&lt;"&amp;O38)</f>
        <v>4</v>
      </c>
      <c r="I38" s="2">
        <f>_xlfn.AVERAGEIF(A:A,A38,G:G)</f>
        <v>48.80752777777778</v>
      </c>
      <c r="J38" s="2">
        <f t="shared" si="0"/>
        <v>-2.8074277777777823</v>
      </c>
      <c r="K38" s="2">
        <f t="shared" si="1"/>
        <v>87.19257222222222</v>
      </c>
      <c r="L38" s="2">
        <f t="shared" si="2"/>
        <v>187.08336755929295</v>
      </c>
      <c r="M38" s="2">
        <f>SUMIF(A:A,A38,L:L)</f>
        <v>1714.388514718691</v>
      </c>
      <c r="N38" s="3">
        <f t="shared" si="3"/>
        <v>0.10912542049431012</v>
      </c>
      <c r="O38" s="7">
        <f t="shared" si="4"/>
        <v>9.163767667242489</v>
      </c>
      <c r="P38" s="3">
        <f t="shared" si="5"/>
        <v>0.10912542049431012</v>
      </c>
      <c r="Q38" s="3">
        <f>IF(ISNUMBER(P38),SUMIF(A:A,A38,P:P),"")</f>
        <v>0.9530060031254327</v>
      </c>
      <c r="R38" s="3">
        <f t="shared" si="6"/>
        <v>0.11450654050071839</v>
      </c>
      <c r="S38" s="8">
        <f t="shared" si="7"/>
        <v>8.733125598128835</v>
      </c>
    </row>
    <row r="39" spans="1:19" ht="15">
      <c r="A39" s="1">
        <v>24</v>
      </c>
      <c r="B39" s="5">
        <v>0.5868055555555556</v>
      </c>
      <c r="C39" s="1" t="s">
        <v>238</v>
      </c>
      <c r="D39" s="1">
        <v>1</v>
      </c>
      <c r="E39" s="1">
        <v>5</v>
      </c>
      <c r="F39" s="1" t="s">
        <v>243</v>
      </c>
      <c r="G39" s="2">
        <v>37.9719</v>
      </c>
      <c r="H39" s="6">
        <f>1+_xlfn.COUNTIFS(A:A,A39,O:O,"&lt;"&amp;O39)</f>
        <v>5</v>
      </c>
      <c r="I39" s="2">
        <f>_xlfn.AVERAGEIF(A:A,A39,G:G)</f>
        <v>48.80752777777778</v>
      </c>
      <c r="J39" s="2">
        <f t="shared" si="0"/>
        <v>-10.83562777777778</v>
      </c>
      <c r="K39" s="2">
        <f t="shared" si="1"/>
        <v>79.16437222222223</v>
      </c>
      <c r="L39" s="2">
        <f t="shared" si="2"/>
        <v>115.56837351925063</v>
      </c>
      <c r="M39" s="2">
        <f>SUMIF(A:A,A39,L:L)</f>
        <v>1714.388514718691</v>
      </c>
      <c r="N39" s="3">
        <f t="shared" si="3"/>
        <v>0.06741084213237039</v>
      </c>
      <c r="O39" s="7">
        <f t="shared" si="4"/>
        <v>14.834408952143981</v>
      </c>
      <c r="P39" s="3">
        <f t="shared" si="5"/>
        <v>0.06741084213237039</v>
      </c>
      <c r="Q39" s="3">
        <f>IF(ISNUMBER(P39),SUMIF(A:A,A39,P:P),"")</f>
        <v>0.9530060031254327</v>
      </c>
      <c r="R39" s="3">
        <f t="shared" si="6"/>
        <v>0.07073496065218166</v>
      </c>
      <c r="S39" s="8">
        <f t="shared" si="7"/>
        <v>14.137280784210875</v>
      </c>
    </row>
    <row r="40" spans="1:19" ht="15">
      <c r="A40" s="1">
        <v>24</v>
      </c>
      <c r="B40" s="5">
        <v>0.5868055555555556</v>
      </c>
      <c r="C40" s="1" t="s">
        <v>238</v>
      </c>
      <c r="D40" s="1">
        <v>1</v>
      </c>
      <c r="E40" s="1">
        <v>4</v>
      </c>
      <c r="F40" s="1" t="s">
        <v>242</v>
      </c>
      <c r="G40" s="2">
        <v>31.958799999999997</v>
      </c>
      <c r="H40" s="6">
        <f>1+_xlfn.COUNTIFS(A:A,A40,O:O,"&lt;"&amp;O40)</f>
        <v>6</v>
      </c>
      <c r="I40" s="2">
        <f>_xlfn.AVERAGEIF(A:A,A40,G:G)</f>
        <v>48.80752777777778</v>
      </c>
      <c r="J40" s="2">
        <f t="shared" si="0"/>
        <v>-16.848727777777782</v>
      </c>
      <c r="K40" s="2">
        <f t="shared" si="1"/>
        <v>73.15127222222222</v>
      </c>
      <c r="L40" s="2">
        <f t="shared" si="2"/>
        <v>80.56596850248425</v>
      </c>
      <c r="M40" s="2">
        <f>SUMIF(A:A,A40,L:L)</f>
        <v>1714.388514718691</v>
      </c>
      <c r="N40" s="3">
        <f t="shared" si="3"/>
        <v>0.046993996874567304</v>
      </c>
      <c r="O40" s="7">
        <f t="shared" si="4"/>
        <v>21.27931366785255</v>
      </c>
      <c r="P40" s="3">
        <f t="shared" si="5"/>
      </c>
      <c r="Q40" s="3">
        <f>IF(ISNUMBER(P40),SUMIF(A:A,A40,P:P),"")</f>
      </c>
      <c r="R40" s="3">
        <f t="shared" si="6"/>
      </c>
      <c r="S40" s="8">
        <f t="shared" si="7"/>
      </c>
    </row>
    <row r="41" spans="1:19" ht="15">
      <c r="A41" s="1">
        <v>6</v>
      </c>
      <c r="B41" s="5">
        <v>0.5902777777777778</v>
      </c>
      <c r="C41" s="1" t="s">
        <v>54</v>
      </c>
      <c r="D41" s="1">
        <v>2</v>
      </c>
      <c r="E41" s="1">
        <v>1</v>
      </c>
      <c r="F41" s="1" t="s">
        <v>55</v>
      </c>
      <c r="G41" s="2">
        <v>72.67303333333341</v>
      </c>
      <c r="H41" s="6">
        <f>1+_xlfn.COUNTIFS(A:A,A41,O:O,"&lt;"&amp;O41)</f>
        <v>1</v>
      </c>
      <c r="I41" s="2">
        <f>_xlfn.AVERAGEIF(A:A,A41,G:G)</f>
        <v>50.20405</v>
      </c>
      <c r="J41" s="2">
        <f t="shared" si="0"/>
        <v>22.468983333333405</v>
      </c>
      <c r="K41" s="2">
        <f t="shared" si="1"/>
        <v>112.4689833333334</v>
      </c>
      <c r="L41" s="2">
        <f t="shared" si="2"/>
        <v>852.4708371919082</v>
      </c>
      <c r="M41" s="2">
        <f>SUMIF(A:A,A41,L:L)</f>
        <v>1864.5165660499417</v>
      </c>
      <c r="N41" s="3">
        <f t="shared" si="3"/>
        <v>0.457207435275249</v>
      </c>
      <c r="O41" s="7">
        <f t="shared" si="4"/>
        <v>2.1871910271931116</v>
      </c>
      <c r="P41" s="3">
        <f t="shared" si="5"/>
        <v>0.457207435275249</v>
      </c>
      <c r="Q41" s="3">
        <f>IF(ISNUMBER(P41),SUMIF(A:A,A41,P:P),"")</f>
        <v>0.9705434235425168</v>
      </c>
      <c r="R41" s="3">
        <f t="shared" si="6"/>
        <v>0.4710839558382933</v>
      </c>
      <c r="S41" s="8">
        <f t="shared" si="7"/>
        <v>2.1227638674734766</v>
      </c>
    </row>
    <row r="42" spans="1:19" ht="15">
      <c r="A42" s="1">
        <v>6</v>
      </c>
      <c r="B42" s="5">
        <v>0.5902777777777778</v>
      </c>
      <c r="C42" s="1" t="s">
        <v>54</v>
      </c>
      <c r="D42" s="1">
        <v>2</v>
      </c>
      <c r="E42" s="1">
        <v>5</v>
      </c>
      <c r="F42" s="1" t="s">
        <v>59</v>
      </c>
      <c r="G42" s="2">
        <v>54.5704666666666</v>
      </c>
      <c r="H42" s="6">
        <f>1+_xlfn.COUNTIFS(A:A,A42,O:O,"&lt;"&amp;O42)</f>
        <v>2</v>
      </c>
      <c r="I42" s="2">
        <f>_xlfn.AVERAGEIF(A:A,A42,G:G)</f>
        <v>50.20405</v>
      </c>
      <c r="J42" s="2">
        <f t="shared" si="0"/>
        <v>4.366416666666595</v>
      </c>
      <c r="K42" s="2">
        <f t="shared" si="1"/>
        <v>94.3664166666666</v>
      </c>
      <c r="L42" s="2">
        <f t="shared" si="2"/>
        <v>287.7191987011574</v>
      </c>
      <c r="M42" s="2">
        <f>SUMIF(A:A,A42,L:L)</f>
        <v>1864.5165660499417</v>
      </c>
      <c r="N42" s="3">
        <f t="shared" si="3"/>
        <v>0.15431302887842013</v>
      </c>
      <c r="O42" s="7">
        <f t="shared" si="4"/>
        <v>6.480334209419725</v>
      </c>
      <c r="P42" s="3">
        <f t="shared" si="5"/>
        <v>0.15431302887842013</v>
      </c>
      <c r="Q42" s="3">
        <f>IF(ISNUMBER(P42),SUMIF(A:A,A42,P:P),"")</f>
        <v>0.9705434235425168</v>
      </c>
      <c r="R42" s="3">
        <f t="shared" si="6"/>
        <v>0.1589965220877725</v>
      </c>
      <c r="S42" s="8">
        <f t="shared" si="7"/>
        <v>6.28944574930991</v>
      </c>
    </row>
    <row r="43" spans="1:19" ht="15">
      <c r="A43" s="1">
        <v>6</v>
      </c>
      <c r="B43" s="5">
        <v>0.5902777777777778</v>
      </c>
      <c r="C43" s="1" t="s">
        <v>54</v>
      </c>
      <c r="D43" s="1">
        <v>2</v>
      </c>
      <c r="E43" s="1">
        <v>4</v>
      </c>
      <c r="F43" s="1" t="s">
        <v>58</v>
      </c>
      <c r="G43" s="2">
        <v>54.4936</v>
      </c>
      <c r="H43" s="6">
        <f>1+_xlfn.COUNTIFS(A:A,A43,O:O,"&lt;"&amp;O43)</f>
        <v>3</v>
      </c>
      <c r="I43" s="2">
        <f>_xlfn.AVERAGEIF(A:A,A43,G:G)</f>
        <v>50.20405</v>
      </c>
      <c r="J43" s="2">
        <f t="shared" si="0"/>
        <v>4.289549999999998</v>
      </c>
      <c r="K43" s="2">
        <f t="shared" si="1"/>
        <v>94.28954999999999</v>
      </c>
      <c r="L43" s="2">
        <f t="shared" si="2"/>
        <v>286.3952930299086</v>
      </c>
      <c r="M43" s="2">
        <f>SUMIF(A:A,A43,L:L)</f>
        <v>1864.5165660499417</v>
      </c>
      <c r="N43" s="3">
        <f t="shared" si="3"/>
        <v>0.15360297583016347</v>
      </c>
      <c r="O43" s="7">
        <f t="shared" si="4"/>
        <v>6.510290536985984</v>
      </c>
      <c r="P43" s="3">
        <f t="shared" si="5"/>
        <v>0.15360297583016347</v>
      </c>
      <c r="Q43" s="3">
        <f>IF(ISNUMBER(P43),SUMIF(A:A,A43,P:P),"")</f>
        <v>0.9705434235425168</v>
      </c>
      <c r="R43" s="3">
        <f t="shared" si="6"/>
        <v>0.15826491850257182</v>
      </c>
      <c r="S43" s="8">
        <f t="shared" si="7"/>
        <v>6.318519666022826</v>
      </c>
    </row>
    <row r="44" spans="1:19" ht="15">
      <c r="A44" s="1">
        <v>6</v>
      </c>
      <c r="B44" s="5">
        <v>0.5902777777777778</v>
      </c>
      <c r="C44" s="1" t="s">
        <v>54</v>
      </c>
      <c r="D44" s="1">
        <v>2</v>
      </c>
      <c r="E44" s="1">
        <v>2</v>
      </c>
      <c r="F44" s="1" t="s">
        <v>56</v>
      </c>
      <c r="G44" s="2">
        <v>53.502733333333296</v>
      </c>
      <c r="H44" s="6">
        <f>1+_xlfn.COUNTIFS(A:A,A44,O:O,"&lt;"&amp;O44)</f>
        <v>4</v>
      </c>
      <c r="I44" s="2">
        <f>_xlfn.AVERAGEIF(A:A,A44,G:G)</f>
        <v>50.20405</v>
      </c>
      <c r="J44" s="2">
        <f t="shared" si="0"/>
        <v>3.298683333333294</v>
      </c>
      <c r="K44" s="2">
        <f t="shared" si="1"/>
        <v>93.29868333333329</v>
      </c>
      <c r="L44" s="2">
        <f t="shared" si="2"/>
        <v>269.8647749443702</v>
      </c>
      <c r="M44" s="2">
        <f>SUMIF(A:A,A44,L:L)</f>
        <v>1864.5165660499417</v>
      </c>
      <c r="N44" s="3">
        <f t="shared" si="3"/>
        <v>0.1447371291079973</v>
      </c>
      <c r="O44" s="7">
        <f t="shared" si="4"/>
        <v>6.9090772088883865</v>
      </c>
      <c r="P44" s="3">
        <f t="shared" si="5"/>
        <v>0.1447371291079973</v>
      </c>
      <c r="Q44" s="3">
        <f>IF(ISNUMBER(P44),SUMIF(A:A,A44,P:P),"")</f>
        <v>0.9705434235425168</v>
      </c>
      <c r="R44" s="3">
        <f t="shared" si="6"/>
        <v>0.1491299880016721</v>
      </c>
      <c r="S44" s="8">
        <f t="shared" si="7"/>
        <v>6.705559447834111</v>
      </c>
    </row>
    <row r="45" spans="1:19" ht="15">
      <c r="A45" s="1">
        <v>6</v>
      </c>
      <c r="B45" s="5">
        <v>0.5902777777777778</v>
      </c>
      <c r="C45" s="1" t="s">
        <v>54</v>
      </c>
      <c r="D45" s="1">
        <v>2</v>
      </c>
      <c r="E45" s="1">
        <v>3</v>
      </c>
      <c r="F45" s="1" t="s">
        <v>57</v>
      </c>
      <c r="G45" s="2">
        <v>39.015100000000004</v>
      </c>
      <c r="H45" s="6">
        <f>1+_xlfn.COUNTIFS(A:A,A45,O:O,"&lt;"&amp;O45)</f>
        <v>5</v>
      </c>
      <c r="I45" s="2">
        <f>_xlfn.AVERAGEIF(A:A,A45,G:G)</f>
        <v>50.20405</v>
      </c>
      <c r="J45" s="2">
        <f t="shared" si="0"/>
        <v>-11.188949999999998</v>
      </c>
      <c r="K45" s="2">
        <f t="shared" si="1"/>
        <v>78.81105</v>
      </c>
      <c r="L45" s="2">
        <f t="shared" si="2"/>
        <v>113.14418739850322</v>
      </c>
      <c r="M45" s="2">
        <f>SUMIF(A:A,A45,L:L)</f>
        <v>1864.5165660499417</v>
      </c>
      <c r="N45" s="3">
        <f t="shared" si="3"/>
        <v>0.060682854450686934</v>
      </c>
      <c r="O45" s="7">
        <f t="shared" si="4"/>
        <v>16.47911933366015</v>
      </c>
      <c r="P45" s="3">
        <f t="shared" si="5"/>
        <v>0.060682854450686934</v>
      </c>
      <c r="Q45" s="3">
        <f>IF(ISNUMBER(P45),SUMIF(A:A,A45,P:P),"")</f>
        <v>0.9705434235425168</v>
      </c>
      <c r="R45" s="3">
        <f t="shared" si="6"/>
        <v>0.06252461556969026</v>
      </c>
      <c r="S45" s="8">
        <f t="shared" si="7"/>
        <v>15.993700895056202</v>
      </c>
    </row>
    <row r="46" spans="1:19" ht="15">
      <c r="A46" s="1">
        <v>6</v>
      </c>
      <c r="B46" s="5">
        <v>0.5902777777777778</v>
      </c>
      <c r="C46" s="1" t="s">
        <v>54</v>
      </c>
      <c r="D46" s="1">
        <v>2</v>
      </c>
      <c r="E46" s="1">
        <v>6</v>
      </c>
      <c r="F46" s="1" t="s">
        <v>60</v>
      </c>
      <c r="G46" s="2">
        <v>26.9693666666667</v>
      </c>
      <c r="H46" s="6">
        <f>1+_xlfn.COUNTIFS(A:A,A46,O:O,"&lt;"&amp;O46)</f>
        <v>6</v>
      </c>
      <c r="I46" s="2">
        <f>_xlfn.AVERAGEIF(A:A,A46,G:G)</f>
        <v>50.20405</v>
      </c>
      <c r="J46" s="2">
        <f t="shared" si="0"/>
        <v>-23.2346833333333</v>
      </c>
      <c r="K46" s="2">
        <f t="shared" si="1"/>
        <v>66.7653166666667</v>
      </c>
      <c r="L46" s="2">
        <f t="shared" si="2"/>
        <v>54.92227478409417</v>
      </c>
      <c r="M46" s="2">
        <f>SUMIF(A:A,A46,L:L)</f>
        <v>1864.5165660499417</v>
      </c>
      <c r="N46" s="3">
        <f t="shared" si="3"/>
        <v>0.02945657645748322</v>
      </c>
      <c r="O46" s="7">
        <f t="shared" si="4"/>
        <v>33.94827642117106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36</v>
      </c>
      <c r="B47" s="5">
        <v>0.5972222222222222</v>
      </c>
      <c r="C47" s="1" t="s">
        <v>24</v>
      </c>
      <c r="D47" s="1">
        <v>3</v>
      </c>
      <c r="E47" s="1">
        <v>2</v>
      </c>
      <c r="F47" s="1" t="s">
        <v>360</v>
      </c>
      <c r="G47" s="2">
        <v>65.75353333333331</v>
      </c>
      <c r="H47" s="6">
        <f>1+_xlfn.COUNTIFS(A:A,A47,O:O,"&lt;"&amp;O47)</f>
        <v>1</v>
      </c>
      <c r="I47" s="2">
        <f>_xlfn.AVERAGEIF(A:A,A47,G:G)</f>
        <v>50.31635000000001</v>
      </c>
      <c r="J47" s="2">
        <f t="shared" si="0"/>
        <v>15.437183333333302</v>
      </c>
      <c r="K47" s="2">
        <f t="shared" si="1"/>
        <v>105.43718333333331</v>
      </c>
      <c r="L47" s="2">
        <f t="shared" si="2"/>
        <v>559.0455753640812</v>
      </c>
      <c r="M47" s="2">
        <f>SUMIF(A:A,A47,L:L)</f>
        <v>1672.5903772149106</v>
      </c>
      <c r="N47" s="3">
        <f t="shared" si="3"/>
        <v>0.33423938280391624</v>
      </c>
      <c r="O47" s="7">
        <f t="shared" si="4"/>
        <v>2.9918676596726983</v>
      </c>
      <c r="P47" s="3">
        <f t="shared" si="5"/>
        <v>0.33423938280391624</v>
      </c>
      <c r="Q47" s="3">
        <f>IF(ISNUMBER(P47),SUMIF(A:A,A47,P:P),"")</f>
        <v>1</v>
      </c>
      <c r="R47" s="3">
        <f t="shared" si="6"/>
        <v>0.33423938280391624</v>
      </c>
      <c r="S47" s="8">
        <f t="shared" si="7"/>
        <v>2.9918676596726983</v>
      </c>
    </row>
    <row r="48" spans="1:19" ht="15">
      <c r="A48" s="1">
        <v>36</v>
      </c>
      <c r="B48" s="5">
        <v>0.5972222222222222</v>
      </c>
      <c r="C48" s="1" t="s">
        <v>24</v>
      </c>
      <c r="D48" s="1">
        <v>3</v>
      </c>
      <c r="E48" s="1">
        <v>3</v>
      </c>
      <c r="F48" s="1" t="s">
        <v>361</v>
      </c>
      <c r="G48" s="2">
        <v>61.687000000000005</v>
      </c>
      <c r="H48" s="6">
        <f>1+_xlfn.COUNTIFS(A:A,A48,O:O,"&lt;"&amp;O48)</f>
        <v>2</v>
      </c>
      <c r="I48" s="2">
        <f>_xlfn.AVERAGEIF(A:A,A48,G:G)</f>
        <v>50.31635000000001</v>
      </c>
      <c r="J48" s="2">
        <f t="shared" si="0"/>
        <v>11.370649999999998</v>
      </c>
      <c r="K48" s="2">
        <f t="shared" si="1"/>
        <v>101.37065</v>
      </c>
      <c r="L48" s="2">
        <f t="shared" si="2"/>
        <v>438.0087993435038</v>
      </c>
      <c r="M48" s="2">
        <f>SUMIF(A:A,A48,L:L)</f>
        <v>1672.5903772149106</v>
      </c>
      <c r="N48" s="3">
        <f t="shared" si="3"/>
        <v>0.2618745182982864</v>
      </c>
      <c r="O48" s="7">
        <f t="shared" si="4"/>
        <v>3.8186227758935933</v>
      </c>
      <c r="P48" s="3">
        <f t="shared" si="5"/>
        <v>0.2618745182982864</v>
      </c>
      <c r="Q48" s="3">
        <f>IF(ISNUMBER(P48),SUMIF(A:A,A48,P:P),"")</f>
        <v>1</v>
      </c>
      <c r="R48" s="3">
        <f t="shared" si="6"/>
        <v>0.2618745182982864</v>
      </c>
      <c r="S48" s="8">
        <f t="shared" si="7"/>
        <v>3.8186227758935933</v>
      </c>
    </row>
    <row r="49" spans="1:19" ht="15">
      <c r="A49" s="1">
        <v>36</v>
      </c>
      <c r="B49" s="5">
        <v>0.5972222222222222</v>
      </c>
      <c r="C49" s="1" t="s">
        <v>24</v>
      </c>
      <c r="D49" s="1">
        <v>3</v>
      </c>
      <c r="E49" s="1">
        <v>6</v>
      </c>
      <c r="F49" s="1" t="s">
        <v>363</v>
      </c>
      <c r="G49" s="2">
        <v>52.4628666666667</v>
      </c>
      <c r="H49" s="6">
        <f>1+_xlfn.COUNTIFS(A:A,A49,O:O,"&lt;"&amp;O49)</f>
        <v>3</v>
      </c>
      <c r="I49" s="2">
        <f>_xlfn.AVERAGEIF(A:A,A49,G:G)</f>
        <v>50.31635000000001</v>
      </c>
      <c r="J49" s="2">
        <f t="shared" si="0"/>
        <v>2.1465166666666917</v>
      </c>
      <c r="K49" s="2">
        <f t="shared" si="1"/>
        <v>92.14651666666668</v>
      </c>
      <c r="L49" s="2">
        <f t="shared" si="2"/>
        <v>251.83925323782634</v>
      </c>
      <c r="M49" s="2">
        <f>SUMIF(A:A,A49,L:L)</f>
        <v>1672.5903772149106</v>
      </c>
      <c r="N49" s="3">
        <f t="shared" si="3"/>
        <v>0.1505683977790024</v>
      </c>
      <c r="O49" s="7">
        <f t="shared" si="4"/>
        <v>6.6414999080202435</v>
      </c>
      <c r="P49" s="3">
        <f t="shared" si="5"/>
        <v>0.1505683977790024</v>
      </c>
      <c r="Q49" s="3">
        <f>IF(ISNUMBER(P49),SUMIF(A:A,A49,P:P),"")</f>
        <v>1</v>
      </c>
      <c r="R49" s="3">
        <f t="shared" si="6"/>
        <v>0.1505683977790024</v>
      </c>
      <c r="S49" s="8">
        <f t="shared" si="7"/>
        <v>6.6414999080202435</v>
      </c>
    </row>
    <row r="50" spans="1:19" ht="15">
      <c r="A50" s="1">
        <v>36</v>
      </c>
      <c r="B50" s="5">
        <v>0.5972222222222222</v>
      </c>
      <c r="C50" s="1" t="s">
        <v>24</v>
      </c>
      <c r="D50" s="1">
        <v>3</v>
      </c>
      <c r="E50" s="1">
        <v>5</v>
      </c>
      <c r="F50" s="1" t="s">
        <v>362</v>
      </c>
      <c r="G50" s="2">
        <v>52.216566666666694</v>
      </c>
      <c r="H50" s="6">
        <f>1+_xlfn.COUNTIFS(A:A,A50,O:O,"&lt;"&amp;O50)</f>
        <v>4</v>
      </c>
      <c r="I50" s="2">
        <f>_xlfn.AVERAGEIF(A:A,A50,G:G)</f>
        <v>50.31635000000001</v>
      </c>
      <c r="J50" s="2">
        <f t="shared" si="0"/>
        <v>1.9002166666666866</v>
      </c>
      <c r="K50" s="2">
        <f t="shared" si="1"/>
        <v>91.9002166666667</v>
      </c>
      <c r="L50" s="2">
        <f t="shared" si="2"/>
        <v>248.1449372870447</v>
      </c>
      <c r="M50" s="2">
        <f>SUMIF(A:A,A50,L:L)</f>
        <v>1672.5903772149106</v>
      </c>
      <c r="N50" s="3">
        <f t="shared" si="3"/>
        <v>0.1483596585675924</v>
      </c>
      <c r="O50" s="7">
        <f t="shared" si="4"/>
        <v>6.7403767955181815</v>
      </c>
      <c r="P50" s="3">
        <f t="shared" si="5"/>
        <v>0.1483596585675924</v>
      </c>
      <c r="Q50" s="3">
        <f>IF(ISNUMBER(P50),SUMIF(A:A,A50,P:P),"")</f>
        <v>1</v>
      </c>
      <c r="R50" s="3">
        <f t="shared" si="6"/>
        <v>0.1483596585675924</v>
      </c>
      <c r="S50" s="8">
        <f t="shared" si="7"/>
        <v>6.7403767955181815</v>
      </c>
    </row>
    <row r="51" spans="1:19" ht="15">
      <c r="A51" s="1">
        <v>36</v>
      </c>
      <c r="B51" s="5">
        <v>0.5972222222222222</v>
      </c>
      <c r="C51" s="1" t="s">
        <v>24</v>
      </c>
      <c r="D51" s="1">
        <v>3</v>
      </c>
      <c r="E51" s="1">
        <v>7</v>
      </c>
      <c r="F51" s="1" t="s">
        <v>364</v>
      </c>
      <c r="G51" s="2">
        <v>35.3744666666666</v>
      </c>
      <c r="H51" s="6">
        <f>1+_xlfn.COUNTIFS(A:A,A51,O:O,"&lt;"&amp;O51)</f>
        <v>5</v>
      </c>
      <c r="I51" s="2">
        <f>_xlfn.AVERAGEIF(A:A,A51,G:G)</f>
        <v>50.31635000000001</v>
      </c>
      <c r="J51" s="2">
        <f t="shared" si="0"/>
        <v>-14.941883333333408</v>
      </c>
      <c r="K51" s="2">
        <f t="shared" si="1"/>
        <v>75.05811666666659</v>
      </c>
      <c r="L51" s="2">
        <f t="shared" si="2"/>
        <v>90.33156894078381</v>
      </c>
      <c r="M51" s="2">
        <f>SUMIF(A:A,A51,L:L)</f>
        <v>1672.5903772149106</v>
      </c>
      <c r="N51" s="3">
        <f t="shared" si="3"/>
        <v>0.054006988304690653</v>
      </c>
      <c r="O51" s="7">
        <f t="shared" si="4"/>
        <v>18.516122290661915</v>
      </c>
      <c r="P51" s="3">
        <f t="shared" si="5"/>
        <v>0.054006988304690653</v>
      </c>
      <c r="Q51" s="3">
        <f>IF(ISNUMBER(P51),SUMIF(A:A,A51,P:P),"")</f>
        <v>1</v>
      </c>
      <c r="R51" s="3">
        <f t="shared" si="6"/>
        <v>0.054006988304690653</v>
      </c>
      <c r="S51" s="8">
        <f t="shared" si="7"/>
        <v>18.516122290661915</v>
      </c>
    </row>
    <row r="52" spans="1:19" ht="15">
      <c r="A52" s="1">
        <v>36</v>
      </c>
      <c r="B52" s="5">
        <v>0.5972222222222222</v>
      </c>
      <c r="C52" s="1" t="s">
        <v>24</v>
      </c>
      <c r="D52" s="1">
        <v>3</v>
      </c>
      <c r="E52" s="1">
        <v>8</v>
      </c>
      <c r="F52" s="1" t="s">
        <v>365</v>
      </c>
      <c r="G52" s="2">
        <v>34.4036666666667</v>
      </c>
      <c r="H52" s="6">
        <f>1+_xlfn.COUNTIFS(A:A,A52,O:O,"&lt;"&amp;O52)</f>
        <v>6</v>
      </c>
      <c r="I52" s="2">
        <f>_xlfn.AVERAGEIF(A:A,A52,G:G)</f>
        <v>50.31635000000001</v>
      </c>
      <c r="J52" s="2">
        <f t="shared" si="0"/>
        <v>-15.912683333333305</v>
      </c>
      <c r="K52" s="2">
        <f t="shared" si="1"/>
        <v>74.0873166666667</v>
      </c>
      <c r="L52" s="2">
        <f t="shared" si="2"/>
        <v>85.22024304167081</v>
      </c>
      <c r="M52" s="2">
        <f>SUMIF(A:A,A52,L:L)</f>
        <v>1672.5903772149106</v>
      </c>
      <c r="N52" s="3">
        <f t="shared" si="3"/>
        <v>0.05095105424651196</v>
      </c>
      <c r="O52" s="7">
        <f t="shared" si="4"/>
        <v>19.626679266768235</v>
      </c>
      <c r="P52" s="3">
        <f t="shared" si="5"/>
        <v>0.05095105424651196</v>
      </c>
      <c r="Q52" s="3">
        <f>IF(ISNUMBER(P52),SUMIF(A:A,A52,P:P),"")</f>
        <v>1</v>
      </c>
      <c r="R52" s="3">
        <f t="shared" si="6"/>
        <v>0.05095105424651196</v>
      </c>
      <c r="S52" s="8">
        <f t="shared" si="7"/>
        <v>19.626679266768235</v>
      </c>
    </row>
    <row r="53" spans="1:19" ht="15">
      <c r="A53" s="1">
        <v>44</v>
      </c>
      <c r="B53" s="5">
        <v>0.6041666666666666</v>
      </c>
      <c r="C53" s="1" t="s">
        <v>410</v>
      </c>
      <c r="D53" s="1">
        <v>3</v>
      </c>
      <c r="E53" s="1">
        <v>1</v>
      </c>
      <c r="F53" s="1" t="s">
        <v>424</v>
      </c>
      <c r="G53" s="2">
        <v>65.91153333333331</v>
      </c>
      <c r="H53" s="6">
        <f>1+_xlfn.COUNTIFS(A:A,A53,O:O,"&lt;"&amp;O53)</f>
        <v>1</v>
      </c>
      <c r="I53" s="2">
        <f>_xlfn.AVERAGEIF(A:A,A53,G:G)</f>
        <v>49.42926111111112</v>
      </c>
      <c r="J53" s="2">
        <f t="shared" si="0"/>
        <v>16.482272222222193</v>
      </c>
      <c r="K53" s="2">
        <f t="shared" si="1"/>
        <v>106.48227222222219</v>
      </c>
      <c r="L53" s="2">
        <f t="shared" si="2"/>
        <v>595.2231238587358</v>
      </c>
      <c r="M53" s="2">
        <f>SUMIF(A:A,A53,L:L)</f>
        <v>1547.7962510256207</v>
      </c>
      <c r="N53" s="3">
        <f t="shared" si="3"/>
        <v>0.3845616782340191</v>
      </c>
      <c r="O53" s="7">
        <f t="shared" si="4"/>
        <v>2.6003631058408927</v>
      </c>
      <c r="P53" s="3">
        <f t="shared" si="5"/>
        <v>0.3845616782340191</v>
      </c>
      <c r="Q53" s="3">
        <f>IF(ISNUMBER(P53),SUMIF(A:A,A53,P:P),"")</f>
        <v>1</v>
      </c>
      <c r="R53" s="3">
        <f t="shared" si="6"/>
        <v>0.3845616782340191</v>
      </c>
      <c r="S53" s="8">
        <f t="shared" si="7"/>
        <v>2.6003631058408927</v>
      </c>
    </row>
    <row r="54" spans="1:19" ht="15">
      <c r="A54" s="1">
        <v>44</v>
      </c>
      <c r="B54" s="5">
        <v>0.6041666666666666</v>
      </c>
      <c r="C54" s="1" t="s">
        <v>410</v>
      </c>
      <c r="D54" s="1">
        <v>3</v>
      </c>
      <c r="E54" s="1">
        <v>4</v>
      </c>
      <c r="F54" s="1" t="s">
        <v>427</v>
      </c>
      <c r="G54" s="2">
        <v>53.5431666666667</v>
      </c>
      <c r="H54" s="6">
        <f>1+_xlfn.COUNTIFS(A:A,A54,O:O,"&lt;"&amp;O54)</f>
        <v>2</v>
      </c>
      <c r="I54" s="2">
        <f>_xlfn.AVERAGEIF(A:A,A54,G:G)</f>
        <v>49.42926111111112</v>
      </c>
      <c r="J54" s="2">
        <f t="shared" si="0"/>
        <v>4.113905555555583</v>
      </c>
      <c r="K54" s="2">
        <f t="shared" si="1"/>
        <v>94.11390555555559</v>
      </c>
      <c r="L54" s="2">
        <f t="shared" si="2"/>
        <v>283.3929168106711</v>
      </c>
      <c r="M54" s="2">
        <f>SUMIF(A:A,A54,L:L)</f>
        <v>1547.7962510256207</v>
      </c>
      <c r="N54" s="3">
        <f t="shared" si="3"/>
        <v>0.18309445873310887</v>
      </c>
      <c r="O54" s="7">
        <f t="shared" si="4"/>
        <v>5.4616617396251685</v>
      </c>
      <c r="P54" s="3">
        <f t="shared" si="5"/>
        <v>0.18309445873310887</v>
      </c>
      <c r="Q54" s="3">
        <f>IF(ISNUMBER(P54),SUMIF(A:A,A54,P:P),"")</f>
        <v>1</v>
      </c>
      <c r="R54" s="3">
        <f t="shared" si="6"/>
        <v>0.18309445873310887</v>
      </c>
      <c r="S54" s="8">
        <f t="shared" si="7"/>
        <v>5.4616617396251685</v>
      </c>
    </row>
    <row r="55" spans="1:19" ht="15">
      <c r="A55" s="1">
        <v>44</v>
      </c>
      <c r="B55" s="5">
        <v>0.6041666666666666</v>
      </c>
      <c r="C55" s="1" t="s">
        <v>410</v>
      </c>
      <c r="D55" s="1">
        <v>3</v>
      </c>
      <c r="E55" s="1">
        <v>2</v>
      </c>
      <c r="F55" s="1" t="s">
        <v>425</v>
      </c>
      <c r="G55" s="2">
        <v>48.2046</v>
      </c>
      <c r="H55" s="6">
        <f>1+_xlfn.COUNTIFS(A:A,A55,O:O,"&lt;"&amp;O55)</f>
        <v>3</v>
      </c>
      <c r="I55" s="2">
        <f>_xlfn.AVERAGEIF(A:A,A55,G:G)</f>
        <v>49.42926111111112</v>
      </c>
      <c r="J55" s="2">
        <f t="shared" si="0"/>
        <v>-1.2246611111111179</v>
      </c>
      <c r="K55" s="2">
        <f t="shared" si="1"/>
        <v>88.77533888888888</v>
      </c>
      <c r="L55" s="2">
        <f t="shared" si="2"/>
        <v>205.7208871543166</v>
      </c>
      <c r="M55" s="2">
        <f>SUMIF(A:A,A55,L:L)</f>
        <v>1547.7962510256207</v>
      </c>
      <c r="N55" s="3">
        <f t="shared" si="3"/>
        <v>0.13291212394266957</v>
      </c>
      <c r="O55" s="7">
        <f t="shared" si="4"/>
        <v>7.5237681133689565</v>
      </c>
      <c r="P55" s="3">
        <f t="shared" si="5"/>
        <v>0.13291212394266957</v>
      </c>
      <c r="Q55" s="3">
        <f>IF(ISNUMBER(P55),SUMIF(A:A,A55,P:P),"")</f>
        <v>1</v>
      </c>
      <c r="R55" s="3">
        <f t="shared" si="6"/>
        <v>0.13291212394266957</v>
      </c>
      <c r="S55" s="8">
        <f t="shared" si="7"/>
        <v>7.5237681133689565</v>
      </c>
    </row>
    <row r="56" spans="1:19" ht="15">
      <c r="A56" s="1">
        <v>44</v>
      </c>
      <c r="B56" s="5">
        <v>0.6041666666666666</v>
      </c>
      <c r="C56" s="1" t="s">
        <v>410</v>
      </c>
      <c r="D56" s="1">
        <v>3</v>
      </c>
      <c r="E56" s="1">
        <v>6</v>
      </c>
      <c r="F56" s="1" t="s">
        <v>20</v>
      </c>
      <c r="G56" s="2">
        <v>46.685300000000005</v>
      </c>
      <c r="H56" s="6">
        <f>1+_xlfn.COUNTIFS(A:A,A56,O:O,"&lt;"&amp;O56)</f>
        <v>4</v>
      </c>
      <c r="I56" s="2">
        <f>_xlfn.AVERAGEIF(A:A,A56,G:G)</f>
        <v>49.42926111111112</v>
      </c>
      <c r="J56" s="2">
        <f aca="true" t="shared" si="8" ref="J56:J110">G56-I56</f>
        <v>-2.743961111111112</v>
      </c>
      <c r="K56" s="2">
        <f aca="true" t="shared" si="9" ref="K56:K110">90+J56</f>
        <v>87.2560388888889</v>
      </c>
      <c r="L56" s="2">
        <f aca="true" t="shared" si="10" ref="L56:L110">EXP(0.06*K56)</f>
        <v>187.79713918160246</v>
      </c>
      <c r="M56" s="2">
        <f>SUMIF(A:A,A56,L:L)</f>
        <v>1547.7962510256207</v>
      </c>
      <c r="N56" s="3">
        <f aca="true" t="shared" si="11" ref="N56:N110">L56/M56</f>
        <v>0.12133195119006258</v>
      </c>
      <c r="O56" s="7">
        <f aca="true" t="shared" si="12" ref="O56:O110">1/N56</f>
        <v>8.24185212709167</v>
      </c>
      <c r="P56" s="3">
        <f aca="true" t="shared" si="13" ref="P56:P110">IF(O56&gt;21,"",N56)</f>
        <v>0.12133195119006258</v>
      </c>
      <c r="Q56" s="3">
        <f>IF(ISNUMBER(P56),SUMIF(A:A,A56,P:P),"")</f>
        <v>1</v>
      </c>
      <c r="R56" s="3">
        <f aca="true" t="shared" si="14" ref="R56:R110">_xlfn.IFERROR(P56*(1/Q56),"")</f>
        <v>0.12133195119006258</v>
      </c>
      <c r="S56" s="8">
        <f aca="true" t="shared" si="15" ref="S56:S110">_xlfn.IFERROR(1/R56,"")</f>
        <v>8.24185212709167</v>
      </c>
    </row>
    <row r="57" spans="1:19" ht="15">
      <c r="A57" s="1">
        <v>44</v>
      </c>
      <c r="B57" s="5">
        <v>0.6041666666666666</v>
      </c>
      <c r="C57" s="1" t="s">
        <v>410</v>
      </c>
      <c r="D57" s="1">
        <v>3</v>
      </c>
      <c r="E57" s="1">
        <v>7</v>
      </c>
      <c r="F57" s="1" t="s">
        <v>428</v>
      </c>
      <c r="G57" s="2">
        <v>44.8469</v>
      </c>
      <c r="H57" s="6">
        <f>1+_xlfn.COUNTIFS(A:A,A57,O:O,"&lt;"&amp;O57)</f>
        <v>5</v>
      </c>
      <c r="I57" s="2">
        <f>_xlfn.AVERAGEIF(A:A,A57,G:G)</f>
        <v>49.42926111111112</v>
      </c>
      <c r="J57" s="2">
        <f t="shared" si="8"/>
        <v>-4.582361111111119</v>
      </c>
      <c r="K57" s="2">
        <f t="shared" si="9"/>
        <v>85.41763888888889</v>
      </c>
      <c r="L57" s="2">
        <f t="shared" si="10"/>
        <v>168.18395209624367</v>
      </c>
      <c r="M57" s="2">
        <f>SUMIF(A:A,A57,L:L)</f>
        <v>1547.7962510256207</v>
      </c>
      <c r="N57" s="3">
        <f t="shared" si="11"/>
        <v>0.10866026583589375</v>
      </c>
      <c r="O57" s="7">
        <f t="shared" si="12"/>
        <v>9.202996075035093</v>
      </c>
      <c r="P57" s="3">
        <f t="shared" si="13"/>
        <v>0.10866026583589375</v>
      </c>
      <c r="Q57" s="3">
        <f>IF(ISNUMBER(P57),SUMIF(A:A,A57,P:P),"")</f>
        <v>1</v>
      </c>
      <c r="R57" s="3">
        <f t="shared" si="14"/>
        <v>0.10866026583589375</v>
      </c>
      <c r="S57" s="8">
        <f t="shared" si="15"/>
        <v>9.202996075035093</v>
      </c>
    </row>
    <row r="58" spans="1:19" ht="15">
      <c r="A58" s="1">
        <v>44</v>
      </c>
      <c r="B58" s="5">
        <v>0.6041666666666666</v>
      </c>
      <c r="C58" s="1" t="s">
        <v>410</v>
      </c>
      <c r="D58" s="1">
        <v>3</v>
      </c>
      <c r="E58" s="1">
        <v>3</v>
      </c>
      <c r="F58" s="1" t="s">
        <v>426</v>
      </c>
      <c r="G58" s="2">
        <v>37.3840666666667</v>
      </c>
      <c r="H58" s="6">
        <f>1+_xlfn.COUNTIFS(A:A,A58,O:O,"&lt;"&amp;O58)</f>
        <v>6</v>
      </c>
      <c r="I58" s="2">
        <f>_xlfn.AVERAGEIF(A:A,A58,G:G)</f>
        <v>49.42926111111112</v>
      </c>
      <c r="J58" s="2">
        <f t="shared" si="8"/>
        <v>-12.04519444444442</v>
      </c>
      <c r="K58" s="2">
        <f t="shared" si="9"/>
        <v>77.95480555555558</v>
      </c>
      <c r="L58" s="2">
        <f t="shared" si="10"/>
        <v>107.4782319240509</v>
      </c>
      <c r="M58" s="2">
        <f>SUMIF(A:A,A58,L:L)</f>
        <v>1547.7962510256207</v>
      </c>
      <c r="N58" s="3">
        <f t="shared" si="11"/>
        <v>0.06943952206424604</v>
      </c>
      <c r="O58" s="7">
        <f t="shared" si="12"/>
        <v>14.401020777112944</v>
      </c>
      <c r="P58" s="3">
        <f t="shared" si="13"/>
        <v>0.06943952206424604</v>
      </c>
      <c r="Q58" s="3">
        <f>IF(ISNUMBER(P58),SUMIF(A:A,A58,P:P),"")</f>
        <v>1</v>
      </c>
      <c r="R58" s="3">
        <f t="shared" si="14"/>
        <v>0.06943952206424604</v>
      </c>
      <c r="S58" s="8">
        <f t="shared" si="15"/>
        <v>14.401020777112944</v>
      </c>
    </row>
    <row r="59" spans="1:19" ht="15">
      <c r="A59" s="1">
        <v>7</v>
      </c>
      <c r="B59" s="5">
        <v>0.6145833333333334</v>
      </c>
      <c r="C59" s="1" t="s">
        <v>54</v>
      </c>
      <c r="D59" s="1">
        <v>3</v>
      </c>
      <c r="E59" s="1">
        <v>6</v>
      </c>
      <c r="F59" s="1" t="s">
        <v>65</v>
      </c>
      <c r="G59" s="2">
        <v>74.3549</v>
      </c>
      <c r="H59" s="6">
        <f>1+_xlfn.COUNTIFS(A:A,A59,O:O,"&lt;"&amp;O59)</f>
        <v>1</v>
      </c>
      <c r="I59" s="2">
        <f>_xlfn.AVERAGEIF(A:A,A59,G:G)</f>
        <v>50.614811111111116</v>
      </c>
      <c r="J59" s="2">
        <f t="shared" si="8"/>
        <v>23.740088888888884</v>
      </c>
      <c r="K59" s="2">
        <f t="shared" si="9"/>
        <v>113.74008888888889</v>
      </c>
      <c r="L59" s="2">
        <f t="shared" si="10"/>
        <v>920.0291306882115</v>
      </c>
      <c r="M59" s="2">
        <f>SUMIF(A:A,A59,L:L)</f>
        <v>2023.2685652848218</v>
      </c>
      <c r="N59" s="3">
        <f t="shared" si="11"/>
        <v>0.4547241757589883</v>
      </c>
      <c r="O59" s="7">
        <f t="shared" si="12"/>
        <v>2.199135329303488</v>
      </c>
      <c r="P59" s="3">
        <f t="shared" si="13"/>
        <v>0.4547241757589883</v>
      </c>
      <c r="Q59" s="3">
        <f>IF(ISNUMBER(P59),SUMIF(A:A,A59,P:P),"")</f>
        <v>0.9723562675433949</v>
      </c>
      <c r="R59" s="3">
        <f t="shared" si="14"/>
        <v>0.4676518174843714</v>
      </c>
      <c r="S59" s="8">
        <f t="shared" si="15"/>
        <v>2.1383430206243546</v>
      </c>
    </row>
    <row r="60" spans="1:19" ht="15">
      <c r="A60" s="1">
        <v>7</v>
      </c>
      <c r="B60" s="5">
        <v>0.6145833333333334</v>
      </c>
      <c r="C60" s="1" t="s">
        <v>54</v>
      </c>
      <c r="D60" s="1">
        <v>3</v>
      </c>
      <c r="E60" s="1">
        <v>1</v>
      </c>
      <c r="F60" s="1" t="s">
        <v>61</v>
      </c>
      <c r="G60" s="2">
        <v>65.8005</v>
      </c>
      <c r="H60" s="6">
        <f>1+_xlfn.COUNTIFS(A:A,A60,O:O,"&lt;"&amp;O60)</f>
        <v>2</v>
      </c>
      <c r="I60" s="2">
        <f>_xlfn.AVERAGEIF(A:A,A60,G:G)</f>
        <v>50.614811111111116</v>
      </c>
      <c r="J60" s="2">
        <f t="shared" si="8"/>
        <v>15.185688888888883</v>
      </c>
      <c r="K60" s="2">
        <f t="shared" si="9"/>
        <v>105.18568888888888</v>
      </c>
      <c r="L60" s="2">
        <f t="shared" si="10"/>
        <v>550.6730918390499</v>
      </c>
      <c r="M60" s="2">
        <f>SUMIF(A:A,A60,L:L)</f>
        <v>2023.2685652848218</v>
      </c>
      <c r="N60" s="3">
        <f t="shared" si="11"/>
        <v>0.2721700427157726</v>
      </c>
      <c r="O60" s="7">
        <f t="shared" si="12"/>
        <v>3.67417365269807</v>
      </c>
      <c r="P60" s="3">
        <f t="shared" si="13"/>
        <v>0.2721700427157726</v>
      </c>
      <c r="Q60" s="3">
        <f>IF(ISNUMBER(P60),SUMIF(A:A,A60,P:P),"")</f>
        <v>0.9723562675433949</v>
      </c>
      <c r="R60" s="3">
        <f t="shared" si="14"/>
        <v>0.2799077373187457</v>
      </c>
      <c r="S60" s="8">
        <f t="shared" si="15"/>
        <v>3.5726057792437773</v>
      </c>
    </row>
    <row r="61" spans="1:19" ht="15">
      <c r="A61" s="1">
        <v>7</v>
      </c>
      <c r="B61" s="5">
        <v>0.6145833333333334</v>
      </c>
      <c r="C61" s="1" t="s">
        <v>54</v>
      </c>
      <c r="D61" s="1">
        <v>3</v>
      </c>
      <c r="E61" s="1">
        <v>7</v>
      </c>
      <c r="F61" s="1" t="s">
        <v>66</v>
      </c>
      <c r="G61" s="2">
        <v>50.773033333333395</v>
      </c>
      <c r="H61" s="6">
        <f>1+_xlfn.COUNTIFS(A:A,A61,O:O,"&lt;"&amp;O61)</f>
        <v>3</v>
      </c>
      <c r="I61" s="2">
        <f>_xlfn.AVERAGEIF(A:A,A61,G:G)</f>
        <v>50.614811111111116</v>
      </c>
      <c r="J61" s="2">
        <f t="shared" si="8"/>
        <v>0.15822222222227822</v>
      </c>
      <c r="K61" s="2">
        <f t="shared" si="9"/>
        <v>90.15822222222228</v>
      </c>
      <c r="L61" s="2">
        <f t="shared" si="10"/>
        <v>223.51830970896467</v>
      </c>
      <c r="M61" s="2">
        <f>SUMIF(A:A,A61,L:L)</f>
        <v>2023.2685652848218</v>
      </c>
      <c r="N61" s="3">
        <f t="shared" si="11"/>
        <v>0.11047387061909861</v>
      </c>
      <c r="O61" s="7">
        <f t="shared" si="12"/>
        <v>9.05191421642034</v>
      </c>
      <c r="P61" s="3">
        <f t="shared" si="13"/>
        <v>0.11047387061909861</v>
      </c>
      <c r="Q61" s="3">
        <f>IF(ISNUMBER(P61),SUMIF(A:A,A61,P:P),"")</f>
        <v>0.9723562675433949</v>
      </c>
      <c r="R61" s="3">
        <f t="shared" si="14"/>
        <v>0.11361460228790915</v>
      </c>
      <c r="S61" s="8">
        <f t="shared" si="15"/>
        <v>8.801685521601478</v>
      </c>
    </row>
    <row r="62" spans="1:19" ht="15">
      <c r="A62" s="1">
        <v>7</v>
      </c>
      <c r="B62" s="5">
        <v>0.6145833333333334</v>
      </c>
      <c r="C62" s="1" t="s">
        <v>54</v>
      </c>
      <c r="D62" s="1">
        <v>3</v>
      </c>
      <c r="E62" s="1">
        <v>2</v>
      </c>
      <c r="F62" s="1" t="s">
        <v>62</v>
      </c>
      <c r="G62" s="2">
        <v>43.3986333333333</v>
      </c>
      <c r="H62" s="6">
        <f>1+_xlfn.COUNTIFS(A:A,A62,O:O,"&lt;"&amp;O62)</f>
        <v>4</v>
      </c>
      <c r="I62" s="2">
        <f>_xlfn.AVERAGEIF(A:A,A62,G:G)</f>
        <v>50.614811111111116</v>
      </c>
      <c r="J62" s="2">
        <f t="shared" si="8"/>
        <v>-7.2161777777778155</v>
      </c>
      <c r="K62" s="2">
        <f t="shared" si="9"/>
        <v>82.78382222222218</v>
      </c>
      <c r="L62" s="2">
        <f t="shared" si="10"/>
        <v>143.5996663772657</v>
      </c>
      <c r="M62" s="2">
        <f>SUMIF(A:A,A62,L:L)</f>
        <v>2023.2685652848218</v>
      </c>
      <c r="N62" s="3">
        <f t="shared" si="11"/>
        <v>0.07097410044377907</v>
      </c>
      <c r="O62" s="7">
        <f t="shared" si="12"/>
        <v>14.089646698546508</v>
      </c>
      <c r="P62" s="3">
        <f t="shared" si="13"/>
        <v>0.07097410044377907</v>
      </c>
      <c r="Q62" s="3">
        <f>IF(ISNUMBER(P62),SUMIF(A:A,A62,P:P),"")</f>
        <v>0.9723562675433949</v>
      </c>
      <c r="R62" s="3">
        <f t="shared" si="14"/>
        <v>0.07299186811752781</v>
      </c>
      <c r="S62" s="8">
        <f t="shared" si="15"/>
        <v>13.700156274803799</v>
      </c>
    </row>
    <row r="63" spans="1:19" ht="15">
      <c r="A63" s="1">
        <v>7</v>
      </c>
      <c r="B63" s="5">
        <v>0.6145833333333334</v>
      </c>
      <c r="C63" s="1" t="s">
        <v>54</v>
      </c>
      <c r="D63" s="1">
        <v>3</v>
      </c>
      <c r="E63" s="1">
        <v>4</v>
      </c>
      <c r="F63" s="1" t="s">
        <v>64</v>
      </c>
      <c r="G63" s="2">
        <v>41.678433333333295</v>
      </c>
      <c r="H63" s="6">
        <f>1+_xlfn.COUNTIFS(A:A,A63,O:O,"&lt;"&amp;O63)</f>
        <v>5</v>
      </c>
      <c r="I63" s="2">
        <f>_xlfn.AVERAGEIF(A:A,A63,G:G)</f>
        <v>50.614811111111116</v>
      </c>
      <c r="J63" s="2">
        <f t="shared" si="8"/>
        <v>-8.936377777777821</v>
      </c>
      <c r="K63" s="2">
        <f t="shared" si="9"/>
        <v>81.06362222222218</v>
      </c>
      <c r="L63" s="2">
        <f t="shared" si="10"/>
        <v>129.51767176473723</v>
      </c>
      <c r="M63" s="2">
        <f>SUMIF(A:A,A63,L:L)</f>
        <v>2023.2685652848218</v>
      </c>
      <c r="N63" s="3">
        <f t="shared" si="11"/>
        <v>0.06401407800575631</v>
      </c>
      <c r="O63" s="7">
        <f t="shared" si="12"/>
        <v>15.621563742745423</v>
      </c>
      <c r="P63" s="3">
        <f t="shared" si="13"/>
        <v>0.06401407800575631</v>
      </c>
      <c r="Q63" s="3">
        <f>IF(ISNUMBER(P63),SUMIF(A:A,A63,P:P),"")</f>
        <v>0.9723562675433949</v>
      </c>
      <c r="R63" s="3">
        <f t="shared" si="14"/>
        <v>0.06583397479144593</v>
      </c>
      <c r="S63" s="8">
        <f t="shared" si="15"/>
        <v>15.189725414087166</v>
      </c>
    </row>
    <row r="64" spans="1:19" ht="15">
      <c r="A64" s="1">
        <v>7</v>
      </c>
      <c r="B64" s="5">
        <v>0.6145833333333334</v>
      </c>
      <c r="C64" s="1" t="s">
        <v>54</v>
      </c>
      <c r="D64" s="1">
        <v>3</v>
      </c>
      <c r="E64" s="1">
        <v>3</v>
      </c>
      <c r="F64" s="1" t="s">
        <v>63</v>
      </c>
      <c r="G64" s="2">
        <v>27.683366666666696</v>
      </c>
      <c r="H64" s="6">
        <f>1+_xlfn.COUNTIFS(A:A,A64,O:O,"&lt;"&amp;O64)</f>
        <v>6</v>
      </c>
      <c r="I64" s="2">
        <f>_xlfn.AVERAGEIF(A:A,A64,G:G)</f>
        <v>50.614811111111116</v>
      </c>
      <c r="J64" s="2">
        <f t="shared" si="8"/>
        <v>-22.93144444444442</v>
      </c>
      <c r="K64" s="2">
        <f t="shared" si="9"/>
        <v>67.06855555555558</v>
      </c>
      <c r="L64" s="2">
        <f t="shared" si="10"/>
        <v>55.930694906592834</v>
      </c>
      <c r="M64" s="2">
        <f>SUMIF(A:A,A64,L:L)</f>
        <v>2023.2685652848218</v>
      </c>
      <c r="N64" s="3">
        <f t="shared" si="11"/>
        <v>0.027643732456605084</v>
      </c>
      <c r="O64" s="7">
        <f t="shared" si="12"/>
        <v>36.174565123208026</v>
      </c>
      <c r="P64" s="3">
        <f t="shared" si="13"/>
      </c>
      <c r="Q64" s="3">
        <f>IF(ISNUMBER(P64),SUMIF(A:A,A64,P:P),"")</f>
      </c>
      <c r="R64" s="3">
        <f t="shared" si="14"/>
      </c>
      <c r="S64" s="8">
        <f t="shared" si="15"/>
      </c>
    </row>
    <row r="65" spans="1:19" ht="15">
      <c r="A65" s="1">
        <v>37</v>
      </c>
      <c r="B65" s="5">
        <v>0.6215277777777778</v>
      </c>
      <c r="C65" s="1" t="s">
        <v>24</v>
      </c>
      <c r="D65" s="1">
        <v>4</v>
      </c>
      <c r="E65" s="1">
        <v>12</v>
      </c>
      <c r="F65" s="1" t="s">
        <v>376</v>
      </c>
      <c r="G65" s="2">
        <v>58.8643333333333</v>
      </c>
      <c r="H65" s="6">
        <f>1+_xlfn.COUNTIFS(A:A,A65,O:O,"&lt;"&amp;O65)</f>
        <v>1</v>
      </c>
      <c r="I65" s="2">
        <f>_xlfn.AVERAGEIF(A:A,A65,G:G)</f>
        <v>43.23946060606059</v>
      </c>
      <c r="J65" s="2">
        <f t="shared" si="8"/>
        <v>15.62487272727271</v>
      </c>
      <c r="K65" s="2">
        <f t="shared" si="9"/>
        <v>105.6248727272727</v>
      </c>
      <c r="L65" s="2">
        <f t="shared" si="10"/>
        <v>565.3767729273897</v>
      </c>
      <c r="M65" s="2">
        <f>SUMIF(A:A,A65,L:L)</f>
        <v>2948.1834054195106</v>
      </c>
      <c r="N65" s="3">
        <f t="shared" si="11"/>
        <v>0.19177123508940572</v>
      </c>
      <c r="O65" s="7">
        <f t="shared" si="12"/>
        <v>5.214546381441355</v>
      </c>
      <c r="P65" s="3">
        <f t="shared" si="13"/>
        <v>0.19177123508940572</v>
      </c>
      <c r="Q65" s="3">
        <f>IF(ISNUMBER(P65),SUMIF(A:A,A65,P:P),"")</f>
        <v>0.9480705286823278</v>
      </c>
      <c r="R65" s="3">
        <f t="shared" si="14"/>
        <v>0.20227528362888594</v>
      </c>
      <c r="S65" s="8">
        <f t="shared" si="15"/>
        <v>4.943757744691625</v>
      </c>
    </row>
    <row r="66" spans="1:19" ht="15">
      <c r="A66" s="1">
        <v>37</v>
      </c>
      <c r="B66" s="5">
        <v>0.6215277777777778</v>
      </c>
      <c r="C66" s="1" t="s">
        <v>24</v>
      </c>
      <c r="D66" s="1">
        <v>4</v>
      </c>
      <c r="E66" s="1">
        <v>4</v>
      </c>
      <c r="F66" s="1" t="s">
        <v>369</v>
      </c>
      <c r="G66" s="2">
        <v>56.442899999999995</v>
      </c>
      <c r="H66" s="6">
        <f>1+_xlfn.COUNTIFS(A:A,A66,O:O,"&lt;"&amp;O66)</f>
        <v>2</v>
      </c>
      <c r="I66" s="2">
        <f>_xlfn.AVERAGEIF(A:A,A66,G:G)</f>
        <v>43.23946060606059</v>
      </c>
      <c r="J66" s="2">
        <f t="shared" si="8"/>
        <v>13.203439393939405</v>
      </c>
      <c r="K66" s="2">
        <f t="shared" si="9"/>
        <v>103.2034393939394</v>
      </c>
      <c r="L66" s="2">
        <f t="shared" si="10"/>
        <v>488.9236604244149</v>
      </c>
      <c r="M66" s="2">
        <f>SUMIF(A:A,A66,L:L)</f>
        <v>2948.1834054195106</v>
      </c>
      <c r="N66" s="3">
        <f t="shared" si="11"/>
        <v>0.16583895680494262</v>
      </c>
      <c r="O66" s="7">
        <f t="shared" si="12"/>
        <v>6.0299462759898175</v>
      </c>
      <c r="P66" s="3">
        <f t="shared" si="13"/>
        <v>0.16583895680494262</v>
      </c>
      <c r="Q66" s="3">
        <f>IF(ISNUMBER(P66),SUMIF(A:A,A66,P:P),"")</f>
        <v>0.9480705286823278</v>
      </c>
      <c r="R66" s="3">
        <f t="shared" si="14"/>
        <v>0.17492259466754362</v>
      </c>
      <c r="S66" s="8">
        <f t="shared" si="15"/>
        <v>5.7168143538037</v>
      </c>
    </row>
    <row r="67" spans="1:19" ht="15">
      <c r="A67" s="1">
        <v>37</v>
      </c>
      <c r="B67" s="5">
        <v>0.6215277777777778</v>
      </c>
      <c r="C67" s="1" t="s">
        <v>24</v>
      </c>
      <c r="D67" s="1">
        <v>4</v>
      </c>
      <c r="E67" s="1">
        <v>7</v>
      </c>
      <c r="F67" s="1" t="s">
        <v>372</v>
      </c>
      <c r="G67" s="2">
        <v>53.8364</v>
      </c>
      <c r="H67" s="6">
        <f>1+_xlfn.COUNTIFS(A:A,A67,O:O,"&lt;"&amp;O67)</f>
        <v>3</v>
      </c>
      <c r="I67" s="2">
        <f>_xlfn.AVERAGEIF(A:A,A67,G:G)</f>
        <v>43.23946060606059</v>
      </c>
      <c r="J67" s="2">
        <f t="shared" si="8"/>
        <v>10.596939393939408</v>
      </c>
      <c r="K67" s="2">
        <f t="shared" si="9"/>
        <v>100.59693939393941</v>
      </c>
      <c r="L67" s="2">
        <f t="shared" si="10"/>
        <v>418.1400246526494</v>
      </c>
      <c r="M67" s="2">
        <f>SUMIF(A:A,A67,L:L)</f>
        <v>2948.1834054195106</v>
      </c>
      <c r="N67" s="3">
        <f t="shared" si="11"/>
        <v>0.14182971923795573</v>
      </c>
      <c r="O67" s="7">
        <f t="shared" si="12"/>
        <v>7.050708450760193</v>
      </c>
      <c r="P67" s="3">
        <f t="shared" si="13"/>
        <v>0.14182971923795573</v>
      </c>
      <c r="Q67" s="3">
        <f>IF(ISNUMBER(P67),SUMIF(A:A,A67,P:P),"")</f>
        <v>0.9480705286823278</v>
      </c>
      <c r="R67" s="3">
        <f t="shared" si="14"/>
        <v>0.14959827876421516</v>
      </c>
      <c r="S67" s="8">
        <f t="shared" si="15"/>
        <v>6.684568888497173</v>
      </c>
    </row>
    <row r="68" spans="1:19" ht="15">
      <c r="A68" s="1">
        <v>37</v>
      </c>
      <c r="B68" s="5">
        <v>0.6215277777777778</v>
      </c>
      <c r="C68" s="1" t="s">
        <v>24</v>
      </c>
      <c r="D68" s="1">
        <v>4</v>
      </c>
      <c r="E68" s="1">
        <v>6</v>
      </c>
      <c r="F68" s="1" t="s">
        <v>371</v>
      </c>
      <c r="G68" s="2">
        <v>47.5148333333333</v>
      </c>
      <c r="H68" s="6">
        <f>1+_xlfn.COUNTIFS(A:A,A68,O:O,"&lt;"&amp;O68)</f>
        <v>4</v>
      </c>
      <c r="I68" s="2">
        <f>_xlfn.AVERAGEIF(A:A,A68,G:G)</f>
        <v>43.23946060606059</v>
      </c>
      <c r="J68" s="2">
        <f t="shared" si="8"/>
        <v>4.2753727272727104</v>
      </c>
      <c r="K68" s="2">
        <f t="shared" si="9"/>
        <v>94.27537272727271</v>
      </c>
      <c r="L68" s="2">
        <f t="shared" si="10"/>
        <v>286.15177836518114</v>
      </c>
      <c r="M68" s="2">
        <f>SUMIF(A:A,A68,L:L)</f>
        <v>2948.1834054195106</v>
      </c>
      <c r="N68" s="3">
        <f t="shared" si="11"/>
        <v>0.0970603721054672</v>
      </c>
      <c r="O68" s="7">
        <f t="shared" si="12"/>
        <v>10.302865920536401</v>
      </c>
      <c r="P68" s="3">
        <f t="shared" si="13"/>
        <v>0.0970603721054672</v>
      </c>
      <c r="Q68" s="3">
        <f>IF(ISNUMBER(P68),SUMIF(A:A,A68,P:P),"")</f>
        <v>0.9480705286823278</v>
      </c>
      <c r="R68" s="3">
        <f t="shared" si="14"/>
        <v>0.10237674220331074</v>
      </c>
      <c r="S68" s="8">
        <f t="shared" si="15"/>
        <v>9.767843540226085</v>
      </c>
    </row>
    <row r="69" spans="1:19" ht="15">
      <c r="A69" s="1">
        <v>37</v>
      </c>
      <c r="B69" s="5">
        <v>0.6215277777777778</v>
      </c>
      <c r="C69" s="1" t="s">
        <v>24</v>
      </c>
      <c r="D69" s="1">
        <v>4</v>
      </c>
      <c r="E69" s="1">
        <v>9</v>
      </c>
      <c r="F69" s="1" t="s">
        <v>374</v>
      </c>
      <c r="G69" s="2">
        <v>46.2965333333333</v>
      </c>
      <c r="H69" s="6">
        <f>1+_xlfn.COUNTIFS(A:A,A69,O:O,"&lt;"&amp;O69)</f>
        <v>5</v>
      </c>
      <c r="I69" s="2">
        <f>_xlfn.AVERAGEIF(A:A,A69,G:G)</f>
        <v>43.23946060606059</v>
      </c>
      <c r="J69" s="2">
        <f t="shared" si="8"/>
        <v>3.057072727272711</v>
      </c>
      <c r="K69" s="2">
        <f t="shared" si="9"/>
        <v>93.05707272727271</v>
      </c>
      <c r="L69" s="2">
        <f t="shared" si="10"/>
        <v>265.98086327974585</v>
      </c>
      <c r="M69" s="2">
        <f>SUMIF(A:A,A69,L:L)</f>
        <v>2948.1834054195106</v>
      </c>
      <c r="N69" s="3">
        <f t="shared" si="11"/>
        <v>0.09021856061967021</v>
      </c>
      <c r="O69" s="7">
        <f t="shared" si="12"/>
        <v>11.084193686215512</v>
      </c>
      <c r="P69" s="3">
        <f t="shared" si="13"/>
        <v>0.09021856061967021</v>
      </c>
      <c r="Q69" s="3">
        <f>IF(ISNUMBER(P69),SUMIF(A:A,A69,P:P),"")</f>
        <v>0.9480705286823278</v>
      </c>
      <c r="R69" s="3">
        <f t="shared" si="14"/>
        <v>0.0951601783730796</v>
      </c>
      <c r="S69" s="8">
        <f t="shared" si="15"/>
        <v>10.508597368107662</v>
      </c>
    </row>
    <row r="70" spans="1:19" ht="15">
      <c r="A70" s="1">
        <v>37</v>
      </c>
      <c r="B70" s="5">
        <v>0.6215277777777778</v>
      </c>
      <c r="C70" s="1" t="s">
        <v>24</v>
      </c>
      <c r="D70" s="1">
        <v>4</v>
      </c>
      <c r="E70" s="1">
        <v>2</v>
      </c>
      <c r="F70" s="1" t="s">
        <v>367</v>
      </c>
      <c r="G70" s="2">
        <v>46.1642333333334</v>
      </c>
      <c r="H70" s="6">
        <f>1+_xlfn.COUNTIFS(A:A,A70,O:O,"&lt;"&amp;O70)</f>
        <v>6</v>
      </c>
      <c r="I70" s="2">
        <f>_xlfn.AVERAGEIF(A:A,A70,G:G)</f>
        <v>43.23946060606059</v>
      </c>
      <c r="J70" s="2">
        <f t="shared" si="8"/>
        <v>2.92477272727281</v>
      </c>
      <c r="K70" s="2">
        <f t="shared" si="9"/>
        <v>92.92477272727281</v>
      </c>
      <c r="L70" s="2">
        <f t="shared" si="10"/>
        <v>263.8778650298914</v>
      </c>
      <c r="M70" s="2">
        <f>SUMIF(A:A,A70,L:L)</f>
        <v>2948.1834054195106</v>
      </c>
      <c r="N70" s="3">
        <f t="shared" si="11"/>
        <v>0.08950524059826698</v>
      </c>
      <c r="O70" s="7">
        <f t="shared" si="12"/>
        <v>11.172530159305133</v>
      </c>
      <c r="P70" s="3">
        <f t="shared" si="13"/>
        <v>0.08950524059826698</v>
      </c>
      <c r="Q70" s="3">
        <f>IF(ISNUMBER(P70),SUMIF(A:A,A70,P:P),"")</f>
        <v>0.9480705286823278</v>
      </c>
      <c r="R70" s="3">
        <f t="shared" si="14"/>
        <v>0.09440778706903324</v>
      </c>
      <c r="S70" s="8">
        <f t="shared" si="15"/>
        <v>10.59234657485167</v>
      </c>
    </row>
    <row r="71" spans="1:19" ht="15">
      <c r="A71" s="1">
        <v>37</v>
      </c>
      <c r="B71" s="5">
        <v>0.6215277777777778</v>
      </c>
      <c r="C71" s="1" t="s">
        <v>24</v>
      </c>
      <c r="D71" s="1">
        <v>4</v>
      </c>
      <c r="E71" s="1">
        <v>1</v>
      </c>
      <c r="F71" s="1" t="s">
        <v>366</v>
      </c>
      <c r="G71" s="2">
        <v>38.3630333333333</v>
      </c>
      <c r="H71" s="6">
        <f>1+_xlfn.COUNTIFS(A:A,A71,O:O,"&lt;"&amp;O71)</f>
        <v>8</v>
      </c>
      <c r="I71" s="2">
        <f>_xlfn.AVERAGEIF(A:A,A71,G:G)</f>
        <v>43.23946060606059</v>
      </c>
      <c r="J71" s="2">
        <f t="shared" si="8"/>
        <v>-4.876427272727291</v>
      </c>
      <c r="K71" s="2">
        <f t="shared" si="9"/>
        <v>85.12357272727272</v>
      </c>
      <c r="L71" s="2">
        <f t="shared" si="10"/>
        <v>165.24254489864984</v>
      </c>
      <c r="M71" s="2">
        <f>SUMIF(A:A,A71,L:L)</f>
        <v>2948.1834054195106</v>
      </c>
      <c r="N71" s="3">
        <f t="shared" si="11"/>
        <v>0.05604893664176117</v>
      </c>
      <c r="O71" s="7">
        <f t="shared" si="12"/>
        <v>17.841551685298448</v>
      </c>
      <c r="P71" s="3">
        <f t="shared" si="13"/>
        <v>0.05604893664176117</v>
      </c>
      <c r="Q71" s="3">
        <f>IF(ISNUMBER(P71),SUMIF(A:A,A71,P:P),"")</f>
        <v>0.9480705286823278</v>
      </c>
      <c r="R71" s="3">
        <f t="shared" si="14"/>
        <v>0.059118952594867144</v>
      </c>
      <c r="S71" s="8">
        <f t="shared" si="15"/>
        <v>16.915049338793978</v>
      </c>
    </row>
    <row r="72" spans="1:19" ht="15">
      <c r="A72" s="1">
        <v>37</v>
      </c>
      <c r="B72" s="5">
        <v>0.6215277777777778</v>
      </c>
      <c r="C72" s="1" t="s">
        <v>24</v>
      </c>
      <c r="D72" s="1">
        <v>4</v>
      </c>
      <c r="E72" s="1">
        <v>3</v>
      </c>
      <c r="F72" s="1" t="s">
        <v>368</v>
      </c>
      <c r="G72" s="2">
        <v>21.725766666666697</v>
      </c>
      <c r="H72" s="6">
        <f>1+_xlfn.COUNTIFS(A:A,A72,O:O,"&lt;"&amp;O72)</f>
        <v>11</v>
      </c>
      <c r="I72" s="2">
        <f>_xlfn.AVERAGEIF(A:A,A72,G:G)</f>
        <v>43.23946060606059</v>
      </c>
      <c r="J72" s="2">
        <f t="shared" si="8"/>
        <v>-21.513693939393892</v>
      </c>
      <c r="K72" s="2">
        <f t="shared" si="9"/>
        <v>68.48630606060611</v>
      </c>
      <c r="L72" s="2">
        <f t="shared" si="10"/>
        <v>60.89666209673724</v>
      </c>
      <c r="M72" s="2">
        <f>SUMIF(A:A,A72,L:L)</f>
        <v>2948.1834054195106</v>
      </c>
      <c r="N72" s="3">
        <f t="shared" si="11"/>
        <v>0.020655655948945948</v>
      </c>
      <c r="O72" s="7">
        <f t="shared" si="12"/>
        <v>48.412890032234955</v>
      </c>
      <c r="P72" s="3">
        <f t="shared" si="13"/>
      </c>
      <c r="Q72" s="3">
        <f>IF(ISNUMBER(P72),SUMIF(A:A,A72,P:P),"")</f>
      </c>
      <c r="R72" s="3">
        <f t="shared" si="14"/>
      </c>
      <c r="S72" s="8">
        <f t="shared" si="15"/>
      </c>
    </row>
    <row r="73" spans="1:19" ht="15">
      <c r="A73" s="1">
        <v>37</v>
      </c>
      <c r="B73" s="5">
        <v>0.6215277777777778</v>
      </c>
      <c r="C73" s="1" t="s">
        <v>24</v>
      </c>
      <c r="D73" s="1">
        <v>4</v>
      </c>
      <c r="E73" s="1">
        <v>5</v>
      </c>
      <c r="F73" s="1" t="s">
        <v>370</v>
      </c>
      <c r="G73" s="2">
        <v>28.638966666666597</v>
      </c>
      <c r="H73" s="6">
        <f>1+_xlfn.COUNTIFS(A:A,A73,O:O,"&lt;"&amp;O73)</f>
        <v>10</v>
      </c>
      <c r="I73" s="2">
        <f>_xlfn.AVERAGEIF(A:A,A73,G:G)</f>
        <v>43.23946060606059</v>
      </c>
      <c r="J73" s="2">
        <f t="shared" si="8"/>
        <v>-14.600493939393992</v>
      </c>
      <c r="K73" s="2">
        <f t="shared" si="9"/>
        <v>75.399506060606</v>
      </c>
      <c r="L73" s="2">
        <f t="shared" si="10"/>
        <v>92.20094349423282</v>
      </c>
      <c r="M73" s="2">
        <f>SUMIF(A:A,A73,L:L)</f>
        <v>2948.1834054195106</v>
      </c>
      <c r="N73" s="3">
        <f t="shared" si="11"/>
        <v>0.0312738153687264</v>
      </c>
      <c r="O73" s="7">
        <f t="shared" si="12"/>
        <v>31.975631633356546</v>
      </c>
      <c r="P73" s="3">
        <f t="shared" si="13"/>
      </c>
      <c r="Q73" s="3">
        <f>IF(ISNUMBER(P73),SUMIF(A:A,A73,P:P),"")</f>
      </c>
      <c r="R73" s="3">
        <f t="shared" si="14"/>
      </c>
      <c r="S73" s="8">
        <f t="shared" si="15"/>
      </c>
    </row>
    <row r="74" spans="1:19" ht="15">
      <c r="A74" s="1">
        <v>37</v>
      </c>
      <c r="B74" s="5">
        <v>0.6215277777777778</v>
      </c>
      <c r="C74" s="1" t="s">
        <v>24</v>
      </c>
      <c r="D74" s="1">
        <v>4</v>
      </c>
      <c r="E74" s="1">
        <v>8</v>
      </c>
      <c r="F74" s="1" t="s">
        <v>373</v>
      </c>
      <c r="G74" s="2">
        <v>39.490199999999994</v>
      </c>
      <c r="H74" s="6">
        <f>1+_xlfn.COUNTIFS(A:A,A74,O:O,"&lt;"&amp;O74)</f>
        <v>7</v>
      </c>
      <c r="I74" s="2">
        <f>_xlfn.AVERAGEIF(A:A,A74,G:G)</f>
        <v>43.23946060606059</v>
      </c>
      <c r="J74" s="2">
        <f t="shared" si="8"/>
        <v>-3.749260606060595</v>
      </c>
      <c r="K74" s="2">
        <f t="shared" si="9"/>
        <v>86.2507393939394</v>
      </c>
      <c r="L74" s="2">
        <f t="shared" si="10"/>
        <v>176.8044577911205</v>
      </c>
      <c r="M74" s="2">
        <f>SUMIF(A:A,A74,L:L)</f>
        <v>2948.1834054195106</v>
      </c>
      <c r="N74" s="3">
        <f t="shared" si="11"/>
        <v>0.05997064411464666</v>
      </c>
      <c r="O74" s="7">
        <f t="shared" si="12"/>
        <v>16.674825070884467</v>
      </c>
      <c r="P74" s="3">
        <f t="shared" si="13"/>
        <v>0.05997064411464666</v>
      </c>
      <c r="Q74" s="3">
        <f>IF(ISNUMBER(P74),SUMIF(A:A,A74,P:P),"")</f>
        <v>0.9480705286823278</v>
      </c>
      <c r="R74" s="3">
        <f t="shared" si="14"/>
        <v>0.0632554670779574</v>
      </c>
      <c r="S74" s="8">
        <f t="shared" si="15"/>
        <v>15.80891022063877</v>
      </c>
    </row>
    <row r="75" spans="1:19" ht="15">
      <c r="A75" s="1">
        <v>37</v>
      </c>
      <c r="B75" s="5">
        <v>0.6215277777777778</v>
      </c>
      <c r="C75" s="1" t="s">
        <v>24</v>
      </c>
      <c r="D75" s="1">
        <v>4</v>
      </c>
      <c r="E75" s="1">
        <v>11</v>
      </c>
      <c r="F75" s="1" t="s">
        <v>375</v>
      </c>
      <c r="G75" s="2">
        <v>38.2968666666666</v>
      </c>
      <c r="H75" s="6">
        <f>1+_xlfn.COUNTIFS(A:A,A75,O:O,"&lt;"&amp;O75)</f>
        <v>9</v>
      </c>
      <c r="I75" s="2">
        <f>_xlfn.AVERAGEIF(A:A,A75,G:G)</f>
        <v>43.23946060606059</v>
      </c>
      <c r="J75" s="2">
        <f t="shared" si="8"/>
        <v>-4.942593939393987</v>
      </c>
      <c r="K75" s="2">
        <f t="shared" si="9"/>
        <v>85.05740606060601</v>
      </c>
      <c r="L75" s="2">
        <f t="shared" si="10"/>
        <v>164.58783245949806</v>
      </c>
      <c r="M75" s="2">
        <f>SUMIF(A:A,A75,L:L)</f>
        <v>2948.1834054195106</v>
      </c>
      <c r="N75" s="3">
        <f t="shared" si="11"/>
        <v>0.05582686347021145</v>
      </c>
      <c r="O75" s="7">
        <f t="shared" si="12"/>
        <v>17.91252343118986</v>
      </c>
      <c r="P75" s="3">
        <f t="shared" si="13"/>
        <v>0.05582686347021145</v>
      </c>
      <c r="Q75" s="3">
        <f>IF(ISNUMBER(P75),SUMIF(A:A,A75,P:P),"")</f>
        <v>0.9480705286823278</v>
      </c>
      <c r="R75" s="3">
        <f t="shared" si="14"/>
        <v>0.05888471562110701</v>
      </c>
      <c r="S75" s="8">
        <f t="shared" si="15"/>
        <v>16.982335559442756</v>
      </c>
    </row>
    <row r="76" spans="1:19" ht="15">
      <c r="A76" s="1">
        <v>19</v>
      </c>
      <c r="B76" s="5">
        <v>0.625</v>
      </c>
      <c r="C76" s="1" t="s">
        <v>167</v>
      </c>
      <c r="D76" s="1">
        <v>6</v>
      </c>
      <c r="E76" s="1">
        <v>2</v>
      </c>
      <c r="F76" s="1" t="s">
        <v>184</v>
      </c>
      <c r="G76" s="2">
        <v>75.77199999999999</v>
      </c>
      <c r="H76" s="6">
        <f>1+_xlfn.COUNTIFS(A:A,A76,O:O,"&lt;"&amp;O76)</f>
        <v>1</v>
      </c>
      <c r="I76" s="2">
        <f>_xlfn.AVERAGEIF(A:A,A76,G:G)</f>
        <v>49.996581481481456</v>
      </c>
      <c r="J76" s="2">
        <f t="shared" si="8"/>
        <v>25.775418518518535</v>
      </c>
      <c r="K76" s="2">
        <f t="shared" si="9"/>
        <v>115.77541851851853</v>
      </c>
      <c r="L76" s="2">
        <f t="shared" si="10"/>
        <v>1039.531189431558</v>
      </c>
      <c r="M76" s="2">
        <f>SUMIF(A:A,A76,L:L)</f>
        <v>3174.857022537013</v>
      </c>
      <c r="N76" s="3">
        <f t="shared" si="11"/>
        <v>0.3274261429892278</v>
      </c>
      <c r="O76" s="7">
        <f t="shared" si="12"/>
        <v>3.0541238731596936</v>
      </c>
      <c r="P76" s="3">
        <f t="shared" si="13"/>
        <v>0.3274261429892278</v>
      </c>
      <c r="Q76" s="3">
        <f>IF(ISNUMBER(P76),SUMIF(A:A,A76,P:P),"")</f>
        <v>0.9307209684909655</v>
      </c>
      <c r="R76" s="3">
        <f t="shared" si="14"/>
        <v>0.35179839508730926</v>
      </c>
      <c r="S76" s="8">
        <f t="shared" si="15"/>
        <v>2.8425371291185684</v>
      </c>
    </row>
    <row r="77" spans="1:19" ht="15">
      <c r="A77" s="1">
        <v>19</v>
      </c>
      <c r="B77" s="5">
        <v>0.625</v>
      </c>
      <c r="C77" s="1" t="s">
        <v>167</v>
      </c>
      <c r="D77" s="1">
        <v>6</v>
      </c>
      <c r="E77" s="1">
        <v>1</v>
      </c>
      <c r="F77" s="1" t="s">
        <v>183</v>
      </c>
      <c r="G77" s="2">
        <v>70.8233</v>
      </c>
      <c r="H77" s="6">
        <f>1+_xlfn.COUNTIFS(A:A,A77,O:O,"&lt;"&amp;O77)</f>
        <v>2</v>
      </c>
      <c r="I77" s="2">
        <f>_xlfn.AVERAGEIF(A:A,A77,G:G)</f>
        <v>49.996581481481456</v>
      </c>
      <c r="J77" s="2">
        <f t="shared" si="8"/>
        <v>20.826718518518547</v>
      </c>
      <c r="K77" s="2">
        <f t="shared" si="9"/>
        <v>110.82671851851855</v>
      </c>
      <c r="L77" s="2">
        <f t="shared" si="10"/>
        <v>772.4776768795856</v>
      </c>
      <c r="M77" s="2">
        <f>SUMIF(A:A,A77,L:L)</f>
        <v>3174.857022537013</v>
      </c>
      <c r="N77" s="3">
        <f t="shared" si="11"/>
        <v>0.2433110125577568</v>
      </c>
      <c r="O77" s="7">
        <f t="shared" si="12"/>
        <v>4.109966045053639</v>
      </c>
      <c r="P77" s="3">
        <f t="shared" si="13"/>
        <v>0.2433110125577568</v>
      </c>
      <c r="Q77" s="3">
        <f>IF(ISNUMBER(P77),SUMIF(A:A,A77,P:P),"")</f>
        <v>0.9307209684909655</v>
      </c>
      <c r="R77" s="3">
        <f t="shared" si="14"/>
        <v>0.2614220811552701</v>
      </c>
      <c r="S77" s="8">
        <f t="shared" si="15"/>
        <v>3.8252315779173065</v>
      </c>
    </row>
    <row r="78" spans="1:19" ht="15">
      <c r="A78" s="1">
        <v>19</v>
      </c>
      <c r="B78" s="5">
        <v>0.625</v>
      </c>
      <c r="C78" s="1" t="s">
        <v>167</v>
      </c>
      <c r="D78" s="1">
        <v>6</v>
      </c>
      <c r="E78" s="1">
        <v>5</v>
      </c>
      <c r="F78" s="1" t="s">
        <v>187</v>
      </c>
      <c r="G78" s="2">
        <v>58.5987666666666</v>
      </c>
      <c r="H78" s="6">
        <f>1+_xlfn.COUNTIFS(A:A,A78,O:O,"&lt;"&amp;O78)</f>
        <v>3</v>
      </c>
      <c r="I78" s="2">
        <f>_xlfn.AVERAGEIF(A:A,A78,G:G)</f>
        <v>49.996581481481456</v>
      </c>
      <c r="J78" s="2">
        <f t="shared" si="8"/>
        <v>8.602185185185142</v>
      </c>
      <c r="K78" s="2">
        <f t="shared" si="9"/>
        <v>98.60218518518514</v>
      </c>
      <c r="L78" s="2">
        <f t="shared" si="10"/>
        <v>370.9736779286688</v>
      </c>
      <c r="M78" s="2">
        <f>SUMIF(A:A,A78,L:L)</f>
        <v>3174.857022537013</v>
      </c>
      <c r="N78" s="3">
        <f t="shared" si="11"/>
        <v>0.1168473651869291</v>
      </c>
      <c r="O78" s="7">
        <f t="shared" si="12"/>
        <v>8.558173292142516</v>
      </c>
      <c r="P78" s="3">
        <f t="shared" si="13"/>
        <v>0.1168473651869291</v>
      </c>
      <c r="Q78" s="3">
        <f>IF(ISNUMBER(P78),SUMIF(A:A,A78,P:P),"")</f>
        <v>0.9307209684909655</v>
      </c>
      <c r="R78" s="3">
        <f t="shared" si="14"/>
        <v>0.12554500128688498</v>
      </c>
      <c r="S78" s="8">
        <f t="shared" si="15"/>
        <v>7.965271334976399</v>
      </c>
    </row>
    <row r="79" spans="1:19" ht="15">
      <c r="A79" s="1">
        <v>19</v>
      </c>
      <c r="B79" s="5">
        <v>0.625</v>
      </c>
      <c r="C79" s="1" t="s">
        <v>167</v>
      </c>
      <c r="D79" s="1">
        <v>6</v>
      </c>
      <c r="E79" s="1">
        <v>6</v>
      </c>
      <c r="F79" s="1" t="s">
        <v>188</v>
      </c>
      <c r="G79" s="2">
        <v>57.2390666666666</v>
      </c>
      <c r="H79" s="6">
        <f>1+_xlfn.COUNTIFS(A:A,A79,O:O,"&lt;"&amp;O79)</f>
        <v>4</v>
      </c>
      <c r="I79" s="2">
        <f>_xlfn.AVERAGEIF(A:A,A79,G:G)</f>
        <v>49.996581481481456</v>
      </c>
      <c r="J79" s="2">
        <f t="shared" si="8"/>
        <v>7.242485185185146</v>
      </c>
      <c r="K79" s="2">
        <f t="shared" si="9"/>
        <v>97.24248518518515</v>
      </c>
      <c r="L79" s="2">
        <f t="shared" si="10"/>
        <v>341.9105356281992</v>
      </c>
      <c r="M79" s="2">
        <f>SUMIF(A:A,A79,L:L)</f>
        <v>3174.857022537013</v>
      </c>
      <c r="N79" s="3">
        <f t="shared" si="11"/>
        <v>0.10769320734795804</v>
      </c>
      <c r="O79" s="7">
        <f t="shared" si="12"/>
        <v>9.285636714012872</v>
      </c>
      <c r="P79" s="3">
        <f t="shared" si="13"/>
        <v>0.10769320734795804</v>
      </c>
      <c r="Q79" s="3">
        <f>IF(ISNUMBER(P79),SUMIF(A:A,A79,P:P),"")</f>
        <v>0.9307209684909655</v>
      </c>
      <c r="R79" s="3">
        <f t="shared" si="14"/>
        <v>0.11570944568119872</v>
      </c>
      <c r="S79" s="8">
        <f t="shared" si="15"/>
        <v>8.642336795521327</v>
      </c>
    </row>
    <row r="80" spans="1:19" ht="15">
      <c r="A80" s="1">
        <v>19</v>
      </c>
      <c r="B80" s="5">
        <v>0.625</v>
      </c>
      <c r="C80" s="1" t="s">
        <v>167</v>
      </c>
      <c r="D80" s="1">
        <v>6</v>
      </c>
      <c r="E80" s="1">
        <v>4</v>
      </c>
      <c r="F80" s="1" t="s">
        <v>186</v>
      </c>
      <c r="G80" s="2">
        <v>50.523366666666604</v>
      </c>
      <c r="H80" s="6">
        <f>1+_xlfn.COUNTIFS(A:A,A80,O:O,"&lt;"&amp;O80)</f>
        <v>5</v>
      </c>
      <c r="I80" s="2">
        <f>_xlfn.AVERAGEIF(A:A,A80,G:G)</f>
        <v>49.996581481481456</v>
      </c>
      <c r="J80" s="2">
        <f t="shared" si="8"/>
        <v>0.5267851851851475</v>
      </c>
      <c r="K80" s="2">
        <f t="shared" si="9"/>
        <v>90.52678518518515</v>
      </c>
      <c r="L80" s="2">
        <f t="shared" si="10"/>
        <v>228.5162014018492</v>
      </c>
      <c r="M80" s="2">
        <f>SUMIF(A:A,A80,L:L)</f>
        <v>3174.857022537013</v>
      </c>
      <c r="N80" s="3">
        <f t="shared" si="11"/>
        <v>0.07197684802172383</v>
      </c>
      <c r="O80" s="7">
        <f t="shared" si="12"/>
        <v>13.893356370623275</v>
      </c>
      <c r="P80" s="3">
        <f t="shared" si="13"/>
        <v>0.07197684802172383</v>
      </c>
      <c r="Q80" s="3">
        <f>IF(ISNUMBER(P80),SUMIF(A:A,A80,P:P),"")</f>
        <v>0.9307209684909655</v>
      </c>
      <c r="R80" s="3">
        <f t="shared" si="14"/>
        <v>0.07733450782614715</v>
      </c>
      <c r="S80" s="8">
        <f t="shared" si="15"/>
        <v>12.93083809685662</v>
      </c>
    </row>
    <row r="81" spans="1:19" ht="15">
      <c r="A81" s="1">
        <v>19</v>
      </c>
      <c r="B81" s="5">
        <v>0.625</v>
      </c>
      <c r="C81" s="1" t="s">
        <v>167</v>
      </c>
      <c r="D81" s="1">
        <v>6</v>
      </c>
      <c r="E81" s="1">
        <v>3</v>
      </c>
      <c r="F81" s="1" t="s">
        <v>185</v>
      </c>
      <c r="G81" s="2">
        <v>48.4261333333333</v>
      </c>
      <c r="H81" s="6">
        <f>1+_xlfn.COUNTIFS(A:A,A81,O:O,"&lt;"&amp;O81)</f>
        <v>6</v>
      </c>
      <c r="I81" s="2">
        <f>_xlfn.AVERAGEIF(A:A,A81,G:G)</f>
        <v>49.996581481481456</v>
      </c>
      <c r="J81" s="2">
        <f t="shared" si="8"/>
        <v>-1.5704481481481594</v>
      </c>
      <c r="K81" s="2">
        <f t="shared" si="9"/>
        <v>88.42955185185184</v>
      </c>
      <c r="L81" s="2">
        <f t="shared" si="10"/>
        <v>201.49672156613158</v>
      </c>
      <c r="M81" s="2">
        <f>SUMIF(A:A,A81,L:L)</f>
        <v>3174.857022537013</v>
      </c>
      <c r="N81" s="3">
        <f t="shared" si="11"/>
        <v>0.06346639238737009</v>
      </c>
      <c r="O81" s="7">
        <f t="shared" si="12"/>
        <v>15.756370614174086</v>
      </c>
      <c r="P81" s="3">
        <f t="shared" si="13"/>
        <v>0.06346639238737009</v>
      </c>
      <c r="Q81" s="3">
        <f>IF(ISNUMBER(P81),SUMIF(A:A,A81,P:P),"")</f>
        <v>0.9307209684909655</v>
      </c>
      <c r="R81" s="3">
        <f t="shared" si="14"/>
        <v>0.06819056896318991</v>
      </c>
      <c r="S81" s="8">
        <f t="shared" si="15"/>
        <v>14.664784517926694</v>
      </c>
    </row>
    <row r="82" spans="1:19" ht="15">
      <c r="A82" s="1">
        <v>19</v>
      </c>
      <c r="B82" s="5">
        <v>0.625</v>
      </c>
      <c r="C82" s="1" t="s">
        <v>167</v>
      </c>
      <c r="D82" s="1">
        <v>6</v>
      </c>
      <c r="E82" s="1">
        <v>7</v>
      </c>
      <c r="F82" s="1" t="s">
        <v>189</v>
      </c>
      <c r="G82" s="2">
        <v>26.6552</v>
      </c>
      <c r="H82" s="6">
        <f>1+_xlfn.COUNTIFS(A:A,A82,O:O,"&lt;"&amp;O82)</f>
        <v>8</v>
      </c>
      <c r="I82" s="2">
        <f>_xlfn.AVERAGEIF(A:A,A82,G:G)</f>
        <v>49.996581481481456</v>
      </c>
      <c r="J82" s="2">
        <f t="shared" si="8"/>
        <v>-23.341381481481456</v>
      </c>
      <c r="K82" s="2">
        <f t="shared" si="9"/>
        <v>66.65861851851855</v>
      </c>
      <c r="L82" s="2">
        <f t="shared" si="10"/>
        <v>54.57179155775907</v>
      </c>
      <c r="M82" s="2">
        <f>SUMIF(A:A,A82,L:L)</f>
        <v>3174.857022537013</v>
      </c>
      <c r="N82" s="3">
        <f t="shared" si="11"/>
        <v>0.017188739892970366</v>
      </c>
      <c r="O82" s="7">
        <f t="shared" si="12"/>
        <v>58.17762129316806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19</v>
      </c>
      <c r="B83" s="5">
        <v>0.625</v>
      </c>
      <c r="C83" s="1" t="s">
        <v>167</v>
      </c>
      <c r="D83" s="1">
        <v>6</v>
      </c>
      <c r="E83" s="1">
        <v>8</v>
      </c>
      <c r="F83" s="1" t="s">
        <v>190</v>
      </c>
      <c r="G83" s="2">
        <v>21.3819333333333</v>
      </c>
      <c r="H83" s="6">
        <f>1+_xlfn.COUNTIFS(A:A,A83,O:O,"&lt;"&amp;O83)</f>
        <v>9</v>
      </c>
      <c r="I83" s="2">
        <f>_xlfn.AVERAGEIF(A:A,A83,G:G)</f>
        <v>49.996581481481456</v>
      </c>
      <c r="J83" s="2">
        <f t="shared" si="8"/>
        <v>-28.614648148148156</v>
      </c>
      <c r="K83" s="2">
        <f t="shared" si="9"/>
        <v>61.385351851851844</v>
      </c>
      <c r="L83" s="2">
        <f t="shared" si="10"/>
        <v>39.77032817907944</v>
      </c>
      <c r="M83" s="2">
        <f>SUMIF(A:A,A83,L:L)</f>
        <v>3174.857022537013</v>
      </c>
      <c r="N83" s="3">
        <f t="shared" si="11"/>
        <v>0.012526651719043134</v>
      </c>
      <c r="O83" s="7">
        <f t="shared" si="12"/>
        <v>79.82979190518968</v>
      </c>
      <c r="P83" s="3">
        <f t="shared" si="13"/>
      </c>
      <c r="Q83" s="3">
        <f>IF(ISNUMBER(P83),SUMIF(A:A,A83,P:P),"")</f>
      </c>
      <c r="R83" s="3">
        <f t="shared" si="14"/>
      </c>
      <c r="S83" s="8">
        <f t="shared" si="15"/>
      </c>
    </row>
    <row r="84" spans="1:19" ht="15">
      <c r="A84" s="1">
        <v>19</v>
      </c>
      <c r="B84" s="5">
        <v>0.625</v>
      </c>
      <c r="C84" s="1" t="s">
        <v>167</v>
      </c>
      <c r="D84" s="1">
        <v>6</v>
      </c>
      <c r="E84" s="1">
        <v>9</v>
      </c>
      <c r="F84" s="1" t="s">
        <v>191</v>
      </c>
      <c r="G84" s="2">
        <v>40.5494666666667</v>
      </c>
      <c r="H84" s="6">
        <f>1+_xlfn.COUNTIFS(A:A,A84,O:O,"&lt;"&amp;O84)</f>
        <v>7</v>
      </c>
      <c r="I84" s="2">
        <f>_xlfn.AVERAGEIF(A:A,A84,G:G)</f>
        <v>49.996581481481456</v>
      </c>
      <c r="J84" s="2">
        <f t="shared" si="8"/>
        <v>-9.447114814814753</v>
      </c>
      <c r="K84" s="2">
        <f t="shared" si="9"/>
        <v>80.55288518518525</v>
      </c>
      <c r="L84" s="2">
        <f t="shared" si="10"/>
        <v>125.60889996418223</v>
      </c>
      <c r="M84" s="2">
        <f>SUMIF(A:A,A84,L:L)</f>
        <v>3174.857022537013</v>
      </c>
      <c r="N84" s="3">
        <f t="shared" si="11"/>
        <v>0.03956363989702086</v>
      </c>
      <c r="O84" s="7">
        <f t="shared" si="12"/>
        <v>25.275733036769957</v>
      </c>
      <c r="P84" s="3">
        <f t="shared" si="13"/>
      </c>
      <c r="Q84" s="3">
        <f>IF(ISNUMBER(P84),SUMIF(A:A,A84,P:P),"")</f>
      </c>
      <c r="R84" s="3">
        <f t="shared" si="14"/>
      </c>
      <c r="S84" s="8">
        <f t="shared" si="15"/>
      </c>
    </row>
    <row r="85" spans="1:19" ht="15">
      <c r="A85" s="1">
        <v>45</v>
      </c>
      <c r="B85" s="5">
        <v>0.6284722222222222</v>
      </c>
      <c r="C85" s="1" t="s">
        <v>410</v>
      </c>
      <c r="D85" s="1">
        <v>4</v>
      </c>
      <c r="E85" s="1">
        <v>2</v>
      </c>
      <c r="F85" s="1" t="s">
        <v>430</v>
      </c>
      <c r="G85" s="2">
        <v>75.5807666666667</v>
      </c>
      <c r="H85" s="6">
        <f>1+_xlfn.COUNTIFS(A:A,A85,O:O,"&lt;"&amp;O85)</f>
        <v>1</v>
      </c>
      <c r="I85" s="2">
        <f>_xlfn.AVERAGEIF(A:A,A85,G:G)</f>
        <v>47.693725925925946</v>
      </c>
      <c r="J85" s="2">
        <f t="shared" si="8"/>
        <v>27.88704074074076</v>
      </c>
      <c r="K85" s="2">
        <f t="shared" si="9"/>
        <v>117.88704074074076</v>
      </c>
      <c r="L85" s="2">
        <f t="shared" si="10"/>
        <v>1179.9442191604617</v>
      </c>
      <c r="M85" s="2">
        <f>SUMIF(A:A,A85,L:L)</f>
        <v>2865.3223251492113</v>
      </c>
      <c r="N85" s="3">
        <f t="shared" si="11"/>
        <v>0.4118015655006688</v>
      </c>
      <c r="O85" s="7">
        <f t="shared" si="12"/>
        <v>2.428354051505848</v>
      </c>
      <c r="P85" s="3">
        <f t="shared" si="13"/>
        <v>0.4118015655006688</v>
      </c>
      <c r="Q85" s="3">
        <f>IF(ISNUMBER(P85),SUMIF(A:A,A85,P:P),"")</f>
        <v>0.9483188849754689</v>
      </c>
      <c r="R85" s="3">
        <f t="shared" si="14"/>
        <v>0.4342437676028368</v>
      </c>
      <c r="S85" s="8">
        <f t="shared" si="15"/>
        <v>2.3028540064496883</v>
      </c>
    </row>
    <row r="86" spans="1:19" ht="15">
      <c r="A86" s="1">
        <v>45</v>
      </c>
      <c r="B86" s="5">
        <v>0.6284722222222222</v>
      </c>
      <c r="C86" s="1" t="s">
        <v>410</v>
      </c>
      <c r="D86" s="1">
        <v>4</v>
      </c>
      <c r="E86" s="1">
        <v>3</v>
      </c>
      <c r="F86" s="1" t="s">
        <v>431</v>
      </c>
      <c r="G86" s="2">
        <v>57.176133333333304</v>
      </c>
      <c r="H86" s="6">
        <f>1+_xlfn.COUNTIFS(A:A,A86,O:O,"&lt;"&amp;O86)</f>
        <v>2</v>
      </c>
      <c r="I86" s="2">
        <f>_xlfn.AVERAGEIF(A:A,A86,G:G)</f>
        <v>47.693725925925946</v>
      </c>
      <c r="J86" s="2">
        <f t="shared" si="8"/>
        <v>9.482407407407358</v>
      </c>
      <c r="K86" s="2">
        <f t="shared" si="9"/>
        <v>99.48240740740735</v>
      </c>
      <c r="L86" s="2">
        <f t="shared" si="10"/>
        <v>391.0926327946999</v>
      </c>
      <c r="M86" s="2">
        <f>SUMIF(A:A,A86,L:L)</f>
        <v>2865.3223251492113</v>
      </c>
      <c r="N86" s="3">
        <f t="shared" si="11"/>
        <v>0.13649167123783668</v>
      </c>
      <c r="O86" s="7">
        <f t="shared" si="12"/>
        <v>7.326454361141937</v>
      </c>
      <c r="P86" s="3">
        <f t="shared" si="13"/>
        <v>0.13649167123783668</v>
      </c>
      <c r="Q86" s="3">
        <f>IF(ISNUMBER(P86),SUMIF(A:A,A86,P:P),"")</f>
        <v>0.9483188849754689</v>
      </c>
      <c r="R86" s="3">
        <f t="shared" si="14"/>
        <v>0.143930141432718</v>
      </c>
      <c r="S86" s="8">
        <f t="shared" si="15"/>
        <v>6.947815030581783</v>
      </c>
    </row>
    <row r="87" spans="1:19" ht="15">
      <c r="A87" s="1">
        <v>45</v>
      </c>
      <c r="B87" s="5">
        <v>0.6284722222222222</v>
      </c>
      <c r="C87" s="1" t="s">
        <v>410</v>
      </c>
      <c r="D87" s="1">
        <v>4</v>
      </c>
      <c r="E87" s="1">
        <v>5</v>
      </c>
      <c r="F87" s="1" t="s">
        <v>433</v>
      </c>
      <c r="G87" s="2">
        <v>51.7016666666667</v>
      </c>
      <c r="H87" s="6">
        <f>1+_xlfn.COUNTIFS(A:A,A87,O:O,"&lt;"&amp;O87)</f>
        <v>3</v>
      </c>
      <c r="I87" s="2">
        <f>_xlfn.AVERAGEIF(A:A,A87,G:G)</f>
        <v>47.693725925925946</v>
      </c>
      <c r="J87" s="2">
        <f t="shared" si="8"/>
        <v>4.007940740740757</v>
      </c>
      <c r="K87" s="2">
        <f t="shared" si="9"/>
        <v>94.00794074074076</v>
      </c>
      <c r="L87" s="2">
        <f t="shared" si="10"/>
        <v>281.59685177481146</v>
      </c>
      <c r="M87" s="2">
        <f>SUMIF(A:A,A87,L:L)</f>
        <v>2865.3223251492113</v>
      </c>
      <c r="N87" s="3">
        <f t="shared" si="11"/>
        <v>0.09827754780089089</v>
      </c>
      <c r="O87" s="7">
        <f t="shared" si="12"/>
        <v>10.175264059559034</v>
      </c>
      <c r="P87" s="3">
        <f t="shared" si="13"/>
        <v>0.09827754780089089</v>
      </c>
      <c r="Q87" s="3">
        <f>IF(ISNUMBER(P87),SUMIF(A:A,A87,P:P),"")</f>
        <v>0.9483188849754689</v>
      </c>
      <c r="R87" s="3">
        <f t="shared" si="14"/>
        <v>0.10363343950851842</v>
      </c>
      <c r="S87" s="8">
        <f t="shared" si="15"/>
        <v>9.649395067291985</v>
      </c>
    </row>
    <row r="88" spans="1:19" ht="15">
      <c r="A88" s="1">
        <v>45</v>
      </c>
      <c r="B88" s="5">
        <v>0.6284722222222222</v>
      </c>
      <c r="C88" s="1" t="s">
        <v>410</v>
      </c>
      <c r="D88" s="1">
        <v>4</v>
      </c>
      <c r="E88" s="1">
        <v>8</v>
      </c>
      <c r="F88" s="1" t="s">
        <v>435</v>
      </c>
      <c r="G88" s="2">
        <v>50.703933333333296</v>
      </c>
      <c r="H88" s="6">
        <f>1+_xlfn.COUNTIFS(A:A,A88,O:O,"&lt;"&amp;O88)</f>
        <v>4</v>
      </c>
      <c r="I88" s="2">
        <f>_xlfn.AVERAGEIF(A:A,A88,G:G)</f>
        <v>47.693725925925946</v>
      </c>
      <c r="J88" s="2">
        <f t="shared" si="8"/>
        <v>3.01020740740735</v>
      </c>
      <c r="K88" s="2">
        <f t="shared" si="9"/>
        <v>93.01020740740735</v>
      </c>
      <c r="L88" s="2">
        <f t="shared" si="10"/>
        <v>265.23399714133535</v>
      </c>
      <c r="M88" s="2">
        <f>SUMIF(A:A,A88,L:L)</f>
        <v>2865.3223251492113</v>
      </c>
      <c r="N88" s="3">
        <f t="shared" si="11"/>
        <v>0.0925668972085098</v>
      </c>
      <c r="O88" s="7">
        <f t="shared" si="12"/>
        <v>10.802997941558623</v>
      </c>
      <c r="P88" s="3">
        <f t="shared" si="13"/>
        <v>0.0925668972085098</v>
      </c>
      <c r="Q88" s="3">
        <f>IF(ISNUMBER(P88),SUMIF(A:A,A88,P:P),"")</f>
        <v>0.9483188849754689</v>
      </c>
      <c r="R88" s="3">
        <f t="shared" si="14"/>
        <v>0.0976115720936047</v>
      </c>
      <c r="S88" s="8">
        <f t="shared" si="15"/>
        <v>10.244686962331158</v>
      </c>
    </row>
    <row r="89" spans="1:19" ht="15">
      <c r="A89" s="1">
        <v>45</v>
      </c>
      <c r="B89" s="5">
        <v>0.6284722222222222</v>
      </c>
      <c r="C89" s="1" t="s">
        <v>410</v>
      </c>
      <c r="D89" s="1">
        <v>4</v>
      </c>
      <c r="E89" s="1">
        <v>1</v>
      </c>
      <c r="F89" s="1" t="s">
        <v>429</v>
      </c>
      <c r="G89" s="2">
        <v>48.6043666666667</v>
      </c>
      <c r="H89" s="6">
        <f>1+_xlfn.COUNTIFS(A:A,A89,O:O,"&lt;"&amp;O89)</f>
        <v>5</v>
      </c>
      <c r="I89" s="2">
        <f>_xlfn.AVERAGEIF(A:A,A89,G:G)</f>
        <v>47.693725925925946</v>
      </c>
      <c r="J89" s="2">
        <f t="shared" si="8"/>
        <v>0.9106407407407531</v>
      </c>
      <c r="K89" s="2">
        <f t="shared" si="9"/>
        <v>90.91064074074075</v>
      </c>
      <c r="L89" s="2">
        <f t="shared" si="10"/>
        <v>233.84030952052254</v>
      </c>
      <c r="M89" s="2">
        <f>SUMIF(A:A,A89,L:L)</f>
        <v>2865.3223251492113</v>
      </c>
      <c r="N89" s="3">
        <f t="shared" si="11"/>
        <v>0.08161047274440418</v>
      </c>
      <c r="O89" s="7">
        <f t="shared" si="12"/>
        <v>12.25332933840366</v>
      </c>
      <c r="P89" s="3">
        <f t="shared" si="13"/>
        <v>0.08161047274440418</v>
      </c>
      <c r="Q89" s="3">
        <f>IF(ISNUMBER(P89),SUMIF(A:A,A89,P:P),"")</f>
        <v>0.9483188849754689</v>
      </c>
      <c r="R89" s="3">
        <f t="shared" si="14"/>
        <v>0.08605804865576971</v>
      </c>
      <c r="S89" s="8">
        <f t="shared" si="15"/>
        <v>11.620063615432159</v>
      </c>
    </row>
    <row r="90" spans="1:19" ht="15">
      <c r="A90" s="1">
        <v>45</v>
      </c>
      <c r="B90" s="5">
        <v>0.6284722222222222</v>
      </c>
      <c r="C90" s="1" t="s">
        <v>410</v>
      </c>
      <c r="D90" s="1">
        <v>4</v>
      </c>
      <c r="E90" s="1">
        <v>4</v>
      </c>
      <c r="F90" s="1" t="s">
        <v>432</v>
      </c>
      <c r="G90" s="2">
        <v>46.2511333333334</v>
      </c>
      <c r="H90" s="6">
        <f>1+_xlfn.COUNTIFS(A:A,A90,O:O,"&lt;"&amp;O90)</f>
        <v>6</v>
      </c>
      <c r="I90" s="2">
        <f>_xlfn.AVERAGEIF(A:A,A90,G:G)</f>
        <v>47.693725925925946</v>
      </c>
      <c r="J90" s="2">
        <f t="shared" si="8"/>
        <v>-1.442592592592547</v>
      </c>
      <c r="K90" s="2">
        <f t="shared" si="9"/>
        <v>88.55740740740745</v>
      </c>
      <c r="L90" s="2">
        <f t="shared" si="10"/>
        <v>203.0484142490722</v>
      </c>
      <c r="M90" s="2">
        <f>SUMIF(A:A,A90,L:L)</f>
        <v>2865.3223251492113</v>
      </c>
      <c r="N90" s="3">
        <f t="shared" si="11"/>
        <v>0.07086407433708125</v>
      </c>
      <c r="O90" s="7">
        <f t="shared" si="12"/>
        <v>14.111522790000336</v>
      </c>
      <c r="P90" s="3">
        <f t="shared" si="13"/>
        <v>0.07086407433708125</v>
      </c>
      <c r="Q90" s="3">
        <f>IF(ISNUMBER(P90),SUMIF(A:A,A90,P:P),"")</f>
        <v>0.9483188849754689</v>
      </c>
      <c r="R90" s="3">
        <f t="shared" si="14"/>
        <v>0.07472599719335375</v>
      </c>
      <c r="S90" s="8">
        <f t="shared" si="15"/>
        <v>13.382223557519037</v>
      </c>
    </row>
    <row r="91" spans="1:19" ht="15">
      <c r="A91" s="1">
        <v>45</v>
      </c>
      <c r="B91" s="5">
        <v>0.6284722222222222</v>
      </c>
      <c r="C91" s="1" t="s">
        <v>410</v>
      </c>
      <c r="D91" s="1">
        <v>4</v>
      </c>
      <c r="E91" s="1">
        <v>7</v>
      </c>
      <c r="F91" s="1" t="s">
        <v>434</v>
      </c>
      <c r="G91" s="2">
        <v>34.4467333333333</v>
      </c>
      <c r="H91" s="6">
        <f>1+_xlfn.COUNTIFS(A:A,A91,O:O,"&lt;"&amp;O91)</f>
        <v>8</v>
      </c>
      <c r="I91" s="2">
        <f>_xlfn.AVERAGEIF(A:A,A91,G:G)</f>
        <v>47.693725925925946</v>
      </c>
      <c r="J91" s="2">
        <f t="shared" si="8"/>
        <v>-13.246992592592647</v>
      </c>
      <c r="K91" s="2">
        <f t="shared" si="9"/>
        <v>76.75300740740735</v>
      </c>
      <c r="L91" s="2">
        <f t="shared" si="10"/>
        <v>100.00102585089678</v>
      </c>
      <c r="M91" s="2">
        <f>SUMIF(A:A,A91,L:L)</f>
        <v>2865.3223251492113</v>
      </c>
      <c r="N91" s="3">
        <f t="shared" si="11"/>
        <v>0.03490044557053079</v>
      </c>
      <c r="O91" s="7">
        <f t="shared" si="12"/>
        <v>28.65292931515978</v>
      </c>
      <c r="P91" s="3">
        <f t="shared" si="13"/>
      </c>
      <c r="Q91" s="3">
        <f>IF(ISNUMBER(P91),SUMIF(A:A,A91,P:P),"")</f>
      </c>
      <c r="R91" s="3">
        <f t="shared" si="14"/>
      </c>
      <c r="S91" s="8">
        <f t="shared" si="15"/>
      </c>
    </row>
    <row r="92" spans="1:19" ht="15">
      <c r="A92" s="1">
        <v>45</v>
      </c>
      <c r="B92" s="5">
        <v>0.6284722222222222</v>
      </c>
      <c r="C92" s="1" t="s">
        <v>410</v>
      </c>
      <c r="D92" s="1">
        <v>4</v>
      </c>
      <c r="E92" s="1">
        <v>9</v>
      </c>
      <c r="F92" s="1" t="s">
        <v>436</v>
      </c>
      <c r="G92" s="2">
        <v>42.5366</v>
      </c>
      <c r="H92" s="6">
        <f>1+_xlfn.COUNTIFS(A:A,A92,O:O,"&lt;"&amp;O92)</f>
        <v>7</v>
      </c>
      <c r="I92" s="2">
        <f>_xlfn.AVERAGEIF(A:A,A92,G:G)</f>
        <v>47.693725925925946</v>
      </c>
      <c r="J92" s="2">
        <f t="shared" si="8"/>
        <v>-5.157125925925946</v>
      </c>
      <c r="K92" s="2">
        <f t="shared" si="9"/>
        <v>84.84287407407405</v>
      </c>
      <c r="L92" s="2">
        <f t="shared" si="10"/>
        <v>162.48284783991474</v>
      </c>
      <c r="M92" s="2">
        <f>SUMIF(A:A,A92,L:L)</f>
        <v>2865.3223251492113</v>
      </c>
      <c r="N92" s="3">
        <f t="shared" si="11"/>
        <v>0.0567066561460772</v>
      </c>
      <c r="O92" s="7">
        <f t="shared" si="12"/>
        <v>17.634614134608555</v>
      </c>
      <c r="P92" s="3">
        <f t="shared" si="13"/>
        <v>0.0567066561460772</v>
      </c>
      <c r="Q92" s="3">
        <f>IF(ISNUMBER(P92),SUMIF(A:A,A92,P:P),"")</f>
        <v>0.9483188849754689</v>
      </c>
      <c r="R92" s="3">
        <f t="shared" si="14"/>
        <v>0.05979703351319856</v>
      </c>
      <c r="S92" s="8">
        <f t="shared" si="15"/>
        <v>16.723237613104626</v>
      </c>
    </row>
    <row r="93" spans="1:19" ht="15">
      <c r="A93" s="1">
        <v>45</v>
      </c>
      <c r="B93" s="5">
        <v>0.6284722222222222</v>
      </c>
      <c r="C93" s="1" t="s">
        <v>410</v>
      </c>
      <c r="D93" s="1">
        <v>4</v>
      </c>
      <c r="E93" s="1">
        <v>10</v>
      </c>
      <c r="F93" s="1" t="s">
        <v>437</v>
      </c>
      <c r="G93" s="2">
        <v>22.2422</v>
      </c>
      <c r="H93" s="6">
        <f>1+_xlfn.COUNTIFS(A:A,A93,O:O,"&lt;"&amp;O93)</f>
        <v>9</v>
      </c>
      <c r="I93" s="2">
        <f>_xlfn.AVERAGEIF(A:A,A93,G:G)</f>
        <v>47.693725925925946</v>
      </c>
      <c r="J93" s="2">
        <f t="shared" si="8"/>
        <v>-25.451525925925946</v>
      </c>
      <c r="K93" s="2">
        <f t="shared" si="9"/>
        <v>64.54847407407405</v>
      </c>
      <c r="L93" s="2">
        <f t="shared" si="10"/>
        <v>48.08202681749611</v>
      </c>
      <c r="M93" s="2">
        <f>SUMIF(A:A,A93,L:L)</f>
        <v>2865.3223251492113</v>
      </c>
      <c r="N93" s="3">
        <f t="shared" si="11"/>
        <v>0.01678066945400017</v>
      </c>
      <c r="O93" s="7">
        <f t="shared" si="12"/>
        <v>59.59237816710706</v>
      </c>
      <c r="P93" s="3">
        <f t="shared" si="13"/>
      </c>
      <c r="Q93" s="3">
        <f>IF(ISNUMBER(P93),SUMIF(A:A,A93,P:P),"")</f>
      </c>
      <c r="R93" s="3">
        <f t="shared" si="14"/>
      </c>
      <c r="S93" s="8">
        <f t="shared" si="15"/>
      </c>
    </row>
    <row r="94" spans="1:19" ht="15">
      <c r="A94" s="1">
        <v>30</v>
      </c>
      <c r="B94" s="5">
        <v>0.6319444444444444</v>
      </c>
      <c r="C94" s="1" t="s">
        <v>312</v>
      </c>
      <c r="D94" s="1">
        <v>5</v>
      </c>
      <c r="E94" s="1">
        <v>5</v>
      </c>
      <c r="F94" s="1" t="s">
        <v>316</v>
      </c>
      <c r="G94" s="2">
        <v>62.523933333333304</v>
      </c>
      <c r="H94" s="6">
        <f>1+_xlfn.COUNTIFS(A:A,A94,O:O,"&lt;"&amp;O94)</f>
        <v>1</v>
      </c>
      <c r="I94" s="2">
        <f>_xlfn.AVERAGEIF(A:A,A94,G:G)</f>
        <v>50.36510952380955</v>
      </c>
      <c r="J94" s="2">
        <f t="shared" si="8"/>
        <v>12.158823809523753</v>
      </c>
      <c r="K94" s="2">
        <f t="shared" si="9"/>
        <v>102.15882380952375</v>
      </c>
      <c r="L94" s="2">
        <f t="shared" si="10"/>
        <v>459.2200140096765</v>
      </c>
      <c r="M94" s="2">
        <f>SUMIF(A:A,A94,L:L)</f>
        <v>1931.0553466010988</v>
      </c>
      <c r="N94" s="3">
        <f t="shared" si="11"/>
        <v>0.23780779500595967</v>
      </c>
      <c r="O94" s="7">
        <f t="shared" si="12"/>
        <v>4.205076624906005</v>
      </c>
      <c r="P94" s="3">
        <f t="shared" si="13"/>
        <v>0.23780779500595967</v>
      </c>
      <c r="Q94" s="3">
        <f>IF(ISNUMBER(P94),SUMIF(A:A,A94,P:P),"")</f>
        <v>0.9805033479050501</v>
      </c>
      <c r="R94" s="3">
        <f t="shared" si="14"/>
        <v>0.24253644366851104</v>
      </c>
      <c r="S94" s="8">
        <f t="shared" si="15"/>
        <v>4.123091708917607</v>
      </c>
    </row>
    <row r="95" spans="1:19" ht="15">
      <c r="A95" s="1">
        <v>30</v>
      </c>
      <c r="B95" s="5">
        <v>0.6319444444444444</v>
      </c>
      <c r="C95" s="1" t="s">
        <v>312</v>
      </c>
      <c r="D95" s="1">
        <v>5</v>
      </c>
      <c r="E95" s="1">
        <v>2</v>
      </c>
      <c r="F95" s="1" t="s">
        <v>313</v>
      </c>
      <c r="G95" s="2">
        <v>60.2517666666667</v>
      </c>
      <c r="H95" s="6">
        <f>1+_xlfn.COUNTIFS(A:A,A95,O:O,"&lt;"&amp;O95)</f>
        <v>2</v>
      </c>
      <c r="I95" s="2">
        <f>_xlfn.AVERAGEIF(A:A,A95,G:G)</f>
        <v>50.36510952380955</v>
      </c>
      <c r="J95" s="2">
        <f t="shared" si="8"/>
        <v>9.886657142857146</v>
      </c>
      <c r="K95" s="2">
        <f t="shared" si="9"/>
        <v>99.88665714285715</v>
      </c>
      <c r="L95" s="2">
        <f t="shared" si="10"/>
        <v>400.6945548963795</v>
      </c>
      <c r="M95" s="2">
        <f>SUMIF(A:A,A95,L:L)</f>
        <v>1931.0553466010988</v>
      </c>
      <c r="N95" s="3">
        <f t="shared" si="11"/>
        <v>0.20750029542221693</v>
      </c>
      <c r="O95" s="7">
        <f t="shared" si="12"/>
        <v>4.819270247134938</v>
      </c>
      <c r="P95" s="3">
        <f t="shared" si="13"/>
        <v>0.20750029542221693</v>
      </c>
      <c r="Q95" s="3">
        <f>IF(ISNUMBER(P95),SUMIF(A:A,A95,P:P),"")</f>
        <v>0.9805033479050501</v>
      </c>
      <c r="R95" s="3">
        <f t="shared" si="14"/>
        <v>0.21162629976283448</v>
      </c>
      <c r="S95" s="8">
        <f t="shared" si="15"/>
        <v>4.725310611775005</v>
      </c>
    </row>
    <row r="96" spans="1:19" ht="15">
      <c r="A96" s="1">
        <v>30</v>
      </c>
      <c r="B96" s="5">
        <v>0.6319444444444444</v>
      </c>
      <c r="C96" s="1" t="s">
        <v>312</v>
      </c>
      <c r="D96" s="1">
        <v>5</v>
      </c>
      <c r="E96" s="1">
        <v>6</v>
      </c>
      <c r="F96" s="1" t="s">
        <v>317</v>
      </c>
      <c r="G96" s="2">
        <v>57.8328000000001</v>
      </c>
      <c r="H96" s="6">
        <f>1+_xlfn.COUNTIFS(A:A,A96,O:O,"&lt;"&amp;O96)</f>
        <v>3</v>
      </c>
      <c r="I96" s="2">
        <f>_xlfn.AVERAGEIF(A:A,A96,G:G)</f>
        <v>50.36510952380955</v>
      </c>
      <c r="J96" s="2">
        <f t="shared" si="8"/>
        <v>7.467690476190548</v>
      </c>
      <c r="K96" s="2">
        <f t="shared" si="9"/>
        <v>97.46769047619054</v>
      </c>
      <c r="L96" s="2">
        <f t="shared" si="10"/>
        <v>346.5618938719867</v>
      </c>
      <c r="M96" s="2">
        <f>SUMIF(A:A,A96,L:L)</f>
        <v>1931.0553466010988</v>
      </c>
      <c r="N96" s="3">
        <f t="shared" si="11"/>
        <v>0.1794676131277021</v>
      </c>
      <c r="O96" s="7">
        <f t="shared" si="12"/>
        <v>5.5720359934159225</v>
      </c>
      <c r="P96" s="3">
        <f t="shared" si="13"/>
        <v>0.1794676131277021</v>
      </c>
      <c r="Q96" s="3">
        <f>IF(ISNUMBER(P96),SUMIF(A:A,A96,P:P),"")</f>
        <v>0.9805033479050501</v>
      </c>
      <c r="R96" s="3">
        <f t="shared" si="14"/>
        <v>0.18303620636395967</v>
      </c>
      <c r="S96" s="8">
        <f t="shared" si="15"/>
        <v>5.463399946191753</v>
      </c>
    </row>
    <row r="97" spans="1:19" ht="15">
      <c r="A97" s="1">
        <v>30</v>
      </c>
      <c r="B97" s="5">
        <v>0.6319444444444444</v>
      </c>
      <c r="C97" s="1" t="s">
        <v>312</v>
      </c>
      <c r="D97" s="1">
        <v>5</v>
      </c>
      <c r="E97" s="1">
        <v>7</v>
      </c>
      <c r="F97" s="1" t="s">
        <v>318</v>
      </c>
      <c r="G97" s="2">
        <v>56.2732666666667</v>
      </c>
      <c r="H97" s="6">
        <f>1+_xlfn.COUNTIFS(A:A,A97,O:O,"&lt;"&amp;O97)</f>
        <v>4</v>
      </c>
      <c r="I97" s="2">
        <f>_xlfn.AVERAGEIF(A:A,A97,G:G)</f>
        <v>50.36510952380955</v>
      </c>
      <c r="J97" s="2">
        <f t="shared" si="8"/>
        <v>5.908157142857149</v>
      </c>
      <c r="K97" s="2">
        <f t="shared" si="9"/>
        <v>95.90815714285715</v>
      </c>
      <c r="L97" s="2">
        <f t="shared" si="10"/>
        <v>315.6043678078926</v>
      </c>
      <c r="M97" s="2">
        <f>SUMIF(A:A,A97,L:L)</f>
        <v>1931.0553466010988</v>
      </c>
      <c r="N97" s="3">
        <f t="shared" si="11"/>
        <v>0.16343621034135355</v>
      </c>
      <c r="O97" s="7">
        <f t="shared" si="12"/>
        <v>6.118595125960127</v>
      </c>
      <c r="P97" s="3">
        <f t="shared" si="13"/>
        <v>0.16343621034135355</v>
      </c>
      <c r="Q97" s="3">
        <f>IF(ISNUMBER(P97),SUMIF(A:A,A97,P:P),"")</f>
        <v>0.9805033479050501</v>
      </c>
      <c r="R97" s="3">
        <f t="shared" si="14"/>
        <v>0.16668602987491316</v>
      </c>
      <c r="S97" s="8">
        <f t="shared" si="15"/>
        <v>5.999303005479427</v>
      </c>
    </row>
    <row r="98" spans="1:19" ht="15">
      <c r="A98" s="1">
        <v>30</v>
      </c>
      <c r="B98" s="5">
        <v>0.6319444444444444</v>
      </c>
      <c r="C98" s="1" t="s">
        <v>312</v>
      </c>
      <c r="D98" s="1">
        <v>5</v>
      </c>
      <c r="E98" s="1">
        <v>3</v>
      </c>
      <c r="F98" s="1" t="s">
        <v>314</v>
      </c>
      <c r="G98" s="2">
        <v>48.0537666666667</v>
      </c>
      <c r="H98" s="6">
        <f>1+_xlfn.COUNTIFS(A:A,A98,O:O,"&lt;"&amp;O98)</f>
        <v>5</v>
      </c>
      <c r="I98" s="2">
        <f>_xlfn.AVERAGEIF(A:A,A98,G:G)</f>
        <v>50.36510952380955</v>
      </c>
      <c r="J98" s="2">
        <f t="shared" si="8"/>
        <v>-2.3113428571428543</v>
      </c>
      <c r="K98" s="2">
        <f t="shared" si="9"/>
        <v>87.68865714285715</v>
      </c>
      <c r="L98" s="2">
        <f t="shared" si="10"/>
        <v>192.73562449476725</v>
      </c>
      <c r="M98" s="2">
        <f>SUMIF(A:A,A98,L:L)</f>
        <v>1931.0553466010988</v>
      </c>
      <c r="N98" s="3">
        <f t="shared" si="11"/>
        <v>0.09980844144835428</v>
      </c>
      <c r="O98" s="7">
        <f t="shared" si="12"/>
        <v>10.019192620269983</v>
      </c>
      <c r="P98" s="3">
        <f t="shared" si="13"/>
        <v>0.09980844144835428</v>
      </c>
      <c r="Q98" s="3">
        <f>IF(ISNUMBER(P98),SUMIF(A:A,A98,P:P),"")</f>
        <v>0.9805033479050501</v>
      </c>
      <c r="R98" s="3">
        <f t="shared" si="14"/>
        <v>0.10179306543073581</v>
      </c>
      <c r="S98" s="8">
        <f t="shared" si="15"/>
        <v>9.823851907480291</v>
      </c>
    </row>
    <row r="99" spans="1:19" ht="15">
      <c r="A99" s="1">
        <v>30</v>
      </c>
      <c r="B99" s="5">
        <v>0.6319444444444444</v>
      </c>
      <c r="C99" s="1" t="s">
        <v>312</v>
      </c>
      <c r="D99" s="1">
        <v>5</v>
      </c>
      <c r="E99" s="1">
        <v>4</v>
      </c>
      <c r="F99" s="1" t="s">
        <v>315</v>
      </c>
      <c r="G99" s="2">
        <v>46.7833</v>
      </c>
      <c r="H99" s="6">
        <f>1+_xlfn.COUNTIFS(A:A,A99,O:O,"&lt;"&amp;O99)</f>
        <v>6</v>
      </c>
      <c r="I99" s="2">
        <f>_xlfn.AVERAGEIF(A:A,A99,G:G)</f>
        <v>50.36510952380955</v>
      </c>
      <c r="J99" s="2">
        <f t="shared" si="8"/>
        <v>-3.5818095238095538</v>
      </c>
      <c r="K99" s="2">
        <f t="shared" si="9"/>
        <v>86.41819047619045</v>
      </c>
      <c r="L99" s="2">
        <f t="shared" si="10"/>
        <v>178.5897772516215</v>
      </c>
      <c r="M99" s="2">
        <f>SUMIF(A:A,A99,L:L)</f>
        <v>1931.0553466010988</v>
      </c>
      <c r="N99" s="3">
        <f t="shared" si="11"/>
        <v>0.09248299255946343</v>
      </c>
      <c r="O99" s="7">
        <f t="shared" si="12"/>
        <v>10.812798897667957</v>
      </c>
      <c r="P99" s="3">
        <f t="shared" si="13"/>
        <v>0.09248299255946343</v>
      </c>
      <c r="Q99" s="3">
        <f>IF(ISNUMBER(P99),SUMIF(A:A,A99,P:P),"")</f>
        <v>0.9805033479050501</v>
      </c>
      <c r="R99" s="3">
        <f t="shared" si="14"/>
        <v>0.09432195489904568</v>
      </c>
      <c r="S99" s="8">
        <f t="shared" si="15"/>
        <v>10.601985519387465</v>
      </c>
    </row>
    <row r="100" spans="1:19" ht="15">
      <c r="A100" s="1">
        <v>30</v>
      </c>
      <c r="B100" s="5">
        <v>0.6319444444444444</v>
      </c>
      <c r="C100" s="1" t="s">
        <v>312</v>
      </c>
      <c r="D100" s="1">
        <v>5</v>
      </c>
      <c r="E100" s="1">
        <v>8</v>
      </c>
      <c r="F100" s="1" t="s">
        <v>319</v>
      </c>
      <c r="G100" s="2">
        <v>20.8369333333333</v>
      </c>
      <c r="H100" s="6">
        <f>1+_xlfn.COUNTIFS(A:A,A100,O:O,"&lt;"&amp;O100)</f>
        <v>7</v>
      </c>
      <c r="I100" s="2">
        <f>_xlfn.AVERAGEIF(A:A,A100,G:G)</f>
        <v>50.36510952380955</v>
      </c>
      <c r="J100" s="2">
        <f t="shared" si="8"/>
        <v>-29.528176190476252</v>
      </c>
      <c r="K100" s="2">
        <f t="shared" si="9"/>
        <v>60.47182380952375</v>
      </c>
      <c r="L100" s="2">
        <f t="shared" si="10"/>
        <v>37.64911426877467</v>
      </c>
      <c r="M100" s="2">
        <f>SUMIF(A:A,A100,L:L)</f>
        <v>1931.0553466010988</v>
      </c>
      <c r="N100" s="3">
        <f t="shared" si="11"/>
        <v>0.019496652094949978</v>
      </c>
      <c r="O100" s="7">
        <f t="shared" si="12"/>
        <v>51.29085727795389</v>
      </c>
      <c r="P100" s="3">
        <f t="shared" si="13"/>
      </c>
      <c r="Q100" s="3">
        <f>IF(ISNUMBER(P100),SUMIF(A:A,A100,P:P),"")</f>
      </c>
      <c r="R100" s="3">
        <f t="shared" si="14"/>
      </c>
      <c r="S100" s="8">
        <f t="shared" si="15"/>
      </c>
    </row>
    <row r="101" spans="1:19" ht="15">
      <c r="A101" s="1">
        <v>25</v>
      </c>
      <c r="B101" s="5">
        <v>0.6354166666666666</v>
      </c>
      <c r="C101" s="1" t="s">
        <v>238</v>
      </c>
      <c r="D101" s="1">
        <v>3</v>
      </c>
      <c r="E101" s="1">
        <v>9</v>
      </c>
      <c r="F101" s="1" t="s">
        <v>251</v>
      </c>
      <c r="G101" s="2">
        <v>72.0699666666667</v>
      </c>
      <c r="H101" s="6">
        <f>1+_xlfn.COUNTIFS(A:A,A101,O:O,"&lt;"&amp;O101)</f>
        <v>1</v>
      </c>
      <c r="I101" s="2">
        <f>_xlfn.AVERAGEIF(A:A,A101,G:G)</f>
        <v>46.12690238095238</v>
      </c>
      <c r="J101" s="2">
        <f t="shared" si="8"/>
        <v>25.94306428571432</v>
      </c>
      <c r="K101" s="2">
        <f t="shared" si="9"/>
        <v>115.94306428571431</v>
      </c>
      <c r="L101" s="2">
        <f t="shared" si="10"/>
        <v>1050.0403354655718</v>
      </c>
      <c r="M101" s="2">
        <f>SUMIF(A:A,A101,L:L)</f>
        <v>3848.370152367244</v>
      </c>
      <c r="N101" s="3">
        <f t="shared" si="11"/>
        <v>0.2728532583643654</v>
      </c>
      <c r="O101" s="7">
        <f t="shared" si="12"/>
        <v>3.664973641856277</v>
      </c>
      <c r="P101" s="3">
        <f t="shared" si="13"/>
        <v>0.2728532583643654</v>
      </c>
      <c r="Q101" s="3">
        <f>IF(ISNUMBER(P101),SUMIF(A:A,A101,P:P),"")</f>
        <v>0.8767555040727327</v>
      </c>
      <c r="R101" s="3">
        <f t="shared" si="14"/>
        <v>0.3112079218173125</v>
      </c>
      <c r="S101" s="8">
        <f t="shared" si="15"/>
        <v>3.213285812778979</v>
      </c>
    </row>
    <row r="102" spans="1:19" ht="15">
      <c r="A102" s="1">
        <v>25</v>
      </c>
      <c r="B102" s="5">
        <v>0.6354166666666666</v>
      </c>
      <c r="C102" s="1" t="s">
        <v>238</v>
      </c>
      <c r="D102" s="1">
        <v>3</v>
      </c>
      <c r="E102" s="1">
        <v>13</v>
      </c>
      <c r="F102" s="1" t="s">
        <v>255</v>
      </c>
      <c r="G102" s="2">
        <v>55.320633333333305</v>
      </c>
      <c r="H102" s="6">
        <f>1+_xlfn.COUNTIFS(A:A,A102,O:O,"&lt;"&amp;O102)</f>
        <v>2</v>
      </c>
      <c r="I102" s="2">
        <f>_xlfn.AVERAGEIF(A:A,A102,G:G)</f>
        <v>46.12690238095238</v>
      </c>
      <c r="J102" s="2">
        <f t="shared" si="8"/>
        <v>9.193730952380925</v>
      </c>
      <c r="K102" s="2">
        <f t="shared" si="9"/>
        <v>99.19373095238092</v>
      </c>
      <c r="L102" s="2">
        <f t="shared" si="10"/>
        <v>384.37700589771816</v>
      </c>
      <c r="M102" s="2">
        <f>SUMIF(A:A,A102,L:L)</f>
        <v>3848.370152367244</v>
      </c>
      <c r="N102" s="3">
        <f t="shared" si="11"/>
        <v>0.09988046645182422</v>
      </c>
      <c r="O102" s="7">
        <f t="shared" si="12"/>
        <v>10.011967660186432</v>
      </c>
      <c r="P102" s="3">
        <f t="shared" si="13"/>
        <v>0.09988046645182422</v>
      </c>
      <c r="Q102" s="3">
        <f>IF(ISNUMBER(P102),SUMIF(A:A,A102,P:P),"")</f>
        <v>0.8767555040727327</v>
      </c>
      <c r="R102" s="3">
        <f t="shared" si="14"/>
        <v>0.11392054682047194</v>
      </c>
      <c r="S102" s="8">
        <f t="shared" si="15"/>
        <v>8.778047752666653</v>
      </c>
    </row>
    <row r="103" spans="1:19" ht="15">
      <c r="A103" s="1">
        <v>25</v>
      </c>
      <c r="B103" s="5">
        <v>0.6354166666666666</v>
      </c>
      <c r="C103" s="1" t="s">
        <v>238</v>
      </c>
      <c r="D103" s="1">
        <v>3</v>
      </c>
      <c r="E103" s="1">
        <v>7</v>
      </c>
      <c r="F103" s="1" t="s">
        <v>249</v>
      </c>
      <c r="G103" s="2">
        <v>51.03156666666669</v>
      </c>
      <c r="H103" s="6">
        <f>1+_xlfn.COUNTIFS(A:A,A103,O:O,"&lt;"&amp;O103)</f>
        <v>3</v>
      </c>
      <c r="I103" s="2">
        <f>_xlfn.AVERAGEIF(A:A,A103,G:G)</f>
        <v>46.12690238095238</v>
      </c>
      <c r="J103" s="2">
        <f t="shared" si="8"/>
        <v>4.904664285714311</v>
      </c>
      <c r="K103" s="2">
        <f t="shared" si="9"/>
        <v>94.90466428571432</v>
      </c>
      <c r="L103" s="2">
        <f t="shared" si="10"/>
        <v>297.1627169044758</v>
      </c>
      <c r="M103" s="2">
        <f>SUMIF(A:A,A103,L:L)</f>
        <v>3848.370152367244</v>
      </c>
      <c r="N103" s="3">
        <f t="shared" si="11"/>
        <v>0.07721781043377088</v>
      </c>
      <c r="O103" s="7">
        <f t="shared" si="12"/>
        <v>12.95038015689</v>
      </c>
      <c r="P103" s="3">
        <f t="shared" si="13"/>
        <v>0.07721781043377088</v>
      </c>
      <c r="Q103" s="3">
        <f>IF(ISNUMBER(P103),SUMIF(A:A,A103,P:P),"")</f>
        <v>0.8767555040727327</v>
      </c>
      <c r="R103" s="3">
        <f t="shared" si="14"/>
        <v>0.08807222774773153</v>
      </c>
      <c r="S103" s="8">
        <f t="shared" si="15"/>
        <v>11.354317082387608</v>
      </c>
    </row>
    <row r="104" spans="1:19" ht="15">
      <c r="A104" s="1">
        <v>25</v>
      </c>
      <c r="B104" s="5">
        <v>0.6354166666666666</v>
      </c>
      <c r="C104" s="1" t="s">
        <v>238</v>
      </c>
      <c r="D104" s="1">
        <v>3</v>
      </c>
      <c r="E104" s="1">
        <v>15</v>
      </c>
      <c r="F104" s="1" t="s">
        <v>257</v>
      </c>
      <c r="G104" s="2">
        <v>49.764399999999995</v>
      </c>
      <c r="H104" s="6">
        <f>1+_xlfn.COUNTIFS(A:A,A104,O:O,"&lt;"&amp;O104)</f>
        <v>4</v>
      </c>
      <c r="I104" s="2">
        <f>_xlfn.AVERAGEIF(A:A,A104,G:G)</f>
        <v>46.12690238095238</v>
      </c>
      <c r="J104" s="2">
        <f t="shared" si="8"/>
        <v>3.6374976190476147</v>
      </c>
      <c r="K104" s="2">
        <f t="shared" si="9"/>
        <v>93.63749761904762</v>
      </c>
      <c r="L104" s="2">
        <f t="shared" si="10"/>
        <v>275.4069596795606</v>
      </c>
      <c r="M104" s="2">
        <f>SUMIF(A:A,A104,L:L)</f>
        <v>3848.370152367244</v>
      </c>
      <c r="N104" s="3">
        <f t="shared" si="11"/>
        <v>0.07156457117570923</v>
      </c>
      <c r="O104" s="7">
        <f t="shared" si="12"/>
        <v>13.973394705946683</v>
      </c>
      <c r="P104" s="3">
        <f t="shared" si="13"/>
        <v>0.07156457117570923</v>
      </c>
      <c r="Q104" s="3">
        <f>IF(ISNUMBER(P104),SUMIF(A:A,A104,P:P),"")</f>
        <v>0.8767555040727327</v>
      </c>
      <c r="R104" s="3">
        <f t="shared" si="14"/>
        <v>0.08162431925807731</v>
      </c>
      <c r="S104" s="8">
        <f t="shared" si="15"/>
        <v>12.251250719019538</v>
      </c>
    </row>
    <row r="105" spans="1:19" ht="15">
      <c r="A105" s="1">
        <v>25</v>
      </c>
      <c r="B105" s="5">
        <v>0.6354166666666666</v>
      </c>
      <c r="C105" s="1" t="s">
        <v>238</v>
      </c>
      <c r="D105" s="1">
        <v>3</v>
      </c>
      <c r="E105" s="1">
        <v>8</v>
      </c>
      <c r="F105" s="1" t="s">
        <v>250</v>
      </c>
      <c r="G105" s="2">
        <v>49.5966666666666</v>
      </c>
      <c r="H105" s="6">
        <f>1+_xlfn.COUNTIFS(A:A,A105,O:O,"&lt;"&amp;O105)</f>
        <v>5</v>
      </c>
      <c r="I105" s="2">
        <f>_xlfn.AVERAGEIF(A:A,A105,G:G)</f>
        <v>46.12690238095238</v>
      </c>
      <c r="J105" s="2">
        <f t="shared" si="8"/>
        <v>3.46976428571422</v>
      </c>
      <c r="K105" s="2">
        <f t="shared" si="9"/>
        <v>93.46976428571422</v>
      </c>
      <c r="L105" s="2">
        <f t="shared" si="10"/>
        <v>272.6491645391839</v>
      </c>
      <c r="M105" s="2">
        <f>SUMIF(A:A,A105,L:L)</f>
        <v>3848.370152367244</v>
      </c>
      <c r="N105" s="3">
        <f t="shared" si="11"/>
        <v>0.0708479573804691</v>
      </c>
      <c r="O105" s="7">
        <f t="shared" si="12"/>
        <v>14.114732971478347</v>
      </c>
      <c r="P105" s="3">
        <f t="shared" si="13"/>
        <v>0.0708479573804691</v>
      </c>
      <c r="Q105" s="3">
        <f>IF(ISNUMBER(P105),SUMIF(A:A,A105,P:P),"")</f>
        <v>0.8767555040727327</v>
      </c>
      <c r="R105" s="3">
        <f t="shared" si="14"/>
        <v>0.08080697189965037</v>
      </c>
      <c r="S105" s="8">
        <f t="shared" si="15"/>
        <v>12.375169821260517</v>
      </c>
    </row>
    <row r="106" spans="1:19" ht="15">
      <c r="A106" s="1">
        <v>25</v>
      </c>
      <c r="B106" s="5">
        <v>0.6354166666666666</v>
      </c>
      <c r="C106" s="1" t="s">
        <v>238</v>
      </c>
      <c r="D106" s="1">
        <v>3</v>
      </c>
      <c r="E106" s="1">
        <v>1</v>
      </c>
      <c r="F106" s="1" t="s">
        <v>245</v>
      </c>
      <c r="G106" s="2">
        <v>44.657799999999995</v>
      </c>
      <c r="H106" s="6">
        <f>1+_xlfn.COUNTIFS(A:A,A106,O:O,"&lt;"&amp;O106)</f>
        <v>9</v>
      </c>
      <c r="I106" s="2">
        <f>_xlfn.AVERAGEIF(A:A,A106,G:G)</f>
        <v>46.12690238095238</v>
      </c>
      <c r="J106" s="2">
        <f t="shared" si="8"/>
        <v>-1.4691023809523855</v>
      </c>
      <c r="K106" s="2">
        <f t="shared" si="9"/>
        <v>88.53089761904761</v>
      </c>
      <c r="L106" s="2">
        <f t="shared" si="10"/>
        <v>202.72570473662287</v>
      </c>
      <c r="M106" s="2">
        <f>SUMIF(A:A,A106,L:L)</f>
        <v>3848.370152367244</v>
      </c>
      <c r="N106" s="3">
        <f t="shared" si="11"/>
        <v>0.05267832789211309</v>
      </c>
      <c r="O106" s="7">
        <f t="shared" si="12"/>
        <v>18.98313860774078</v>
      </c>
      <c r="P106" s="3">
        <f t="shared" si="13"/>
        <v>0.05267832789211309</v>
      </c>
      <c r="Q106" s="3">
        <f>IF(ISNUMBER(P106),SUMIF(A:A,A106,P:P),"")</f>
        <v>0.8767555040727327</v>
      </c>
      <c r="R106" s="3">
        <f t="shared" si="14"/>
        <v>0.060083258841729575</v>
      </c>
      <c r="S106" s="8">
        <f t="shared" si="15"/>
        <v>16.64357125891232</v>
      </c>
    </row>
    <row r="107" spans="1:19" ht="15">
      <c r="A107" s="1">
        <v>25</v>
      </c>
      <c r="B107" s="5">
        <v>0.6354166666666666</v>
      </c>
      <c r="C107" s="1" t="s">
        <v>238</v>
      </c>
      <c r="D107" s="1">
        <v>3</v>
      </c>
      <c r="E107" s="1">
        <v>2</v>
      </c>
      <c r="F107" s="1" t="s">
        <v>246</v>
      </c>
      <c r="G107" s="2">
        <v>44.714433333333396</v>
      </c>
      <c r="H107" s="6">
        <f>1+_xlfn.COUNTIFS(A:A,A107,O:O,"&lt;"&amp;O107)</f>
        <v>8</v>
      </c>
      <c r="I107" s="2">
        <f>_xlfn.AVERAGEIF(A:A,A107,G:G)</f>
        <v>46.12690238095238</v>
      </c>
      <c r="J107" s="2">
        <f t="shared" si="8"/>
        <v>-1.412469047618984</v>
      </c>
      <c r="K107" s="2">
        <f t="shared" si="9"/>
        <v>88.58753095238102</v>
      </c>
      <c r="L107" s="2">
        <f t="shared" si="10"/>
        <v>203.4157383845361</v>
      </c>
      <c r="M107" s="2">
        <f>SUMIF(A:A,A107,L:L)</f>
        <v>3848.370152367244</v>
      </c>
      <c r="N107" s="3">
        <f t="shared" si="11"/>
        <v>0.05285763331768104</v>
      </c>
      <c r="O107" s="7">
        <f t="shared" si="12"/>
        <v>18.918743372217858</v>
      </c>
      <c r="P107" s="3">
        <f t="shared" si="13"/>
        <v>0.05285763331768104</v>
      </c>
      <c r="Q107" s="3">
        <f>IF(ISNUMBER(P107),SUMIF(A:A,A107,P:P),"")</f>
        <v>0.8767555040727327</v>
      </c>
      <c r="R107" s="3">
        <f t="shared" si="14"/>
        <v>0.06028776902128937</v>
      </c>
      <c r="S107" s="8">
        <f t="shared" si="15"/>
        <v>16.58711238173154</v>
      </c>
    </row>
    <row r="108" spans="1:19" ht="15">
      <c r="A108" s="1">
        <v>25</v>
      </c>
      <c r="B108" s="5">
        <v>0.6354166666666666</v>
      </c>
      <c r="C108" s="1" t="s">
        <v>238</v>
      </c>
      <c r="D108" s="1">
        <v>3</v>
      </c>
      <c r="E108" s="1">
        <v>3</v>
      </c>
      <c r="F108" s="1" t="s">
        <v>247</v>
      </c>
      <c r="G108" s="2">
        <v>28.761433333333304</v>
      </c>
      <c r="H108" s="6">
        <f>1+_xlfn.COUNTIFS(A:A,A108,O:O,"&lt;"&amp;O108)</f>
        <v>14</v>
      </c>
      <c r="I108" s="2">
        <f>_xlfn.AVERAGEIF(A:A,A108,G:G)</f>
        <v>46.12690238095238</v>
      </c>
      <c r="J108" s="2">
        <f t="shared" si="8"/>
        <v>-17.365469047619076</v>
      </c>
      <c r="K108" s="2">
        <f t="shared" si="9"/>
        <v>72.63453095238093</v>
      </c>
      <c r="L108" s="2">
        <f t="shared" si="10"/>
        <v>78.10638886451443</v>
      </c>
      <c r="M108" s="2">
        <f>SUMIF(A:A,A108,L:L)</f>
        <v>3848.370152367244</v>
      </c>
      <c r="N108" s="3">
        <f t="shared" si="11"/>
        <v>0.020295965765265312</v>
      </c>
      <c r="O108" s="7">
        <f t="shared" si="12"/>
        <v>49.27087538309748</v>
      </c>
      <c r="P108" s="3">
        <f t="shared" si="13"/>
      </c>
      <c r="Q108" s="3">
        <f>IF(ISNUMBER(P108),SUMIF(A:A,A108,P:P),"")</f>
      </c>
      <c r="R108" s="3">
        <f t="shared" si="14"/>
      </c>
      <c r="S108" s="8">
        <f t="shared" si="15"/>
      </c>
    </row>
    <row r="109" spans="1:19" ht="15">
      <c r="A109" s="1">
        <v>25</v>
      </c>
      <c r="B109" s="5">
        <v>0.6354166666666666</v>
      </c>
      <c r="C109" s="1" t="s">
        <v>238</v>
      </c>
      <c r="D109" s="1">
        <v>3</v>
      </c>
      <c r="E109" s="1">
        <v>6</v>
      </c>
      <c r="F109" s="1" t="s">
        <v>248</v>
      </c>
      <c r="G109" s="2">
        <v>48.4630666666667</v>
      </c>
      <c r="H109" s="6">
        <f>1+_xlfn.COUNTIFS(A:A,A109,O:O,"&lt;"&amp;O109)</f>
        <v>6</v>
      </c>
      <c r="I109" s="2">
        <f>_xlfn.AVERAGEIF(A:A,A109,G:G)</f>
        <v>46.12690238095238</v>
      </c>
      <c r="J109" s="2">
        <f t="shared" si="8"/>
        <v>2.336164285714318</v>
      </c>
      <c r="K109" s="2">
        <f t="shared" si="9"/>
        <v>92.33616428571432</v>
      </c>
      <c r="L109" s="2">
        <f t="shared" si="10"/>
        <v>254.7212620100143</v>
      </c>
      <c r="M109" s="2">
        <f>SUMIF(A:A,A109,L:L)</f>
        <v>3848.370152367244</v>
      </c>
      <c r="N109" s="3">
        <f t="shared" si="11"/>
        <v>0.06618938717558857</v>
      </c>
      <c r="O109" s="7">
        <f t="shared" si="12"/>
        <v>15.108162239773868</v>
      </c>
      <c r="P109" s="3">
        <f t="shared" si="13"/>
        <v>0.06618938717558857</v>
      </c>
      <c r="Q109" s="3">
        <f>IF(ISNUMBER(P109),SUMIF(A:A,A109,P:P),"")</f>
        <v>0.8767555040727327</v>
      </c>
      <c r="R109" s="3">
        <f t="shared" si="14"/>
        <v>0.07549355192881427</v>
      </c>
      <c r="S109" s="8">
        <f t="shared" si="15"/>
        <v>13.246164400145563</v>
      </c>
    </row>
    <row r="110" spans="1:19" ht="15">
      <c r="A110" s="1">
        <v>25</v>
      </c>
      <c r="B110" s="5">
        <v>0.6354166666666666</v>
      </c>
      <c r="C110" s="1" t="s">
        <v>238</v>
      </c>
      <c r="D110" s="1">
        <v>3</v>
      </c>
      <c r="E110" s="1">
        <v>10</v>
      </c>
      <c r="F110" s="1" t="s">
        <v>252</v>
      </c>
      <c r="G110" s="2">
        <v>44.207</v>
      </c>
      <c r="H110" s="6">
        <f>1+_xlfn.COUNTIFS(A:A,A110,O:O,"&lt;"&amp;O110)</f>
        <v>10</v>
      </c>
      <c r="I110" s="2">
        <f>_xlfn.AVERAGEIF(A:A,A110,G:G)</f>
        <v>46.12690238095238</v>
      </c>
      <c r="J110" s="2">
        <f t="shared" si="8"/>
        <v>-1.9199023809523794</v>
      </c>
      <c r="K110" s="2">
        <f t="shared" si="9"/>
        <v>88.08009761904762</v>
      </c>
      <c r="L110" s="2">
        <f t="shared" si="10"/>
        <v>197.3158722621553</v>
      </c>
      <c r="M110" s="2">
        <f>SUMIF(A:A,A110,L:L)</f>
        <v>3848.370152367244</v>
      </c>
      <c r="N110" s="3">
        <f t="shared" si="11"/>
        <v>0.05127258149551456</v>
      </c>
      <c r="O110" s="7">
        <f t="shared" si="12"/>
        <v>19.503601551396088</v>
      </c>
      <c r="P110" s="3">
        <f t="shared" si="13"/>
        <v>0.05127258149551456</v>
      </c>
      <c r="Q110" s="3">
        <f>IF(ISNUMBER(P110),SUMIF(A:A,A110,P:P),"")</f>
        <v>0.8767555040727327</v>
      </c>
      <c r="R110" s="3">
        <f t="shared" si="14"/>
        <v>0.058479908318044796</v>
      </c>
      <c r="S110" s="8">
        <f t="shared" si="15"/>
        <v>17.099890009428005</v>
      </c>
    </row>
    <row r="111" spans="1:19" ht="15">
      <c r="A111" s="1">
        <v>25</v>
      </c>
      <c r="B111" s="5">
        <v>0.6354166666666666</v>
      </c>
      <c r="C111" s="1" t="s">
        <v>238</v>
      </c>
      <c r="D111" s="1">
        <v>3</v>
      </c>
      <c r="E111" s="1">
        <v>11</v>
      </c>
      <c r="F111" s="1" t="s">
        <v>253</v>
      </c>
      <c r="G111" s="2">
        <v>47.2094666666667</v>
      </c>
      <c r="H111" s="6">
        <f>1+_xlfn.COUNTIFS(A:A,A111,O:O,"&lt;"&amp;O111)</f>
        <v>7</v>
      </c>
      <c r="I111" s="2">
        <f>_xlfn.AVERAGEIF(A:A,A111,G:G)</f>
        <v>46.12690238095238</v>
      </c>
      <c r="J111" s="2">
        <f aca="true" t="shared" si="16" ref="J111:J164">G111-I111</f>
        <v>1.0825642857143194</v>
      </c>
      <c r="K111" s="2">
        <f aca="true" t="shared" si="17" ref="K111:K164">90+J111</f>
        <v>91.08256428571431</v>
      </c>
      <c r="L111" s="2">
        <f aca="true" t="shared" si="18" ref="L111:L164">EXP(0.06*K111)</f>
        <v>236.26495291736356</v>
      </c>
      <c r="M111" s="2">
        <f>SUMIF(A:A,A111,L:L)</f>
        <v>3848.370152367244</v>
      </c>
      <c r="N111" s="3">
        <f aca="true" t="shared" si="19" ref="N111:N164">L111/M111</f>
        <v>0.061393510385696695</v>
      </c>
      <c r="O111" s="7">
        <f aca="true" t="shared" si="20" ref="O111:O164">1/N111</f>
        <v>16.2883665344697</v>
      </c>
      <c r="P111" s="3">
        <f aca="true" t="shared" si="21" ref="P111:P164">IF(O111&gt;21,"",N111)</f>
        <v>0.061393510385696695</v>
      </c>
      <c r="Q111" s="3">
        <f>IF(ISNUMBER(P111),SUMIF(A:A,A111,P:P),"")</f>
        <v>0.8767555040727327</v>
      </c>
      <c r="R111" s="3">
        <f aca="true" t="shared" si="22" ref="R111:R164">_xlfn.IFERROR(P111*(1/Q111),"")</f>
        <v>0.07002352434687846</v>
      </c>
      <c r="S111" s="8">
        <f aca="true" t="shared" si="23" ref="S111:S164">_xlfn.IFERROR(1/R111,"")</f>
        <v>14.280915011450412</v>
      </c>
    </row>
    <row r="112" spans="1:19" ht="15">
      <c r="A112" s="1">
        <v>25</v>
      </c>
      <c r="B112" s="5">
        <v>0.6354166666666666</v>
      </c>
      <c r="C112" s="1" t="s">
        <v>238</v>
      </c>
      <c r="D112" s="1">
        <v>3</v>
      </c>
      <c r="E112" s="1">
        <v>12</v>
      </c>
      <c r="F112" s="1" t="s">
        <v>254</v>
      </c>
      <c r="G112" s="2">
        <v>42.8766333333333</v>
      </c>
      <c r="H112" s="6">
        <f>1+_xlfn.COUNTIFS(A:A,A112,O:O,"&lt;"&amp;O112)</f>
        <v>11</v>
      </c>
      <c r="I112" s="2">
        <f>_xlfn.AVERAGEIF(A:A,A112,G:G)</f>
        <v>46.12690238095238</v>
      </c>
      <c r="J112" s="2">
        <f t="shared" si="16"/>
        <v>-3.250269047619078</v>
      </c>
      <c r="K112" s="2">
        <f t="shared" si="17"/>
        <v>86.74973095238093</v>
      </c>
      <c r="L112" s="2">
        <f t="shared" si="18"/>
        <v>182.17793187271454</v>
      </c>
      <c r="M112" s="2">
        <f>SUMIF(A:A,A112,L:L)</f>
        <v>3848.370152367244</v>
      </c>
      <c r="N112" s="3">
        <f t="shared" si="19"/>
        <v>0.04733898368914737</v>
      </c>
      <c r="O112" s="7">
        <f t="shared" si="20"/>
        <v>21.124238884521162</v>
      </c>
      <c r="P112" s="3">
        <f t="shared" si="21"/>
      </c>
      <c r="Q112" s="3">
        <f>IF(ISNUMBER(P112),SUMIF(A:A,A112,P:P),"")</f>
      </c>
      <c r="R112" s="3">
        <f t="shared" si="22"/>
      </c>
      <c r="S112" s="8">
        <f t="shared" si="23"/>
      </c>
    </row>
    <row r="113" spans="1:19" ht="15">
      <c r="A113" s="1">
        <v>25</v>
      </c>
      <c r="B113" s="5">
        <v>0.6354166666666666</v>
      </c>
      <c r="C113" s="1" t="s">
        <v>238</v>
      </c>
      <c r="D113" s="1">
        <v>3</v>
      </c>
      <c r="E113" s="1">
        <v>14</v>
      </c>
      <c r="F113" s="1" t="s">
        <v>256</v>
      </c>
      <c r="G113" s="2">
        <v>37.4686333333333</v>
      </c>
      <c r="H113" s="6">
        <f>1+_xlfn.COUNTIFS(A:A,A113,O:O,"&lt;"&amp;O113)</f>
        <v>12</v>
      </c>
      <c r="I113" s="2">
        <f>_xlfn.AVERAGEIF(A:A,A113,G:G)</f>
        <v>46.12690238095238</v>
      </c>
      <c r="J113" s="2">
        <f t="shared" si="16"/>
        <v>-8.65826904761908</v>
      </c>
      <c r="K113" s="2">
        <f t="shared" si="17"/>
        <v>81.34173095238091</v>
      </c>
      <c r="L113" s="2">
        <f t="shared" si="18"/>
        <v>131.6970036475257</v>
      </c>
      <c r="M113" s="2">
        <f>SUMIF(A:A,A113,L:L)</f>
        <v>3848.370152367244</v>
      </c>
      <c r="N113" s="3">
        <f t="shared" si="19"/>
        <v>0.03422150116368485</v>
      </c>
      <c r="O113" s="7">
        <f t="shared" si="20"/>
        <v>29.221394912423634</v>
      </c>
      <c r="P113" s="3">
        <f t="shared" si="21"/>
      </c>
      <c r="Q113" s="3">
        <f>IF(ISNUMBER(P113),SUMIF(A:A,A113,P:P),"")</f>
      </c>
      <c r="R113" s="3">
        <f t="shared" si="22"/>
      </c>
      <c r="S113" s="8">
        <f t="shared" si="23"/>
      </c>
    </row>
    <row r="114" spans="1:19" ht="15">
      <c r="A114" s="1">
        <v>25</v>
      </c>
      <c r="B114" s="5">
        <v>0.6354166666666666</v>
      </c>
      <c r="C114" s="1" t="s">
        <v>238</v>
      </c>
      <c r="D114" s="1">
        <v>3</v>
      </c>
      <c r="E114" s="1">
        <v>17</v>
      </c>
      <c r="F114" s="1" t="s">
        <v>258</v>
      </c>
      <c r="G114" s="2">
        <v>29.6349333333334</v>
      </c>
      <c r="H114" s="6">
        <f>1+_xlfn.COUNTIFS(A:A,A114,O:O,"&lt;"&amp;O114)</f>
        <v>13</v>
      </c>
      <c r="I114" s="2">
        <f>_xlfn.AVERAGEIF(A:A,A114,G:G)</f>
        <v>46.12690238095238</v>
      </c>
      <c r="J114" s="2">
        <f t="shared" si="16"/>
        <v>-16.49196904761898</v>
      </c>
      <c r="K114" s="2">
        <f t="shared" si="17"/>
        <v>73.50803095238102</v>
      </c>
      <c r="L114" s="2">
        <f t="shared" si="18"/>
        <v>82.30911518528622</v>
      </c>
      <c r="M114" s="2">
        <f>SUMIF(A:A,A114,L:L)</f>
        <v>3848.370152367244</v>
      </c>
      <c r="N114" s="3">
        <f t="shared" si="19"/>
        <v>0.021388045309169518</v>
      </c>
      <c r="O114" s="7">
        <f t="shared" si="20"/>
        <v>46.75509077827128</v>
      </c>
      <c r="P114" s="3">
        <f t="shared" si="21"/>
      </c>
      <c r="Q114" s="3">
        <f>IF(ISNUMBER(P114),SUMIF(A:A,A114,P:P),"")</f>
      </c>
      <c r="R114" s="3">
        <f t="shared" si="22"/>
      </c>
      <c r="S114" s="8">
        <f t="shared" si="23"/>
      </c>
    </row>
    <row r="115" spans="1:19" ht="15">
      <c r="A115" s="1">
        <v>8</v>
      </c>
      <c r="B115" s="5">
        <v>0.638888888888889</v>
      </c>
      <c r="C115" s="1" t="s">
        <v>54</v>
      </c>
      <c r="D115" s="1">
        <v>4</v>
      </c>
      <c r="E115" s="1">
        <v>7</v>
      </c>
      <c r="F115" s="1" t="s">
        <v>73</v>
      </c>
      <c r="G115" s="2">
        <v>74.1531333333334</v>
      </c>
      <c r="H115" s="6">
        <f>1+_xlfn.COUNTIFS(A:A,A115,O:O,"&lt;"&amp;O115)</f>
        <v>1</v>
      </c>
      <c r="I115" s="2">
        <f>_xlfn.AVERAGEIF(A:A,A115,G:G)</f>
        <v>47.95682592592593</v>
      </c>
      <c r="J115" s="2">
        <f t="shared" si="16"/>
        <v>26.196307407407467</v>
      </c>
      <c r="K115" s="2">
        <f t="shared" si="17"/>
        <v>116.19630740740746</v>
      </c>
      <c r="L115" s="2">
        <f t="shared" si="18"/>
        <v>1066.117095570843</v>
      </c>
      <c r="M115" s="2">
        <f>SUMIF(A:A,A115,L:L)</f>
        <v>2798.272195830524</v>
      </c>
      <c r="N115" s="3">
        <f t="shared" si="19"/>
        <v>0.38099120491543914</v>
      </c>
      <c r="O115" s="7">
        <f t="shared" si="20"/>
        <v>2.624732505890653</v>
      </c>
      <c r="P115" s="3">
        <f t="shared" si="21"/>
        <v>0.38099120491543914</v>
      </c>
      <c r="Q115" s="3">
        <f>IF(ISNUMBER(P115),SUMIF(A:A,A115,P:P),"")</f>
        <v>0.9485045606503064</v>
      </c>
      <c r="R115" s="3">
        <f t="shared" si="22"/>
        <v>0.4016756700191582</v>
      </c>
      <c r="S115" s="8">
        <f t="shared" si="23"/>
        <v>2.489570752324392</v>
      </c>
    </row>
    <row r="116" spans="1:19" ht="15">
      <c r="A116" s="1">
        <v>8</v>
      </c>
      <c r="B116" s="5">
        <v>0.638888888888889</v>
      </c>
      <c r="C116" s="1" t="s">
        <v>54</v>
      </c>
      <c r="D116" s="1">
        <v>4</v>
      </c>
      <c r="E116" s="1">
        <v>4</v>
      </c>
      <c r="F116" s="1" t="s">
        <v>70</v>
      </c>
      <c r="G116" s="2">
        <v>56.6309666666666</v>
      </c>
      <c r="H116" s="6">
        <f>1+_xlfn.COUNTIFS(A:A,A116,O:O,"&lt;"&amp;O116)</f>
        <v>2</v>
      </c>
      <c r="I116" s="2">
        <f>_xlfn.AVERAGEIF(A:A,A116,G:G)</f>
        <v>47.95682592592593</v>
      </c>
      <c r="J116" s="2">
        <f t="shared" si="16"/>
        <v>8.674140740740668</v>
      </c>
      <c r="K116" s="2">
        <f t="shared" si="17"/>
        <v>98.67414074074067</v>
      </c>
      <c r="L116" s="2">
        <f t="shared" si="18"/>
        <v>372.57875729236093</v>
      </c>
      <c r="M116" s="2">
        <f>SUMIF(A:A,A116,L:L)</f>
        <v>2798.272195830524</v>
      </c>
      <c r="N116" s="3">
        <f t="shared" si="19"/>
        <v>0.13314600268248028</v>
      </c>
      <c r="O116" s="7">
        <f t="shared" si="20"/>
        <v>7.510552174703648</v>
      </c>
      <c r="P116" s="3">
        <f t="shared" si="21"/>
        <v>0.13314600268248028</v>
      </c>
      <c r="Q116" s="3">
        <f>IF(ISNUMBER(P116),SUMIF(A:A,A116,P:P),"")</f>
        <v>0.9485045606503064</v>
      </c>
      <c r="R116" s="3">
        <f t="shared" si="22"/>
        <v>0.14037465733553642</v>
      </c>
      <c r="S116" s="8">
        <f t="shared" si="23"/>
        <v>7.123792990708487</v>
      </c>
    </row>
    <row r="117" spans="1:19" ht="15">
      <c r="A117" s="1">
        <v>8</v>
      </c>
      <c r="B117" s="5">
        <v>0.638888888888889</v>
      </c>
      <c r="C117" s="1" t="s">
        <v>54</v>
      </c>
      <c r="D117" s="1">
        <v>4</v>
      </c>
      <c r="E117" s="1">
        <v>1</v>
      </c>
      <c r="F117" s="1" t="s">
        <v>67</v>
      </c>
      <c r="G117" s="2">
        <v>54.6339666666667</v>
      </c>
      <c r="H117" s="6">
        <f>1+_xlfn.COUNTIFS(A:A,A117,O:O,"&lt;"&amp;O117)</f>
        <v>3</v>
      </c>
      <c r="I117" s="2">
        <f>_xlfn.AVERAGEIF(A:A,A117,G:G)</f>
        <v>47.95682592592593</v>
      </c>
      <c r="J117" s="2">
        <f t="shared" si="16"/>
        <v>6.677140740740768</v>
      </c>
      <c r="K117" s="2">
        <f t="shared" si="17"/>
        <v>96.67714074074077</v>
      </c>
      <c r="L117" s="2">
        <f t="shared" si="18"/>
        <v>330.50720007139614</v>
      </c>
      <c r="M117" s="2">
        <f>SUMIF(A:A,A117,L:L)</f>
        <v>2798.272195830524</v>
      </c>
      <c r="N117" s="3">
        <f t="shared" si="19"/>
        <v>0.11811116894341366</v>
      </c>
      <c r="O117" s="7">
        <f t="shared" si="20"/>
        <v>8.466599805468812</v>
      </c>
      <c r="P117" s="3">
        <f t="shared" si="21"/>
        <v>0.11811116894341366</v>
      </c>
      <c r="Q117" s="3">
        <f>IF(ISNUMBER(P117),SUMIF(A:A,A117,P:P),"")</f>
        <v>0.9485045606503064</v>
      </c>
      <c r="R117" s="3">
        <f t="shared" si="22"/>
        <v>0.12452356461252562</v>
      </c>
      <c r="S117" s="8">
        <f t="shared" si="23"/>
        <v>8.030608528688164</v>
      </c>
    </row>
    <row r="118" spans="1:19" ht="15">
      <c r="A118" s="1">
        <v>8</v>
      </c>
      <c r="B118" s="5">
        <v>0.638888888888889</v>
      </c>
      <c r="C118" s="1" t="s">
        <v>54</v>
      </c>
      <c r="D118" s="1">
        <v>4</v>
      </c>
      <c r="E118" s="1">
        <v>2</v>
      </c>
      <c r="F118" s="1" t="s">
        <v>68</v>
      </c>
      <c r="G118" s="2">
        <v>53.2510666666667</v>
      </c>
      <c r="H118" s="6">
        <f>1+_xlfn.COUNTIFS(A:A,A118,O:O,"&lt;"&amp;O118)</f>
        <v>4</v>
      </c>
      <c r="I118" s="2">
        <f>_xlfn.AVERAGEIF(A:A,A118,G:G)</f>
        <v>47.95682592592593</v>
      </c>
      <c r="J118" s="2">
        <f t="shared" si="16"/>
        <v>5.294240740740769</v>
      </c>
      <c r="K118" s="2">
        <f t="shared" si="17"/>
        <v>95.29424074074078</v>
      </c>
      <c r="L118" s="2">
        <f t="shared" si="18"/>
        <v>304.1905896027348</v>
      </c>
      <c r="M118" s="2">
        <f>SUMIF(A:A,A118,L:L)</f>
        <v>2798.272195830524</v>
      </c>
      <c r="N118" s="3">
        <f t="shared" si="19"/>
        <v>0.10870657617081864</v>
      </c>
      <c r="O118" s="7">
        <f t="shared" si="20"/>
        <v>9.1990754858163</v>
      </c>
      <c r="P118" s="3">
        <f t="shared" si="21"/>
        <v>0.10870657617081864</v>
      </c>
      <c r="Q118" s="3">
        <f>IF(ISNUMBER(P118),SUMIF(A:A,A118,P:P),"")</f>
        <v>0.9485045606503064</v>
      </c>
      <c r="R118" s="3">
        <f t="shared" si="22"/>
        <v>0.11460838532635843</v>
      </c>
      <c r="S118" s="8">
        <f t="shared" si="23"/>
        <v>8.725365052063193</v>
      </c>
    </row>
    <row r="119" spans="1:19" ht="15">
      <c r="A119" s="1">
        <v>8</v>
      </c>
      <c r="B119" s="5">
        <v>0.638888888888889</v>
      </c>
      <c r="C119" s="1" t="s">
        <v>54</v>
      </c>
      <c r="D119" s="1">
        <v>4</v>
      </c>
      <c r="E119" s="1">
        <v>9</v>
      </c>
      <c r="F119" s="1" t="s">
        <v>75</v>
      </c>
      <c r="G119" s="2">
        <v>50.4896</v>
      </c>
      <c r="H119" s="6">
        <f>1+_xlfn.COUNTIFS(A:A,A119,O:O,"&lt;"&amp;O119)</f>
        <v>5</v>
      </c>
      <c r="I119" s="2">
        <f>_xlfn.AVERAGEIF(A:A,A119,G:G)</f>
        <v>47.95682592592593</v>
      </c>
      <c r="J119" s="2">
        <f t="shared" si="16"/>
        <v>2.5327740740740694</v>
      </c>
      <c r="K119" s="2">
        <f t="shared" si="17"/>
        <v>92.53277407407407</v>
      </c>
      <c r="L119" s="2">
        <f t="shared" si="18"/>
        <v>257.74389695109153</v>
      </c>
      <c r="M119" s="2">
        <f>SUMIF(A:A,A119,L:L)</f>
        <v>2798.272195830524</v>
      </c>
      <c r="N119" s="3">
        <f t="shared" si="19"/>
        <v>0.0921082292620191</v>
      </c>
      <c r="O119" s="7">
        <f t="shared" si="20"/>
        <v>10.856793231311752</v>
      </c>
      <c r="P119" s="3">
        <f t="shared" si="21"/>
        <v>0.0921082292620191</v>
      </c>
      <c r="Q119" s="3">
        <f>IF(ISNUMBER(P119),SUMIF(A:A,A119,P:P),"")</f>
        <v>0.9485045606503064</v>
      </c>
      <c r="R119" s="3">
        <f t="shared" si="22"/>
        <v>0.09710889444629403</v>
      </c>
      <c r="S119" s="8">
        <f t="shared" si="23"/>
        <v>10.297717893936573</v>
      </c>
    </row>
    <row r="120" spans="1:19" ht="15">
      <c r="A120" s="1">
        <v>8</v>
      </c>
      <c r="B120" s="5">
        <v>0.638888888888889</v>
      </c>
      <c r="C120" s="1" t="s">
        <v>54</v>
      </c>
      <c r="D120" s="1">
        <v>4</v>
      </c>
      <c r="E120" s="1">
        <v>3</v>
      </c>
      <c r="F120" s="1" t="s">
        <v>69</v>
      </c>
      <c r="G120" s="2">
        <v>44.3643</v>
      </c>
      <c r="H120" s="6">
        <f>1+_xlfn.COUNTIFS(A:A,A120,O:O,"&lt;"&amp;O120)</f>
        <v>6</v>
      </c>
      <c r="I120" s="2">
        <f>_xlfn.AVERAGEIF(A:A,A120,G:G)</f>
        <v>47.95682592592593</v>
      </c>
      <c r="J120" s="2">
        <f t="shared" si="16"/>
        <v>-3.5925259259259334</v>
      </c>
      <c r="K120" s="2">
        <f t="shared" si="17"/>
        <v>86.40747407407406</v>
      </c>
      <c r="L120" s="2">
        <f t="shared" si="18"/>
        <v>178.47498376875595</v>
      </c>
      <c r="M120" s="2">
        <f>SUMIF(A:A,A120,L:L)</f>
        <v>2798.272195830524</v>
      </c>
      <c r="N120" s="3">
        <f t="shared" si="19"/>
        <v>0.063780422803288</v>
      </c>
      <c r="O120" s="7">
        <f t="shared" si="20"/>
        <v>15.678792269599821</v>
      </c>
      <c r="P120" s="3">
        <f t="shared" si="21"/>
        <v>0.063780422803288</v>
      </c>
      <c r="Q120" s="3">
        <f>IF(ISNUMBER(P120),SUMIF(A:A,A120,P:P),"")</f>
        <v>0.9485045606503064</v>
      </c>
      <c r="R120" s="3">
        <f t="shared" si="22"/>
        <v>0.06724313772361763</v>
      </c>
      <c r="S120" s="8">
        <f t="shared" si="23"/>
        <v>14.871405973204201</v>
      </c>
    </row>
    <row r="121" spans="1:19" ht="15">
      <c r="A121" s="1">
        <v>8</v>
      </c>
      <c r="B121" s="5">
        <v>0.638888888888889</v>
      </c>
      <c r="C121" s="1" t="s">
        <v>54</v>
      </c>
      <c r="D121" s="1">
        <v>4</v>
      </c>
      <c r="E121" s="1">
        <v>5</v>
      </c>
      <c r="F121" s="1" t="s">
        <v>71</v>
      </c>
      <c r="G121" s="2">
        <v>40.8519</v>
      </c>
      <c r="H121" s="6">
        <f>1+_xlfn.COUNTIFS(A:A,A121,O:O,"&lt;"&amp;O121)</f>
        <v>7</v>
      </c>
      <c r="I121" s="2">
        <f>_xlfn.AVERAGEIF(A:A,A121,G:G)</f>
        <v>47.95682592592593</v>
      </c>
      <c r="J121" s="2">
        <f t="shared" si="16"/>
        <v>-7.104925925925933</v>
      </c>
      <c r="K121" s="2">
        <f t="shared" si="17"/>
        <v>82.89507407407407</v>
      </c>
      <c r="L121" s="2">
        <f t="shared" si="18"/>
        <v>144.56141642901693</v>
      </c>
      <c r="M121" s="2">
        <f>SUMIF(A:A,A121,L:L)</f>
        <v>2798.272195830524</v>
      </c>
      <c r="N121" s="3">
        <f t="shared" si="19"/>
        <v>0.05166095587284755</v>
      </c>
      <c r="O121" s="7">
        <f t="shared" si="20"/>
        <v>19.35697826539035</v>
      </c>
      <c r="P121" s="3">
        <f t="shared" si="21"/>
        <v>0.05166095587284755</v>
      </c>
      <c r="Q121" s="3">
        <f>IF(ISNUMBER(P121),SUMIF(A:A,A121,P:P),"")</f>
        <v>0.9485045606503064</v>
      </c>
      <c r="R121" s="3">
        <f t="shared" si="22"/>
        <v>0.054465690536509556</v>
      </c>
      <c r="S121" s="8">
        <f t="shared" si="23"/>
        <v>18.360182165131604</v>
      </c>
    </row>
    <row r="122" spans="1:19" ht="15">
      <c r="A122" s="1">
        <v>8</v>
      </c>
      <c r="B122" s="5">
        <v>0.638888888888889</v>
      </c>
      <c r="C122" s="1" t="s">
        <v>54</v>
      </c>
      <c r="D122" s="1">
        <v>4</v>
      </c>
      <c r="E122" s="1">
        <v>6</v>
      </c>
      <c r="F122" s="1" t="s">
        <v>72</v>
      </c>
      <c r="G122" s="2">
        <v>24.0152333333333</v>
      </c>
      <c r="H122" s="6">
        <f>1+_xlfn.COUNTIFS(A:A,A122,O:O,"&lt;"&amp;O122)</f>
        <v>9</v>
      </c>
      <c r="I122" s="2">
        <f>_xlfn.AVERAGEIF(A:A,A122,G:G)</f>
        <v>47.95682592592593</v>
      </c>
      <c r="J122" s="2">
        <f t="shared" si="16"/>
        <v>-23.941592592592635</v>
      </c>
      <c r="K122" s="2">
        <f t="shared" si="17"/>
        <v>66.05840740740737</v>
      </c>
      <c r="L122" s="2">
        <f t="shared" si="18"/>
        <v>52.64148222784506</v>
      </c>
      <c r="M122" s="2">
        <f>SUMIF(A:A,A122,L:L)</f>
        <v>2798.272195830524</v>
      </c>
      <c r="N122" s="3">
        <f t="shared" si="19"/>
        <v>0.01881213782786457</v>
      </c>
      <c r="O122" s="7">
        <f t="shared" si="20"/>
        <v>53.157169543952534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8</v>
      </c>
      <c r="B123" s="5">
        <v>0.638888888888889</v>
      </c>
      <c r="C123" s="1" t="s">
        <v>54</v>
      </c>
      <c r="D123" s="1">
        <v>4</v>
      </c>
      <c r="E123" s="1">
        <v>8</v>
      </c>
      <c r="F123" s="1" t="s">
        <v>74</v>
      </c>
      <c r="G123" s="2">
        <v>33.2212666666667</v>
      </c>
      <c r="H123" s="6">
        <f>1+_xlfn.COUNTIFS(A:A,A123,O:O,"&lt;"&amp;O123)</f>
        <v>8</v>
      </c>
      <c r="I123" s="2">
        <f>_xlfn.AVERAGEIF(A:A,A123,G:G)</f>
        <v>47.95682592592593</v>
      </c>
      <c r="J123" s="2">
        <f t="shared" si="16"/>
        <v>-14.735559259259233</v>
      </c>
      <c r="K123" s="2">
        <f t="shared" si="17"/>
        <v>75.26444074074077</v>
      </c>
      <c r="L123" s="2">
        <f t="shared" si="18"/>
        <v>91.45677391647993</v>
      </c>
      <c r="M123" s="2">
        <f>SUMIF(A:A,A123,L:L)</f>
        <v>2798.272195830524</v>
      </c>
      <c r="N123" s="3">
        <f t="shared" si="19"/>
        <v>0.03268330152182914</v>
      </c>
      <c r="O123" s="7">
        <f t="shared" si="20"/>
        <v>30.596664150716265</v>
      </c>
      <c r="P123" s="3">
        <f t="shared" si="21"/>
      </c>
      <c r="Q123" s="3">
        <f>IF(ISNUMBER(P123),SUMIF(A:A,A123,P:P),"")</f>
      </c>
      <c r="R123" s="3">
        <f t="shared" si="22"/>
      </c>
      <c r="S123" s="8">
        <f t="shared" si="23"/>
      </c>
    </row>
    <row r="124" spans="1:19" ht="15">
      <c r="A124" s="1">
        <v>38</v>
      </c>
      <c r="B124" s="5">
        <v>0.6458333333333334</v>
      </c>
      <c r="C124" s="1" t="s">
        <v>24</v>
      </c>
      <c r="D124" s="1">
        <v>5</v>
      </c>
      <c r="E124" s="1">
        <v>3</v>
      </c>
      <c r="F124" s="1" t="s">
        <v>378</v>
      </c>
      <c r="G124" s="2">
        <v>65.3695</v>
      </c>
      <c r="H124" s="6">
        <f>1+_xlfn.COUNTIFS(A:A,A124,O:O,"&lt;"&amp;O124)</f>
        <v>1</v>
      </c>
      <c r="I124" s="2">
        <f>_xlfn.AVERAGEIF(A:A,A124,G:G)</f>
        <v>49.90125238095238</v>
      </c>
      <c r="J124" s="2">
        <f t="shared" si="16"/>
        <v>15.468247619047624</v>
      </c>
      <c r="K124" s="2">
        <f t="shared" si="17"/>
        <v>105.46824761904762</v>
      </c>
      <c r="L124" s="2">
        <f t="shared" si="18"/>
        <v>560.0885281084362</v>
      </c>
      <c r="M124" s="2">
        <f>SUMIF(A:A,A124,L:L)</f>
        <v>1861.7130784984429</v>
      </c>
      <c r="N124" s="3">
        <f t="shared" si="19"/>
        <v>0.3008457826166067</v>
      </c>
      <c r="O124" s="7">
        <f t="shared" si="20"/>
        <v>3.32396216859847</v>
      </c>
      <c r="P124" s="3">
        <f t="shared" si="21"/>
        <v>0.3008457826166067</v>
      </c>
      <c r="Q124" s="3">
        <f>IF(ISNUMBER(P124),SUMIF(A:A,A124,P:P),"")</f>
        <v>0.9608719428689813</v>
      </c>
      <c r="R124" s="3">
        <f t="shared" si="22"/>
        <v>0.3130966460716277</v>
      </c>
      <c r="S124" s="8">
        <f t="shared" si="23"/>
        <v>3.1939019869642045</v>
      </c>
    </row>
    <row r="125" spans="1:19" ht="15">
      <c r="A125" s="1">
        <v>38</v>
      </c>
      <c r="B125" s="5">
        <v>0.6458333333333334</v>
      </c>
      <c r="C125" s="1" t="s">
        <v>24</v>
      </c>
      <c r="D125" s="1">
        <v>5</v>
      </c>
      <c r="E125" s="1">
        <v>5</v>
      </c>
      <c r="F125" s="1" t="s">
        <v>380</v>
      </c>
      <c r="G125" s="2">
        <v>61.381700000000095</v>
      </c>
      <c r="H125" s="6">
        <f>1+_xlfn.COUNTIFS(A:A,A125,O:O,"&lt;"&amp;O125)</f>
        <v>2</v>
      </c>
      <c r="I125" s="2">
        <f>_xlfn.AVERAGEIF(A:A,A125,G:G)</f>
        <v>49.90125238095238</v>
      </c>
      <c r="J125" s="2">
        <f t="shared" si="16"/>
        <v>11.480447619047716</v>
      </c>
      <c r="K125" s="2">
        <f t="shared" si="17"/>
        <v>101.48044761904771</v>
      </c>
      <c r="L125" s="2">
        <f t="shared" si="18"/>
        <v>440.90386440798346</v>
      </c>
      <c r="M125" s="2">
        <f>SUMIF(A:A,A125,L:L)</f>
        <v>1861.7130784984429</v>
      </c>
      <c r="N125" s="3">
        <f t="shared" si="19"/>
        <v>0.23682696839815548</v>
      </c>
      <c r="O125" s="7">
        <f t="shared" si="20"/>
        <v>4.222492086791364</v>
      </c>
      <c r="P125" s="3">
        <f t="shared" si="21"/>
        <v>0.23682696839815548</v>
      </c>
      <c r="Q125" s="3">
        <f>IF(ISNUMBER(P125),SUMIF(A:A,A125,P:P),"")</f>
        <v>0.9608719428689813</v>
      </c>
      <c r="R125" s="3">
        <f t="shared" si="22"/>
        <v>0.24647089568567804</v>
      </c>
      <c r="S125" s="8">
        <f t="shared" si="23"/>
        <v>4.0572741751841175</v>
      </c>
    </row>
    <row r="126" spans="1:19" ht="15">
      <c r="A126" s="1">
        <v>38</v>
      </c>
      <c r="B126" s="5">
        <v>0.6458333333333334</v>
      </c>
      <c r="C126" s="1" t="s">
        <v>24</v>
      </c>
      <c r="D126" s="1">
        <v>5</v>
      </c>
      <c r="E126" s="1">
        <v>9</v>
      </c>
      <c r="F126" s="1" t="s">
        <v>383</v>
      </c>
      <c r="G126" s="2">
        <v>50.5676666666666</v>
      </c>
      <c r="H126" s="6">
        <f>1+_xlfn.COUNTIFS(A:A,A126,O:O,"&lt;"&amp;O126)</f>
        <v>3</v>
      </c>
      <c r="I126" s="2">
        <f>_xlfn.AVERAGEIF(A:A,A126,G:G)</f>
        <v>49.90125238095238</v>
      </c>
      <c r="J126" s="2">
        <f t="shared" si="16"/>
        <v>0.6664142857142181</v>
      </c>
      <c r="K126" s="2">
        <f t="shared" si="17"/>
        <v>90.66641428571421</v>
      </c>
      <c r="L126" s="2">
        <f t="shared" si="18"/>
        <v>230.438693933998</v>
      </c>
      <c r="M126" s="2">
        <f>SUMIF(A:A,A126,L:L)</f>
        <v>1861.7130784984429</v>
      </c>
      <c r="N126" s="3">
        <f t="shared" si="19"/>
        <v>0.1237777703747225</v>
      </c>
      <c r="O126" s="7">
        <f t="shared" si="20"/>
        <v>8.078995097202178</v>
      </c>
      <c r="P126" s="3">
        <f t="shared" si="21"/>
        <v>0.1237777703747225</v>
      </c>
      <c r="Q126" s="3">
        <f>IF(ISNUMBER(P126),SUMIF(A:A,A126,P:P),"")</f>
        <v>0.9608719428689813</v>
      </c>
      <c r="R126" s="3">
        <f t="shared" si="22"/>
        <v>0.12881817529726755</v>
      </c>
      <c r="S126" s="8">
        <f t="shared" si="23"/>
        <v>7.762879715477632</v>
      </c>
    </row>
    <row r="127" spans="1:19" ht="15">
      <c r="A127" s="1">
        <v>38</v>
      </c>
      <c r="B127" s="5">
        <v>0.6458333333333334</v>
      </c>
      <c r="C127" s="1" t="s">
        <v>24</v>
      </c>
      <c r="D127" s="1">
        <v>5</v>
      </c>
      <c r="E127" s="1">
        <v>4</v>
      </c>
      <c r="F127" s="1" t="s">
        <v>379</v>
      </c>
      <c r="G127" s="2">
        <v>48.681799999999996</v>
      </c>
      <c r="H127" s="6">
        <f>1+_xlfn.COUNTIFS(A:A,A127,O:O,"&lt;"&amp;O127)</f>
        <v>4</v>
      </c>
      <c r="I127" s="2">
        <f>_xlfn.AVERAGEIF(A:A,A127,G:G)</f>
        <v>49.90125238095238</v>
      </c>
      <c r="J127" s="2">
        <f t="shared" si="16"/>
        <v>-1.219452380952383</v>
      </c>
      <c r="K127" s="2">
        <f t="shared" si="17"/>
        <v>88.78054761904761</v>
      </c>
      <c r="L127" s="2">
        <f t="shared" si="18"/>
        <v>205.7851898772113</v>
      </c>
      <c r="M127" s="2">
        <f>SUMIF(A:A,A127,L:L)</f>
        <v>1861.7130784984429</v>
      </c>
      <c r="N127" s="3">
        <f t="shared" si="19"/>
        <v>0.1105353946609144</v>
      </c>
      <c r="O127" s="7">
        <f t="shared" si="20"/>
        <v>9.046875917597847</v>
      </c>
      <c r="P127" s="3">
        <f t="shared" si="21"/>
        <v>0.1105353946609144</v>
      </c>
      <c r="Q127" s="3">
        <f>IF(ISNUMBER(P127),SUMIF(A:A,A127,P:P),"")</f>
        <v>0.9608719428689813</v>
      </c>
      <c r="R127" s="3">
        <f t="shared" si="22"/>
        <v>0.11503655141691065</v>
      </c>
      <c r="S127" s="8">
        <f t="shared" si="23"/>
        <v>8.692889239836841</v>
      </c>
    </row>
    <row r="128" spans="1:19" ht="15">
      <c r="A128" s="1">
        <v>38</v>
      </c>
      <c r="B128" s="5">
        <v>0.6458333333333334</v>
      </c>
      <c r="C128" s="1" t="s">
        <v>24</v>
      </c>
      <c r="D128" s="1">
        <v>5</v>
      </c>
      <c r="E128" s="1">
        <v>7</v>
      </c>
      <c r="F128" s="1" t="s">
        <v>382</v>
      </c>
      <c r="G128" s="2">
        <v>47.721966666666695</v>
      </c>
      <c r="H128" s="6">
        <f>1+_xlfn.COUNTIFS(A:A,A128,O:O,"&lt;"&amp;O128)</f>
        <v>5</v>
      </c>
      <c r="I128" s="2">
        <f>_xlfn.AVERAGEIF(A:A,A128,G:G)</f>
        <v>49.90125238095238</v>
      </c>
      <c r="J128" s="2">
        <f t="shared" si="16"/>
        <v>-2.179285714285683</v>
      </c>
      <c r="K128" s="2">
        <f t="shared" si="17"/>
        <v>87.82071428571432</v>
      </c>
      <c r="L128" s="2">
        <f t="shared" si="18"/>
        <v>194.2688175000147</v>
      </c>
      <c r="M128" s="2">
        <f>SUMIF(A:A,A128,L:L)</f>
        <v>1861.7130784984429</v>
      </c>
      <c r="N128" s="3">
        <f t="shared" si="19"/>
        <v>0.10434949388479423</v>
      </c>
      <c r="O128" s="7">
        <f t="shared" si="20"/>
        <v>9.583180164764745</v>
      </c>
      <c r="P128" s="3">
        <f t="shared" si="21"/>
        <v>0.10434949388479423</v>
      </c>
      <c r="Q128" s="3">
        <f>IF(ISNUMBER(P128),SUMIF(A:A,A128,P:P),"")</f>
        <v>0.9608719428689813</v>
      </c>
      <c r="R128" s="3">
        <f t="shared" si="22"/>
        <v>0.10859875205974527</v>
      </c>
      <c r="S128" s="8">
        <f t="shared" si="23"/>
        <v>9.208208943780985</v>
      </c>
    </row>
    <row r="129" spans="1:19" ht="15">
      <c r="A129" s="1">
        <v>38</v>
      </c>
      <c r="B129" s="5">
        <v>0.6458333333333334</v>
      </c>
      <c r="C129" s="1" t="s">
        <v>24</v>
      </c>
      <c r="D129" s="1">
        <v>5</v>
      </c>
      <c r="E129" s="1">
        <v>6</v>
      </c>
      <c r="F129" s="1" t="s">
        <v>381</v>
      </c>
      <c r="G129" s="2">
        <v>44.2126</v>
      </c>
      <c r="H129" s="6">
        <f>1+_xlfn.COUNTIFS(A:A,A129,O:O,"&lt;"&amp;O129)</f>
        <v>6</v>
      </c>
      <c r="I129" s="2">
        <f>_xlfn.AVERAGEIF(A:A,A129,G:G)</f>
        <v>49.90125238095238</v>
      </c>
      <c r="J129" s="2">
        <f t="shared" si="16"/>
        <v>-5.688652380952377</v>
      </c>
      <c r="K129" s="2">
        <f t="shared" si="17"/>
        <v>84.31134761904762</v>
      </c>
      <c r="L129" s="2">
        <f t="shared" si="18"/>
        <v>157.3827689737474</v>
      </c>
      <c r="M129" s="2">
        <f>SUMIF(A:A,A129,L:L)</f>
        <v>1861.7130784984429</v>
      </c>
      <c r="N129" s="3">
        <f t="shared" si="19"/>
        <v>0.08453653293378798</v>
      </c>
      <c r="O129" s="7">
        <f t="shared" si="20"/>
        <v>11.829205259496929</v>
      </c>
      <c r="P129" s="3">
        <f t="shared" si="21"/>
        <v>0.08453653293378798</v>
      </c>
      <c r="Q129" s="3">
        <f>IF(ISNUMBER(P129),SUMIF(A:A,A129,P:P),"")</f>
        <v>0.9608719428689813</v>
      </c>
      <c r="R129" s="3">
        <f t="shared" si="22"/>
        <v>0.08797897946877076</v>
      </c>
      <c r="S129" s="8">
        <f t="shared" si="23"/>
        <v>11.366351440288785</v>
      </c>
    </row>
    <row r="130" spans="1:19" ht="15">
      <c r="A130" s="1">
        <v>38</v>
      </c>
      <c r="B130" s="5">
        <v>0.6458333333333334</v>
      </c>
      <c r="C130" s="1" t="s">
        <v>24</v>
      </c>
      <c r="D130" s="1">
        <v>5</v>
      </c>
      <c r="E130" s="1">
        <v>10</v>
      </c>
      <c r="F130" s="1" t="s">
        <v>384</v>
      </c>
      <c r="G130" s="2">
        <v>31.3735333333333</v>
      </c>
      <c r="H130" s="6">
        <f>1+_xlfn.COUNTIFS(A:A,A130,O:O,"&lt;"&amp;O130)</f>
        <v>7</v>
      </c>
      <c r="I130" s="2">
        <f>_xlfn.AVERAGEIF(A:A,A130,G:G)</f>
        <v>49.90125238095238</v>
      </c>
      <c r="J130" s="2">
        <f t="shared" si="16"/>
        <v>-18.52771904761908</v>
      </c>
      <c r="K130" s="2">
        <f t="shared" si="17"/>
        <v>71.47228095238091</v>
      </c>
      <c r="L130" s="2">
        <f t="shared" si="18"/>
        <v>72.84521569705198</v>
      </c>
      <c r="M130" s="2">
        <f>SUMIF(A:A,A130,L:L)</f>
        <v>1861.7130784984429</v>
      </c>
      <c r="N130" s="3">
        <f t="shared" si="19"/>
        <v>0.039128057131018815</v>
      </c>
      <c r="O130" s="7">
        <f t="shared" si="20"/>
        <v>25.557108461877828</v>
      </c>
      <c r="P130" s="3">
        <f t="shared" si="21"/>
      </c>
      <c r="Q130" s="3">
        <f>IF(ISNUMBER(P130),SUMIF(A:A,A130,P:P),"")</f>
      </c>
      <c r="R130" s="3">
        <f t="shared" si="22"/>
      </c>
      <c r="S130" s="8">
        <f t="shared" si="23"/>
      </c>
    </row>
    <row r="131" spans="1:19" ht="15">
      <c r="A131" s="1">
        <v>20</v>
      </c>
      <c r="B131" s="5">
        <v>0.6493055555555556</v>
      </c>
      <c r="C131" s="1" t="s">
        <v>167</v>
      </c>
      <c r="D131" s="1">
        <v>7</v>
      </c>
      <c r="E131" s="1">
        <v>1</v>
      </c>
      <c r="F131" s="1" t="s">
        <v>192</v>
      </c>
      <c r="G131" s="2">
        <v>71.3138666666666</v>
      </c>
      <c r="H131" s="6">
        <f>1+_xlfn.COUNTIFS(A:A,A131,O:O,"&lt;"&amp;O131)</f>
        <v>1</v>
      </c>
      <c r="I131" s="2">
        <f>_xlfn.AVERAGEIF(A:A,A131,G:G)</f>
        <v>48.09336153846152</v>
      </c>
      <c r="J131" s="2">
        <f t="shared" si="16"/>
        <v>23.220505128205076</v>
      </c>
      <c r="K131" s="2">
        <f t="shared" si="17"/>
        <v>113.22050512820508</v>
      </c>
      <c r="L131" s="2">
        <f t="shared" si="18"/>
        <v>891.7896690017835</v>
      </c>
      <c r="M131" s="2">
        <f>SUMIF(A:A,A131,L:L)</f>
        <v>3811.091052206036</v>
      </c>
      <c r="N131" s="3">
        <f t="shared" si="19"/>
        <v>0.23399852083974074</v>
      </c>
      <c r="O131" s="7">
        <f t="shared" si="20"/>
        <v>4.273531287340371</v>
      </c>
      <c r="P131" s="3">
        <f t="shared" si="21"/>
        <v>0.23399852083974074</v>
      </c>
      <c r="Q131" s="3">
        <f>IF(ISNUMBER(P131),SUMIF(A:A,A131,P:P),"")</f>
        <v>0.8942774422594498</v>
      </c>
      <c r="R131" s="3">
        <f t="shared" si="22"/>
        <v>0.2616621081803521</v>
      </c>
      <c r="S131" s="8">
        <f t="shared" si="23"/>
        <v>3.821722629058481</v>
      </c>
    </row>
    <row r="132" spans="1:19" ht="15">
      <c r="A132" s="1">
        <v>20</v>
      </c>
      <c r="B132" s="5">
        <v>0.6493055555555556</v>
      </c>
      <c r="C132" s="1" t="s">
        <v>167</v>
      </c>
      <c r="D132" s="1">
        <v>7</v>
      </c>
      <c r="E132" s="1">
        <v>4</v>
      </c>
      <c r="F132" s="1" t="s">
        <v>195</v>
      </c>
      <c r="G132" s="2">
        <v>61.614999999999995</v>
      </c>
      <c r="H132" s="6">
        <f>1+_xlfn.COUNTIFS(A:A,A132,O:O,"&lt;"&amp;O132)</f>
        <v>2</v>
      </c>
      <c r="I132" s="2">
        <f>_xlfn.AVERAGEIF(A:A,A132,G:G)</f>
        <v>48.09336153846152</v>
      </c>
      <c r="J132" s="2">
        <f t="shared" si="16"/>
        <v>13.521638461538473</v>
      </c>
      <c r="K132" s="2">
        <f t="shared" si="17"/>
        <v>103.52163846153847</v>
      </c>
      <c r="L132" s="2">
        <f t="shared" si="18"/>
        <v>498.3478402947412</v>
      </c>
      <c r="M132" s="2">
        <f>SUMIF(A:A,A132,L:L)</f>
        <v>3811.091052206036</v>
      </c>
      <c r="N132" s="3">
        <f t="shared" si="19"/>
        <v>0.13076251222239219</v>
      </c>
      <c r="O132" s="7">
        <f t="shared" si="20"/>
        <v>7.6474517275965646</v>
      </c>
      <c r="P132" s="3">
        <f t="shared" si="21"/>
        <v>0.13076251222239219</v>
      </c>
      <c r="Q132" s="3">
        <f>IF(ISNUMBER(P132),SUMIF(A:A,A132,P:P),"")</f>
        <v>0.8942774422594498</v>
      </c>
      <c r="R132" s="3">
        <f t="shared" si="22"/>
        <v>0.14622141411955136</v>
      </c>
      <c r="S132" s="8">
        <f t="shared" si="23"/>
        <v>6.8389435707576665</v>
      </c>
    </row>
    <row r="133" spans="1:19" ht="15">
      <c r="A133" s="1">
        <v>20</v>
      </c>
      <c r="B133" s="5">
        <v>0.6493055555555556</v>
      </c>
      <c r="C133" s="1" t="s">
        <v>167</v>
      </c>
      <c r="D133" s="1">
        <v>7</v>
      </c>
      <c r="E133" s="1">
        <v>7</v>
      </c>
      <c r="F133" s="1" t="s">
        <v>198</v>
      </c>
      <c r="G133" s="2">
        <v>57.7007666666666</v>
      </c>
      <c r="H133" s="6">
        <f>1+_xlfn.COUNTIFS(A:A,A133,O:O,"&lt;"&amp;O133)</f>
        <v>3</v>
      </c>
      <c r="I133" s="2">
        <f>_xlfn.AVERAGEIF(A:A,A133,G:G)</f>
        <v>48.09336153846152</v>
      </c>
      <c r="J133" s="2">
        <f t="shared" si="16"/>
        <v>9.60740512820508</v>
      </c>
      <c r="K133" s="2">
        <f t="shared" si="17"/>
        <v>99.60740512820507</v>
      </c>
      <c r="L133" s="2">
        <f t="shared" si="18"/>
        <v>394.03680068591774</v>
      </c>
      <c r="M133" s="2">
        <f>SUMIF(A:A,A133,L:L)</f>
        <v>3811.091052206036</v>
      </c>
      <c r="N133" s="3">
        <f t="shared" si="19"/>
        <v>0.10339212453552665</v>
      </c>
      <c r="O133" s="7">
        <f t="shared" si="20"/>
        <v>9.671916545794446</v>
      </c>
      <c r="P133" s="3">
        <f t="shared" si="21"/>
        <v>0.10339212453552665</v>
      </c>
      <c r="Q133" s="3">
        <f>IF(ISNUMBER(P133),SUMIF(A:A,A133,P:P),"")</f>
        <v>0.8942774422594498</v>
      </c>
      <c r="R133" s="3">
        <f t="shared" si="22"/>
        <v>0.1156152661911048</v>
      </c>
      <c r="S133" s="8">
        <f t="shared" si="23"/>
        <v>8.64937679031991</v>
      </c>
    </row>
    <row r="134" spans="1:19" ht="15">
      <c r="A134" s="1">
        <v>20</v>
      </c>
      <c r="B134" s="5">
        <v>0.6493055555555556</v>
      </c>
      <c r="C134" s="1" t="s">
        <v>167</v>
      </c>
      <c r="D134" s="1">
        <v>7</v>
      </c>
      <c r="E134" s="1">
        <v>3</v>
      </c>
      <c r="F134" s="1" t="s">
        <v>194</v>
      </c>
      <c r="G134" s="2">
        <v>57.2247333333333</v>
      </c>
      <c r="H134" s="6">
        <f>1+_xlfn.COUNTIFS(A:A,A134,O:O,"&lt;"&amp;O134)</f>
        <v>4</v>
      </c>
      <c r="I134" s="2">
        <f>_xlfn.AVERAGEIF(A:A,A134,G:G)</f>
        <v>48.09336153846152</v>
      </c>
      <c r="J134" s="2">
        <f t="shared" si="16"/>
        <v>9.131371794871775</v>
      </c>
      <c r="K134" s="2">
        <f t="shared" si="17"/>
        <v>99.13137179487177</v>
      </c>
      <c r="L134" s="2">
        <f t="shared" si="18"/>
        <v>382.9415274539171</v>
      </c>
      <c r="M134" s="2">
        <f>SUMIF(A:A,A134,L:L)</f>
        <v>3811.091052206036</v>
      </c>
      <c r="N134" s="3">
        <f t="shared" si="19"/>
        <v>0.10048081302918566</v>
      </c>
      <c r="O134" s="7">
        <f t="shared" si="20"/>
        <v>9.952148772020188</v>
      </c>
      <c r="P134" s="3">
        <f t="shared" si="21"/>
        <v>0.10048081302918566</v>
      </c>
      <c r="Q134" s="3">
        <f>IF(ISNUMBER(P134),SUMIF(A:A,A134,P:P),"")</f>
        <v>0.8942774422594498</v>
      </c>
      <c r="R134" s="3">
        <f t="shared" si="22"/>
        <v>0.11235977592738378</v>
      </c>
      <c r="S134" s="8">
        <f t="shared" si="23"/>
        <v>8.899982148827736</v>
      </c>
    </row>
    <row r="135" spans="1:19" ht="15">
      <c r="A135" s="1">
        <v>20</v>
      </c>
      <c r="B135" s="5">
        <v>0.6493055555555556</v>
      </c>
      <c r="C135" s="1" t="s">
        <v>167</v>
      </c>
      <c r="D135" s="1">
        <v>7</v>
      </c>
      <c r="E135" s="1">
        <v>5</v>
      </c>
      <c r="F135" s="1" t="s">
        <v>196</v>
      </c>
      <c r="G135" s="2">
        <v>55.094666666666704</v>
      </c>
      <c r="H135" s="6">
        <f>1+_xlfn.COUNTIFS(A:A,A135,O:O,"&lt;"&amp;O135)</f>
        <v>5</v>
      </c>
      <c r="I135" s="2">
        <f>_xlfn.AVERAGEIF(A:A,A135,G:G)</f>
        <v>48.09336153846152</v>
      </c>
      <c r="J135" s="2">
        <f t="shared" si="16"/>
        <v>7.001305128205182</v>
      </c>
      <c r="K135" s="2">
        <f t="shared" si="17"/>
        <v>97.00130512820519</v>
      </c>
      <c r="L135" s="2">
        <f t="shared" si="18"/>
        <v>336.99844216716366</v>
      </c>
      <c r="M135" s="2">
        <f>SUMIF(A:A,A135,L:L)</f>
        <v>3811.091052206036</v>
      </c>
      <c r="N135" s="3">
        <f t="shared" si="19"/>
        <v>0.08842571262423483</v>
      </c>
      <c r="O135" s="7">
        <f t="shared" si="20"/>
        <v>11.308927803041872</v>
      </c>
      <c r="P135" s="3">
        <f t="shared" si="21"/>
        <v>0.08842571262423483</v>
      </c>
      <c r="Q135" s="3">
        <f>IF(ISNUMBER(P135),SUMIF(A:A,A135,P:P),"")</f>
        <v>0.8942774422594498</v>
      </c>
      <c r="R135" s="3">
        <f t="shared" si="22"/>
        <v>0.09887950701386536</v>
      </c>
      <c r="S135" s="8">
        <f t="shared" si="23"/>
        <v>10.113319030401064</v>
      </c>
    </row>
    <row r="136" spans="1:19" ht="15">
      <c r="A136" s="1">
        <v>20</v>
      </c>
      <c r="B136" s="5">
        <v>0.6493055555555556</v>
      </c>
      <c r="C136" s="1" t="s">
        <v>167</v>
      </c>
      <c r="D136" s="1">
        <v>7</v>
      </c>
      <c r="E136" s="1">
        <v>2</v>
      </c>
      <c r="F136" s="1" t="s">
        <v>193</v>
      </c>
      <c r="G136" s="2">
        <v>52.1539</v>
      </c>
      <c r="H136" s="6">
        <f>1+_xlfn.COUNTIFS(A:A,A136,O:O,"&lt;"&amp;O136)</f>
        <v>6</v>
      </c>
      <c r="I136" s="2">
        <f>_xlfn.AVERAGEIF(A:A,A136,G:G)</f>
        <v>48.09336153846152</v>
      </c>
      <c r="J136" s="2">
        <f t="shared" si="16"/>
        <v>4.060538461538478</v>
      </c>
      <c r="K136" s="2">
        <f t="shared" si="17"/>
        <v>94.06053846153847</v>
      </c>
      <c r="L136" s="2">
        <f t="shared" si="18"/>
        <v>282.4869366844372</v>
      </c>
      <c r="M136" s="2">
        <f>SUMIF(A:A,A136,L:L)</f>
        <v>3811.091052206036</v>
      </c>
      <c r="N136" s="3">
        <f t="shared" si="19"/>
        <v>0.0741223268651429</v>
      </c>
      <c r="O136" s="7">
        <f t="shared" si="20"/>
        <v>13.491211653667937</v>
      </c>
      <c r="P136" s="3">
        <f t="shared" si="21"/>
        <v>0.0741223268651429</v>
      </c>
      <c r="Q136" s="3">
        <f>IF(ISNUMBER(P136),SUMIF(A:A,A136,P:P),"")</f>
        <v>0.8942774422594498</v>
      </c>
      <c r="R136" s="3">
        <f t="shared" si="22"/>
        <v>0.08288515774016177</v>
      </c>
      <c r="S136" s="8">
        <f t="shared" si="23"/>
        <v>12.064886250623045</v>
      </c>
    </row>
    <row r="137" spans="1:19" ht="15">
      <c r="A137" s="1">
        <v>20</v>
      </c>
      <c r="B137" s="5">
        <v>0.6493055555555556</v>
      </c>
      <c r="C137" s="1" t="s">
        <v>167</v>
      </c>
      <c r="D137" s="1">
        <v>7</v>
      </c>
      <c r="E137" s="1">
        <v>9</v>
      </c>
      <c r="F137" s="1" t="s">
        <v>200</v>
      </c>
      <c r="G137" s="2">
        <v>47.2837666666667</v>
      </c>
      <c r="H137" s="6">
        <f>1+_xlfn.COUNTIFS(A:A,A137,O:O,"&lt;"&amp;O137)</f>
        <v>7</v>
      </c>
      <c r="I137" s="2">
        <f>_xlfn.AVERAGEIF(A:A,A137,G:G)</f>
        <v>48.09336153846152</v>
      </c>
      <c r="J137" s="2">
        <f t="shared" si="16"/>
        <v>-0.8095948717948218</v>
      </c>
      <c r="K137" s="2">
        <f t="shared" si="17"/>
        <v>89.19040512820519</v>
      </c>
      <c r="L137" s="2">
        <f t="shared" si="18"/>
        <v>210.90848261236403</v>
      </c>
      <c r="M137" s="2">
        <f>SUMIF(A:A,A137,L:L)</f>
        <v>3811.091052206036</v>
      </c>
      <c r="N137" s="3">
        <f t="shared" si="19"/>
        <v>0.055340709451242434</v>
      </c>
      <c r="O137" s="7">
        <f t="shared" si="20"/>
        <v>18.06988038129586</v>
      </c>
      <c r="P137" s="3">
        <f t="shared" si="21"/>
        <v>0.055340709451242434</v>
      </c>
      <c r="Q137" s="3">
        <f>IF(ISNUMBER(P137),SUMIF(A:A,A137,P:P),"")</f>
        <v>0.8942774422594498</v>
      </c>
      <c r="R137" s="3">
        <f t="shared" si="22"/>
        <v>0.06188315486458045</v>
      </c>
      <c r="S137" s="8">
        <f t="shared" si="23"/>
        <v>16.159486409319474</v>
      </c>
    </row>
    <row r="138" spans="1:19" ht="15">
      <c r="A138" s="1">
        <v>20</v>
      </c>
      <c r="B138" s="5">
        <v>0.6493055555555556</v>
      </c>
      <c r="C138" s="1" t="s">
        <v>167</v>
      </c>
      <c r="D138" s="1">
        <v>7</v>
      </c>
      <c r="E138" s="1">
        <v>8</v>
      </c>
      <c r="F138" s="1" t="s">
        <v>199</v>
      </c>
      <c r="G138" s="2">
        <v>46.9099333333333</v>
      </c>
      <c r="H138" s="6">
        <f>1+_xlfn.COUNTIFS(A:A,A138,O:O,"&lt;"&amp;O138)</f>
        <v>8</v>
      </c>
      <c r="I138" s="2">
        <f>_xlfn.AVERAGEIF(A:A,A138,G:G)</f>
        <v>48.09336153846152</v>
      </c>
      <c r="J138" s="2">
        <f t="shared" si="16"/>
        <v>-1.183428205128223</v>
      </c>
      <c r="K138" s="2">
        <f t="shared" si="17"/>
        <v>88.81657179487178</v>
      </c>
      <c r="L138" s="2">
        <f t="shared" si="18"/>
        <v>206.23046543613498</v>
      </c>
      <c r="M138" s="2">
        <f>SUMIF(A:A,A138,L:L)</f>
        <v>3811.091052206036</v>
      </c>
      <c r="N138" s="3">
        <f t="shared" si="19"/>
        <v>0.05411323492697957</v>
      </c>
      <c r="O138" s="7">
        <f t="shared" si="20"/>
        <v>18.479767497718452</v>
      </c>
      <c r="P138" s="3">
        <f t="shared" si="21"/>
        <v>0.05411323492697957</v>
      </c>
      <c r="Q138" s="3">
        <f>IF(ISNUMBER(P138),SUMIF(A:A,A138,P:P),"")</f>
        <v>0.8942774422594498</v>
      </c>
      <c r="R138" s="3">
        <f t="shared" si="22"/>
        <v>0.060510566821700196</v>
      </c>
      <c r="S138" s="8">
        <f t="shared" si="23"/>
        <v>16.526039211408968</v>
      </c>
    </row>
    <row r="139" spans="1:19" ht="15">
      <c r="A139" s="1">
        <v>20</v>
      </c>
      <c r="B139" s="5">
        <v>0.6493055555555556</v>
      </c>
      <c r="C139" s="1" t="s">
        <v>167</v>
      </c>
      <c r="D139" s="1">
        <v>7</v>
      </c>
      <c r="E139" s="1">
        <v>6</v>
      </c>
      <c r="F139" s="1" t="s">
        <v>197</v>
      </c>
      <c r="G139" s="2">
        <v>46.764</v>
      </c>
      <c r="H139" s="6">
        <f>1+_xlfn.COUNTIFS(A:A,A139,O:O,"&lt;"&amp;O139)</f>
        <v>9</v>
      </c>
      <c r="I139" s="2">
        <f>_xlfn.AVERAGEIF(A:A,A139,G:G)</f>
        <v>48.09336153846152</v>
      </c>
      <c r="J139" s="2">
        <f t="shared" si="16"/>
        <v>-1.3293615384615194</v>
      </c>
      <c r="K139" s="2">
        <f t="shared" si="17"/>
        <v>88.67063846153849</v>
      </c>
      <c r="L139" s="2">
        <f t="shared" si="18"/>
        <v>204.43259404822908</v>
      </c>
      <c r="M139" s="2">
        <f>SUMIF(A:A,A139,L:L)</f>
        <v>3811.091052206036</v>
      </c>
      <c r="N139" s="3">
        <f t="shared" si="19"/>
        <v>0.053641487765004735</v>
      </c>
      <c r="O139" s="7">
        <f t="shared" si="20"/>
        <v>18.642286813163146</v>
      </c>
      <c r="P139" s="3">
        <f t="shared" si="21"/>
        <v>0.053641487765004735</v>
      </c>
      <c r="Q139" s="3">
        <f>IF(ISNUMBER(P139),SUMIF(A:A,A139,P:P),"")</f>
        <v>0.8942774422594498</v>
      </c>
      <c r="R139" s="3">
        <f t="shared" si="22"/>
        <v>0.05998304914130009</v>
      </c>
      <c r="S139" s="8">
        <f t="shared" si="23"/>
        <v>16.67137656914261</v>
      </c>
    </row>
    <row r="140" spans="1:19" ht="15">
      <c r="A140" s="1">
        <v>20</v>
      </c>
      <c r="B140" s="5">
        <v>0.6493055555555556</v>
      </c>
      <c r="C140" s="1" t="s">
        <v>167</v>
      </c>
      <c r="D140" s="1">
        <v>7</v>
      </c>
      <c r="E140" s="1">
        <v>10</v>
      </c>
      <c r="F140" s="1" t="s">
        <v>201</v>
      </c>
      <c r="G140" s="2">
        <v>42.2436666666666</v>
      </c>
      <c r="H140" s="6">
        <f>1+_xlfn.COUNTIFS(A:A,A140,O:O,"&lt;"&amp;O140)</f>
        <v>10</v>
      </c>
      <c r="I140" s="2">
        <f>_xlfn.AVERAGEIF(A:A,A140,G:G)</f>
        <v>48.09336153846152</v>
      </c>
      <c r="J140" s="2">
        <f t="shared" si="16"/>
        <v>-5.849694871794924</v>
      </c>
      <c r="K140" s="2">
        <f t="shared" si="17"/>
        <v>84.15030512820508</v>
      </c>
      <c r="L140" s="2">
        <f t="shared" si="18"/>
        <v>155.86937358955367</v>
      </c>
      <c r="M140" s="2">
        <f>SUMIF(A:A,A140,L:L)</f>
        <v>3811.091052206036</v>
      </c>
      <c r="N140" s="3">
        <f t="shared" si="19"/>
        <v>0.040898884716839626</v>
      </c>
      <c r="O140" s="7">
        <f t="shared" si="20"/>
        <v>24.450544481186352</v>
      </c>
      <c r="P140" s="3">
        <f t="shared" si="21"/>
      </c>
      <c r="Q140" s="3">
        <f>IF(ISNUMBER(P140),SUMIF(A:A,A140,P:P),"")</f>
      </c>
      <c r="R140" s="3">
        <f t="shared" si="22"/>
      </c>
      <c r="S140" s="8">
        <f t="shared" si="23"/>
      </c>
    </row>
    <row r="141" spans="1:19" ht="15">
      <c r="A141" s="1">
        <v>20</v>
      </c>
      <c r="B141" s="5">
        <v>0.6493055555555556</v>
      </c>
      <c r="C141" s="1" t="s">
        <v>167</v>
      </c>
      <c r="D141" s="1">
        <v>7</v>
      </c>
      <c r="E141" s="1">
        <v>11</v>
      </c>
      <c r="F141" s="1" t="s">
        <v>202</v>
      </c>
      <c r="G141" s="2">
        <v>39.0531666666667</v>
      </c>
      <c r="H141" s="6">
        <f>1+_xlfn.COUNTIFS(A:A,A141,O:O,"&lt;"&amp;O141)</f>
        <v>11</v>
      </c>
      <c r="I141" s="2">
        <f>_xlfn.AVERAGEIF(A:A,A141,G:G)</f>
        <v>48.09336153846152</v>
      </c>
      <c r="J141" s="2">
        <f t="shared" si="16"/>
        <v>-9.040194871794824</v>
      </c>
      <c r="K141" s="2">
        <f t="shared" si="17"/>
        <v>80.95980512820518</v>
      </c>
      <c r="L141" s="2">
        <f t="shared" si="18"/>
        <v>128.7134103493333</v>
      </c>
      <c r="M141" s="2">
        <f>SUMIF(A:A,A141,L:L)</f>
        <v>3811.091052206036</v>
      </c>
      <c r="N141" s="3">
        <f t="shared" si="19"/>
        <v>0.033773375809226076</v>
      </c>
      <c r="O141" s="7">
        <f t="shared" si="20"/>
        <v>29.609121861215424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20</v>
      </c>
      <c r="B142" s="5">
        <v>0.6493055555555556</v>
      </c>
      <c r="C142" s="1" t="s">
        <v>167</v>
      </c>
      <c r="D142" s="1">
        <v>7</v>
      </c>
      <c r="E142" s="1">
        <v>12</v>
      </c>
      <c r="F142" s="1" t="s">
        <v>203</v>
      </c>
      <c r="G142" s="2">
        <v>32.6219</v>
      </c>
      <c r="H142" s="6">
        <f>1+_xlfn.COUNTIFS(A:A,A142,O:O,"&lt;"&amp;O142)</f>
        <v>12</v>
      </c>
      <c r="I142" s="2">
        <f>_xlfn.AVERAGEIF(A:A,A142,G:G)</f>
        <v>48.09336153846152</v>
      </c>
      <c r="J142" s="2">
        <f t="shared" si="16"/>
        <v>-15.471461538461526</v>
      </c>
      <c r="K142" s="2">
        <f t="shared" si="17"/>
        <v>74.52853846153847</v>
      </c>
      <c r="L142" s="2">
        <f t="shared" si="18"/>
        <v>87.5064327402111</v>
      </c>
      <c r="M142" s="2">
        <f>SUMIF(A:A,A142,L:L)</f>
        <v>3811.091052206036</v>
      </c>
      <c r="N142" s="3">
        <f t="shared" si="19"/>
        <v>0.022960992414379166</v>
      </c>
      <c r="O142" s="7">
        <f t="shared" si="20"/>
        <v>43.55212448804072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20</v>
      </c>
      <c r="B143" s="5">
        <v>0.6493055555555556</v>
      </c>
      <c r="C143" s="1" t="s">
        <v>167</v>
      </c>
      <c r="D143" s="1">
        <v>7</v>
      </c>
      <c r="E143" s="1">
        <v>13</v>
      </c>
      <c r="F143" s="1" t="s">
        <v>204</v>
      </c>
      <c r="G143" s="2">
        <v>15.2343333333333</v>
      </c>
      <c r="H143" s="6">
        <f>1+_xlfn.COUNTIFS(A:A,A143,O:O,"&lt;"&amp;O143)</f>
        <v>13</v>
      </c>
      <c r="I143" s="2">
        <f>_xlfn.AVERAGEIF(A:A,A143,G:G)</f>
        <v>48.09336153846152</v>
      </c>
      <c r="J143" s="2">
        <f t="shared" si="16"/>
        <v>-32.859028205128226</v>
      </c>
      <c r="K143" s="2">
        <f t="shared" si="17"/>
        <v>57.140971794871774</v>
      </c>
      <c r="L143" s="2">
        <f t="shared" si="18"/>
        <v>30.829077142249222</v>
      </c>
      <c r="M143" s="2">
        <f>SUMIF(A:A,A143,L:L)</f>
        <v>3811.091052206036</v>
      </c>
      <c r="N143" s="3">
        <f t="shared" si="19"/>
        <v>0.008089304800105451</v>
      </c>
      <c r="O143" s="7">
        <f t="shared" si="20"/>
        <v>123.62001738232983</v>
      </c>
      <c r="P143" s="3">
        <f t="shared" si="21"/>
      </c>
      <c r="Q143" s="3">
        <f>IF(ISNUMBER(P143),SUMIF(A:A,A143,P:P),"")</f>
      </c>
      <c r="R143" s="3">
        <f t="shared" si="22"/>
      </c>
      <c r="S143" s="8">
        <f t="shared" si="23"/>
      </c>
    </row>
    <row r="144" spans="1:19" ht="15">
      <c r="A144" s="1">
        <v>46</v>
      </c>
      <c r="B144" s="5">
        <v>0.6527777777777778</v>
      </c>
      <c r="C144" s="1" t="s">
        <v>410</v>
      </c>
      <c r="D144" s="1">
        <v>5</v>
      </c>
      <c r="E144" s="1">
        <v>1</v>
      </c>
      <c r="F144" s="1" t="s">
        <v>438</v>
      </c>
      <c r="G144" s="2">
        <v>74.2211333333333</v>
      </c>
      <c r="H144" s="6">
        <f>1+_xlfn.COUNTIFS(A:A,A144,O:O,"&lt;"&amp;O144)</f>
        <v>1</v>
      </c>
      <c r="I144" s="2">
        <f>_xlfn.AVERAGEIF(A:A,A144,G:G)</f>
        <v>47.74341666666666</v>
      </c>
      <c r="J144" s="2">
        <f t="shared" si="16"/>
        <v>26.477716666666637</v>
      </c>
      <c r="K144" s="2">
        <f t="shared" si="17"/>
        <v>116.47771666666664</v>
      </c>
      <c r="L144" s="2">
        <f t="shared" si="18"/>
        <v>1084.2708365409537</v>
      </c>
      <c r="M144" s="2">
        <f>SUMIF(A:A,A144,L:L)</f>
        <v>2791.804590949533</v>
      </c>
      <c r="N144" s="3">
        <f t="shared" si="19"/>
        <v>0.38837633552718587</v>
      </c>
      <c r="O144" s="7">
        <f t="shared" si="20"/>
        <v>2.5748221725265266</v>
      </c>
      <c r="P144" s="3">
        <f t="shared" si="21"/>
        <v>0.38837633552718587</v>
      </c>
      <c r="Q144" s="3">
        <f>IF(ISNUMBER(P144),SUMIF(A:A,A144,P:P),"")</f>
        <v>0.9543676828332459</v>
      </c>
      <c r="R144" s="3">
        <f t="shared" si="22"/>
        <v>0.4069462352017276</v>
      </c>
      <c r="S144" s="8">
        <f t="shared" si="23"/>
        <v>2.4573270705018055</v>
      </c>
    </row>
    <row r="145" spans="1:19" ht="15">
      <c r="A145" s="1">
        <v>46</v>
      </c>
      <c r="B145" s="5">
        <v>0.6527777777777778</v>
      </c>
      <c r="C145" s="1" t="s">
        <v>410</v>
      </c>
      <c r="D145" s="1">
        <v>5</v>
      </c>
      <c r="E145" s="1">
        <v>5</v>
      </c>
      <c r="F145" s="1" t="s">
        <v>441</v>
      </c>
      <c r="G145" s="2">
        <v>64.4511</v>
      </c>
      <c r="H145" s="6">
        <f>1+_xlfn.COUNTIFS(A:A,A145,O:O,"&lt;"&amp;O145)</f>
        <v>2</v>
      </c>
      <c r="I145" s="2">
        <f>_xlfn.AVERAGEIF(A:A,A145,G:G)</f>
        <v>47.74341666666666</v>
      </c>
      <c r="J145" s="2">
        <f t="shared" si="16"/>
        <v>16.707683333333335</v>
      </c>
      <c r="K145" s="2">
        <f t="shared" si="17"/>
        <v>106.70768333333334</v>
      </c>
      <c r="L145" s="2">
        <f t="shared" si="18"/>
        <v>603.328002549854</v>
      </c>
      <c r="M145" s="2">
        <f>SUMIF(A:A,A145,L:L)</f>
        <v>2791.804590949533</v>
      </c>
      <c r="N145" s="3">
        <f t="shared" si="19"/>
        <v>0.2161068165392813</v>
      </c>
      <c r="O145" s="7">
        <f t="shared" si="20"/>
        <v>4.6273413121063305</v>
      </c>
      <c r="P145" s="3">
        <f t="shared" si="21"/>
        <v>0.2161068165392813</v>
      </c>
      <c r="Q145" s="3">
        <f>IF(ISNUMBER(P145),SUMIF(A:A,A145,P:P),"")</f>
        <v>0.9543676828332459</v>
      </c>
      <c r="R145" s="3">
        <f t="shared" si="22"/>
        <v>0.22643978880102236</v>
      </c>
      <c r="S145" s="8">
        <f t="shared" si="23"/>
        <v>4.41618500571347</v>
      </c>
    </row>
    <row r="146" spans="1:19" ht="15">
      <c r="A146" s="1">
        <v>46</v>
      </c>
      <c r="B146" s="5">
        <v>0.6527777777777778</v>
      </c>
      <c r="C146" s="1" t="s">
        <v>410</v>
      </c>
      <c r="D146" s="1">
        <v>5</v>
      </c>
      <c r="E146" s="1">
        <v>4</v>
      </c>
      <c r="F146" s="1" t="s">
        <v>440</v>
      </c>
      <c r="G146" s="2">
        <v>58.3154333333333</v>
      </c>
      <c r="H146" s="6">
        <f>1+_xlfn.COUNTIFS(A:A,A146,O:O,"&lt;"&amp;O146)</f>
        <v>3</v>
      </c>
      <c r="I146" s="2">
        <f>_xlfn.AVERAGEIF(A:A,A146,G:G)</f>
        <v>47.74341666666666</v>
      </c>
      <c r="J146" s="2">
        <f t="shared" si="16"/>
        <v>10.572016666666642</v>
      </c>
      <c r="K146" s="2">
        <f t="shared" si="17"/>
        <v>100.57201666666664</v>
      </c>
      <c r="L146" s="2">
        <f t="shared" si="18"/>
        <v>417.5152205359804</v>
      </c>
      <c r="M146" s="2">
        <f>SUMIF(A:A,A146,L:L)</f>
        <v>2791.804590949533</v>
      </c>
      <c r="N146" s="3">
        <f t="shared" si="19"/>
        <v>0.14955030229890748</v>
      </c>
      <c r="O146" s="7">
        <f t="shared" si="20"/>
        <v>6.686713330751357</v>
      </c>
      <c r="P146" s="3">
        <f t="shared" si="21"/>
        <v>0.14955030229890748</v>
      </c>
      <c r="Q146" s="3">
        <f>IF(ISNUMBER(P146),SUMIF(A:A,A146,P:P),"")</f>
        <v>0.9543676828332459</v>
      </c>
      <c r="R146" s="3">
        <f t="shared" si="22"/>
        <v>0.15670092878138459</v>
      </c>
      <c r="S146" s="8">
        <f t="shared" si="23"/>
        <v>6.381583107239348</v>
      </c>
    </row>
    <row r="147" spans="1:19" ht="15">
      <c r="A147" s="1">
        <v>46</v>
      </c>
      <c r="B147" s="5">
        <v>0.6527777777777778</v>
      </c>
      <c r="C147" s="1" t="s">
        <v>410</v>
      </c>
      <c r="D147" s="1">
        <v>5</v>
      </c>
      <c r="E147" s="1">
        <v>7</v>
      </c>
      <c r="F147" s="1" t="s">
        <v>442</v>
      </c>
      <c r="G147" s="2">
        <v>46.5425</v>
      </c>
      <c r="H147" s="6">
        <f>1+_xlfn.COUNTIFS(A:A,A147,O:O,"&lt;"&amp;O147)</f>
        <v>4</v>
      </c>
      <c r="I147" s="2">
        <f>_xlfn.AVERAGEIF(A:A,A147,G:G)</f>
        <v>47.74341666666666</v>
      </c>
      <c r="J147" s="2">
        <f t="shared" si="16"/>
        <v>-1.2009166666666644</v>
      </c>
      <c r="K147" s="2">
        <f t="shared" si="17"/>
        <v>88.79908333333333</v>
      </c>
      <c r="L147" s="2">
        <f t="shared" si="18"/>
        <v>206.0141797173442</v>
      </c>
      <c r="M147" s="2">
        <f>SUMIF(A:A,A147,L:L)</f>
        <v>2791.804590949533</v>
      </c>
      <c r="N147" s="3">
        <f t="shared" si="19"/>
        <v>0.0737924783078302</v>
      </c>
      <c r="O147" s="7">
        <f t="shared" si="20"/>
        <v>13.551516671230825</v>
      </c>
      <c r="P147" s="3">
        <f t="shared" si="21"/>
        <v>0.0737924783078302</v>
      </c>
      <c r="Q147" s="3">
        <f>IF(ISNUMBER(P147),SUMIF(A:A,A147,P:P),"")</f>
        <v>0.9543676828332459</v>
      </c>
      <c r="R147" s="3">
        <f t="shared" si="22"/>
        <v>0.07732080584367793</v>
      </c>
      <c r="S147" s="8">
        <f t="shared" si="23"/>
        <v>12.933129564398664</v>
      </c>
    </row>
    <row r="148" spans="1:19" ht="15">
      <c r="A148" s="1">
        <v>46</v>
      </c>
      <c r="B148" s="5">
        <v>0.6527777777777778</v>
      </c>
      <c r="C148" s="1" t="s">
        <v>410</v>
      </c>
      <c r="D148" s="1">
        <v>5</v>
      </c>
      <c r="E148" s="1">
        <v>2</v>
      </c>
      <c r="F148" s="1" t="s">
        <v>439</v>
      </c>
      <c r="G148" s="2">
        <v>46.2573333333333</v>
      </c>
      <c r="H148" s="6">
        <f>1+_xlfn.COUNTIFS(A:A,A148,O:O,"&lt;"&amp;O148)</f>
        <v>5</v>
      </c>
      <c r="I148" s="2">
        <f>_xlfn.AVERAGEIF(A:A,A148,G:G)</f>
        <v>47.74341666666666</v>
      </c>
      <c r="J148" s="2">
        <f t="shared" si="16"/>
        <v>-1.4860833333333616</v>
      </c>
      <c r="K148" s="2">
        <f t="shared" si="17"/>
        <v>88.51391666666663</v>
      </c>
      <c r="L148" s="2">
        <f t="shared" si="18"/>
        <v>202.51926139030834</v>
      </c>
      <c r="M148" s="2">
        <f>SUMIF(A:A,A148,L:L)</f>
        <v>2791.804590949533</v>
      </c>
      <c r="N148" s="3">
        <f t="shared" si="19"/>
        <v>0.07254062911381223</v>
      </c>
      <c r="O148" s="7">
        <f t="shared" si="20"/>
        <v>13.785378100747588</v>
      </c>
      <c r="P148" s="3">
        <f t="shared" si="21"/>
        <v>0.07254062911381223</v>
      </c>
      <c r="Q148" s="3">
        <f>IF(ISNUMBER(P148),SUMIF(A:A,A148,P:P),"")</f>
        <v>0.9543676828332459</v>
      </c>
      <c r="R148" s="3">
        <f t="shared" si="22"/>
        <v>0.0760091004951674</v>
      </c>
      <c r="S148" s="8">
        <f t="shared" si="23"/>
        <v>13.156319354990647</v>
      </c>
    </row>
    <row r="149" spans="1:19" ht="15">
      <c r="A149" s="1">
        <v>46</v>
      </c>
      <c r="B149" s="5">
        <v>0.6527777777777778</v>
      </c>
      <c r="C149" s="1" t="s">
        <v>410</v>
      </c>
      <c r="D149" s="1">
        <v>5</v>
      </c>
      <c r="E149" s="1">
        <v>3</v>
      </c>
      <c r="F149" s="1" t="s">
        <v>21</v>
      </c>
      <c r="G149" s="2">
        <v>41.3383</v>
      </c>
      <c r="H149" s="6">
        <f>1+_xlfn.COUNTIFS(A:A,A149,O:O,"&lt;"&amp;O149)</f>
        <v>6</v>
      </c>
      <c r="I149" s="2">
        <f>_xlfn.AVERAGEIF(A:A,A149,G:G)</f>
        <v>47.74341666666666</v>
      </c>
      <c r="J149" s="2">
        <f t="shared" si="16"/>
        <v>-6.405116666666665</v>
      </c>
      <c r="K149" s="2">
        <f t="shared" si="17"/>
        <v>83.59488333333334</v>
      </c>
      <c r="L149" s="2">
        <f t="shared" si="18"/>
        <v>150.76057765328338</v>
      </c>
      <c r="M149" s="2">
        <f>SUMIF(A:A,A149,L:L)</f>
        <v>2791.804590949533</v>
      </c>
      <c r="N149" s="3">
        <f t="shared" si="19"/>
        <v>0.05400112104622893</v>
      </c>
      <c r="O149" s="7">
        <f t="shared" si="20"/>
        <v>18.518134079918944</v>
      </c>
      <c r="P149" s="3">
        <f t="shared" si="21"/>
        <v>0.05400112104622893</v>
      </c>
      <c r="Q149" s="3">
        <f>IF(ISNUMBER(P149),SUMIF(A:A,A149,P:P),"")</f>
        <v>0.9543676828332459</v>
      </c>
      <c r="R149" s="3">
        <f t="shared" si="22"/>
        <v>0.05658314087702025</v>
      </c>
      <c r="S149" s="8">
        <f t="shared" si="23"/>
        <v>17.6731087122476</v>
      </c>
    </row>
    <row r="150" spans="1:19" ht="15">
      <c r="A150" s="1">
        <v>46</v>
      </c>
      <c r="B150" s="5">
        <v>0.6527777777777778</v>
      </c>
      <c r="C150" s="1" t="s">
        <v>410</v>
      </c>
      <c r="D150" s="1">
        <v>5</v>
      </c>
      <c r="E150" s="1">
        <v>8</v>
      </c>
      <c r="F150" s="1" t="s">
        <v>443</v>
      </c>
      <c r="G150" s="2">
        <v>32.7556666666667</v>
      </c>
      <c r="H150" s="6">
        <f>1+_xlfn.COUNTIFS(A:A,A150,O:O,"&lt;"&amp;O150)</f>
        <v>7</v>
      </c>
      <c r="I150" s="2">
        <f>_xlfn.AVERAGEIF(A:A,A150,G:G)</f>
        <v>47.74341666666666</v>
      </c>
      <c r="J150" s="2">
        <f t="shared" si="16"/>
        <v>-14.987749999999963</v>
      </c>
      <c r="K150" s="2">
        <f t="shared" si="17"/>
        <v>75.01225000000004</v>
      </c>
      <c r="L150" s="2">
        <f t="shared" si="18"/>
        <v>90.0833182127385</v>
      </c>
      <c r="M150" s="2">
        <f>SUMIF(A:A,A150,L:L)</f>
        <v>2791.804590949533</v>
      </c>
      <c r="N150" s="3">
        <f t="shared" si="19"/>
        <v>0.032267057123113285</v>
      </c>
      <c r="O150" s="7">
        <f t="shared" si="20"/>
        <v>30.991360513124942</v>
      </c>
      <c r="P150" s="3">
        <f t="shared" si="21"/>
      </c>
      <c r="Q150" s="3">
        <f>IF(ISNUMBER(P150),SUMIF(A:A,A150,P:P),"")</f>
      </c>
      <c r="R150" s="3">
        <f t="shared" si="22"/>
      </c>
      <c r="S150" s="8">
        <f t="shared" si="23"/>
      </c>
    </row>
    <row r="151" spans="1:19" ht="15">
      <c r="A151" s="1">
        <v>46</v>
      </c>
      <c r="B151" s="5">
        <v>0.6527777777777778</v>
      </c>
      <c r="C151" s="1" t="s">
        <v>410</v>
      </c>
      <c r="D151" s="1">
        <v>5</v>
      </c>
      <c r="E151" s="1">
        <v>9</v>
      </c>
      <c r="F151" s="1" t="s">
        <v>444</v>
      </c>
      <c r="G151" s="2">
        <v>18.0658666666667</v>
      </c>
      <c r="H151" s="6">
        <f>1+_xlfn.COUNTIFS(A:A,A151,O:O,"&lt;"&amp;O151)</f>
        <v>8</v>
      </c>
      <c r="I151" s="2">
        <f>_xlfn.AVERAGEIF(A:A,A151,G:G)</f>
        <v>47.74341666666666</v>
      </c>
      <c r="J151" s="2">
        <f t="shared" si="16"/>
        <v>-29.67754999999996</v>
      </c>
      <c r="K151" s="2">
        <f t="shared" si="17"/>
        <v>60.32245000000004</v>
      </c>
      <c r="L151" s="2">
        <f t="shared" si="18"/>
        <v>37.31319434907095</v>
      </c>
      <c r="M151" s="2">
        <f>SUMIF(A:A,A151,L:L)</f>
        <v>2791.804590949533</v>
      </c>
      <c r="N151" s="3">
        <f t="shared" si="19"/>
        <v>0.013365260043640873</v>
      </c>
      <c r="O151" s="7">
        <f t="shared" si="20"/>
        <v>74.82084125073162</v>
      </c>
      <c r="P151" s="3">
        <f t="shared" si="21"/>
      </c>
      <c r="Q151" s="3">
        <f>IF(ISNUMBER(P151),SUMIF(A:A,A151,P:P),"")</f>
      </c>
      <c r="R151" s="3">
        <f t="shared" si="22"/>
      </c>
      <c r="S151" s="8">
        <f t="shared" si="23"/>
      </c>
    </row>
    <row r="152" spans="1:19" ht="15">
      <c r="A152" s="1">
        <v>31</v>
      </c>
      <c r="B152" s="5">
        <v>0.65625</v>
      </c>
      <c r="C152" s="1" t="s">
        <v>312</v>
      </c>
      <c r="D152" s="1">
        <v>6</v>
      </c>
      <c r="E152" s="1">
        <v>3</v>
      </c>
      <c r="F152" s="1" t="s">
        <v>321</v>
      </c>
      <c r="G152" s="2">
        <v>64.8349666666667</v>
      </c>
      <c r="H152" s="6">
        <f>1+_xlfn.COUNTIFS(A:A,A152,O:O,"&lt;"&amp;O152)</f>
        <v>1</v>
      </c>
      <c r="I152" s="2">
        <f>_xlfn.AVERAGEIF(A:A,A152,G:G)</f>
        <v>45.495928571428536</v>
      </c>
      <c r="J152" s="2">
        <f t="shared" si="16"/>
        <v>19.339038095238166</v>
      </c>
      <c r="K152" s="2">
        <f t="shared" si="17"/>
        <v>109.33903809523817</v>
      </c>
      <c r="L152" s="2">
        <f t="shared" si="18"/>
        <v>706.5134826847772</v>
      </c>
      <c r="M152" s="2">
        <f>SUMIF(A:A,A152,L:L)</f>
        <v>2183.0301302734865</v>
      </c>
      <c r="N152" s="3">
        <f t="shared" si="19"/>
        <v>0.3236389057975422</v>
      </c>
      <c r="O152" s="7">
        <f t="shared" si="20"/>
        <v>3.0898633695961357</v>
      </c>
      <c r="P152" s="3">
        <f t="shared" si="21"/>
        <v>0.3236389057975422</v>
      </c>
      <c r="Q152" s="3">
        <f>IF(ISNUMBER(P152),SUMIF(A:A,A152,P:P),"")</f>
        <v>0.935509188827055</v>
      </c>
      <c r="R152" s="3">
        <f t="shared" si="22"/>
        <v>0.3459494675870815</v>
      </c>
      <c r="S152" s="8">
        <f t="shared" si="23"/>
        <v>2.8905955744773117</v>
      </c>
    </row>
    <row r="153" spans="1:19" ht="15">
      <c r="A153" s="1">
        <v>31</v>
      </c>
      <c r="B153" s="5">
        <v>0.65625</v>
      </c>
      <c r="C153" s="1" t="s">
        <v>312</v>
      </c>
      <c r="D153" s="1">
        <v>6</v>
      </c>
      <c r="E153" s="1">
        <v>1</v>
      </c>
      <c r="F153" s="1" t="s">
        <v>320</v>
      </c>
      <c r="G153" s="2">
        <v>58.727766666666604</v>
      </c>
      <c r="H153" s="6">
        <f>1+_xlfn.COUNTIFS(A:A,A153,O:O,"&lt;"&amp;O153)</f>
        <v>2</v>
      </c>
      <c r="I153" s="2">
        <f>_xlfn.AVERAGEIF(A:A,A153,G:G)</f>
        <v>45.495928571428536</v>
      </c>
      <c r="J153" s="2">
        <f t="shared" si="16"/>
        <v>13.231838095238068</v>
      </c>
      <c r="K153" s="2">
        <f t="shared" si="17"/>
        <v>103.23183809523806</v>
      </c>
      <c r="L153" s="2">
        <f t="shared" si="18"/>
        <v>489.7574584054892</v>
      </c>
      <c r="M153" s="2">
        <f>SUMIF(A:A,A153,L:L)</f>
        <v>2183.0301302734865</v>
      </c>
      <c r="N153" s="3">
        <f t="shared" si="19"/>
        <v>0.2243475486726943</v>
      </c>
      <c r="O153" s="7">
        <f t="shared" si="20"/>
        <v>4.457369852785521</v>
      </c>
      <c r="P153" s="3">
        <f t="shared" si="21"/>
        <v>0.2243475486726943</v>
      </c>
      <c r="Q153" s="3">
        <f>IF(ISNUMBER(P153),SUMIF(A:A,A153,P:P),"")</f>
        <v>0.935509188827055</v>
      </c>
      <c r="R153" s="3">
        <f t="shared" si="22"/>
        <v>0.23981330312103305</v>
      </c>
      <c r="S153" s="8">
        <f t="shared" si="23"/>
        <v>4.169910455281553</v>
      </c>
    </row>
    <row r="154" spans="1:19" ht="15">
      <c r="A154" s="1">
        <v>31</v>
      </c>
      <c r="B154" s="5">
        <v>0.65625</v>
      </c>
      <c r="C154" s="1" t="s">
        <v>312</v>
      </c>
      <c r="D154" s="1">
        <v>6</v>
      </c>
      <c r="E154" s="1">
        <v>5</v>
      </c>
      <c r="F154" s="1" t="s">
        <v>323</v>
      </c>
      <c r="G154" s="2">
        <v>58.2227666666666</v>
      </c>
      <c r="H154" s="6">
        <f>1+_xlfn.COUNTIFS(A:A,A154,O:O,"&lt;"&amp;O154)</f>
        <v>3</v>
      </c>
      <c r="I154" s="2">
        <f>_xlfn.AVERAGEIF(A:A,A154,G:G)</f>
        <v>45.495928571428536</v>
      </c>
      <c r="J154" s="2">
        <f t="shared" si="16"/>
        <v>12.726838095238065</v>
      </c>
      <c r="K154" s="2">
        <f t="shared" si="17"/>
        <v>102.72683809523807</v>
      </c>
      <c r="L154" s="2">
        <f t="shared" si="18"/>
        <v>475.14037453586064</v>
      </c>
      <c r="M154" s="2">
        <f>SUMIF(A:A,A154,L:L)</f>
        <v>2183.0301302734865</v>
      </c>
      <c r="N154" s="3">
        <f t="shared" si="19"/>
        <v>0.21765177124529006</v>
      </c>
      <c r="O154" s="7">
        <f t="shared" si="20"/>
        <v>4.5944951161137855</v>
      </c>
      <c r="P154" s="3">
        <f t="shared" si="21"/>
        <v>0.21765177124529006</v>
      </c>
      <c r="Q154" s="3">
        <f>IF(ISNUMBER(P154),SUMIF(A:A,A154,P:P),"")</f>
        <v>0.935509188827055</v>
      </c>
      <c r="R154" s="3">
        <f t="shared" si="22"/>
        <v>0.2326559416462629</v>
      </c>
      <c r="S154" s="8">
        <f t="shared" si="23"/>
        <v>4.298192399145473</v>
      </c>
    </row>
    <row r="155" spans="1:19" ht="15">
      <c r="A155" s="1">
        <v>31</v>
      </c>
      <c r="B155" s="5">
        <v>0.65625</v>
      </c>
      <c r="C155" s="1" t="s">
        <v>312</v>
      </c>
      <c r="D155" s="1">
        <v>6</v>
      </c>
      <c r="E155" s="1">
        <v>4</v>
      </c>
      <c r="F155" s="1" t="s">
        <v>322</v>
      </c>
      <c r="G155" s="2">
        <v>45.975</v>
      </c>
      <c r="H155" s="6">
        <f>1+_xlfn.COUNTIFS(A:A,A155,O:O,"&lt;"&amp;O155)</f>
        <v>4</v>
      </c>
      <c r="I155" s="2">
        <f>_xlfn.AVERAGEIF(A:A,A155,G:G)</f>
        <v>45.495928571428536</v>
      </c>
      <c r="J155" s="2">
        <f t="shared" si="16"/>
        <v>0.4790714285714657</v>
      </c>
      <c r="K155" s="2">
        <f t="shared" si="17"/>
        <v>90.47907142857147</v>
      </c>
      <c r="L155" s="2">
        <f t="shared" si="18"/>
        <v>227.86293495694406</v>
      </c>
      <c r="M155" s="2">
        <f>SUMIF(A:A,A155,L:L)</f>
        <v>2183.0301302734865</v>
      </c>
      <c r="N155" s="3">
        <f t="shared" si="19"/>
        <v>0.1043791983431753</v>
      </c>
      <c r="O155" s="7">
        <f t="shared" si="20"/>
        <v>9.58045296259342</v>
      </c>
      <c r="P155" s="3">
        <f t="shared" si="21"/>
        <v>0.1043791983431753</v>
      </c>
      <c r="Q155" s="3">
        <f>IF(ISNUMBER(P155),SUMIF(A:A,A155,P:P),"")</f>
        <v>0.935509188827055</v>
      </c>
      <c r="R155" s="3">
        <f t="shared" si="22"/>
        <v>0.11157474409636355</v>
      </c>
      <c r="S155" s="8">
        <f t="shared" si="23"/>
        <v>8.962601779631527</v>
      </c>
    </row>
    <row r="156" spans="1:19" ht="15">
      <c r="A156" s="1">
        <v>31</v>
      </c>
      <c r="B156" s="5">
        <v>0.65625</v>
      </c>
      <c r="C156" s="1" t="s">
        <v>312</v>
      </c>
      <c r="D156" s="1">
        <v>6</v>
      </c>
      <c r="E156" s="1">
        <v>7</v>
      </c>
      <c r="F156" s="1" t="s">
        <v>324</v>
      </c>
      <c r="G156" s="2">
        <v>28.455433333333303</v>
      </c>
      <c r="H156" s="6">
        <f>1+_xlfn.COUNTIFS(A:A,A156,O:O,"&lt;"&amp;O156)</f>
        <v>6</v>
      </c>
      <c r="I156" s="2">
        <f>_xlfn.AVERAGEIF(A:A,A156,G:G)</f>
        <v>45.495928571428536</v>
      </c>
      <c r="J156" s="2">
        <f t="shared" si="16"/>
        <v>-17.040495238095232</v>
      </c>
      <c r="K156" s="2">
        <f t="shared" si="17"/>
        <v>72.95950476190477</v>
      </c>
      <c r="L156" s="2">
        <f t="shared" si="18"/>
        <v>79.64428526640322</v>
      </c>
      <c r="M156" s="2">
        <f>SUMIF(A:A,A156,L:L)</f>
        <v>2183.0301302734865</v>
      </c>
      <c r="N156" s="3">
        <f t="shared" si="19"/>
        <v>0.036483365099695395</v>
      </c>
      <c r="O156" s="7">
        <f t="shared" si="20"/>
        <v>27.409752287580215</v>
      </c>
      <c r="P156" s="3">
        <f t="shared" si="21"/>
      </c>
      <c r="Q156" s="3">
        <f>IF(ISNUMBER(P156),SUMIF(A:A,A156,P:P),"")</f>
      </c>
      <c r="R156" s="3">
        <f t="shared" si="22"/>
      </c>
      <c r="S156" s="8">
        <f t="shared" si="23"/>
      </c>
    </row>
    <row r="157" spans="1:19" ht="15">
      <c r="A157" s="1">
        <v>31</v>
      </c>
      <c r="B157" s="5">
        <v>0.65625</v>
      </c>
      <c r="C157" s="1" t="s">
        <v>312</v>
      </c>
      <c r="D157" s="1">
        <v>6</v>
      </c>
      <c r="E157" s="1">
        <v>8</v>
      </c>
      <c r="F157" s="1" t="s">
        <v>325</v>
      </c>
      <c r="G157" s="2">
        <v>38.2065666666666</v>
      </c>
      <c r="H157" s="6">
        <f>1+_xlfn.COUNTIFS(A:A,A157,O:O,"&lt;"&amp;O157)</f>
        <v>5</v>
      </c>
      <c r="I157" s="2">
        <f>_xlfn.AVERAGEIF(A:A,A157,G:G)</f>
        <v>45.495928571428536</v>
      </c>
      <c r="J157" s="2">
        <f t="shared" si="16"/>
        <v>-7.2893619047619325</v>
      </c>
      <c r="K157" s="2">
        <f t="shared" si="17"/>
        <v>82.71063809523807</v>
      </c>
      <c r="L157" s="2">
        <f t="shared" si="18"/>
        <v>142.9704957740985</v>
      </c>
      <c r="M157" s="2">
        <f>SUMIF(A:A,A157,L:L)</f>
        <v>2183.0301302734865</v>
      </c>
      <c r="N157" s="3">
        <f t="shared" si="19"/>
        <v>0.06549176476835315</v>
      </c>
      <c r="O157" s="7">
        <f t="shared" si="20"/>
        <v>15.269095336444785</v>
      </c>
      <c r="P157" s="3">
        <f t="shared" si="21"/>
        <v>0.06549176476835315</v>
      </c>
      <c r="Q157" s="3">
        <f>IF(ISNUMBER(P157),SUMIF(A:A,A157,P:P),"")</f>
        <v>0.935509188827055</v>
      </c>
      <c r="R157" s="3">
        <f t="shared" si="22"/>
        <v>0.07000654354925896</v>
      </c>
      <c r="S157" s="8">
        <f t="shared" si="23"/>
        <v>14.284378992320429</v>
      </c>
    </row>
    <row r="158" spans="1:19" ht="15">
      <c r="A158" s="1">
        <v>31</v>
      </c>
      <c r="B158" s="5">
        <v>0.65625</v>
      </c>
      <c r="C158" s="1" t="s">
        <v>312</v>
      </c>
      <c r="D158" s="1">
        <v>6</v>
      </c>
      <c r="E158" s="1">
        <v>10</v>
      </c>
      <c r="F158" s="1" t="s">
        <v>326</v>
      </c>
      <c r="G158" s="2">
        <v>24.049</v>
      </c>
      <c r="H158" s="6">
        <f>1+_xlfn.COUNTIFS(A:A,A158,O:O,"&lt;"&amp;O158)</f>
        <v>7</v>
      </c>
      <c r="I158" s="2">
        <f>_xlfn.AVERAGEIF(A:A,A158,G:G)</f>
        <v>45.495928571428536</v>
      </c>
      <c r="J158" s="2">
        <f t="shared" si="16"/>
        <v>-21.446928571428536</v>
      </c>
      <c r="K158" s="2">
        <f t="shared" si="17"/>
        <v>68.55307142857146</v>
      </c>
      <c r="L158" s="2">
        <f t="shared" si="18"/>
        <v>61.14109864991368</v>
      </c>
      <c r="M158" s="2">
        <f>SUMIF(A:A,A158,L:L)</f>
        <v>2183.0301302734865</v>
      </c>
      <c r="N158" s="3">
        <f t="shared" si="19"/>
        <v>0.028007446073249582</v>
      </c>
      <c r="O158" s="7">
        <f t="shared" si="20"/>
        <v>35.70479069689678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26</v>
      </c>
      <c r="B159" s="5">
        <v>0.6597222222222222</v>
      </c>
      <c r="C159" s="1" t="s">
        <v>238</v>
      </c>
      <c r="D159" s="1">
        <v>4</v>
      </c>
      <c r="E159" s="1">
        <v>1</v>
      </c>
      <c r="F159" s="1" t="s">
        <v>259</v>
      </c>
      <c r="G159" s="2">
        <v>81.0064000000001</v>
      </c>
      <c r="H159" s="6">
        <f>1+_xlfn.COUNTIFS(A:A,A159,O:O,"&lt;"&amp;O159)</f>
        <v>1</v>
      </c>
      <c r="I159" s="2">
        <f>_xlfn.AVERAGEIF(A:A,A159,G:G)</f>
        <v>47.964928571428565</v>
      </c>
      <c r="J159" s="2">
        <f t="shared" si="16"/>
        <v>33.04147142857153</v>
      </c>
      <c r="K159" s="2">
        <f t="shared" si="17"/>
        <v>123.04147142857153</v>
      </c>
      <c r="L159" s="2">
        <f t="shared" si="18"/>
        <v>1607.5849258293256</v>
      </c>
      <c r="M159" s="2">
        <f>SUMIF(A:A,A159,L:L)</f>
        <v>4466.904311151376</v>
      </c>
      <c r="N159" s="3">
        <f t="shared" si="19"/>
        <v>0.35988792547359477</v>
      </c>
      <c r="O159" s="7">
        <f t="shared" si="20"/>
        <v>2.7786428196612856</v>
      </c>
      <c r="P159" s="3">
        <f t="shared" si="21"/>
        <v>0.35988792547359477</v>
      </c>
      <c r="Q159" s="3">
        <f>IF(ISNUMBER(P159),SUMIF(A:A,A159,P:P),"")</f>
        <v>0.7958330596975519</v>
      </c>
      <c r="R159" s="3">
        <f t="shared" si="22"/>
        <v>0.45221534980007794</v>
      </c>
      <c r="S159" s="8">
        <f t="shared" si="23"/>
        <v>2.211335816977674</v>
      </c>
    </row>
    <row r="160" spans="1:19" ht="15">
      <c r="A160" s="1">
        <v>26</v>
      </c>
      <c r="B160" s="5">
        <v>0.6597222222222222</v>
      </c>
      <c r="C160" s="1" t="s">
        <v>238</v>
      </c>
      <c r="D160" s="1">
        <v>4</v>
      </c>
      <c r="E160" s="1">
        <v>3</v>
      </c>
      <c r="F160" s="1" t="s">
        <v>260</v>
      </c>
      <c r="G160" s="2">
        <v>59.8026</v>
      </c>
      <c r="H160" s="6">
        <f>1+_xlfn.COUNTIFS(A:A,A160,O:O,"&lt;"&amp;O160)</f>
        <v>2</v>
      </c>
      <c r="I160" s="2">
        <f>_xlfn.AVERAGEIF(A:A,A160,G:G)</f>
        <v>47.964928571428565</v>
      </c>
      <c r="J160" s="2">
        <f t="shared" si="16"/>
        <v>11.837671428571433</v>
      </c>
      <c r="K160" s="2">
        <f t="shared" si="17"/>
        <v>101.83767142857144</v>
      </c>
      <c r="L160" s="2">
        <f t="shared" si="18"/>
        <v>450.4559471580133</v>
      </c>
      <c r="M160" s="2">
        <f>SUMIF(A:A,A160,L:L)</f>
        <v>4466.904311151376</v>
      </c>
      <c r="N160" s="3">
        <f t="shared" si="19"/>
        <v>0.10084298112978946</v>
      </c>
      <c r="O160" s="7">
        <f t="shared" si="20"/>
        <v>9.91640656391301</v>
      </c>
      <c r="P160" s="3">
        <f t="shared" si="21"/>
        <v>0.10084298112978946</v>
      </c>
      <c r="Q160" s="3">
        <f>IF(ISNUMBER(P160),SUMIF(A:A,A160,P:P),"")</f>
        <v>0.7958330596975519</v>
      </c>
      <c r="R160" s="3">
        <f t="shared" si="22"/>
        <v>0.1267137371349134</v>
      </c>
      <c r="S160" s="8">
        <f t="shared" si="23"/>
        <v>7.891804176963779</v>
      </c>
    </row>
    <row r="161" spans="1:19" ht="15">
      <c r="A161" s="1">
        <v>26</v>
      </c>
      <c r="B161" s="5">
        <v>0.6597222222222222</v>
      </c>
      <c r="C161" s="1" t="s">
        <v>238</v>
      </c>
      <c r="D161" s="1">
        <v>4</v>
      </c>
      <c r="E161" s="1">
        <v>14</v>
      </c>
      <c r="F161" s="1" t="s">
        <v>269</v>
      </c>
      <c r="G161" s="2">
        <v>56.144933333333405</v>
      </c>
      <c r="H161" s="6">
        <f>1+_xlfn.COUNTIFS(A:A,A161,O:O,"&lt;"&amp;O161)</f>
        <v>3</v>
      </c>
      <c r="I161" s="2">
        <f>_xlfn.AVERAGEIF(A:A,A161,G:G)</f>
        <v>47.964928571428565</v>
      </c>
      <c r="J161" s="2">
        <f t="shared" si="16"/>
        <v>8.18000476190484</v>
      </c>
      <c r="K161" s="2">
        <f t="shared" si="17"/>
        <v>98.18000476190484</v>
      </c>
      <c r="L161" s="2">
        <f t="shared" si="18"/>
        <v>361.69462762162993</v>
      </c>
      <c r="M161" s="2">
        <f>SUMIF(A:A,A161,L:L)</f>
        <v>4466.904311151376</v>
      </c>
      <c r="N161" s="3">
        <f t="shared" si="19"/>
        <v>0.08097210113023456</v>
      </c>
      <c r="O161" s="7">
        <f t="shared" si="20"/>
        <v>12.349932705730483</v>
      </c>
      <c r="P161" s="3">
        <f t="shared" si="21"/>
        <v>0.08097210113023456</v>
      </c>
      <c r="Q161" s="3">
        <f>IF(ISNUMBER(P161),SUMIF(A:A,A161,P:P),"")</f>
        <v>0.7958330596975519</v>
      </c>
      <c r="R161" s="3">
        <f t="shared" si="22"/>
        <v>0.1017450835241843</v>
      </c>
      <c r="S161" s="8">
        <f t="shared" si="23"/>
        <v>9.828484732260355</v>
      </c>
    </row>
    <row r="162" spans="1:19" ht="15">
      <c r="A162" s="1">
        <v>26</v>
      </c>
      <c r="B162" s="5">
        <v>0.6597222222222222</v>
      </c>
      <c r="C162" s="1" t="s">
        <v>238</v>
      </c>
      <c r="D162" s="1">
        <v>4</v>
      </c>
      <c r="E162" s="1">
        <v>6</v>
      </c>
      <c r="F162" s="1" t="s">
        <v>261</v>
      </c>
      <c r="G162" s="2">
        <v>53.526399999999995</v>
      </c>
      <c r="H162" s="6">
        <f>1+_xlfn.COUNTIFS(A:A,A162,O:O,"&lt;"&amp;O162)</f>
        <v>4</v>
      </c>
      <c r="I162" s="2">
        <f>_xlfn.AVERAGEIF(A:A,A162,G:G)</f>
        <v>47.964928571428565</v>
      </c>
      <c r="J162" s="2">
        <f t="shared" si="16"/>
        <v>5.56147142857143</v>
      </c>
      <c r="K162" s="2">
        <f t="shared" si="17"/>
        <v>95.56147142857142</v>
      </c>
      <c r="L162" s="2">
        <f t="shared" si="18"/>
        <v>309.1072443305987</v>
      </c>
      <c r="M162" s="2">
        <f>SUMIF(A:A,A162,L:L)</f>
        <v>4466.904311151376</v>
      </c>
      <c r="N162" s="3">
        <f t="shared" si="19"/>
        <v>0.0691994327165079</v>
      </c>
      <c r="O162" s="7">
        <f t="shared" si="20"/>
        <v>14.450985517420934</v>
      </c>
      <c r="P162" s="3">
        <f t="shared" si="21"/>
        <v>0.0691994327165079</v>
      </c>
      <c r="Q162" s="3">
        <f>IF(ISNUMBER(P162),SUMIF(A:A,A162,P:P),"")</f>
        <v>0.7958330596975519</v>
      </c>
      <c r="R162" s="3">
        <f t="shared" si="22"/>
        <v>0.08695219666145362</v>
      </c>
      <c r="S162" s="8">
        <f t="shared" si="23"/>
        <v>11.500572019974113</v>
      </c>
    </row>
    <row r="163" spans="1:19" ht="15">
      <c r="A163" s="1">
        <v>26</v>
      </c>
      <c r="B163" s="5">
        <v>0.6597222222222222</v>
      </c>
      <c r="C163" s="1" t="s">
        <v>238</v>
      </c>
      <c r="D163" s="1">
        <v>4</v>
      </c>
      <c r="E163" s="1">
        <v>8</v>
      </c>
      <c r="F163" s="1" t="s">
        <v>263</v>
      </c>
      <c r="G163" s="2">
        <v>52.950166666666696</v>
      </c>
      <c r="H163" s="6">
        <f>1+_xlfn.COUNTIFS(A:A,A163,O:O,"&lt;"&amp;O163)</f>
        <v>5</v>
      </c>
      <c r="I163" s="2">
        <f>_xlfn.AVERAGEIF(A:A,A163,G:G)</f>
        <v>47.964928571428565</v>
      </c>
      <c r="J163" s="2">
        <f t="shared" si="16"/>
        <v>4.985238095238131</v>
      </c>
      <c r="K163" s="2">
        <f t="shared" si="17"/>
        <v>94.98523809523813</v>
      </c>
      <c r="L163" s="2">
        <f t="shared" si="18"/>
        <v>298.6028070351003</v>
      </c>
      <c r="M163" s="2">
        <f>SUMIF(A:A,A163,L:L)</f>
        <v>4466.904311151376</v>
      </c>
      <c r="N163" s="3">
        <f t="shared" si="19"/>
        <v>0.06684781813876227</v>
      </c>
      <c r="O163" s="7">
        <f t="shared" si="20"/>
        <v>14.959351372160068</v>
      </c>
      <c r="P163" s="3">
        <f t="shared" si="21"/>
        <v>0.06684781813876227</v>
      </c>
      <c r="Q163" s="3">
        <f>IF(ISNUMBER(P163),SUMIF(A:A,A163,P:P),"")</f>
        <v>0.7958330596975519</v>
      </c>
      <c r="R163" s="3">
        <f t="shared" si="22"/>
        <v>0.08399728727550862</v>
      </c>
      <c r="S163" s="8">
        <f t="shared" si="23"/>
        <v>11.905146373596919</v>
      </c>
    </row>
    <row r="164" spans="1:19" ht="15">
      <c r="A164" s="1">
        <v>26</v>
      </c>
      <c r="B164" s="5">
        <v>0.6597222222222222</v>
      </c>
      <c r="C164" s="1" t="s">
        <v>238</v>
      </c>
      <c r="D164" s="1">
        <v>4</v>
      </c>
      <c r="E164" s="1">
        <v>11</v>
      </c>
      <c r="F164" s="1" t="s">
        <v>266</v>
      </c>
      <c r="G164" s="2">
        <v>52.0421666666667</v>
      </c>
      <c r="H164" s="6">
        <f>1+_xlfn.COUNTIFS(A:A,A164,O:O,"&lt;"&amp;O164)</f>
        <v>6</v>
      </c>
      <c r="I164" s="2">
        <f>_xlfn.AVERAGEIF(A:A,A164,G:G)</f>
        <v>47.964928571428565</v>
      </c>
      <c r="J164" s="2">
        <f t="shared" si="16"/>
        <v>4.077238095238137</v>
      </c>
      <c r="K164" s="2">
        <f t="shared" si="17"/>
        <v>94.07723809523813</v>
      </c>
      <c r="L164" s="2">
        <f t="shared" si="18"/>
        <v>282.77012423665053</v>
      </c>
      <c r="M164" s="2">
        <f>SUMIF(A:A,A164,L:L)</f>
        <v>4466.904311151376</v>
      </c>
      <c r="N164" s="3">
        <f t="shared" si="19"/>
        <v>0.0633033762399456</v>
      </c>
      <c r="O164" s="7">
        <f t="shared" si="20"/>
        <v>15.796945745983475</v>
      </c>
      <c r="P164" s="3">
        <f t="shared" si="21"/>
        <v>0.0633033762399456</v>
      </c>
      <c r="Q164" s="3">
        <f>IF(ISNUMBER(P164),SUMIF(A:A,A164,P:P),"")</f>
        <v>0.7958330596975519</v>
      </c>
      <c r="R164" s="3">
        <f t="shared" si="22"/>
        <v>0.07954353676134462</v>
      </c>
      <c r="S164" s="8">
        <f t="shared" si="23"/>
        <v>12.571731666902258</v>
      </c>
    </row>
    <row r="165" spans="1:19" ht="15">
      <c r="A165" s="1">
        <v>26</v>
      </c>
      <c r="B165" s="5">
        <v>0.6597222222222222</v>
      </c>
      <c r="C165" s="1" t="s">
        <v>238</v>
      </c>
      <c r="D165" s="1">
        <v>4</v>
      </c>
      <c r="E165" s="1">
        <v>7</v>
      </c>
      <c r="F165" s="1" t="s">
        <v>262</v>
      </c>
      <c r="G165" s="2">
        <v>30.342799999999997</v>
      </c>
      <c r="H165" s="6">
        <f>1+_xlfn.COUNTIFS(A:A,A165,O:O,"&lt;"&amp;O165)</f>
        <v>14</v>
      </c>
      <c r="I165" s="2">
        <f>_xlfn.AVERAGEIF(A:A,A165,G:G)</f>
        <v>47.964928571428565</v>
      </c>
      <c r="J165" s="2">
        <f aca="true" t="shared" si="24" ref="J165:J221">G165-I165</f>
        <v>-17.62212857142857</v>
      </c>
      <c r="K165" s="2">
        <f aca="true" t="shared" si="25" ref="K165:K221">90+J165</f>
        <v>72.37787142857144</v>
      </c>
      <c r="L165" s="2">
        <f aca="true" t="shared" si="26" ref="L165:L221">EXP(0.06*K165)</f>
        <v>76.91279793250405</v>
      </c>
      <c r="M165" s="2">
        <f>SUMIF(A:A,A165,L:L)</f>
        <v>4466.904311151376</v>
      </c>
      <c r="N165" s="3">
        <f aca="true" t="shared" si="27" ref="N165:N221">L165/M165</f>
        <v>0.01721836703340512</v>
      </c>
      <c r="O165" s="7">
        <f aca="true" t="shared" si="28" ref="O165:O221">1/N165</f>
        <v>58.077516762182704</v>
      </c>
      <c r="P165" s="3">
        <f aca="true" t="shared" si="29" ref="P165:P221">IF(O165&gt;21,"",N165)</f>
      </c>
      <c r="Q165" s="3">
        <f>IF(ISNUMBER(P165),SUMIF(A:A,A165,P:P),"")</f>
      </c>
      <c r="R165" s="3">
        <f aca="true" t="shared" si="30" ref="R165:R221">_xlfn.IFERROR(P165*(1/Q165),"")</f>
      </c>
      <c r="S165" s="8">
        <f aca="true" t="shared" si="31" ref="S165:S221">_xlfn.IFERROR(1/R165,"")</f>
      </c>
    </row>
    <row r="166" spans="1:19" ht="15">
      <c r="A166" s="1">
        <v>26</v>
      </c>
      <c r="B166" s="5">
        <v>0.6597222222222222</v>
      </c>
      <c r="C166" s="1" t="s">
        <v>238</v>
      </c>
      <c r="D166" s="1">
        <v>4</v>
      </c>
      <c r="E166" s="1">
        <v>9</v>
      </c>
      <c r="F166" s="1" t="s">
        <v>264</v>
      </c>
      <c r="G166" s="2">
        <v>49.6317666666666</v>
      </c>
      <c r="H166" s="6">
        <f>1+_xlfn.COUNTIFS(A:A,A166,O:O,"&lt;"&amp;O166)</f>
        <v>7</v>
      </c>
      <c r="I166" s="2">
        <f>_xlfn.AVERAGEIF(A:A,A166,G:G)</f>
        <v>47.964928571428565</v>
      </c>
      <c r="J166" s="2">
        <f t="shared" si="24"/>
        <v>1.6668380952380346</v>
      </c>
      <c r="K166" s="2">
        <f t="shared" si="25"/>
        <v>91.66683809523803</v>
      </c>
      <c r="L166" s="2">
        <f t="shared" si="26"/>
        <v>244.69444910846653</v>
      </c>
      <c r="M166" s="2">
        <f>SUMIF(A:A,A166,L:L)</f>
        <v>4466.904311151376</v>
      </c>
      <c r="N166" s="3">
        <f t="shared" si="27"/>
        <v>0.054779424868717376</v>
      </c>
      <c r="O166" s="7">
        <f t="shared" si="28"/>
        <v>18.255029190185333</v>
      </c>
      <c r="P166" s="3">
        <f t="shared" si="29"/>
        <v>0.054779424868717376</v>
      </c>
      <c r="Q166" s="3">
        <f>IF(ISNUMBER(P166),SUMIF(A:A,A166,P:P),"")</f>
        <v>0.7958330596975519</v>
      </c>
      <c r="R166" s="3">
        <f t="shared" si="30"/>
        <v>0.06883280884251745</v>
      </c>
      <c r="S166" s="8">
        <f t="shared" si="31"/>
        <v>14.527955735293316</v>
      </c>
    </row>
    <row r="167" spans="1:19" ht="15">
      <c r="A167" s="1">
        <v>26</v>
      </c>
      <c r="B167" s="5">
        <v>0.6597222222222222</v>
      </c>
      <c r="C167" s="1" t="s">
        <v>238</v>
      </c>
      <c r="D167" s="1">
        <v>4</v>
      </c>
      <c r="E167" s="1">
        <v>10</v>
      </c>
      <c r="F167" s="1" t="s">
        <v>265</v>
      </c>
      <c r="G167" s="2">
        <v>46.7726666666667</v>
      </c>
      <c r="H167" s="6">
        <f>1+_xlfn.COUNTIFS(A:A,A167,O:O,"&lt;"&amp;O167)</f>
        <v>8</v>
      </c>
      <c r="I167" s="2">
        <f>_xlfn.AVERAGEIF(A:A,A167,G:G)</f>
        <v>47.964928571428565</v>
      </c>
      <c r="J167" s="2">
        <f t="shared" si="24"/>
        <v>-1.1922619047618639</v>
      </c>
      <c r="K167" s="2">
        <f t="shared" si="25"/>
        <v>88.80773809523814</v>
      </c>
      <c r="L167" s="2">
        <f t="shared" si="26"/>
        <v>206.12118771927098</v>
      </c>
      <c r="M167" s="2">
        <f>SUMIF(A:A,A167,L:L)</f>
        <v>4466.904311151376</v>
      </c>
      <c r="N167" s="3">
        <f t="shared" si="27"/>
        <v>0.04614407951491171</v>
      </c>
      <c r="O167" s="7">
        <f t="shared" si="28"/>
        <v>21.67125253147253</v>
      </c>
      <c r="P167" s="3">
        <f t="shared" si="29"/>
      </c>
      <c r="Q167" s="3">
        <f>IF(ISNUMBER(P167),SUMIF(A:A,A167,P:P),"")</f>
      </c>
      <c r="R167" s="3">
        <f t="shared" si="30"/>
      </c>
      <c r="S167" s="8">
        <f t="shared" si="31"/>
      </c>
    </row>
    <row r="168" spans="1:19" ht="15">
      <c r="A168" s="1">
        <v>26</v>
      </c>
      <c r="B168" s="5">
        <v>0.6597222222222222</v>
      </c>
      <c r="C168" s="1" t="s">
        <v>238</v>
      </c>
      <c r="D168" s="1">
        <v>4</v>
      </c>
      <c r="E168" s="1">
        <v>12</v>
      </c>
      <c r="F168" s="1" t="s">
        <v>267</v>
      </c>
      <c r="G168" s="2">
        <v>39.2282333333333</v>
      </c>
      <c r="H168" s="6">
        <f>1+_xlfn.COUNTIFS(A:A,A168,O:O,"&lt;"&amp;O168)</f>
        <v>10</v>
      </c>
      <c r="I168" s="2">
        <f>_xlfn.AVERAGEIF(A:A,A168,G:G)</f>
        <v>47.964928571428565</v>
      </c>
      <c r="J168" s="2">
        <f t="shared" si="24"/>
        <v>-8.736695238095265</v>
      </c>
      <c r="K168" s="2">
        <f t="shared" si="25"/>
        <v>81.26330476190473</v>
      </c>
      <c r="L168" s="2">
        <f t="shared" si="26"/>
        <v>131.078749749674</v>
      </c>
      <c r="M168" s="2">
        <f>SUMIF(A:A,A168,L:L)</f>
        <v>4466.904311151376</v>
      </c>
      <c r="N168" s="3">
        <f t="shared" si="27"/>
        <v>0.02934442750932525</v>
      </c>
      <c r="O168" s="7">
        <f t="shared" si="28"/>
        <v>34.07802042422582</v>
      </c>
      <c r="P168" s="3">
        <f t="shared" si="29"/>
      </c>
      <c r="Q168" s="3">
        <f>IF(ISNUMBER(P168),SUMIF(A:A,A168,P:P),"")</f>
      </c>
      <c r="R168" s="3">
        <f t="shared" si="30"/>
      </c>
      <c r="S168" s="8">
        <f t="shared" si="31"/>
      </c>
    </row>
    <row r="169" spans="1:19" ht="15">
      <c r="A169" s="1">
        <v>26</v>
      </c>
      <c r="B169" s="5">
        <v>0.6597222222222222</v>
      </c>
      <c r="C169" s="1" t="s">
        <v>238</v>
      </c>
      <c r="D169" s="1">
        <v>4</v>
      </c>
      <c r="E169" s="1">
        <v>13</v>
      </c>
      <c r="F169" s="1" t="s">
        <v>268</v>
      </c>
      <c r="G169" s="2">
        <v>46.2679</v>
      </c>
      <c r="H169" s="6">
        <f>1+_xlfn.COUNTIFS(A:A,A169,O:O,"&lt;"&amp;O169)</f>
        <v>9</v>
      </c>
      <c r="I169" s="2">
        <f>_xlfn.AVERAGEIF(A:A,A169,G:G)</f>
        <v>47.964928571428565</v>
      </c>
      <c r="J169" s="2">
        <f t="shared" si="24"/>
        <v>-1.697028571428568</v>
      </c>
      <c r="K169" s="2">
        <f t="shared" si="25"/>
        <v>88.30297142857142</v>
      </c>
      <c r="L169" s="2">
        <f t="shared" si="26"/>
        <v>199.97218576750785</v>
      </c>
      <c r="M169" s="2">
        <f>SUMIF(A:A,A169,L:L)</f>
        <v>4466.904311151376</v>
      </c>
      <c r="N169" s="3">
        <f t="shared" si="27"/>
        <v>0.04476751052586654</v>
      </c>
      <c r="O169" s="7">
        <f t="shared" si="28"/>
        <v>22.33762807565998</v>
      </c>
      <c r="P169" s="3">
        <f t="shared" si="29"/>
      </c>
      <c r="Q169" s="3">
        <f>IF(ISNUMBER(P169),SUMIF(A:A,A169,P:P),"")</f>
      </c>
      <c r="R169" s="3">
        <f t="shared" si="30"/>
      </c>
      <c r="S169" s="8">
        <f t="shared" si="31"/>
      </c>
    </row>
    <row r="170" spans="1:19" ht="15">
      <c r="A170" s="1">
        <v>26</v>
      </c>
      <c r="B170" s="5">
        <v>0.6597222222222222</v>
      </c>
      <c r="C170" s="1" t="s">
        <v>238</v>
      </c>
      <c r="D170" s="1">
        <v>4</v>
      </c>
      <c r="E170" s="1">
        <v>15</v>
      </c>
      <c r="F170" s="1" t="s">
        <v>270</v>
      </c>
      <c r="G170" s="2">
        <v>34.4275333333333</v>
      </c>
      <c r="H170" s="6">
        <f>1+_xlfn.COUNTIFS(A:A,A170,O:O,"&lt;"&amp;O170)</f>
        <v>12</v>
      </c>
      <c r="I170" s="2">
        <f>_xlfn.AVERAGEIF(A:A,A170,G:G)</f>
        <v>47.964928571428565</v>
      </c>
      <c r="J170" s="2">
        <f t="shared" si="24"/>
        <v>-13.537395238095264</v>
      </c>
      <c r="K170" s="2">
        <f t="shared" si="25"/>
        <v>76.46260476190474</v>
      </c>
      <c r="L170" s="2">
        <f t="shared" si="26"/>
        <v>98.27368453958915</v>
      </c>
      <c r="M170" s="2">
        <f>SUMIF(A:A,A170,L:L)</f>
        <v>4466.904311151376</v>
      </c>
      <c r="N170" s="3">
        <f t="shared" si="27"/>
        <v>0.02200040065650263</v>
      </c>
      <c r="O170" s="7">
        <f t="shared" si="28"/>
        <v>45.45371766692946</v>
      </c>
      <c r="P170" s="3">
        <f t="shared" si="29"/>
      </c>
      <c r="Q170" s="3">
        <f>IF(ISNUMBER(P170),SUMIF(A:A,A170,P:P),"")</f>
      </c>
      <c r="R170" s="3">
        <f t="shared" si="30"/>
      </c>
      <c r="S170" s="8">
        <f t="shared" si="31"/>
      </c>
    </row>
    <row r="171" spans="1:19" ht="15">
      <c r="A171" s="1">
        <v>26</v>
      </c>
      <c r="B171" s="5">
        <v>0.6597222222222222</v>
      </c>
      <c r="C171" s="1" t="s">
        <v>238</v>
      </c>
      <c r="D171" s="1">
        <v>4</v>
      </c>
      <c r="E171" s="1">
        <v>16</v>
      </c>
      <c r="F171" s="1" t="s">
        <v>271</v>
      </c>
      <c r="G171" s="2">
        <v>35.0765333333333</v>
      </c>
      <c r="H171" s="6">
        <f>1+_xlfn.COUNTIFS(A:A,A171,O:O,"&lt;"&amp;O171)</f>
        <v>11</v>
      </c>
      <c r="I171" s="2">
        <f>_xlfn.AVERAGEIF(A:A,A171,G:G)</f>
        <v>47.964928571428565</v>
      </c>
      <c r="J171" s="2">
        <f t="shared" si="24"/>
        <v>-12.888395238095264</v>
      </c>
      <c r="K171" s="2">
        <f t="shared" si="25"/>
        <v>77.11160476190474</v>
      </c>
      <c r="L171" s="2">
        <f t="shared" si="26"/>
        <v>102.1759457631455</v>
      </c>
      <c r="M171" s="2">
        <f>SUMIF(A:A,A171,L:L)</f>
        <v>4466.904311151376</v>
      </c>
      <c r="N171" s="3">
        <f t="shared" si="27"/>
        <v>0.022873994750249965</v>
      </c>
      <c r="O171" s="7">
        <f t="shared" si="28"/>
        <v>43.71776818690894</v>
      </c>
      <c r="P171" s="3">
        <f t="shared" si="29"/>
      </c>
      <c r="Q171" s="3">
        <f>IF(ISNUMBER(P171),SUMIF(A:A,A171,P:P),"")</f>
      </c>
      <c r="R171" s="3">
        <f t="shared" si="30"/>
      </c>
      <c r="S171" s="8">
        <f t="shared" si="31"/>
      </c>
    </row>
    <row r="172" spans="1:19" ht="15">
      <c r="A172" s="1">
        <v>26</v>
      </c>
      <c r="B172" s="5">
        <v>0.6597222222222222</v>
      </c>
      <c r="C172" s="1" t="s">
        <v>238</v>
      </c>
      <c r="D172" s="1">
        <v>4</v>
      </c>
      <c r="E172" s="1">
        <v>17</v>
      </c>
      <c r="F172" s="1" t="s">
        <v>272</v>
      </c>
      <c r="G172" s="2">
        <v>34.2889</v>
      </c>
      <c r="H172" s="6">
        <f>1+_xlfn.COUNTIFS(A:A,A172,O:O,"&lt;"&amp;O172)</f>
        <v>13</v>
      </c>
      <c r="I172" s="2">
        <f>_xlfn.AVERAGEIF(A:A,A172,G:G)</f>
        <v>47.964928571428565</v>
      </c>
      <c r="J172" s="2">
        <f t="shared" si="24"/>
        <v>-13.676028571428567</v>
      </c>
      <c r="K172" s="2">
        <f t="shared" si="25"/>
        <v>76.32397142857144</v>
      </c>
      <c r="L172" s="2">
        <f t="shared" si="26"/>
        <v>97.45963435989925</v>
      </c>
      <c r="M172" s="2">
        <f>SUMIF(A:A,A172,L:L)</f>
        <v>4466.904311151376</v>
      </c>
      <c r="N172" s="3">
        <f t="shared" si="27"/>
        <v>0.021818160312186842</v>
      </c>
      <c r="O172" s="7">
        <f t="shared" si="28"/>
        <v>45.83337851090203</v>
      </c>
      <c r="P172" s="3">
        <f t="shared" si="29"/>
      </c>
      <c r="Q172" s="3">
        <f>IF(ISNUMBER(P172),SUMIF(A:A,A172,P:P),"")</f>
      </c>
      <c r="R172" s="3">
        <f t="shared" si="30"/>
      </c>
      <c r="S172" s="8">
        <f t="shared" si="31"/>
      </c>
    </row>
    <row r="173" spans="1:19" ht="15">
      <c r="A173" s="1">
        <v>9</v>
      </c>
      <c r="B173" s="5">
        <v>0.6631944444444444</v>
      </c>
      <c r="C173" s="1" t="s">
        <v>54</v>
      </c>
      <c r="D173" s="1">
        <v>5</v>
      </c>
      <c r="E173" s="1">
        <v>3</v>
      </c>
      <c r="F173" s="1" t="s">
        <v>78</v>
      </c>
      <c r="G173" s="2">
        <v>66.9732666666667</v>
      </c>
      <c r="H173" s="6">
        <f>1+_xlfn.COUNTIFS(A:A,A173,O:O,"&lt;"&amp;O173)</f>
        <v>1</v>
      </c>
      <c r="I173" s="2">
        <f>_xlfn.AVERAGEIF(A:A,A173,G:G)</f>
        <v>48.41008749999998</v>
      </c>
      <c r="J173" s="2">
        <f t="shared" si="24"/>
        <v>18.56317916666672</v>
      </c>
      <c r="K173" s="2">
        <f t="shared" si="25"/>
        <v>108.56317916666671</v>
      </c>
      <c r="L173" s="2">
        <f t="shared" si="26"/>
        <v>674.3779766894597</v>
      </c>
      <c r="M173" s="2">
        <f>SUMIF(A:A,A173,L:L)</f>
        <v>2241.4872278487233</v>
      </c>
      <c r="N173" s="3">
        <f t="shared" si="27"/>
        <v>0.30086184222280704</v>
      </c>
      <c r="O173" s="7">
        <f t="shared" si="28"/>
        <v>3.323784739905426</v>
      </c>
      <c r="P173" s="3">
        <f t="shared" si="29"/>
        <v>0.30086184222280704</v>
      </c>
      <c r="Q173" s="3">
        <f>IF(ISNUMBER(P173),SUMIF(A:A,A173,P:P),"")</f>
        <v>0.9671185995040322</v>
      </c>
      <c r="R173" s="3">
        <f t="shared" si="30"/>
        <v>0.31109094828400374</v>
      </c>
      <c r="S173" s="8">
        <f t="shared" si="31"/>
        <v>3.2144940427102098</v>
      </c>
    </row>
    <row r="174" spans="1:19" ht="15">
      <c r="A174" s="1">
        <v>9</v>
      </c>
      <c r="B174" s="5">
        <v>0.6631944444444444</v>
      </c>
      <c r="C174" s="1" t="s">
        <v>54</v>
      </c>
      <c r="D174" s="1">
        <v>5</v>
      </c>
      <c r="E174" s="1">
        <v>2</v>
      </c>
      <c r="F174" s="1" t="s">
        <v>77</v>
      </c>
      <c r="G174" s="2">
        <v>62.97953333333341</v>
      </c>
      <c r="H174" s="6">
        <f>1+_xlfn.COUNTIFS(A:A,A174,O:O,"&lt;"&amp;O174)</f>
        <v>2</v>
      </c>
      <c r="I174" s="2">
        <f>_xlfn.AVERAGEIF(A:A,A174,G:G)</f>
        <v>48.41008749999998</v>
      </c>
      <c r="J174" s="2">
        <f t="shared" si="24"/>
        <v>14.569445833333425</v>
      </c>
      <c r="K174" s="2">
        <f t="shared" si="25"/>
        <v>104.56944583333342</v>
      </c>
      <c r="L174" s="2">
        <f t="shared" si="26"/>
        <v>530.6840050312226</v>
      </c>
      <c r="M174" s="2">
        <f>SUMIF(A:A,A174,L:L)</f>
        <v>2241.4872278487233</v>
      </c>
      <c r="N174" s="3">
        <f t="shared" si="27"/>
        <v>0.2367553106874264</v>
      </c>
      <c r="O174" s="7">
        <f t="shared" si="28"/>
        <v>4.2237700902947815</v>
      </c>
      <c r="P174" s="3">
        <f t="shared" si="29"/>
        <v>0.2367553106874264</v>
      </c>
      <c r="Q174" s="3">
        <f>IF(ISNUMBER(P174),SUMIF(A:A,A174,P:P),"")</f>
        <v>0.9671185995040322</v>
      </c>
      <c r="R174" s="3">
        <f t="shared" si="30"/>
        <v>0.2448048365617637</v>
      </c>
      <c r="S174" s="8">
        <f t="shared" si="31"/>
        <v>4.084886614352908</v>
      </c>
    </row>
    <row r="175" spans="1:19" ht="15">
      <c r="A175" s="1">
        <v>9</v>
      </c>
      <c r="B175" s="5">
        <v>0.6631944444444444</v>
      </c>
      <c r="C175" s="1" t="s">
        <v>54</v>
      </c>
      <c r="D175" s="1">
        <v>5</v>
      </c>
      <c r="E175" s="1">
        <v>1</v>
      </c>
      <c r="F175" s="1" t="s">
        <v>76</v>
      </c>
      <c r="G175" s="2">
        <v>50.8103333333334</v>
      </c>
      <c r="H175" s="6">
        <f>1+_xlfn.COUNTIFS(A:A,A175,O:O,"&lt;"&amp;O175)</f>
        <v>3</v>
      </c>
      <c r="I175" s="2">
        <f>_xlfn.AVERAGEIF(A:A,A175,G:G)</f>
        <v>48.41008749999998</v>
      </c>
      <c r="J175" s="2">
        <f t="shared" si="24"/>
        <v>2.400245833333422</v>
      </c>
      <c r="K175" s="2">
        <f t="shared" si="25"/>
        <v>92.40024583333343</v>
      </c>
      <c r="L175" s="2">
        <f t="shared" si="26"/>
        <v>255.70252318407157</v>
      </c>
      <c r="M175" s="2">
        <f>SUMIF(A:A,A175,L:L)</f>
        <v>2241.4872278487233</v>
      </c>
      <c r="N175" s="3">
        <f t="shared" si="27"/>
        <v>0.11407717162389684</v>
      </c>
      <c r="O175" s="7">
        <f t="shared" si="28"/>
        <v>8.765995735736846</v>
      </c>
      <c r="P175" s="3">
        <f t="shared" si="29"/>
        <v>0.11407717162389684</v>
      </c>
      <c r="Q175" s="3">
        <f>IF(ISNUMBER(P175),SUMIF(A:A,A175,P:P),"")</f>
        <v>0.9671185995040322</v>
      </c>
      <c r="R175" s="3">
        <f t="shared" si="30"/>
        <v>0.11795572092440273</v>
      </c>
      <c r="S175" s="8">
        <f t="shared" si="31"/>
        <v>8.477757519204136</v>
      </c>
    </row>
    <row r="176" spans="1:19" ht="15">
      <c r="A176" s="1">
        <v>9</v>
      </c>
      <c r="B176" s="5">
        <v>0.6631944444444444</v>
      </c>
      <c r="C176" s="1" t="s">
        <v>54</v>
      </c>
      <c r="D176" s="1">
        <v>5</v>
      </c>
      <c r="E176" s="1">
        <v>4</v>
      </c>
      <c r="F176" s="1" t="s">
        <v>79</v>
      </c>
      <c r="G176" s="2">
        <v>50.5679333333333</v>
      </c>
      <c r="H176" s="6">
        <f>1+_xlfn.COUNTIFS(A:A,A176,O:O,"&lt;"&amp;O176)</f>
        <v>4</v>
      </c>
      <c r="I176" s="2">
        <f>_xlfn.AVERAGEIF(A:A,A176,G:G)</f>
        <v>48.41008749999998</v>
      </c>
      <c r="J176" s="2">
        <f t="shared" si="24"/>
        <v>2.157845833333319</v>
      </c>
      <c r="K176" s="2">
        <f t="shared" si="25"/>
        <v>92.15784583333331</v>
      </c>
      <c r="L176" s="2">
        <f t="shared" si="26"/>
        <v>252.01049916583023</v>
      </c>
      <c r="M176" s="2">
        <f>SUMIF(A:A,A176,L:L)</f>
        <v>2241.4872278487233</v>
      </c>
      <c r="N176" s="3">
        <f t="shared" si="27"/>
        <v>0.11243004021383533</v>
      </c>
      <c r="O176" s="7">
        <f t="shared" si="28"/>
        <v>8.894420015309597</v>
      </c>
      <c r="P176" s="3">
        <f t="shared" si="29"/>
        <v>0.11243004021383533</v>
      </c>
      <c r="Q176" s="3">
        <f>IF(ISNUMBER(P176),SUMIF(A:A,A176,P:P),"")</f>
        <v>0.9671185995040322</v>
      </c>
      <c r="R176" s="3">
        <f t="shared" si="30"/>
        <v>0.1162525881225869</v>
      </c>
      <c r="S176" s="8">
        <f t="shared" si="31"/>
        <v>8.601959028606851</v>
      </c>
    </row>
    <row r="177" spans="1:19" ht="15">
      <c r="A177" s="1">
        <v>9</v>
      </c>
      <c r="B177" s="5">
        <v>0.6631944444444444</v>
      </c>
      <c r="C177" s="1" t="s">
        <v>54</v>
      </c>
      <c r="D177" s="1">
        <v>5</v>
      </c>
      <c r="E177" s="1">
        <v>6</v>
      </c>
      <c r="F177" s="1" t="s">
        <v>81</v>
      </c>
      <c r="G177" s="2">
        <v>45.0374</v>
      </c>
      <c r="H177" s="6">
        <f>1+_xlfn.COUNTIFS(A:A,A177,O:O,"&lt;"&amp;O177)</f>
        <v>5</v>
      </c>
      <c r="I177" s="2">
        <f>_xlfn.AVERAGEIF(A:A,A177,G:G)</f>
        <v>48.41008749999998</v>
      </c>
      <c r="J177" s="2">
        <f t="shared" si="24"/>
        <v>-3.3726874999999836</v>
      </c>
      <c r="K177" s="2">
        <f t="shared" si="25"/>
        <v>86.62731250000002</v>
      </c>
      <c r="L177" s="2">
        <f t="shared" si="26"/>
        <v>180.84471773834616</v>
      </c>
      <c r="M177" s="2">
        <f>SUMIF(A:A,A177,L:L)</f>
        <v>2241.4872278487233</v>
      </c>
      <c r="N177" s="3">
        <f t="shared" si="27"/>
        <v>0.08068068177747889</v>
      </c>
      <c r="O177" s="7">
        <f t="shared" si="28"/>
        <v>12.394540774432807</v>
      </c>
      <c r="P177" s="3">
        <f t="shared" si="29"/>
        <v>0.08068068177747889</v>
      </c>
      <c r="Q177" s="3">
        <f>IF(ISNUMBER(P177),SUMIF(A:A,A177,P:P),"")</f>
        <v>0.9671185995040322</v>
      </c>
      <c r="R177" s="3">
        <f t="shared" si="30"/>
        <v>0.08342377224350188</v>
      </c>
      <c r="S177" s="8">
        <f t="shared" si="31"/>
        <v>11.986990915265078</v>
      </c>
    </row>
    <row r="178" spans="1:19" ht="15">
      <c r="A178" s="1">
        <v>9</v>
      </c>
      <c r="B178" s="5">
        <v>0.6631944444444444</v>
      </c>
      <c r="C178" s="1" t="s">
        <v>54</v>
      </c>
      <c r="D178" s="1">
        <v>5</v>
      </c>
      <c r="E178" s="1">
        <v>8</v>
      </c>
      <c r="F178" s="1" t="s">
        <v>83</v>
      </c>
      <c r="G178" s="2">
        <v>40.7006999999999</v>
      </c>
      <c r="H178" s="6">
        <f>1+_xlfn.COUNTIFS(A:A,A178,O:O,"&lt;"&amp;O178)</f>
        <v>6</v>
      </c>
      <c r="I178" s="2">
        <f>_xlfn.AVERAGEIF(A:A,A178,G:G)</f>
        <v>48.41008749999998</v>
      </c>
      <c r="J178" s="2">
        <f t="shared" si="24"/>
        <v>-7.7093875000000835</v>
      </c>
      <c r="K178" s="2">
        <f t="shared" si="25"/>
        <v>82.29061249999992</v>
      </c>
      <c r="L178" s="2">
        <f t="shared" si="26"/>
        <v>139.41244223853298</v>
      </c>
      <c r="M178" s="2">
        <f>SUMIF(A:A,A178,L:L)</f>
        <v>2241.4872278487233</v>
      </c>
      <c r="N178" s="3">
        <f t="shared" si="27"/>
        <v>0.06219640268587863</v>
      </c>
      <c r="O178" s="7">
        <f t="shared" si="28"/>
        <v>16.078100289022743</v>
      </c>
      <c r="P178" s="3">
        <f t="shared" si="29"/>
        <v>0.06219640268587863</v>
      </c>
      <c r="Q178" s="3">
        <f>IF(ISNUMBER(P178),SUMIF(A:A,A178,P:P),"")</f>
        <v>0.9671185995040322</v>
      </c>
      <c r="R178" s="3">
        <f t="shared" si="30"/>
        <v>0.06431103973987765</v>
      </c>
      <c r="S178" s="8">
        <f t="shared" si="31"/>
        <v>15.54942983420505</v>
      </c>
    </row>
    <row r="179" spans="1:19" ht="15">
      <c r="A179" s="1">
        <v>9</v>
      </c>
      <c r="B179" s="5">
        <v>0.6631944444444444</v>
      </c>
      <c r="C179" s="1" t="s">
        <v>54</v>
      </c>
      <c r="D179" s="1">
        <v>5</v>
      </c>
      <c r="E179" s="1">
        <v>7</v>
      </c>
      <c r="F179" s="1" t="s">
        <v>82</v>
      </c>
      <c r="G179" s="2">
        <v>40.1339999999999</v>
      </c>
      <c r="H179" s="6">
        <f>1+_xlfn.COUNTIFS(A:A,A179,O:O,"&lt;"&amp;O179)</f>
        <v>7</v>
      </c>
      <c r="I179" s="2">
        <f>_xlfn.AVERAGEIF(A:A,A179,G:G)</f>
        <v>48.41008749999998</v>
      </c>
      <c r="J179" s="2">
        <f t="shared" si="24"/>
        <v>-8.27608750000008</v>
      </c>
      <c r="K179" s="2">
        <f t="shared" si="25"/>
        <v>81.72391249999993</v>
      </c>
      <c r="L179" s="2">
        <f t="shared" si="26"/>
        <v>134.75182455576967</v>
      </c>
      <c r="M179" s="2">
        <f>SUMIF(A:A,A179,L:L)</f>
        <v>2241.4872278487233</v>
      </c>
      <c r="N179" s="3">
        <f t="shared" si="27"/>
        <v>0.06011715029270914</v>
      </c>
      <c r="O179" s="7">
        <f t="shared" si="28"/>
        <v>16.63418833279723</v>
      </c>
      <c r="P179" s="3">
        <f t="shared" si="29"/>
        <v>0.06011715029270914</v>
      </c>
      <c r="Q179" s="3">
        <f>IF(ISNUMBER(P179),SUMIF(A:A,A179,P:P),"")</f>
        <v>0.9671185995040322</v>
      </c>
      <c r="R179" s="3">
        <f t="shared" si="30"/>
        <v>0.06216109412386345</v>
      </c>
      <c r="S179" s="8">
        <f t="shared" si="31"/>
        <v>16.08723292430117</v>
      </c>
    </row>
    <row r="180" spans="1:19" ht="15">
      <c r="A180" s="1">
        <v>9</v>
      </c>
      <c r="B180" s="5">
        <v>0.6631944444444444</v>
      </c>
      <c r="C180" s="1" t="s">
        <v>54</v>
      </c>
      <c r="D180" s="1">
        <v>5</v>
      </c>
      <c r="E180" s="1">
        <v>5</v>
      </c>
      <c r="F180" s="1" t="s">
        <v>80</v>
      </c>
      <c r="G180" s="2">
        <v>30.0775333333333</v>
      </c>
      <c r="H180" s="6">
        <f>1+_xlfn.COUNTIFS(A:A,A180,O:O,"&lt;"&amp;O180)</f>
        <v>8</v>
      </c>
      <c r="I180" s="2">
        <f>_xlfn.AVERAGEIF(A:A,A180,G:G)</f>
        <v>48.41008749999998</v>
      </c>
      <c r="J180" s="2">
        <f t="shared" si="24"/>
        <v>-18.332554166666682</v>
      </c>
      <c r="K180" s="2">
        <f t="shared" si="25"/>
        <v>71.66744583333332</v>
      </c>
      <c r="L180" s="2">
        <f t="shared" si="26"/>
        <v>73.7032392454902</v>
      </c>
      <c r="M180" s="2">
        <f>SUMIF(A:A,A180,L:L)</f>
        <v>2241.4872278487233</v>
      </c>
      <c r="N180" s="3">
        <f t="shared" si="27"/>
        <v>0.03288140049596767</v>
      </c>
      <c r="O180" s="7">
        <f t="shared" si="28"/>
        <v>30.412329916501964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39</v>
      </c>
      <c r="B181" s="5">
        <v>0.6701388888888888</v>
      </c>
      <c r="C181" s="1" t="s">
        <v>24</v>
      </c>
      <c r="D181" s="1">
        <v>6</v>
      </c>
      <c r="E181" s="1">
        <v>1</v>
      </c>
      <c r="F181" s="1" t="s">
        <v>385</v>
      </c>
      <c r="G181" s="2">
        <v>72.35176666666669</v>
      </c>
      <c r="H181" s="6">
        <f>1+_xlfn.COUNTIFS(A:A,A181,O:O,"&lt;"&amp;O181)</f>
        <v>1</v>
      </c>
      <c r="I181" s="2">
        <f>_xlfn.AVERAGEIF(A:A,A181,G:G)</f>
        <v>49.04547777777777</v>
      </c>
      <c r="J181" s="2">
        <f t="shared" si="24"/>
        <v>23.306288888888922</v>
      </c>
      <c r="K181" s="2">
        <f t="shared" si="25"/>
        <v>113.30628888888893</v>
      </c>
      <c r="L181" s="2">
        <f t="shared" si="26"/>
        <v>896.3915661765188</v>
      </c>
      <c r="M181" s="2">
        <f>SUMIF(A:A,A181,L:L)</f>
        <v>3710.452285374142</v>
      </c>
      <c r="N181" s="3">
        <f t="shared" si="27"/>
        <v>0.24158552576189013</v>
      </c>
      <c r="O181" s="7">
        <f t="shared" si="28"/>
        <v>4.139320834086779</v>
      </c>
      <c r="P181" s="3">
        <f t="shared" si="29"/>
        <v>0.24158552576189013</v>
      </c>
      <c r="Q181" s="3">
        <f>IF(ISNUMBER(P181),SUMIF(A:A,A181,P:P),"")</f>
        <v>0.9035399001228752</v>
      </c>
      <c r="R181" s="3">
        <f t="shared" si="30"/>
        <v>0.26737670990405205</v>
      </c>
      <c r="S181" s="8">
        <f t="shared" si="31"/>
        <v>3.740041533007304</v>
      </c>
    </row>
    <row r="182" spans="1:19" ht="15">
      <c r="A182" s="1">
        <v>39</v>
      </c>
      <c r="B182" s="5">
        <v>0.6701388888888888</v>
      </c>
      <c r="C182" s="1" t="s">
        <v>24</v>
      </c>
      <c r="D182" s="1">
        <v>6</v>
      </c>
      <c r="E182" s="1">
        <v>3</v>
      </c>
      <c r="F182" s="1" t="s">
        <v>387</v>
      </c>
      <c r="G182" s="2">
        <v>68.21239999999989</v>
      </c>
      <c r="H182" s="6">
        <f>1+_xlfn.COUNTIFS(A:A,A182,O:O,"&lt;"&amp;O182)</f>
        <v>2</v>
      </c>
      <c r="I182" s="2">
        <f>_xlfn.AVERAGEIF(A:A,A182,G:G)</f>
        <v>49.04547777777777</v>
      </c>
      <c r="J182" s="2">
        <f t="shared" si="24"/>
        <v>19.16692222222212</v>
      </c>
      <c r="K182" s="2">
        <f t="shared" si="25"/>
        <v>109.16692222222213</v>
      </c>
      <c r="L182" s="2">
        <f t="shared" si="26"/>
        <v>699.2548956420801</v>
      </c>
      <c r="M182" s="2">
        <f>SUMIF(A:A,A182,L:L)</f>
        <v>3710.452285374142</v>
      </c>
      <c r="N182" s="3">
        <f t="shared" si="27"/>
        <v>0.18845543396377917</v>
      </c>
      <c r="O182" s="7">
        <f t="shared" si="28"/>
        <v>5.306294326287234</v>
      </c>
      <c r="P182" s="3">
        <f t="shared" si="29"/>
        <v>0.18845543396377917</v>
      </c>
      <c r="Q182" s="3">
        <f>IF(ISNUMBER(P182),SUMIF(A:A,A182,P:P),"")</f>
        <v>0.9035399001228752</v>
      </c>
      <c r="R182" s="3">
        <f t="shared" si="30"/>
        <v>0.2085745565172612</v>
      </c>
      <c r="S182" s="8">
        <f t="shared" si="31"/>
        <v>4.794448645596147</v>
      </c>
    </row>
    <row r="183" spans="1:19" ht="15">
      <c r="A183" s="1">
        <v>39</v>
      </c>
      <c r="B183" s="5">
        <v>0.6701388888888888</v>
      </c>
      <c r="C183" s="1" t="s">
        <v>24</v>
      </c>
      <c r="D183" s="1">
        <v>6</v>
      </c>
      <c r="E183" s="1">
        <v>5</v>
      </c>
      <c r="F183" s="1" t="s">
        <v>389</v>
      </c>
      <c r="G183" s="2">
        <v>62.01053333333329</v>
      </c>
      <c r="H183" s="6">
        <f>1+_xlfn.COUNTIFS(A:A,A183,O:O,"&lt;"&amp;O183)</f>
        <v>3</v>
      </c>
      <c r="I183" s="2">
        <f>_xlfn.AVERAGEIF(A:A,A183,G:G)</f>
        <v>49.04547777777777</v>
      </c>
      <c r="J183" s="2">
        <f t="shared" si="24"/>
        <v>12.965055555555523</v>
      </c>
      <c r="K183" s="2">
        <f t="shared" si="25"/>
        <v>102.96505555555552</v>
      </c>
      <c r="L183" s="2">
        <f t="shared" si="26"/>
        <v>481.98034409507</v>
      </c>
      <c r="M183" s="2">
        <f>SUMIF(A:A,A183,L:L)</f>
        <v>3710.452285374142</v>
      </c>
      <c r="N183" s="3">
        <f t="shared" si="27"/>
        <v>0.12989800353852812</v>
      </c>
      <c r="O183" s="7">
        <f t="shared" si="28"/>
        <v>7.69834772482394</v>
      </c>
      <c r="P183" s="3">
        <f t="shared" si="29"/>
        <v>0.12989800353852812</v>
      </c>
      <c r="Q183" s="3">
        <f>IF(ISNUMBER(P183),SUMIF(A:A,A183,P:P),"")</f>
        <v>0.9035399001228752</v>
      </c>
      <c r="R183" s="3">
        <f t="shared" si="30"/>
        <v>0.1437656527629415</v>
      </c>
      <c r="S183" s="8">
        <f t="shared" si="31"/>
        <v>6.9557643343985855</v>
      </c>
    </row>
    <row r="184" spans="1:19" ht="15">
      <c r="A184" s="1">
        <v>39</v>
      </c>
      <c r="B184" s="5">
        <v>0.6701388888888888</v>
      </c>
      <c r="C184" s="1" t="s">
        <v>24</v>
      </c>
      <c r="D184" s="1">
        <v>6</v>
      </c>
      <c r="E184" s="1">
        <v>8</v>
      </c>
      <c r="F184" s="1" t="s">
        <v>392</v>
      </c>
      <c r="G184" s="2">
        <v>56.3436</v>
      </c>
      <c r="H184" s="6">
        <f>1+_xlfn.COUNTIFS(A:A,A184,O:O,"&lt;"&amp;O184)</f>
        <v>4</v>
      </c>
      <c r="I184" s="2">
        <f>_xlfn.AVERAGEIF(A:A,A184,G:G)</f>
        <v>49.04547777777777</v>
      </c>
      <c r="J184" s="2">
        <f t="shared" si="24"/>
        <v>7.298122222222233</v>
      </c>
      <c r="K184" s="2">
        <f t="shared" si="25"/>
        <v>97.29812222222223</v>
      </c>
      <c r="L184" s="2">
        <f t="shared" si="26"/>
        <v>343.0538161768125</v>
      </c>
      <c r="M184" s="2">
        <f>SUMIF(A:A,A184,L:L)</f>
        <v>3710.452285374142</v>
      </c>
      <c r="N184" s="3">
        <f t="shared" si="27"/>
        <v>0.09245606459596901</v>
      </c>
      <c r="O184" s="7">
        <f t="shared" si="28"/>
        <v>10.815948141097916</v>
      </c>
      <c r="P184" s="3">
        <f t="shared" si="29"/>
        <v>0.09245606459596901</v>
      </c>
      <c r="Q184" s="3">
        <f>IF(ISNUMBER(P184),SUMIF(A:A,A184,P:P),"")</f>
        <v>0.9035399001228752</v>
      </c>
      <c r="R184" s="3">
        <f t="shared" si="30"/>
        <v>0.10232648783235321</v>
      </c>
      <c r="S184" s="8">
        <f t="shared" si="31"/>
        <v>9.772640703141809</v>
      </c>
    </row>
    <row r="185" spans="1:19" ht="15">
      <c r="A185" s="1">
        <v>39</v>
      </c>
      <c r="B185" s="5">
        <v>0.6701388888888888</v>
      </c>
      <c r="C185" s="1" t="s">
        <v>24</v>
      </c>
      <c r="D185" s="1">
        <v>6</v>
      </c>
      <c r="E185" s="1">
        <v>4</v>
      </c>
      <c r="F185" s="1" t="s">
        <v>388</v>
      </c>
      <c r="G185" s="2">
        <v>53.7499666666667</v>
      </c>
      <c r="H185" s="6">
        <f>1+_xlfn.COUNTIFS(A:A,A185,O:O,"&lt;"&amp;O185)</f>
        <v>5</v>
      </c>
      <c r="I185" s="2">
        <f>_xlfn.AVERAGEIF(A:A,A185,G:G)</f>
        <v>49.04547777777777</v>
      </c>
      <c r="J185" s="2">
        <f t="shared" si="24"/>
        <v>4.704488888888932</v>
      </c>
      <c r="K185" s="2">
        <f t="shared" si="25"/>
        <v>94.70448888888893</v>
      </c>
      <c r="L185" s="2">
        <f t="shared" si="26"/>
        <v>293.614984726079</v>
      </c>
      <c r="M185" s="2">
        <f>SUMIF(A:A,A185,L:L)</f>
        <v>3710.452285374142</v>
      </c>
      <c r="N185" s="3">
        <f t="shared" si="27"/>
        <v>0.07913185836763091</v>
      </c>
      <c r="O185" s="7">
        <f t="shared" si="28"/>
        <v>12.63713529074723</v>
      </c>
      <c r="P185" s="3">
        <f t="shared" si="29"/>
        <v>0.07913185836763091</v>
      </c>
      <c r="Q185" s="3">
        <f>IF(ISNUMBER(P185),SUMIF(A:A,A185,P:P),"")</f>
        <v>0.9035399001228752</v>
      </c>
      <c r="R185" s="3">
        <f t="shared" si="30"/>
        <v>0.0875798161839555</v>
      </c>
      <c r="S185" s="8">
        <f t="shared" si="31"/>
        <v>11.418155958441012</v>
      </c>
    </row>
    <row r="186" spans="1:19" ht="15">
      <c r="A186" s="1">
        <v>39</v>
      </c>
      <c r="B186" s="5">
        <v>0.6701388888888888</v>
      </c>
      <c r="C186" s="1" t="s">
        <v>24</v>
      </c>
      <c r="D186" s="1">
        <v>6</v>
      </c>
      <c r="E186" s="1">
        <v>9</v>
      </c>
      <c r="F186" s="1" t="s">
        <v>393</v>
      </c>
      <c r="G186" s="2">
        <v>51.5474333333333</v>
      </c>
      <c r="H186" s="6">
        <f>1+_xlfn.COUNTIFS(A:A,A186,O:O,"&lt;"&amp;O186)</f>
        <v>6</v>
      </c>
      <c r="I186" s="2">
        <f>_xlfn.AVERAGEIF(A:A,A186,G:G)</f>
        <v>49.04547777777777</v>
      </c>
      <c r="J186" s="2">
        <f t="shared" si="24"/>
        <v>2.501955555555533</v>
      </c>
      <c r="K186" s="2">
        <f t="shared" si="25"/>
        <v>92.50195555555553</v>
      </c>
      <c r="L186" s="2">
        <f t="shared" si="26"/>
        <v>257.26774021644536</v>
      </c>
      <c r="M186" s="2">
        <f>SUMIF(A:A,A186,L:L)</f>
        <v>3710.452285374142</v>
      </c>
      <c r="N186" s="3">
        <f t="shared" si="27"/>
        <v>0.06933595163871077</v>
      </c>
      <c r="O186" s="7">
        <f t="shared" si="28"/>
        <v>14.422532270281737</v>
      </c>
      <c r="P186" s="3">
        <f t="shared" si="29"/>
        <v>0.06933595163871077</v>
      </c>
      <c r="Q186" s="3">
        <f>IF(ISNUMBER(P186),SUMIF(A:A,A186,P:P),"")</f>
        <v>0.9035399001228752</v>
      </c>
      <c r="R186" s="3">
        <f t="shared" si="30"/>
        <v>0.0767381181830283</v>
      </c>
      <c r="S186" s="8">
        <f t="shared" si="31"/>
        <v>13.031333367009305</v>
      </c>
    </row>
    <row r="187" spans="1:19" ht="15">
      <c r="A187" s="1">
        <v>39</v>
      </c>
      <c r="B187" s="5">
        <v>0.6701388888888888</v>
      </c>
      <c r="C187" s="1" t="s">
        <v>24</v>
      </c>
      <c r="D187" s="1">
        <v>6</v>
      </c>
      <c r="E187" s="1">
        <v>11</v>
      </c>
      <c r="F187" s="1" t="s">
        <v>395</v>
      </c>
      <c r="G187" s="2">
        <v>47.5222666666667</v>
      </c>
      <c r="H187" s="6">
        <f>1+_xlfn.COUNTIFS(A:A,A187,O:O,"&lt;"&amp;O187)</f>
        <v>7</v>
      </c>
      <c r="I187" s="2">
        <f>_xlfn.AVERAGEIF(A:A,A187,G:G)</f>
        <v>49.04547777777777</v>
      </c>
      <c r="J187" s="2">
        <f t="shared" si="24"/>
        <v>-1.5232111111110669</v>
      </c>
      <c r="K187" s="2">
        <f t="shared" si="25"/>
        <v>88.47678888888893</v>
      </c>
      <c r="L187" s="2">
        <f t="shared" si="26"/>
        <v>202.0686181102187</v>
      </c>
      <c r="M187" s="2">
        <f>SUMIF(A:A,A187,L:L)</f>
        <v>3710.452285374142</v>
      </c>
      <c r="N187" s="3">
        <f t="shared" si="27"/>
        <v>0.054459295678516775</v>
      </c>
      <c r="O187" s="7">
        <f t="shared" si="28"/>
        <v>18.36233810116061</v>
      </c>
      <c r="P187" s="3">
        <f t="shared" si="29"/>
        <v>0.054459295678516775</v>
      </c>
      <c r="Q187" s="3">
        <f>IF(ISNUMBER(P187),SUMIF(A:A,A187,P:P),"")</f>
        <v>0.9035399001228752</v>
      </c>
      <c r="R187" s="3">
        <f t="shared" si="30"/>
        <v>0.060273260396259964</v>
      </c>
      <c r="S187" s="8">
        <f t="shared" si="31"/>
        <v>16.591105133945124</v>
      </c>
    </row>
    <row r="188" spans="1:19" ht="15">
      <c r="A188" s="1">
        <v>39</v>
      </c>
      <c r="B188" s="5">
        <v>0.6701388888888888</v>
      </c>
      <c r="C188" s="1" t="s">
        <v>24</v>
      </c>
      <c r="D188" s="1">
        <v>6</v>
      </c>
      <c r="E188" s="1">
        <v>7</v>
      </c>
      <c r="F188" s="1" t="s">
        <v>391</v>
      </c>
      <c r="G188" s="2">
        <v>45.4935</v>
      </c>
      <c r="H188" s="6">
        <f>1+_xlfn.COUNTIFS(A:A,A188,O:O,"&lt;"&amp;O188)</f>
        <v>8</v>
      </c>
      <c r="I188" s="2">
        <f>_xlfn.AVERAGEIF(A:A,A188,G:G)</f>
        <v>49.04547777777777</v>
      </c>
      <c r="J188" s="2">
        <f t="shared" si="24"/>
        <v>-3.551977777777772</v>
      </c>
      <c r="K188" s="2">
        <f t="shared" si="25"/>
        <v>86.44802222222222</v>
      </c>
      <c r="L188" s="2">
        <f t="shared" si="26"/>
        <v>178.90972219442153</v>
      </c>
      <c r="M188" s="2">
        <f>SUMIF(A:A,A188,L:L)</f>
        <v>3710.452285374142</v>
      </c>
      <c r="N188" s="3">
        <f t="shared" si="27"/>
        <v>0.04821776657785029</v>
      </c>
      <c r="O188" s="7">
        <f t="shared" si="28"/>
        <v>20.73924345677529</v>
      </c>
      <c r="P188" s="3">
        <f t="shared" si="29"/>
        <v>0.04821776657785029</v>
      </c>
      <c r="Q188" s="3">
        <f>IF(ISNUMBER(P188),SUMIF(A:A,A188,P:P),"")</f>
        <v>0.9035399001228752</v>
      </c>
      <c r="R188" s="3">
        <f t="shared" si="30"/>
        <v>0.05336539822014834</v>
      </c>
      <c r="S188" s="8">
        <f t="shared" si="31"/>
        <v>18.73873396155874</v>
      </c>
    </row>
    <row r="189" spans="1:19" ht="15">
      <c r="A189" s="1">
        <v>39</v>
      </c>
      <c r="B189" s="5">
        <v>0.6701388888888888</v>
      </c>
      <c r="C189" s="1" t="s">
        <v>24</v>
      </c>
      <c r="D189" s="1">
        <v>6</v>
      </c>
      <c r="E189" s="1">
        <v>2</v>
      </c>
      <c r="F189" s="1" t="s">
        <v>386</v>
      </c>
      <c r="G189" s="2">
        <v>36.7550666666667</v>
      </c>
      <c r="H189" s="6">
        <f>1+_xlfn.COUNTIFS(A:A,A189,O:O,"&lt;"&amp;O189)</f>
        <v>10</v>
      </c>
      <c r="I189" s="2">
        <f>_xlfn.AVERAGEIF(A:A,A189,G:G)</f>
        <v>49.04547777777777</v>
      </c>
      <c r="J189" s="2">
        <f t="shared" si="24"/>
        <v>-12.29041111111107</v>
      </c>
      <c r="K189" s="2">
        <f t="shared" si="25"/>
        <v>77.70958888888893</v>
      </c>
      <c r="L189" s="2">
        <f t="shared" si="26"/>
        <v>105.90848088845405</v>
      </c>
      <c r="M189" s="2">
        <f>SUMIF(A:A,A189,L:L)</f>
        <v>3710.452285374142</v>
      </c>
      <c r="N189" s="3">
        <f t="shared" si="27"/>
        <v>0.028543280641533653</v>
      </c>
      <c r="O189" s="7">
        <f t="shared" si="28"/>
        <v>35.0345152177388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39</v>
      </c>
      <c r="B190" s="5">
        <v>0.6701388888888888</v>
      </c>
      <c r="C190" s="1" t="s">
        <v>24</v>
      </c>
      <c r="D190" s="1">
        <v>6</v>
      </c>
      <c r="E190" s="1">
        <v>6</v>
      </c>
      <c r="F190" s="1" t="s">
        <v>390</v>
      </c>
      <c r="G190" s="2">
        <v>36.1035</v>
      </c>
      <c r="H190" s="6">
        <f>1+_xlfn.COUNTIFS(A:A,A190,O:O,"&lt;"&amp;O190)</f>
        <v>11</v>
      </c>
      <c r="I190" s="2">
        <f>_xlfn.AVERAGEIF(A:A,A190,G:G)</f>
        <v>49.04547777777777</v>
      </c>
      <c r="J190" s="2">
        <f t="shared" si="24"/>
        <v>-12.941977777777772</v>
      </c>
      <c r="K190" s="2">
        <f t="shared" si="25"/>
        <v>77.05802222222223</v>
      </c>
      <c r="L190" s="2">
        <f t="shared" si="26"/>
        <v>101.84798243875724</v>
      </c>
      <c r="M190" s="2">
        <f>SUMIF(A:A,A190,L:L)</f>
        <v>3710.452285374142</v>
      </c>
      <c r="N190" s="3">
        <f t="shared" si="27"/>
        <v>0.027448940076718286</v>
      </c>
      <c r="O190" s="7">
        <f t="shared" si="28"/>
        <v>36.43127921169469</v>
      </c>
      <c r="P190" s="3">
        <f t="shared" si="29"/>
      </c>
      <c r="Q190" s="3">
        <f>IF(ISNUMBER(P190),SUMIF(A:A,A190,P:P),"")</f>
      </c>
      <c r="R190" s="3">
        <f t="shared" si="30"/>
      </c>
      <c r="S190" s="8">
        <f t="shared" si="31"/>
      </c>
    </row>
    <row r="191" spans="1:19" ht="15">
      <c r="A191" s="1">
        <v>39</v>
      </c>
      <c r="B191" s="5">
        <v>0.6701388888888888</v>
      </c>
      <c r="C191" s="1" t="s">
        <v>24</v>
      </c>
      <c r="D191" s="1">
        <v>6</v>
      </c>
      <c r="E191" s="1">
        <v>10</v>
      </c>
      <c r="F191" s="1" t="s">
        <v>394</v>
      </c>
      <c r="G191" s="2">
        <v>21.3579</v>
      </c>
      <c r="H191" s="6">
        <f>1+_xlfn.COUNTIFS(A:A,A191,O:O,"&lt;"&amp;O191)</f>
        <v>12</v>
      </c>
      <c r="I191" s="2">
        <f>_xlfn.AVERAGEIF(A:A,A191,G:G)</f>
        <v>49.04547777777777</v>
      </c>
      <c r="J191" s="2">
        <f t="shared" si="24"/>
        <v>-27.68757777777777</v>
      </c>
      <c r="K191" s="2">
        <f t="shared" si="25"/>
        <v>62.31242222222223</v>
      </c>
      <c r="L191" s="2">
        <f t="shared" si="26"/>
        <v>42.04520434123457</v>
      </c>
      <c r="M191" s="2">
        <f>SUMIF(A:A,A191,L:L)</f>
        <v>3710.452285374142</v>
      </c>
      <c r="N191" s="3">
        <f t="shared" si="27"/>
        <v>0.011331557747546931</v>
      </c>
      <c r="O191" s="7">
        <f t="shared" si="28"/>
        <v>88.24912004851947</v>
      </c>
      <c r="P191" s="3">
        <f t="shared" si="29"/>
      </c>
      <c r="Q191" s="3">
        <f>IF(ISNUMBER(P191),SUMIF(A:A,A191,P:P),"")</f>
      </c>
      <c r="R191" s="3">
        <f t="shared" si="30"/>
      </c>
      <c r="S191" s="8">
        <f t="shared" si="31"/>
      </c>
    </row>
    <row r="192" spans="1:19" ht="15">
      <c r="A192" s="1">
        <v>39</v>
      </c>
      <c r="B192" s="5">
        <v>0.6701388888888888</v>
      </c>
      <c r="C192" s="1" t="s">
        <v>24</v>
      </c>
      <c r="D192" s="1">
        <v>6</v>
      </c>
      <c r="E192" s="1">
        <v>12</v>
      </c>
      <c r="F192" s="1" t="s">
        <v>396</v>
      </c>
      <c r="G192" s="2">
        <v>37.0978</v>
      </c>
      <c r="H192" s="6">
        <f>1+_xlfn.COUNTIFS(A:A,A192,O:O,"&lt;"&amp;O192)</f>
        <v>9</v>
      </c>
      <c r="I192" s="2">
        <f>_xlfn.AVERAGEIF(A:A,A192,G:G)</f>
        <v>49.04547777777777</v>
      </c>
      <c r="J192" s="2">
        <f t="shared" si="24"/>
        <v>-11.94767777777777</v>
      </c>
      <c r="K192" s="2">
        <f t="shared" si="25"/>
        <v>78.05232222222223</v>
      </c>
      <c r="L192" s="2">
        <f t="shared" si="26"/>
        <v>108.10893036804924</v>
      </c>
      <c r="M192" s="2">
        <f>SUMIF(A:A,A192,L:L)</f>
        <v>3710.452285374142</v>
      </c>
      <c r="N192" s="3">
        <f t="shared" si="27"/>
        <v>0.02913632141132577</v>
      </c>
      <c r="O192" s="7">
        <f t="shared" si="28"/>
        <v>34.32142259424978</v>
      </c>
      <c r="P192" s="3">
        <f t="shared" si="29"/>
      </c>
      <c r="Q192" s="3">
        <f>IF(ISNUMBER(P192),SUMIF(A:A,A192,P:P),"")</f>
      </c>
      <c r="R192" s="3">
        <f t="shared" si="30"/>
      </c>
      <c r="S192" s="8">
        <f t="shared" si="31"/>
      </c>
    </row>
    <row r="193" spans="1:19" ht="15">
      <c r="A193" s="1">
        <v>21</v>
      </c>
      <c r="B193" s="5">
        <v>0.6736111111111112</v>
      </c>
      <c r="C193" s="1" t="s">
        <v>167</v>
      </c>
      <c r="D193" s="1">
        <v>8</v>
      </c>
      <c r="E193" s="1">
        <v>7</v>
      </c>
      <c r="F193" s="1" t="s">
        <v>211</v>
      </c>
      <c r="G193" s="2">
        <v>78.9220666666666</v>
      </c>
      <c r="H193" s="6">
        <f>1+_xlfn.COUNTIFS(A:A,A193,O:O,"&lt;"&amp;O193)</f>
        <v>1</v>
      </c>
      <c r="I193" s="2">
        <f>_xlfn.AVERAGEIF(A:A,A193,G:G)</f>
        <v>49.95657333333332</v>
      </c>
      <c r="J193" s="2">
        <f t="shared" si="24"/>
        <v>28.965493333333278</v>
      </c>
      <c r="K193" s="2">
        <f t="shared" si="25"/>
        <v>118.96549333333328</v>
      </c>
      <c r="L193" s="2">
        <f t="shared" si="26"/>
        <v>1258.819429488452</v>
      </c>
      <c r="M193" s="2">
        <f>SUMIF(A:A,A193,L:L)</f>
        <v>3941.2183658570475</v>
      </c>
      <c r="N193" s="3">
        <f t="shared" si="27"/>
        <v>0.3193985495433751</v>
      </c>
      <c r="O193" s="7">
        <f t="shared" si="28"/>
        <v>3.1308845999133053</v>
      </c>
      <c r="P193" s="3">
        <f t="shared" si="29"/>
        <v>0.3193985495433751</v>
      </c>
      <c r="Q193" s="3">
        <f>IF(ISNUMBER(P193),SUMIF(A:A,A193,P:P),"")</f>
        <v>0.8809139097941462</v>
      </c>
      <c r="R193" s="3">
        <f t="shared" si="30"/>
        <v>0.3625763493937935</v>
      </c>
      <c r="S193" s="8">
        <f t="shared" si="31"/>
        <v>2.758039794023911</v>
      </c>
    </row>
    <row r="194" spans="1:19" ht="15">
      <c r="A194" s="1">
        <v>21</v>
      </c>
      <c r="B194" s="5">
        <v>0.6736111111111112</v>
      </c>
      <c r="C194" s="1" t="s">
        <v>167</v>
      </c>
      <c r="D194" s="1">
        <v>8</v>
      </c>
      <c r="E194" s="1">
        <v>4</v>
      </c>
      <c r="F194" s="1" t="s">
        <v>208</v>
      </c>
      <c r="G194" s="2">
        <v>76.61953333333341</v>
      </c>
      <c r="H194" s="6">
        <f>1+_xlfn.COUNTIFS(A:A,A194,O:O,"&lt;"&amp;O194)</f>
        <v>2</v>
      </c>
      <c r="I194" s="2">
        <f>_xlfn.AVERAGEIF(A:A,A194,G:G)</f>
        <v>49.95657333333332</v>
      </c>
      <c r="J194" s="2">
        <f t="shared" si="24"/>
        <v>26.66296000000009</v>
      </c>
      <c r="K194" s="2">
        <f t="shared" si="25"/>
        <v>116.66296000000008</v>
      </c>
      <c r="L194" s="2">
        <f t="shared" si="26"/>
        <v>1096.3892943327223</v>
      </c>
      <c r="M194" s="2">
        <f>SUMIF(A:A,A194,L:L)</f>
        <v>3941.2183658570475</v>
      </c>
      <c r="N194" s="3">
        <f t="shared" si="27"/>
        <v>0.2781853712625497</v>
      </c>
      <c r="O194" s="7">
        <f t="shared" si="28"/>
        <v>3.594725328156116</v>
      </c>
      <c r="P194" s="3">
        <f t="shared" si="29"/>
        <v>0.2781853712625497</v>
      </c>
      <c r="Q194" s="3">
        <f>IF(ISNUMBER(P194),SUMIF(A:A,A194,P:P),"")</f>
        <v>0.8809139097941462</v>
      </c>
      <c r="R194" s="3">
        <f t="shared" si="30"/>
        <v>0.3157917796161905</v>
      </c>
      <c r="S194" s="8">
        <f t="shared" si="31"/>
        <v>3.1666435434620492</v>
      </c>
    </row>
    <row r="195" spans="1:19" ht="15">
      <c r="A195" s="1">
        <v>21</v>
      </c>
      <c r="B195" s="5">
        <v>0.6736111111111112</v>
      </c>
      <c r="C195" s="1" t="s">
        <v>167</v>
      </c>
      <c r="D195" s="1">
        <v>8</v>
      </c>
      <c r="E195" s="1">
        <v>8</v>
      </c>
      <c r="F195" s="1" t="s">
        <v>212</v>
      </c>
      <c r="G195" s="2">
        <v>62.046966666666606</v>
      </c>
      <c r="H195" s="6">
        <f>1+_xlfn.COUNTIFS(A:A,A195,O:O,"&lt;"&amp;O195)</f>
        <v>3</v>
      </c>
      <c r="I195" s="2">
        <f>_xlfn.AVERAGEIF(A:A,A195,G:G)</f>
        <v>49.95657333333332</v>
      </c>
      <c r="J195" s="2">
        <f t="shared" si="24"/>
        <v>12.090393333333289</v>
      </c>
      <c r="K195" s="2">
        <f t="shared" si="25"/>
        <v>102.09039333333328</v>
      </c>
      <c r="L195" s="2">
        <f t="shared" si="26"/>
        <v>457.3384007895689</v>
      </c>
      <c r="M195" s="2">
        <f>SUMIF(A:A,A195,L:L)</f>
        <v>3941.2183658570475</v>
      </c>
      <c r="N195" s="3">
        <f t="shared" si="27"/>
        <v>0.11603985324728822</v>
      </c>
      <c r="O195" s="7">
        <f t="shared" si="28"/>
        <v>8.617728926879433</v>
      </c>
      <c r="P195" s="3">
        <f t="shared" si="29"/>
        <v>0.11603985324728822</v>
      </c>
      <c r="Q195" s="3">
        <f>IF(ISNUMBER(P195),SUMIF(A:A,A195,P:P),"")</f>
        <v>0.8809139097941462</v>
      </c>
      <c r="R195" s="3">
        <f t="shared" si="30"/>
        <v>0.13172666699564847</v>
      </c>
      <c r="S195" s="8">
        <f t="shared" si="31"/>
        <v>7.591477282523473</v>
      </c>
    </row>
    <row r="196" spans="1:19" ht="15">
      <c r="A196" s="1">
        <v>21</v>
      </c>
      <c r="B196" s="5">
        <v>0.6736111111111112</v>
      </c>
      <c r="C196" s="1" t="s">
        <v>167</v>
      </c>
      <c r="D196" s="1">
        <v>8</v>
      </c>
      <c r="E196" s="1">
        <v>3</v>
      </c>
      <c r="F196" s="1" t="s">
        <v>207</v>
      </c>
      <c r="G196" s="2">
        <v>59.38346666666659</v>
      </c>
      <c r="H196" s="6">
        <f>1+_xlfn.COUNTIFS(A:A,A196,O:O,"&lt;"&amp;O196)</f>
        <v>4</v>
      </c>
      <c r="I196" s="2">
        <f>_xlfn.AVERAGEIF(A:A,A196,G:G)</f>
        <v>49.95657333333332</v>
      </c>
      <c r="J196" s="2">
        <f t="shared" si="24"/>
        <v>9.426893333333275</v>
      </c>
      <c r="K196" s="2">
        <f t="shared" si="25"/>
        <v>99.42689333333328</v>
      </c>
      <c r="L196" s="2">
        <f t="shared" si="26"/>
        <v>389.7921311581885</v>
      </c>
      <c r="M196" s="2">
        <f>SUMIF(A:A,A196,L:L)</f>
        <v>3941.2183658570475</v>
      </c>
      <c r="N196" s="3">
        <f t="shared" si="27"/>
        <v>0.09890142970381324</v>
      </c>
      <c r="O196" s="7">
        <f t="shared" si="28"/>
        <v>10.111077291751668</v>
      </c>
      <c r="P196" s="3">
        <f t="shared" si="29"/>
        <v>0.09890142970381324</v>
      </c>
      <c r="Q196" s="3">
        <f>IF(ISNUMBER(P196),SUMIF(A:A,A196,P:P),"")</f>
        <v>0.8809139097941462</v>
      </c>
      <c r="R196" s="3">
        <f t="shared" si="30"/>
        <v>0.11227139065941726</v>
      </c>
      <c r="S196" s="8">
        <f t="shared" si="31"/>
        <v>8.906988629307769</v>
      </c>
    </row>
    <row r="197" spans="1:19" ht="15">
      <c r="A197" s="1">
        <v>21</v>
      </c>
      <c r="B197" s="5">
        <v>0.6736111111111112</v>
      </c>
      <c r="C197" s="1" t="s">
        <v>167</v>
      </c>
      <c r="D197" s="1">
        <v>8</v>
      </c>
      <c r="E197" s="1">
        <v>2</v>
      </c>
      <c r="F197" s="1" t="s">
        <v>206</v>
      </c>
      <c r="G197" s="2">
        <v>53.234866666666605</v>
      </c>
      <c r="H197" s="6">
        <f>1+_xlfn.COUNTIFS(A:A,A197,O:O,"&lt;"&amp;O197)</f>
        <v>5</v>
      </c>
      <c r="I197" s="2">
        <f>_xlfn.AVERAGEIF(A:A,A197,G:G)</f>
        <v>49.95657333333332</v>
      </c>
      <c r="J197" s="2">
        <f t="shared" si="24"/>
        <v>3.2782933333332878</v>
      </c>
      <c r="K197" s="2">
        <f t="shared" si="25"/>
        <v>93.2782933333333</v>
      </c>
      <c r="L197" s="2">
        <f t="shared" si="26"/>
        <v>269.5348242506959</v>
      </c>
      <c r="M197" s="2">
        <f>SUMIF(A:A,A197,L:L)</f>
        <v>3941.2183658570475</v>
      </c>
      <c r="N197" s="3">
        <f t="shared" si="27"/>
        <v>0.06838870603711995</v>
      </c>
      <c r="O197" s="7">
        <f t="shared" si="28"/>
        <v>14.62229742228521</v>
      </c>
      <c r="P197" s="3">
        <f t="shared" si="29"/>
        <v>0.06838870603711995</v>
      </c>
      <c r="Q197" s="3">
        <f>IF(ISNUMBER(P197),SUMIF(A:A,A197,P:P),"")</f>
        <v>0.8809139097941462</v>
      </c>
      <c r="R197" s="3">
        <f t="shared" si="30"/>
        <v>0.07763381333495024</v>
      </c>
      <c r="S197" s="8">
        <f t="shared" si="31"/>
        <v>12.88098519243813</v>
      </c>
    </row>
    <row r="198" spans="1:19" ht="15">
      <c r="A198" s="1">
        <v>21</v>
      </c>
      <c r="B198" s="5">
        <v>0.6736111111111112</v>
      </c>
      <c r="C198" s="1" t="s">
        <v>167</v>
      </c>
      <c r="D198" s="1">
        <v>8</v>
      </c>
      <c r="E198" s="1">
        <v>1</v>
      </c>
      <c r="F198" s="1" t="s">
        <v>205</v>
      </c>
      <c r="G198" s="2">
        <v>46.5278</v>
      </c>
      <c r="H198" s="6">
        <f>1+_xlfn.COUNTIFS(A:A,A198,O:O,"&lt;"&amp;O198)</f>
        <v>6</v>
      </c>
      <c r="I198" s="2">
        <f>_xlfn.AVERAGEIF(A:A,A198,G:G)</f>
        <v>49.95657333333332</v>
      </c>
      <c r="J198" s="2">
        <f t="shared" si="24"/>
        <v>-3.428773333333318</v>
      </c>
      <c r="K198" s="2">
        <f t="shared" si="25"/>
        <v>86.57122666666669</v>
      </c>
      <c r="L198" s="2">
        <f t="shared" si="26"/>
        <v>180.23717095281512</v>
      </c>
      <c r="M198" s="2">
        <f>SUMIF(A:A,A198,L:L)</f>
        <v>3941.2183658570475</v>
      </c>
      <c r="N198" s="3">
        <f t="shared" si="27"/>
        <v>0.045731333364884795</v>
      </c>
      <c r="O198" s="7">
        <f t="shared" si="28"/>
        <v>21.86684547378316</v>
      </c>
      <c r="P198" s="3">
        <f t="shared" si="29"/>
      </c>
      <c r="Q198" s="3">
        <f>IF(ISNUMBER(P198),SUMIF(A:A,A198,P:P),"")</f>
      </c>
      <c r="R198" s="3">
        <f t="shared" si="30"/>
      </c>
      <c r="S198" s="8">
        <f t="shared" si="31"/>
      </c>
    </row>
    <row r="199" spans="1:19" ht="15">
      <c r="A199" s="1">
        <v>21</v>
      </c>
      <c r="B199" s="5">
        <v>0.6736111111111112</v>
      </c>
      <c r="C199" s="1" t="s">
        <v>167</v>
      </c>
      <c r="D199" s="1">
        <v>8</v>
      </c>
      <c r="E199" s="1">
        <v>5</v>
      </c>
      <c r="F199" s="1" t="s">
        <v>209</v>
      </c>
      <c r="G199" s="2">
        <v>35.8279</v>
      </c>
      <c r="H199" s="6">
        <f>1+_xlfn.COUNTIFS(A:A,A199,O:O,"&lt;"&amp;O199)</f>
        <v>7</v>
      </c>
      <c r="I199" s="2">
        <f>_xlfn.AVERAGEIF(A:A,A199,G:G)</f>
        <v>49.95657333333332</v>
      </c>
      <c r="J199" s="2">
        <f t="shared" si="24"/>
        <v>-14.128673333333317</v>
      </c>
      <c r="K199" s="2">
        <f t="shared" si="25"/>
        <v>75.87132666666668</v>
      </c>
      <c r="L199" s="2">
        <f t="shared" si="26"/>
        <v>94.84837842212157</v>
      </c>
      <c r="M199" s="2">
        <f>SUMIF(A:A,A199,L:L)</f>
        <v>3941.2183658570475</v>
      </c>
      <c r="N199" s="3">
        <f t="shared" si="27"/>
        <v>0.024065750642947713</v>
      </c>
      <c r="O199" s="7">
        <f t="shared" si="28"/>
        <v>41.5528281181224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21</v>
      </c>
      <c r="B200" s="5">
        <v>0.6736111111111112</v>
      </c>
      <c r="C200" s="1" t="s">
        <v>167</v>
      </c>
      <c r="D200" s="1">
        <v>8</v>
      </c>
      <c r="E200" s="1">
        <v>6</v>
      </c>
      <c r="F200" s="1" t="s">
        <v>210</v>
      </c>
      <c r="G200" s="2">
        <v>33.5280666666667</v>
      </c>
      <c r="H200" s="6">
        <f>1+_xlfn.COUNTIFS(A:A,A200,O:O,"&lt;"&amp;O200)</f>
        <v>8</v>
      </c>
      <c r="I200" s="2">
        <f>_xlfn.AVERAGEIF(A:A,A200,G:G)</f>
        <v>49.95657333333332</v>
      </c>
      <c r="J200" s="2">
        <f t="shared" si="24"/>
        <v>-16.428506666666614</v>
      </c>
      <c r="K200" s="2">
        <f t="shared" si="25"/>
        <v>73.5714933333334</v>
      </c>
      <c r="L200" s="2">
        <f t="shared" si="26"/>
        <v>82.6231245848355</v>
      </c>
      <c r="M200" s="2">
        <f>SUMIF(A:A,A200,L:L)</f>
        <v>3941.2183658570475</v>
      </c>
      <c r="N200" s="3">
        <f t="shared" si="27"/>
        <v>0.020963853538439624</v>
      </c>
      <c r="O200" s="7">
        <f t="shared" si="28"/>
        <v>47.7011537104276</v>
      </c>
      <c r="P200" s="3">
        <f t="shared" si="29"/>
      </c>
      <c r="Q200" s="3">
        <f>IF(ISNUMBER(P200),SUMIF(A:A,A200,P:P),"")</f>
      </c>
      <c r="R200" s="3">
        <f t="shared" si="30"/>
      </c>
      <c r="S200" s="8">
        <f t="shared" si="31"/>
      </c>
    </row>
    <row r="201" spans="1:19" ht="15">
      <c r="A201" s="1">
        <v>21</v>
      </c>
      <c r="B201" s="5">
        <v>0.6736111111111112</v>
      </c>
      <c r="C201" s="1" t="s">
        <v>167</v>
      </c>
      <c r="D201" s="1">
        <v>8</v>
      </c>
      <c r="E201" s="1">
        <v>9</v>
      </c>
      <c r="F201" s="1" t="s">
        <v>213</v>
      </c>
      <c r="G201" s="2">
        <v>23.8208333333333</v>
      </c>
      <c r="H201" s="6">
        <f>1+_xlfn.COUNTIFS(A:A,A201,O:O,"&lt;"&amp;O201)</f>
        <v>10</v>
      </c>
      <c r="I201" s="2">
        <f>_xlfn.AVERAGEIF(A:A,A201,G:G)</f>
        <v>49.95657333333332</v>
      </c>
      <c r="J201" s="2">
        <f t="shared" si="24"/>
        <v>-26.135740000000016</v>
      </c>
      <c r="K201" s="2">
        <f t="shared" si="25"/>
        <v>63.86425999999999</v>
      </c>
      <c r="L201" s="2">
        <f t="shared" si="26"/>
        <v>46.14809123168452</v>
      </c>
      <c r="M201" s="2">
        <f>SUMIF(A:A,A201,L:L)</f>
        <v>3941.2183658570475</v>
      </c>
      <c r="N201" s="3">
        <f t="shared" si="27"/>
        <v>0.011709092708860669</v>
      </c>
      <c r="O201" s="7">
        <f t="shared" si="28"/>
        <v>85.40371358092212</v>
      </c>
      <c r="P201" s="3">
        <f t="shared" si="29"/>
      </c>
      <c r="Q201" s="3">
        <f>IF(ISNUMBER(P201),SUMIF(A:A,A201,P:P),"")</f>
      </c>
      <c r="R201" s="3">
        <f t="shared" si="30"/>
      </c>
      <c r="S201" s="8">
        <f t="shared" si="31"/>
      </c>
    </row>
    <row r="202" spans="1:19" ht="15">
      <c r="A202" s="1">
        <v>21</v>
      </c>
      <c r="B202" s="5">
        <v>0.6736111111111112</v>
      </c>
      <c r="C202" s="1" t="s">
        <v>167</v>
      </c>
      <c r="D202" s="1">
        <v>8</v>
      </c>
      <c r="E202" s="1">
        <v>10</v>
      </c>
      <c r="F202" s="1" t="s">
        <v>214</v>
      </c>
      <c r="G202" s="2">
        <v>29.654233333333302</v>
      </c>
      <c r="H202" s="6">
        <f>1+_xlfn.COUNTIFS(A:A,A202,O:O,"&lt;"&amp;O202)</f>
        <v>9</v>
      </c>
      <c r="I202" s="2">
        <f>_xlfn.AVERAGEIF(A:A,A202,G:G)</f>
        <v>49.95657333333332</v>
      </c>
      <c r="J202" s="2">
        <f t="shared" si="24"/>
        <v>-20.302340000000015</v>
      </c>
      <c r="K202" s="2">
        <f t="shared" si="25"/>
        <v>69.69765999999998</v>
      </c>
      <c r="L202" s="2">
        <f t="shared" si="26"/>
        <v>65.48752064596324</v>
      </c>
      <c r="M202" s="2">
        <f>SUMIF(A:A,A202,L:L)</f>
        <v>3941.2183658570475</v>
      </c>
      <c r="N202" s="3">
        <f t="shared" si="27"/>
        <v>0.016616059950720973</v>
      </c>
      <c r="O202" s="7">
        <f t="shared" si="28"/>
        <v>60.18273904678647</v>
      </c>
      <c r="P202" s="3">
        <f t="shared" si="29"/>
      </c>
      <c r="Q202" s="3">
        <f>IF(ISNUMBER(P202),SUMIF(A:A,A202,P:P),"")</f>
      </c>
      <c r="R202" s="3">
        <f t="shared" si="30"/>
      </c>
      <c r="S202" s="8">
        <f t="shared" si="31"/>
      </c>
    </row>
    <row r="203" spans="1:19" ht="15">
      <c r="A203" s="1">
        <v>32</v>
      </c>
      <c r="B203" s="5">
        <v>0.6805555555555555</v>
      </c>
      <c r="C203" s="1" t="s">
        <v>312</v>
      </c>
      <c r="D203" s="1">
        <v>7</v>
      </c>
      <c r="E203" s="1">
        <v>8</v>
      </c>
      <c r="F203" s="1" t="s">
        <v>333</v>
      </c>
      <c r="G203" s="2">
        <v>72.2125</v>
      </c>
      <c r="H203" s="6">
        <f>1+_xlfn.COUNTIFS(A:A,A203,O:O,"&lt;"&amp;O203)</f>
        <v>1</v>
      </c>
      <c r="I203" s="2">
        <f>_xlfn.AVERAGEIF(A:A,A203,G:G)</f>
        <v>57.637661904761906</v>
      </c>
      <c r="J203" s="2">
        <f t="shared" si="24"/>
        <v>14.5748380952381</v>
      </c>
      <c r="K203" s="2">
        <f t="shared" si="25"/>
        <v>104.5748380952381</v>
      </c>
      <c r="L203" s="2">
        <f t="shared" si="26"/>
        <v>530.8557280376131</v>
      </c>
      <c r="M203" s="2">
        <f>SUMIF(A:A,A203,L:L)</f>
        <v>1876.152970757928</v>
      </c>
      <c r="N203" s="3">
        <f t="shared" si="27"/>
        <v>0.2829490645547724</v>
      </c>
      <c r="O203" s="7">
        <f t="shared" si="28"/>
        <v>3.534205004612846</v>
      </c>
      <c r="P203" s="3">
        <f t="shared" si="29"/>
        <v>0.2829490645547724</v>
      </c>
      <c r="Q203" s="3">
        <f>IF(ISNUMBER(P203),SUMIF(A:A,A203,P:P),"")</f>
        <v>0.9639369463184331</v>
      </c>
      <c r="R203" s="3">
        <f t="shared" si="30"/>
        <v>0.29353482676998793</v>
      </c>
      <c r="S203" s="8">
        <f t="shared" si="31"/>
        <v>3.4067507798098307</v>
      </c>
    </row>
    <row r="204" spans="1:19" ht="15">
      <c r="A204" s="1">
        <v>32</v>
      </c>
      <c r="B204" s="5">
        <v>0.6805555555555555</v>
      </c>
      <c r="C204" s="1" t="s">
        <v>312</v>
      </c>
      <c r="D204" s="1">
        <v>7</v>
      </c>
      <c r="E204" s="1">
        <v>5</v>
      </c>
      <c r="F204" s="1" t="s">
        <v>330</v>
      </c>
      <c r="G204" s="2">
        <v>70.62536666666671</v>
      </c>
      <c r="H204" s="6">
        <f>1+_xlfn.COUNTIFS(A:A,A204,O:O,"&lt;"&amp;O204)</f>
        <v>2</v>
      </c>
      <c r="I204" s="2">
        <f>_xlfn.AVERAGEIF(A:A,A204,G:G)</f>
        <v>57.637661904761906</v>
      </c>
      <c r="J204" s="2">
        <f t="shared" si="24"/>
        <v>12.987704761904801</v>
      </c>
      <c r="K204" s="2">
        <f t="shared" si="25"/>
        <v>102.98770476190481</v>
      </c>
      <c r="L204" s="2">
        <f t="shared" si="26"/>
        <v>482.63577768190055</v>
      </c>
      <c r="M204" s="2">
        <f>SUMIF(A:A,A204,L:L)</f>
        <v>1876.152970757928</v>
      </c>
      <c r="N204" s="3">
        <f t="shared" si="27"/>
        <v>0.2572475620081903</v>
      </c>
      <c r="O204" s="7">
        <f t="shared" si="28"/>
        <v>3.8873060338980463</v>
      </c>
      <c r="P204" s="3">
        <f t="shared" si="29"/>
        <v>0.2572475620081903</v>
      </c>
      <c r="Q204" s="3">
        <f>IF(ISNUMBER(P204),SUMIF(A:A,A204,P:P),"")</f>
        <v>0.9639369463184331</v>
      </c>
      <c r="R204" s="3">
        <f t="shared" si="30"/>
        <v>0.26687177308712634</v>
      </c>
      <c r="S204" s="8">
        <f t="shared" si="31"/>
        <v>3.7471179077209014</v>
      </c>
    </row>
    <row r="205" spans="1:19" ht="15">
      <c r="A205" s="1">
        <v>32</v>
      </c>
      <c r="B205" s="5">
        <v>0.6805555555555555</v>
      </c>
      <c r="C205" s="1" t="s">
        <v>312</v>
      </c>
      <c r="D205" s="1">
        <v>7</v>
      </c>
      <c r="E205" s="1">
        <v>3</v>
      </c>
      <c r="F205" s="1" t="s">
        <v>328</v>
      </c>
      <c r="G205" s="2">
        <v>59.131033333333306</v>
      </c>
      <c r="H205" s="6">
        <f>1+_xlfn.COUNTIFS(A:A,A205,O:O,"&lt;"&amp;O205)</f>
        <v>3</v>
      </c>
      <c r="I205" s="2">
        <f>_xlfn.AVERAGEIF(A:A,A205,G:G)</f>
        <v>57.637661904761906</v>
      </c>
      <c r="J205" s="2">
        <f t="shared" si="24"/>
        <v>1.4933714285714004</v>
      </c>
      <c r="K205" s="2">
        <f t="shared" si="25"/>
        <v>91.49337142857141</v>
      </c>
      <c r="L205" s="2">
        <f t="shared" si="26"/>
        <v>242.16087686314629</v>
      </c>
      <c r="M205" s="2">
        <f>SUMIF(A:A,A205,L:L)</f>
        <v>1876.152970757928</v>
      </c>
      <c r="N205" s="3">
        <f t="shared" si="27"/>
        <v>0.129073098322744</v>
      </c>
      <c r="O205" s="7">
        <f t="shared" si="28"/>
        <v>7.747547808138342</v>
      </c>
      <c r="P205" s="3">
        <f t="shared" si="29"/>
        <v>0.129073098322744</v>
      </c>
      <c r="Q205" s="3">
        <f>IF(ISNUMBER(P205),SUMIF(A:A,A205,P:P),"")</f>
        <v>0.9639369463184331</v>
      </c>
      <c r="R205" s="3">
        <f t="shared" si="30"/>
        <v>0.1339020138357734</v>
      </c>
      <c r="S205" s="8">
        <f t="shared" si="31"/>
        <v>7.468147575632943</v>
      </c>
    </row>
    <row r="206" spans="1:19" ht="15">
      <c r="A206" s="1">
        <v>32</v>
      </c>
      <c r="B206" s="5">
        <v>0.6805555555555555</v>
      </c>
      <c r="C206" s="1" t="s">
        <v>312</v>
      </c>
      <c r="D206" s="1">
        <v>7</v>
      </c>
      <c r="E206" s="1">
        <v>7</v>
      </c>
      <c r="F206" s="1" t="s">
        <v>332</v>
      </c>
      <c r="G206" s="2">
        <v>55.392300000000006</v>
      </c>
      <c r="H206" s="6">
        <f>1+_xlfn.COUNTIFS(A:A,A206,O:O,"&lt;"&amp;O206)</f>
        <v>4</v>
      </c>
      <c r="I206" s="2">
        <f>_xlfn.AVERAGEIF(A:A,A206,G:G)</f>
        <v>57.637661904761906</v>
      </c>
      <c r="J206" s="2">
        <f t="shared" si="24"/>
        <v>-2.2453619047619</v>
      </c>
      <c r="K206" s="2">
        <f t="shared" si="25"/>
        <v>87.7546380952381</v>
      </c>
      <c r="L206" s="2">
        <f t="shared" si="26"/>
        <v>193.50014962285888</v>
      </c>
      <c r="M206" s="2">
        <f>SUMIF(A:A,A206,L:L)</f>
        <v>1876.152970757928</v>
      </c>
      <c r="N206" s="3">
        <f t="shared" si="27"/>
        <v>0.10313665923769996</v>
      </c>
      <c r="O206" s="7">
        <f t="shared" si="28"/>
        <v>9.695873488545825</v>
      </c>
      <c r="P206" s="3">
        <f t="shared" si="29"/>
        <v>0.10313665923769996</v>
      </c>
      <c r="Q206" s="3">
        <f>IF(ISNUMBER(P206),SUMIF(A:A,A206,P:P),"")</f>
        <v>0.9639369463184331</v>
      </c>
      <c r="R206" s="3">
        <f t="shared" si="30"/>
        <v>0.10699523410904632</v>
      </c>
      <c r="S206" s="8">
        <f t="shared" si="31"/>
        <v>9.346210682438716</v>
      </c>
    </row>
    <row r="207" spans="1:19" ht="15">
      <c r="A207" s="1">
        <v>32</v>
      </c>
      <c r="B207" s="5">
        <v>0.6805555555555555</v>
      </c>
      <c r="C207" s="1" t="s">
        <v>312</v>
      </c>
      <c r="D207" s="1">
        <v>7</v>
      </c>
      <c r="E207" s="1">
        <v>2</v>
      </c>
      <c r="F207" s="1" t="s">
        <v>327</v>
      </c>
      <c r="G207" s="2">
        <v>55.3338</v>
      </c>
      <c r="H207" s="6">
        <f>1+_xlfn.COUNTIFS(A:A,A207,O:O,"&lt;"&amp;O207)</f>
        <v>5</v>
      </c>
      <c r="I207" s="2">
        <f>_xlfn.AVERAGEIF(A:A,A207,G:G)</f>
        <v>57.637661904761906</v>
      </c>
      <c r="J207" s="2">
        <f t="shared" si="24"/>
        <v>-2.3038619047619093</v>
      </c>
      <c r="K207" s="2">
        <f t="shared" si="25"/>
        <v>87.6961380952381</v>
      </c>
      <c r="L207" s="2">
        <f t="shared" si="26"/>
        <v>192.82215467489658</v>
      </c>
      <c r="M207" s="2">
        <f>SUMIF(A:A,A207,L:L)</f>
        <v>1876.152970757928</v>
      </c>
      <c r="N207" s="3">
        <f t="shared" si="27"/>
        <v>0.10277528414807259</v>
      </c>
      <c r="O207" s="7">
        <f t="shared" si="28"/>
        <v>9.729965801498137</v>
      </c>
      <c r="P207" s="3">
        <f t="shared" si="29"/>
        <v>0.10277528414807259</v>
      </c>
      <c r="Q207" s="3">
        <f>IF(ISNUMBER(P207),SUMIF(A:A,A207,P:P),"")</f>
        <v>0.9639369463184331</v>
      </c>
      <c r="R207" s="3">
        <f t="shared" si="30"/>
        <v>0.1066203391628493</v>
      </c>
      <c r="S207" s="8">
        <f t="shared" si="31"/>
        <v>9.379073522478901</v>
      </c>
    </row>
    <row r="208" spans="1:19" ht="15">
      <c r="A208" s="1">
        <v>32</v>
      </c>
      <c r="B208" s="5">
        <v>0.6805555555555555</v>
      </c>
      <c r="C208" s="1" t="s">
        <v>312</v>
      </c>
      <c r="D208" s="1">
        <v>7</v>
      </c>
      <c r="E208" s="1">
        <v>4</v>
      </c>
      <c r="F208" s="1" t="s">
        <v>329</v>
      </c>
      <c r="G208" s="2">
        <v>52.8894333333333</v>
      </c>
      <c r="H208" s="6">
        <f>1+_xlfn.COUNTIFS(A:A,A208,O:O,"&lt;"&amp;O208)</f>
        <v>6</v>
      </c>
      <c r="I208" s="2">
        <f>_xlfn.AVERAGEIF(A:A,A208,G:G)</f>
        <v>57.637661904761906</v>
      </c>
      <c r="J208" s="2">
        <f t="shared" si="24"/>
        <v>-4.748228571428605</v>
      </c>
      <c r="K208" s="2">
        <f t="shared" si="25"/>
        <v>85.2517714285714</v>
      </c>
      <c r="L208" s="2">
        <f t="shared" si="26"/>
        <v>166.51847857823842</v>
      </c>
      <c r="M208" s="2">
        <f>SUMIF(A:A,A208,L:L)</f>
        <v>1876.152970757928</v>
      </c>
      <c r="N208" s="3">
        <f t="shared" si="27"/>
        <v>0.08875527804695388</v>
      </c>
      <c r="O208" s="7">
        <f t="shared" si="28"/>
        <v>11.266935578422432</v>
      </c>
      <c r="P208" s="3">
        <f t="shared" si="29"/>
        <v>0.08875527804695388</v>
      </c>
      <c r="Q208" s="3">
        <f>IF(ISNUMBER(P208),SUMIF(A:A,A208,P:P),"")</f>
        <v>0.9639369463184331</v>
      </c>
      <c r="R208" s="3">
        <f t="shared" si="30"/>
        <v>0.09207581303521682</v>
      </c>
      <c r="S208" s="8">
        <f t="shared" si="31"/>
        <v>10.860615475831027</v>
      </c>
    </row>
    <row r="209" spans="1:19" ht="15">
      <c r="A209" s="1">
        <v>32</v>
      </c>
      <c r="B209" s="5">
        <v>0.6805555555555555</v>
      </c>
      <c r="C209" s="1" t="s">
        <v>312</v>
      </c>
      <c r="D209" s="1">
        <v>7</v>
      </c>
      <c r="E209" s="1">
        <v>6</v>
      </c>
      <c r="F209" s="1" t="s">
        <v>331</v>
      </c>
      <c r="G209" s="2">
        <v>37.879200000000004</v>
      </c>
      <c r="H209" s="6">
        <f>1+_xlfn.COUNTIFS(A:A,A209,O:O,"&lt;"&amp;O209)</f>
        <v>7</v>
      </c>
      <c r="I209" s="2">
        <f>_xlfn.AVERAGEIF(A:A,A209,G:G)</f>
        <v>57.637661904761906</v>
      </c>
      <c r="J209" s="2">
        <f t="shared" si="24"/>
        <v>-19.7584619047619</v>
      </c>
      <c r="K209" s="2">
        <f t="shared" si="25"/>
        <v>70.2415380952381</v>
      </c>
      <c r="L209" s="2">
        <f t="shared" si="26"/>
        <v>67.65980529927435</v>
      </c>
      <c r="M209" s="2">
        <f>SUMIF(A:A,A209,L:L)</f>
        <v>1876.152970757928</v>
      </c>
      <c r="N209" s="3">
        <f t="shared" si="27"/>
        <v>0.03606305368156689</v>
      </c>
      <c r="O209" s="7">
        <f t="shared" si="28"/>
        <v>27.729210311192688</v>
      </c>
      <c r="P209" s="3">
        <f t="shared" si="29"/>
      </c>
      <c r="Q209" s="3">
        <f>IF(ISNUMBER(P209),SUMIF(A:A,A209,P:P),"")</f>
      </c>
      <c r="R209" s="3">
        <f t="shared" si="30"/>
      </c>
      <c r="S209" s="8">
        <f t="shared" si="31"/>
      </c>
    </row>
    <row r="210" spans="1:19" ht="15">
      <c r="A210" s="1">
        <v>27</v>
      </c>
      <c r="B210" s="5">
        <v>0.6875</v>
      </c>
      <c r="C210" s="1" t="s">
        <v>238</v>
      </c>
      <c r="D210" s="1">
        <v>5</v>
      </c>
      <c r="E210" s="1">
        <v>12</v>
      </c>
      <c r="F210" s="1" t="s">
        <v>283</v>
      </c>
      <c r="G210" s="2">
        <v>68.0687666666666</v>
      </c>
      <c r="H210" s="6">
        <f>1+_xlfn.COUNTIFS(A:A,A210,O:O,"&lt;"&amp;O210)</f>
        <v>1</v>
      </c>
      <c r="I210" s="2">
        <f>_xlfn.AVERAGEIF(A:A,A210,G:G)</f>
        <v>47.95655128205128</v>
      </c>
      <c r="J210" s="2">
        <f t="shared" si="24"/>
        <v>20.112215384615325</v>
      </c>
      <c r="K210" s="2">
        <f t="shared" si="25"/>
        <v>110.11221538461533</v>
      </c>
      <c r="L210" s="2">
        <f t="shared" si="26"/>
        <v>740.0612278231051</v>
      </c>
      <c r="M210" s="2">
        <f>SUMIF(A:A,A210,L:L)</f>
        <v>4005.1380328677105</v>
      </c>
      <c r="N210" s="3">
        <f t="shared" si="27"/>
        <v>0.1847779581502252</v>
      </c>
      <c r="O210" s="7">
        <f t="shared" si="28"/>
        <v>5.4119009107514655</v>
      </c>
      <c r="P210" s="3">
        <f t="shared" si="29"/>
        <v>0.1847779581502252</v>
      </c>
      <c r="Q210" s="3">
        <f>IF(ISNUMBER(P210),SUMIF(A:A,A210,P:P),"")</f>
        <v>0.8617857987595711</v>
      </c>
      <c r="R210" s="3">
        <f t="shared" si="30"/>
        <v>0.2144128603838554</v>
      </c>
      <c r="S210" s="8">
        <f t="shared" si="31"/>
        <v>4.6638993491796015</v>
      </c>
    </row>
    <row r="211" spans="1:19" ht="15">
      <c r="A211" s="1">
        <v>27</v>
      </c>
      <c r="B211" s="5">
        <v>0.6875</v>
      </c>
      <c r="C211" s="1" t="s">
        <v>238</v>
      </c>
      <c r="D211" s="1">
        <v>5</v>
      </c>
      <c r="E211" s="1">
        <v>2</v>
      </c>
      <c r="F211" s="1" t="s">
        <v>274</v>
      </c>
      <c r="G211" s="2">
        <v>65.3268666666666</v>
      </c>
      <c r="H211" s="6">
        <f>1+_xlfn.COUNTIFS(A:A,A211,O:O,"&lt;"&amp;O211)</f>
        <v>2</v>
      </c>
      <c r="I211" s="2">
        <f>_xlfn.AVERAGEIF(A:A,A211,G:G)</f>
        <v>47.95655128205128</v>
      </c>
      <c r="J211" s="2">
        <f t="shared" si="24"/>
        <v>17.370315384615324</v>
      </c>
      <c r="K211" s="2">
        <f t="shared" si="25"/>
        <v>107.37031538461532</v>
      </c>
      <c r="L211" s="2">
        <f t="shared" si="26"/>
        <v>627.7982915507644</v>
      </c>
      <c r="M211" s="2">
        <f>SUMIF(A:A,A211,L:L)</f>
        <v>4005.1380328677105</v>
      </c>
      <c r="N211" s="3">
        <f t="shared" si="27"/>
        <v>0.15674822850019374</v>
      </c>
      <c r="O211" s="7">
        <f t="shared" si="28"/>
        <v>6.379657426232183</v>
      </c>
      <c r="P211" s="3">
        <f t="shared" si="29"/>
        <v>0.15674822850019374</v>
      </c>
      <c r="Q211" s="3">
        <f>IF(ISNUMBER(P211),SUMIF(A:A,A211,P:P),"")</f>
        <v>0.8617857987595711</v>
      </c>
      <c r="R211" s="3">
        <f t="shared" si="30"/>
        <v>0.18188769033536234</v>
      </c>
      <c r="S211" s="8">
        <f t="shared" si="31"/>
        <v>5.497898170877931</v>
      </c>
    </row>
    <row r="212" spans="1:19" ht="15">
      <c r="A212" s="1">
        <v>27</v>
      </c>
      <c r="B212" s="5">
        <v>0.6875</v>
      </c>
      <c r="C212" s="1" t="s">
        <v>238</v>
      </c>
      <c r="D212" s="1">
        <v>5</v>
      </c>
      <c r="E212" s="1">
        <v>5</v>
      </c>
      <c r="F212" s="1" t="s">
        <v>277</v>
      </c>
      <c r="G212" s="2">
        <v>64.88786666666671</v>
      </c>
      <c r="H212" s="6">
        <f>1+_xlfn.COUNTIFS(A:A,A212,O:O,"&lt;"&amp;O212)</f>
        <v>3</v>
      </c>
      <c r="I212" s="2">
        <f>_xlfn.AVERAGEIF(A:A,A212,G:G)</f>
        <v>47.95655128205128</v>
      </c>
      <c r="J212" s="2">
        <f t="shared" si="24"/>
        <v>16.93131538461543</v>
      </c>
      <c r="K212" s="2">
        <f t="shared" si="25"/>
        <v>106.93131538461543</v>
      </c>
      <c r="L212" s="2">
        <f t="shared" si="26"/>
        <v>611.4779667981936</v>
      </c>
      <c r="M212" s="2">
        <f>SUMIF(A:A,A212,L:L)</f>
        <v>4005.1380328677105</v>
      </c>
      <c r="N212" s="3">
        <f t="shared" si="27"/>
        <v>0.15267338148652285</v>
      </c>
      <c r="O212" s="7">
        <f t="shared" si="28"/>
        <v>6.549930251517186</v>
      </c>
      <c r="P212" s="3">
        <f t="shared" si="29"/>
        <v>0.15267338148652285</v>
      </c>
      <c r="Q212" s="3">
        <f>IF(ISNUMBER(P212),SUMIF(A:A,A212,P:P),"")</f>
        <v>0.8617857987595711</v>
      </c>
      <c r="R212" s="3">
        <f t="shared" si="30"/>
        <v>0.17715931465368354</v>
      </c>
      <c r="S212" s="8">
        <f t="shared" si="31"/>
        <v>5.644636873623217</v>
      </c>
    </row>
    <row r="213" spans="1:19" ht="15">
      <c r="A213" s="1">
        <v>27</v>
      </c>
      <c r="B213" s="5">
        <v>0.6875</v>
      </c>
      <c r="C213" s="1" t="s">
        <v>238</v>
      </c>
      <c r="D213" s="1">
        <v>5</v>
      </c>
      <c r="E213" s="1">
        <v>3</v>
      </c>
      <c r="F213" s="1" t="s">
        <v>275</v>
      </c>
      <c r="G213" s="2">
        <v>57.8720666666667</v>
      </c>
      <c r="H213" s="6">
        <f>1+_xlfn.COUNTIFS(A:A,A213,O:O,"&lt;"&amp;O213)</f>
        <v>4</v>
      </c>
      <c r="I213" s="2">
        <f>_xlfn.AVERAGEIF(A:A,A213,G:G)</f>
        <v>47.95655128205128</v>
      </c>
      <c r="J213" s="2">
        <f t="shared" si="24"/>
        <v>9.915515384615418</v>
      </c>
      <c r="K213" s="2">
        <f t="shared" si="25"/>
        <v>99.91551538461542</v>
      </c>
      <c r="L213" s="2">
        <f t="shared" si="26"/>
        <v>401.3889563192002</v>
      </c>
      <c r="M213" s="2">
        <f>SUMIF(A:A,A213,L:L)</f>
        <v>4005.1380328677105</v>
      </c>
      <c r="N213" s="3">
        <f t="shared" si="27"/>
        <v>0.10021850758332104</v>
      </c>
      <c r="O213" s="7">
        <f t="shared" si="28"/>
        <v>9.978196883131654</v>
      </c>
      <c r="P213" s="3">
        <f t="shared" si="29"/>
        <v>0.10021850758332104</v>
      </c>
      <c r="Q213" s="3">
        <f>IF(ISNUMBER(P213),SUMIF(A:A,A213,P:P),"")</f>
        <v>0.8617857987595711</v>
      </c>
      <c r="R213" s="3">
        <f t="shared" si="30"/>
        <v>0.11629166752059804</v>
      </c>
      <c r="S213" s="8">
        <f t="shared" si="31"/>
        <v>8.599068371109874</v>
      </c>
    </row>
    <row r="214" spans="1:19" ht="15">
      <c r="A214" s="1">
        <v>27</v>
      </c>
      <c r="B214" s="5">
        <v>0.6875</v>
      </c>
      <c r="C214" s="1" t="s">
        <v>238</v>
      </c>
      <c r="D214" s="1">
        <v>5</v>
      </c>
      <c r="E214" s="1">
        <v>4</v>
      </c>
      <c r="F214" s="1" t="s">
        <v>276</v>
      </c>
      <c r="G214" s="2">
        <v>54.592933333333306</v>
      </c>
      <c r="H214" s="6">
        <f>1+_xlfn.COUNTIFS(A:A,A214,O:O,"&lt;"&amp;O214)</f>
        <v>5</v>
      </c>
      <c r="I214" s="2">
        <f>_xlfn.AVERAGEIF(A:A,A214,G:G)</f>
        <v>47.95655128205128</v>
      </c>
      <c r="J214" s="2">
        <f t="shared" si="24"/>
        <v>6.636382051282027</v>
      </c>
      <c r="K214" s="2">
        <f t="shared" si="25"/>
        <v>96.63638205128203</v>
      </c>
      <c r="L214" s="2">
        <f t="shared" si="26"/>
        <v>329.69992515785657</v>
      </c>
      <c r="M214" s="2">
        <f>SUMIF(A:A,A214,L:L)</f>
        <v>4005.1380328677105</v>
      </c>
      <c r="N214" s="3">
        <f t="shared" si="27"/>
        <v>0.0823192415472854</v>
      </c>
      <c r="O214" s="7">
        <f t="shared" si="28"/>
        <v>12.147828152979095</v>
      </c>
      <c r="P214" s="3">
        <f t="shared" si="29"/>
        <v>0.0823192415472854</v>
      </c>
      <c r="Q214" s="3">
        <f>IF(ISNUMBER(P214),SUMIF(A:A,A214,P:P),"")</f>
        <v>0.8617857987595711</v>
      </c>
      <c r="R214" s="3">
        <f t="shared" si="30"/>
        <v>0.09552169653500125</v>
      </c>
      <c r="S214" s="8">
        <f t="shared" si="31"/>
        <v>10.468825788009093</v>
      </c>
    </row>
    <row r="215" spans="1:19" ht="15">
      <c r="A215" s="1">
        <v>27</v>
      </c>
      <c r="B215" s="5">
        <v>0.6875</v>
      </c>
      <c r="C215" s="1" t="s">
        <v>238</v>
      </c>
      <c r="D215" s="1">
        <v>5</v>
      </c>
      <c r="E215" s="1">
        <v>9</v>
      </c>
      <c r="F215" s="1" t="s">
        <v>280</v>
      </c>
      <c r="G215" s="2">
        <v>52.9743333333333</v>
      </c>
      <c r="H215" s="6">
        <f>1+_xlfn.COUNTIFS(A:A,A215,O:O,"&lt;"&amp;O215)</f>
        <v>6</v>
      </c>
      <c r="I215" s="2">
        <f>_xlfn.AVERAGEIF(A:A,A215,G:G)</f>
        <v>47.95655128205128</v>
      </c>
      <c r="J215" s="2">
        <f t="shared" si="24"/>
        <v>5.017782051282019</v>
      </c>
      <c r="K215" s="2">
        <f t="shared" si="25"/>
        <v>95.01778205128201</v>
      </c>
      <c r="L215" s="2">
        <f t="shared" si="26"/>
        <v>299.1864396586984</v>
      </c>
      <c r="M215" s="2">
        <f>SUMIF(A:A,A215,L:L)</f>
        <v>4005.1380328677105</v>
      </c>
      <c r="N215" s="3">
        <f t="shared" si="27"/>
        <v>0.0747006563078373</v>
      </c>
      <c r="O215" s="7">
        <f t="shared" si="28"/>
        <v>13.386763241798773</v>
      </c>
      <c r="P215" s="3">
        <f t="shared" si="29"/>
        <v>0.0747006563078373</v>
      </c>
      <c r="Q215" s="3">
        <f>IF(ISNUMBER(P215),SUMIF(A:A,A215,P:P),"")</f>
        <v>0.8617857987595711</v>
      </c>
      <c r="R215" s="3">
        <f t="shared" si="30"/>
        <v>0.08668123380004546</v>
      </c>
      <c r="S215" s="8">
        <f t="shared" si="31"/>
        <v>11.53652245313882</v>
      </c>
    </row>
    <row r="216" spans="1:19" ht="15">
      <c r="A216" s="1">
        <v>27</v>
      </c>
      <c r="B216" s="5">
        <v>0.6875</v>
      </c>
      <c r="C216" s="1" t="s">
        <v>238</v>
      </c>
      <c r="D216" s="1">
        <v>5</v>
      </c>
      <c r="E216" s="1">
        <v>6</v>
      </c>
      <c r="F216" s="1" t="s">
        <v>278</v>
      </c>
      <c r="G216" s="2">
        <v>49.6956333333333</v>
      </c>
      <c r="H216" s="6">
        <f>1+_xlfn.COUNTIFS(A:A,A216,O:O,"&lt;"&amp;O216)</f>
        <v>7</v>
      </c>
      <c r="I216" s="2">
        <f>_xlfn.AVERAGEIF(A:A,A216,G:G)</f>
        <v>47.95655128205128</v>
      </c>
      <c r="J216" s="2">
        <f t="shared" si="24"/>
        <v>1.7390820512820184</v>
      </c>
      <c r="K216" s="2">
        <f t="shared" si="25"/>
        <v>91.73908205128203</v>
      </c>
      <c r="L216" s="2">
        <f t="shared" si="26"/>
        <v>245.75741292700172</v>
      </c>
      <c r="M216" s="2">
        <f>SUMIF(A:A,A216,L:L)</f>
        <v>4005.1380328677105</v>
      </c>
      <c r="N216" s="3">
        <f t="shared" si="27"/>
        <v>0.06136053512019347</v>
      </c>
      <c r="O216" s="7">
        <f t="shared" si="28"/>
        <v>16.29711993288834</v>
      </c>
      <c r="P216" s="3">
        <f t="shared" si="29"/>
        <v>0.06136053512019347</v>
      </c>
      <c r="Q216" s="3">
        <f>IF(ISNUMBER(P216),SUMIF(A:A,A216,P:P),"")</f>
        <v>0.8617857987595711</v>
      </c>
      <c r="R216" s="3">
        <f t="shared" si="30"/>
        <v>0.07120160857664863</v>
      </c>
      <c r="S216" s="8">
        <f t="shared" si="31"/>
        <v>14.044626518844705</v>
      </c>
    </row>
    <row r="217" spans="1:19" ht="15">
      <c r="A217" s="1">
        <v>27</v>
      </c>
      <c r="B217" s="5">
        <v>0.6875</v>
      </c>
      <c r="C217" s="1" t="s">
        <v>238</v>
      </c>
      <c r="D217" s="1">
        <v>5</v>
      </c>
      <c r="E217" s="1">
        <v>1</v>
      </c>
      <c r="F217" s="1" t="s">
        <v>273</v>
      </c>
      <c r="G217" s="2">
        <v>36.8897000000001</v>
      </c>
      <c r="H217" s="6">
        <f>1+_xlfn.COUNTIFS(A:A,A217,O:O,"&lt;"&amp;O217)</f>
        <v>11</v>
      </c>
      <c r="I217" s="2">
        <f>_xlfn.AVERAGEIF(A:A,A217,G:G)</f>
        <v>47.95655128205128</v>
      </c>
      <c r="J217" s="2">
        <f t="shared" si="24"/>
        <v>-11.066851282051182</v>
      </c>
      <c r="K217" s="2">
        <f t="shared" si="25"/>
        <v>78.93314871794882</v>
      </c>
      <c r="L217" s="2">
        <f t="shared" si="26"/>
        <v>113.97611661597166</v>
      </c>
      <c r="M217" s="2">
        <f>SUMIF(A:A,A217,L:L)</f>
        <v>4005.1380328677105</v>
      </c>
      <c r="N217" s="3">
        <f t="shared" si="27"/>
        <v>0.028457475293145854</v>
      </c>
      <c r="O217" s="7">
        <f t="shared" si="28"/>
        <v>35.140151742163006</v>
      </c>
      <c r="P217" s="3">
        <f t="shared" si="29"/>
      </c>
      <c r="Q217" s="3">
        <f>IF(ISNUMBER(P217),SUMIF(A:A,A217,P:P),"")</f>
      </c>
      <c r="R217" s="3">
        <f t="shared" si="30"/>
      </c>
      <c r="S217" s="8">
        <f t="shared" si="31"/>
      </c>
    </row>
    <row r="218" spans="1:19" ht="15">
      <c r="A218" s="1">
        <v>27</v>
      </c>
      <c r="B218" s="5">
        <v>0.6875</v>
      </c>
      <c r="C218" s="1" t="s">
        <v>238</v>
      </c>
      <c r="D218" s="1">
        <v>5</v>
      </c>
      <c r="E218" s="1">
        <v>8</v>
      </c>
      <c r="F218" s="1" t="s">
        <v>279</v>
      </c>
      <c r="G218" s="2">
        <v>30.055233333333298</v>
      </c>
      <c r="H218" s="6">
        <f>1+_xlfn.COUNTIFS(A:A,A218,O:O,"&lt;"&amp;O218)</f>
        <v>12</v>
      </c>
      <c r="I218" s="2">
        <f>_xlfn.AVERAGEIF(A:A,A218,G:G)</f>
        <v>47.95655128205128</v>
      </c>
      <c r="J218" s="2">
        <f t="shared" si="24"/>
        <v>-17.90131794871798</v>
      </c>
      <c r="K218" s="2">
        <f t="shared" si="25"/>
        <v>72.09868205128203</v>
      </c>
      <c r="L218" s="2">
        <f t="shared" si="26"/>
        <v>75.63513493770714</v>
      </c>
      <c r="M218" s="2">
        <f>SUMIF(A:A,A218,L:L)</f>
        <v>4005.1380328677105</v>
      </c>
      <c r="N218" s="3">
        <f t="shared" si="27"/>
        <v>0.018884526405086664</v>
      </c>
      <c r="O218" s="7">
        <f t="shared" si="28"/>
        <v>52.95340632586072</v>
      </c>
      <c r="P218" s="3">
        <f t="shared" si="29"/>
      </c>
      <c r="Q218" s="3">
        <f>IF(ISNUMBER(P218),SUMIF(A:A,A218,P:P),"")</f>
      </c>
      <c r="R218" s="3">
        <f t="shared" si="30"/>
      </c>
      <c r="S218" s="8">
        <f t="shared" si="31"/>
      </c>
    </row>
    <row r="219" spans="1:19" ht="15">
      <c r="A219" s="1">
        <v>27</v>
      </c>
      <c r="B219" s="5">
        <v>0.6875</v>
      </c>
      <c r="C219" s="1" t="s">
        <v>238</v>
      </c>
      <c r="D219" s="1">
        <v>5</v>
      </c>
      <c r="E219" s="1">
        <v>10</v>
      </c>
      <c r="F219" s="1" t="s">
        <v>281</v>
      </c>
      <c r="G219" s="2">
        <v>43.4235</v>
      </c>
      <c r="H219" s="6">
        <f>1+_xlfn.COUNTIFS(A:A,A219,O:O,"&lt;"&amp;O219)</f>
        <v>10</v>
      </c>
      <c r="I219" s="2">
        <f>_xlfn.AVERAGEIF(A:A,A219,G:G)</f>
        <v>47.95655128205128</v>
      </c>
      <c r="J219" s="2">
        <f t="shared" si="24"/>
        <v>-4.533051282051282</v>
      </c>
      <c r="K219" s="2">
        <f t="shared" si="25"/>
        <v>85.46694871794872</v>
      </c>
      <c r="L219" s="2">
        <f t="shared" si="26"/>
        <v>168.68227621677158</v>
      </c>
      <c r="M219" s="2">
        <f>SUMIF(A:A,A219,L:L)</f>
        <v>4005.1380328677105</v>
      </c>
      <c r="N219" s="3">
        <f t="shared" si="27"/>
        <v>0.04211647010227853</v>
      </c>
      <c r="O219" s="7">
        <f t="shared" si="28"/>
        <v>23.74368026502533</v>
      </c>
      <c r="P219" s="3">
        <f t="shared" si="29"/>
      </c>
      <c r="Q219" s="3">
        <f>IF(ISNUMBER(P219),SUMIF(A:A,A219,P:P),"")</f>
      </c>
      <c r="R219" s="3">
        <f t="shared" si="30"/>
      </c>
      <c r="S219" s="8">
        <f t="shared" si="31"/>
      </c>
    </row>
    <row r="220" spans="1:19" ht="15">
      <c r="A220" s="1">
        <v>27</v>
      </c>
      <c r="B220" s="5">
        <v>0.6875</v>
      </c>
      <c r="C220" s="1" t="s">
        <v>238</v>
      </c>
      <c r="D220" s="1">
        <v>5</v>
      </c>
      <c r="E220" s="1">
        <v>11</v>
      </c>
      <c r="F220" s="1" t="s">
        <v>282</v>
      </c>
      <c r="G220" s="2">
        <v>43.8177000000001</v>
      </c>
      <c r="H220" s="6">
        <f>1+_xlfn.COUNTIFS(A:A,A220,O:O,"&lt;"&amp;O220)</f>
        <v>9</v>
      </c>
      <c r="I220" s="2">
        <f>_xlfn.AVERAGEIF(A:A,A220,G:G)</f>
        <v>47.95655128205128</v>
      </c>
      <c r="J220" s="2">
        <f t="shared" si="24"/>
        <v>-4.138851282051178</v>
      </c>
      <c r="K220" s="2">
        <f t="shared" si="25"/>
        <v>85.86114871794882</v>
      </c>
      <c r="L220" s="2">
        <f t="shared" si="26"/>
        <v>172.71950548095955</v>
      </c>
      <c r="M220" s="2">
        <f>SUMIF(A:A,A220,L:L)</f>
        <v>4005.1380328677105</v>
      </c>
      <c r="N220" s="3">
        <f t="shared" si="27"/>
        <v>0.04312448261796636</v>
      </c>
      <c r="O220" s="7">
        <f t="shared" si="28"/>
        <v>23.1886839978779</v>
      </c>
      <c r="P220" s="3">
        <f t="shared" si="29"/>
      </c>
      <c r="Q220" s="3">
        <f>IF(ISNUMBER(P220),SUMIF(A:A,A220,P:P),"")</f>
      </c>
      <c r="R220" s="3">
        <f t="shared" si="30"/>
      </c>
      <c r="S220" s="8">
        <f t="shared" si="31"/>
      </c>
    </row>
    <row r="221" spans="1:19" ht="15">
      <c r="A221" s="1">
        <v>27</v>
      </c>
      <c r="B221" s="5">
        <v>0.6875</v>
      </c>
      <c r="C221" s="1" t="s">
        <v>238</v>
      </c>
      <c r="D221" s="1">
        <v>5</v>
      </c>
      <c r="E221" s="1">
        <v>14</v>
      </c>
      <c r="F221" s="1" t="s">
        <v>284</v>
      </c>
      <c r="G221" s="2">
        <v>45.9422</v>
      </c>
      <c r="H221" s="6">
        <f>1+_xlfn.COUNTIFS(A:A,A221,O:O,"&lt;"&amp;O221)</f>
        <v>8</v>
      </c>
      <c r="I221" s="2">
        <f>_xlfn.AVERAGEIF(A:A,A221,G:G)</f>
        <v>47.95655128205128</v>
      </c>
      <c r="J221" s="2">
        <f t="shared" si="24"/>
        <v>-2.0143512820512797</v>
      </c>
      <c r="K221" s="2">
        <f t="shared" si="25"/>
        <v>87.98564871794872</v>
      </c>
      <c r="L221" s="2">
        <f t="shared" si="26"/>
        <v>196.20085856241707</v>
      </c>
      <c r="M221" s="2">
        <f>SUMIF(A:A,A221,L:L)</f>
        <v>4005.1380328677105</v>
      </c>
      <c r="N221" s="3">
        <f t="shared" si="27"/>
        <v>0.04898729006399205</v>
      </c>
      <c r="O221" s="7">
        <f t="shared" si="28"/>
        <v>20.413458239753638</v>
      </c>
      <c r="P221" s="3">
        <f t="shared" si="29"/>
        <v>0.04898729006399205</v>
      </c>
      <c r="Q221" s="3">
        <f>IF(ISNUMBER(P221),SUMIF(A:A,A221,P:P),"")</f>
        <v>0.8617857987595711</v>
      </c>
      <c r="R221" s="3">
        <f t="shared" si="30"/>
        <v>0.056843928194805375</v>
      </c>
      <c r="S221" s="8">
        <f t="shared" si="31"/>
        <v>17.592028414591233</v>
      </c>
    </row>
    <row r="222" spans="1:19" ht="15">
      <c r="A222" s="1">
        <v>27</v>
      </c>
      <c r="B222" s="5">
        <v>0.6875</v>
      </c>
      <c r="C222" s="1" t="s">
        <v>238</v>
      </c>
      <c r="D222" s="1">
        <v>5</v>
      </c>
      <c r="E222" s="1">
        <v>15</v>
      </c>
      <c r="F222" s="1" t="s">
        <v>285</v>
      </c>
      <c r="G222" s="2">
        <v>9.88836666666667</v>
      </c>
      <c r="H222" s="6">
        <f>1+_xlfn.COUNTIFS(A:A,A222,O:O,"&lt;"&amp;O222)</f>
        <v>13</v>
      </c>
      <c r="I222" s="2">
        <f>_xlfn.AVERAGEIF(A:A,A222,G:G)</f>
        <v>47.95655128205128</v>
      </c>
      <c r="J222" s="2">
        <f aca="true" t="shared" si="32" ref="J222:J277">G222-I222</f>
        <v>-38.06818461538461</v>
      </c>
      <c r="K222" s="2">
        <f aca="true" t="shared" si="33" ref="K222:K277">90+J222</f>
        <v>51.93181538461539</v>
      </c>
      <c r="L222" s="2">
        <f aca="true" t="shared" si="34" ref="L222:L277">EXP(0.06*K222)</f>
        <v>22.55392081906302</v>
      </c>
      <c r="M222" s="2">
        <f>SUMIF(A:A,A222,L:L)</f>
        <v>4005.1380328677105</v>
      </c>
      <c r="N222" s="3">
        <f aca="true" t="shared" si="35" ref="N222:N277">L222/M222</f>
        <v>0.005631246821951411</v>
      </c>
      <c r="O222" s="7">
        <f aca="true" t="shared" si="36" ref="O222:O277">1/N222</f>
        <v>177.58056636797662</v>
      </c>
      <c r="P222" s="3">
        <f aca="true" t="shared" si="37" ref="P222:P277">IF(O222&gt;21,"",N222)</f>
      </c>
      <c r="Q222" s="3">
        <f>IF(ISNUMBER(P222),SUMIF(A:A,A222,P:P),"")</f>
      </c>
      <c r="R222" s="3">
        <f aca="true" t="shared" si="38" ref="R222:R277">_xlfn.IFERROR(P222*(1/Q222),"")</f>
      </c>
      <c r="S222" s="8">
        <f aca="true" t="shared" si="39" ref="S222:S277">_xlfn.IFERROR(1/R222,"")</f>
      </c>
    </row>
    <row r="223" spans="1:19" ht="15">
      <c r="A223" s="1">
        <v>10</v>
      </c>
      <c r="B223" s="5">
        <v>0.6902777777777778</v>
      </c>
      <c r="C223" s="1" t="s">
        <v>54</v>
      </c>
      <c r="D223" s="1">
        <v>6</v>
      </c>
      <c r="E223" s="1">
        <v>5</v>
      </c>
      <c r="F223" s="1" t="s">
        <v>87</v>
      </c>
      <c r="G223" s="2">
        <v>75.29996666666669</v>
      </c>
      <c r="H223" s="6">
        <f>1+_xlfn.COUNTIFS(A:A,A223,O:O,"&lt;"&amp;O223)</f>
        <v>1</v>
      </c>
      <c r="I223" s="2">
        <f>_xlfn.AVERAGEIF(A:A,A223,G:G)</f>
        <v>47.3357606060606</v>
      </c>
      <c r="J223" s="2">
        <f t="shared" si="32"/>
        <v>27.964206060606088</v>
      </c>
      <c r="K223" s="2">
        <f t="shared" si="33"/>
        <v>117.96420606060609</v>
      </c>
      <c r="L223" s="2">
        <f t="shared" si="34"/>
        <v>1185.419931818195</v>
      </c>
      <c r="M223" s="2">
        <f>SUMIF(A:A,A223,L:L)</f>
        <v>3738.66873649462</v>
      </c>
      <c r="N223" s="3">
        <f t="shared" si="35"/>
        <v>0.3170700630004588</v>
      </c>
      <c r="O223" s="7">
        <f t="shared" si="36"/>
        <v>3.1538770659611375</v>
      </c>
      <c r="P223" s="3">
        <f t="shared" si="37"/>
        <v>0.3170700630004588</v>
      </c>
      <c r="Q223" s="3">
        <f>IF(ISNUMBER(P223),SUMIF(A:A,A223,P:P),"")</f>
        <v>0.8628866368313062</v>
      </c>
      <c r="R223" s="3">
        <f t="shared" si="38"/>
        <v>0.3674527446210131</v>
      </c>
      <c r="S223" s="8">
        <f t="shared" si="39"/>
        <v>2.721438374426593</v>
      </c>
    </row>
    <row r="224" spans="1:19" ht="15">
      <c r="A224" s="1">
        <v>10</v>
      </c>
      <c r="B224" s="5">
        <v>0.6902777777777778</v>
      </c>
      <c r="C224" s="1" t="s">
        <v>54</v>
      </c>
      <c r="D224" s="1">
        <v>6</v>
      </c>
      <c r="E224" s="1">
        <v>2</v>
      </c>
      <c r="F224" s="1" t="s">
        <v>84</v>
      </c>
      <c r="G224" s="2">
        <v>68.2651666666667</v>
      </c>
      <c r="H224" s="6">
        <f>1+_xlfn.COUNTIFS(A:A,A224,O:O,"&lt;"&amp;O224)</f>
        <v>2</v>
      </c>
      <c r="I224" s="2">
        <f>_xlfn.AVERAGEIF(A:A,A224,G:G)</f>
        <v>47.3357606060606</v>
      </c>
      <c r="J224" s="2">
        <f t="shared" si="32"/>
        <v>20.929406060606098</v>
      </c>
      <c r="K224" s="2">
        <f t="shared" si="33"/>
        <v>110.9294060606061</v>
      </c>
      <c r="L224" s="2">
        <f t="shared" si="34"/>
        <v>777.2517991007162</v>
      </c>
      <c r="M224" s="2">
        <f>SUMIF(A:A,A224,L:L)</f>
        <v>3738.66873649462</v>
      </c>
      <c r="N224" s="3">
        <f t="shared" si="35"/>
        <v>0.20789533758732215</v>
      </c>
      <c r="O224" s="7">
        <f t="shared" si="36"/>
        <v>4.810112682685684</v>
      </c>
      <c r="P224" s="3">
        <f t="shared" si="37"/>
        <v>0.20789533758732215</v>
      </c>
      <c r="Q224" s="3">
        <f>IF(ISNUMBER(P224),SUMIF(A:A,A224,P:P),"")</f>
        <v>0.8628866368313062</v>
      </c>
      <c r="R224" s="3">
        <f t="shared" si="38"/>
        <v>0.24093006973749853</v>
      </c>
      <c r="S224" s="8">
        <f t="shared" si="39"/>
        <v>4.150581955542261</v>
      </c>
    </row>
    <row r="225" spans="1:19" ht="15">
      <c r="A225" s="1">
        <v>10</v>
      </c>
      <c r="B225" s="5">
        <v>0.6902777777777778</v>
      </c>
      <c r="C225" s="1" t="s">
        <v>54</v>
      </c>
      <c r="D225" s="1">
        <v>6</v>
      </c>
      <c r="E225" s="1">
        <v>8</v>
      </c>
      <c r="F225" s="1" t="s">
        <v>90</v>
      </c>
      <c r="G225" s="2">
        <v>57.4246333333333</v>
      </c>
      <c r="H225" s="6">
        <f>1+_xlfn.COUNTIFS(A:A,A225,O:O,"&lt;"&amp;O225)</f>
        <v>3</v>
      </c>
      <c r="I225" s="2">
        <f>_xlfn.AVERAGEIF(A:A,A225,G:G)</f>
        <v>47.3357606060606</v>
      </c>
      <c r="J225" s="2">
        <f t="shared" si="32"/>
        <v>10.088872727272694</v>
      </c>
      <c r="K225" s="2">
        <f t="shared" si="33"/>
        <v>100.0888727272727</v>
      </c>
      <c r="L225" s="2">
        <f t="shared" si="34"/>
        <v>405.58576829705504</v>
      </c>
      <c r="M225" s="2">
        <f>SUMIF(A:A,A225,L:L)</f>
        <v>3738.66873649462</v>
      </c>
      <c r="N225" s="3">
        <f t="shared" si="35"/>
        <v>0.10848400778008824</v>
      </c>
      <c r="O225" s="7">
        <f t="shared" si="36"/>
        <v>9.217948529585442</v>
      </c>
      <c r="P225" s="3">
        <f t="shared" si="37"/>
        <v>0.10848400778008824</v>
      </c>
      <c r="Q225" s="3">
        <f>IF(ISNUMBER(P225),SUMIF(A:A,A225,P:P),"")</f>
        <v>0.8628866368313062</v>
      </c>
      <c r="R225" s="3">
        <f t="shared" si="38"/>
        <v>0.12572220167699363</v>
      </c>
      <c r="S225" s="8">
        <f t="shared" si="39"/>
        <v>7.9540446051780656</v>
      </c>
    </row>
    <row r="226" spans="1:19" ht="15">
      <c r="A226" s="1">
        <v>10</v>
      </c>
      <c r="B226" s="5">
        <v>0.6902777777777778</v>
      </c>
      <c r="C226" s="1" t="s">
        <v>54</v>
      </c>
      <c r="D226" s="1">
        <v>6</v>
      </c>
      <c r="E226" s="1">
        <v>3</v>
      </c>
      <c r="F226" s="1" t="s">
        <v>85</v>
      </c>
      <c r="G226" s="2">
        <v>56.4733</v>
      </c>
      <c r="H226" s="6">
        <f>1+_xlfn.COUNTIFS(A:A,A226,O:O,"&lt;"&amp;O226)</f>
        <v>4</v>
      </c>
      <c r="I226" s="2">
        <f>_xlfn.AVERAGEIF(A:A,A226,G:G)</f>
        <v>47.3357606060606</v>
      </c>
      <c r="J226" s="2">
        <f t="shared" si="32"/>
        <v>9.137539393939399</v>
      </c>
      <c r="K226" s="2">
        <f t="shared" si="33"/>
        <v>99.13753939393939</v>
      </c>
      <c r="L226" s="2">
        <f t="shared" si="34"/>
        <v>383.083263465887</v>
      </c>
      <c r="M226" s="2">
        <f>SUMIF(A:A,A226,L:L)</f>
        <v>3738.66873649462</v>
      </c>
      <c r="N226" s="3">
        <f t="shared" si="35"/>
        <v>0.10246515283005958</v>
      </c>
      <c r="O226" s="7">
        <f t="shared" si="36"/>
        <v>9.759415492782402</v>
      </c>
      <c r="P226" s="3">
        <f t="shared" si="37"/>
        <v>0.10246515283005958</v>
      </c>
      <c r="Q226" s="3">
        <f>IF(ISNUMBER(P226),SUMIF(A:A,A226,P:P),"")</f>
        <v>0.8628866368313062</v>
      </c>
      <c r="R226" s="3">
        <f t="shared" si="38"/>
        <v>0.11874694595611342</v>
      </c>
      <c r="S226" s="8">
        <f t="shared" si="39"/>
        <v>8.42126921200635</v>
      </c>
    </row>
    <row r="227" spans="1:19" ht="15">
      <c r="A227" s="1">
        <v>10</v>
      </c>
      <c r="B227" s="5">
        <v>0.6902777777777778</v>
      </c>
      <c r="C227" s="1" t="s">
        <v>54</v>
      </c>
      <c r="D227" s="1">
        <v>6</v>
      </c>
      <c r="E227" s="1">
        <v>13</v>
      </c>
      <c r="F227" s="1" t="s">
        <v>94</v>
      </c>
      <c r="G227" s="2">
        <v>49.0633666666666</v>
      </c>
      <c r="H227" s="6">
        <f>1+_xlfn.COUNTIFS(A:A,A227,O:O,"&lt;"&amp;O227)</f>
        <v>5</v>
      </c>
      <c r="I227" s="2">
        <f>_xlfn.AVERAGEIF(A:A,A227,G:G)</f>
        <v>47.3357606060606</v>
      </c>
      <c r="J227" s="2">
        <f t="shared" si="32"/>
        <v>1.727606060606</v>
      </c>
      <c r="K227" s="2">
        <f t="shared" si="33"/>
        <v>91.727606060606</v>
      </c>
      <c r="L227" s="2">
        <f t="shared" si="34"/>
        <v>245.58825258540156</v>
      </c>
      <c r="M227" s="2">
        <f>SUMIF(A:A,A227,L:L)</f>
        <v>3738.66873649462</v>
      </c>
      <c r="N227" s="3">
        <f t="shared" si="35"/>
        <v>0.06568869025172457</v>
      </c>
      <c r="O227" s="7">
        <f t="shared" si="36"/>
        <v>15.223320729457631</v>
      </c>
      <c r="P227" s="3">
        <f t="shared" si="37"/>
        <v>0.06568869025172457</v>
      </c>
      <c r="Q227" s="3">
        <f>IF(ISNUMBER(P227),SUMIF(A:A,A227,P:P),"")</f>
        <v>0.8628866368313062</v>
      </c>
      <c r="R227" s="3">
        <f t="shared" si="38"/>
        <v>0.07612667463821979</v>
      </c>
      <c r="S227" s="8">
        <f t="shared" si="39"/>
        <v>13.136000025646002</v>
      </c>
    </row>
    <row r="228" spans="1:19" ht="15">
      <c r="A228" s="1">
        <v>10</v>
      </c>
      <c r="B228" s="5">
        <v>0.6902777777777778</v>
      </c>
      <c r="C228" s="1" t="s">
        <v>54</v>
      </c>
      <c r="D228" s="1">
        <v>6</v>
      </c>
      <c r="E228" s="1">
        <v>4</v>
      </c>
      <c r="F228" s="1" t="s">
        <v>86</v>
      </c>
      <c r="G228" s="2">
        <v>47.9064</v>
      </c>
      <c r="H228" s="6">
        <f>1+_xlfn.COUNTIFS(A:A,A228,O:O,"&lt;"&amp;O228)</f>
        <v>6</v>
      </c>
      <c r="I228" s="2">
        <f>_xlfn.AVERAGEIF(A:A,A228,G:G)</f>
        <v>47.3357606060606</v>
      </c>
      <c r="J228" s="2">
        <f t="shared" si="32"/>
        <v>0.5706393939393948</v>
      </c>
      <c r="K228" s="2">
        <f t="shared" si="33"/>
        <v>90.57063939393939</v>
      </c>
      <c r="L228" s="2">
        <f t="shared" si="34"/>
        <v>229.11827699293724</v>
      </c>
      <c r="M228" s="2">
        <f>SUMIF(A:A,A228,L:L)</f>
        <v>3738.66873649462</v>
      </c>
      <c r="N228" s="3">
        <f t="shared" si="35"/>
        <v>0.061283385381652934</v>
      </c>
      <c r="O228" s="7">
        <f t="shared" si="36"/>
        <v>16.317636399691796</v>
      </c>
      <c r="P228" s="3">
        <f t="shared" si="37"/>
        <v>0.061283385381652934</v>
      </c>
      <c r="Q228" s="3">
        <f>IF(ISNUMBER(P228),SUMIF(A:A,A228,P:P),"")</f>
        <v>0.8628866368313062</v>
      </c>
      <c r="R228" s="3">
        <f t="shared" si="38"/>
        <v>0.07102136337016168</v>
      </c>
      <c r="S228" s="8">
        <f t="shared" si="39"/>
        <v>14.080270393966156</v>
      </c>
    </row>
    <row r="229" spans="1:19" ht="15">
      <c r="A229" s="1">
        <v>10</v>
      </c>
      <c r="B229" s="5">
        <v>0.6902777777777778</v>
      </c>
      <c r="C229" s="1" t="s">
        <v>54</v>
      </c>
      <c r="D229" s="1">
        <v>6</v>
      </c>
      <c r="E229" s="1">
        <v>6</v>
      </c>
      <c r="F229" s="1" t="s">
        <v>88</v>
      </c>
      <c r="G229" s="2">
        <v>36.6974333333333</v>
      </c>
      <c r="H229" s="6">
        <f>1+_xlfn.COUNTIFS(A:A,A229,O:O,"&lt;"&amp;O229)</f>
        <v>8</v>
      </c>
      <c r="I229" s="2">
        <f>_xlfn.AVERAGEIF(A:A,A229,G:G)</f>
        <v>47.3357606060606</v>
      </c>
      <c r="J229" s="2">
        <f t="shared" si="32"/>
        <v>-10.638327272727302</v>
      </c>
      <c r="K229" s="2">
        <f t="shared" si="33"/>
        <v>79.36167272727269</v>
      </c>
      <c r="L229" s="2">
        <f t="shared" si="34"/>
        <v>116.94460529182022</v>
      </c>
      <c r="M229" s="2">
        <f>SUMIF(A:A,A229,L:L)</f>
        <v>3738.66873649462</v>
      </c>
      <c r="N229" s="3">
        <f t="shared" si="35"/>
        <v>0.03127974515374358</v>
      </c>
      <c r="O229" s="7">
        <f t="shared" si="36"/>
        <v>31.969569927276705</v>
      </c>
      <c r="P229" s="3">
        <f t="shared" si="37"/>
      </c>
      <c r="Q229" s="3">
        <f>IF(ISNUMBER(P229),SUMIF(A:A,A229,P:P),"")</f>
      </c>
      <c r="R229" s="3">
        <f t="shared" si="38"/>
      </c>
      <c r="S229" s="8">
        <f t="shared" si="39"/>
      </c>
    </row>
    <row r="230" spans="1:19" ht="15">
      <c r="A230" s="1">
        <v>10</v>
      </c>
      <c r="B230" s="5">
        <v>0.6902777777777778</v>
      </c>
      <c r="C230" s="1" t="s">
        <v>54</v>
      </c>
      <c r="D230" s="1">
        <v>6</v>
      </c>
      <c r="E230" s="1">
        <v>7</v>
      </c>
      <c r="F230" s="1" t="s">
        <v>89</v>
      </c>
      <c r="G230" s="2">
        <v>32.6560666666667</v>
      </c>
      <c r="H230" s="6">
        <f>1+_xlfn.COUNTIFS(A:A,A230,O:O,"&lt;"&amp;O230)</f>
        <v>9</v>
      </c>
      <c r="I230" s="2">
        <f>_xlfn.AVERAGEIF(A:A,A230,G:G)</f>
        <v>47.3357606060606</v>
      </c>
      <c r="J230" s="2">
        <f t="shared" si="32"/>
        <v>-14.6796939393939</v>
      </c>
      <c r="K230" s="2">
        <f t="shared" si="33"/>
        <v>75.3203060606061</v>
      </c>
      <c r="L230" s="2">
        <f t="shared" si="34"/>
        <v>91.7638439817206</v>
      </c>
      <c r="M230" s="2">
        <f>SUMIF(A:A,A230,L:L)</f>
        <v>3738.66873649462</v>
      </c>
      <c r="N230" s="3">
        <f t="shared" si="35"/>
        <v>0.0245445238530971</v>
      </c>
      <c r="O230" s="7">
        <f t="shared" si="36"/>
        <v>40.74228556989575</v>
      </c>
      <c r="P230" s="3">
        <f t="shared" si="37"/>
      </c>
      <c r="Q230" s="3">
        <f>IF(ISNUMBER(P230),SUMIF(A:A,A230,P:P),"")</f>
      </c>
      <c r="R230" s="3">
        <f t="shared" si="38"/>
      </c>
      <c r="S230" s="8">
        <f t="shared" si="39"/>
      </c>
    </row>
    <row r="231" spans="1:19" ht="15">
      <c r="A231" s="1">
        <v>10</v>
      </c>
      <c r="B231" s="5">
        <v>0.6902777777777778</v>
      </c>
      <c r="C231" s="1" t="s">
        <v>54</v>
      </c>
      <c r="D231" s="1">
        <v>6</v>
      </c>
      <c r="E231" s="1">
        <v>9</v>
      </c>
      <c r="F231" s="1" t="s">
        <v>91</v>
      </c>
      <c r="G231" s="2">
        <v>26.2525</v>
      </c>
      <c r="H231" s="6">
        <f>1+_xlfn.COUNTIFS(A:A,A231,O:O,"&lt;"&amp;O231)</f>
        <v>11</v>
      </c>
      <c r="I231" s="2">
        <f>_xlfn.AVERAGEIF(A:A,A231,G:G)</f>
        <v>47.3357606060606</v>
      </c>
      <c r="J231" s="2">
        <f t="shared" si="32"/>
        <v>-21.083260606060602</v>
      </c>
      <c r="K231" s="2">
        <f t="shared" si="33"/>
        <v>68.9167393939394</v>
      </c>
      <c r="L231" s="2">
        <f t="shared" si="34"/>
        <v>62.48986375291238</v>
      </c>
      <c r="M231" s="2">
        <f>SUMIF(A:A,A231,L:L)</f>
        <v>3738.66873649462</v>
      </c>
      <c r="N231" s="3">
        <f t="shared" si="35"/>
        <v>0.01671446928232078</v>
      </c>
      <c r="O231" s="7">
        <f t="shared" si="36"/>
        <v>59.828402751484276</v>
      </c>
      <c r="P231" s="3">
        <f t="shared" si="37"/>
      </c>
      <c r="Q231" s="3">
        <f>IF(ISNUMBER(P231),SUMIF(A:A,A231,P:P),"")</f>
      </c>
      <c r="R231" s="3">
        <f t="shared" si="38"/>
      </c>
      <c r="S231" s="8">
        <f t="shared" si="39"/>
      </c>
    </row>
    <row r="232" spans="1:19" ht="15">
      <c r="A232" s="1">
        <v>10</v>
      </c>
      <c r="B232" s="5">
        <v>0.6902777777777778</v>
      </c>
      <c r="C232" s="1" t="s">
        <v>54</v>
      </c>
      <c r="D232" s="1">
        <v>6</v>
      </c>
      <c r="E232" s="1">
        <v>10</v>
      </c>
      <c r="F232" s="1" t="s">
        <v>92</v>
      </c>
      <c r="G232" s="2">
        <v>43.4343333333333</v>
      </c>
      <c r="H232" s="6">
        <f>1+_xlfn.COUNTIFS(A:A,A232,O:O,"&lt;"&amp;O232)</f>
        <v>7</v>
      </c>
      <c r="I232" s="2">
        <f>_xlfn.AVERAGEIF(A:A,A232,G:G)</f>
        <v>47.3357606060606</v>
      </c>
      <c r="J232" s="2">
        <f t="shared" si="32"/>
        <v>-3.901427272727304</v>
      </c>
      <c r="K232" s="2">
        <f t="shared" si="33"/>
        <v>86.0985727272727</v>
      </c>
      <c r="L232" s="2">
        <f t="shared" si="34"/>
        <v>175.19757965220762</v>
      </c>
      <c r="M232" s="2">
        <f>SUMIF(A:A,A232,L:L)</f>
        <v>3738.66873649462</v>
      </c>
      <c r="N232" s="3">
        <f t="shared" si="35"/>
        <v>0.04686095292210164</v>
      </c>
      <c r="O232" s="7">
        <f t="shared" si="36"/>
        <v>21.339728230928845</v>
      </c>
      <c r="P232" s="3">
        <f t="shared" si="37"/>
      </c>
      <c r="Q232" s="3">
        <f>IF(ISNUMBER(P232),SUMIF(A:A,A232,P:P),"")</f>
      </c>
      <c r="R232" s="3">
        <f t="shared" si="38"/>
      </c>
      <c r="S232" s="8">
        <f t="shared" si="39"/>
      </c>
    </row>
    <row r="233" spans="1:19" ht="15">
      <c r="A233" s="1">
        <v>10</v>
      </c>
      <c r="B233" s="5">
        <v>0.6902777777777778</v>
      </c>
      <c r="C233" s="1" t="s">
        <v>54</v>
      </c>
      <c r="D233" s="1">
        <v>6</v>
      </c>
      <c r="E233" s="1">
        <v>12</v>
      </c>
      <c r="F233" s="1" t="s">
        <v>93</v>
      </c>
      <c r="G233" s="2">
        <v>27.2202</v>
      </c>
      <c r="H233" s="6">
        <f>1+_xlfn.COUNTIFS(A:A,A233,O:O,"&lt;"&amp;O233)</f>
        <v>10</v>
      </c>
      <c r="I233" s="2">
        <f>_xlfn.AVERAGEIF(A:A,A233,G:G)</f>
        <v>47.3357606060606</v>
      </c>
      <c r="J233" s="2">
        <f t="shared" si="32"/>
        <v>-20.115560606060605</v>
      </c>
      <c r="K233" s="2">
        <f t="shared" si="33"/>
        <v>69.8844393939394</v>
      </c>
      <c r="L233" s="2">
        <f t="shared" si="34"/>
        <v>66.22555155576761</v>
      </c>
      <c r="M233" s="2">
        <f>SUMIF(A:A,A233,L:L)</f>
        <v>3738.66873649462</v>
      </c>
      <c r="N233" s="3">
        <f t="shared" si="35"/>
        <v>0.017713671957430698</v>
      </c>
      <c r="O233" s="7">
        <f t="shared" si="36"/>
        <v>56.45356888188903</v>
      </c>
      <c r="P233" s="3">
        <f t="shared" si="37"/>
      </c>
      <c r="Q233" s="3">
        <f>IF(ISNUMBER(P233),SUMIF(A:A,A233,P:P),"")</f>
      </c>
      <c r="R233" s="3">
        <f t="shared" si="38"/>
      </c>
      <c r="S233" s="8">
        <f t="shared" si="39"/>
      </c>
    </row>
    <row r="234" spans="1:19" ht="15">
      <c r="A234" s="1">
        <v>1</v>
      </c>
      <c r="B234" s="5">
        <v>0.6930555555555555</v>
      </c>
      <c r="C234" s="1" t="s">
        <v>25</v>
      </c>
      <c r="D234" s="1">
        <v>1</v>
      </c>
      <c r="E234" s="1">
        <v>1</v>
      </c>
      <c r="F234" s="1" t="s">
        <v>26</v>
      </c>
      <c r="G234" s="2">
        <v>62.6591666666666</v>
      </c>
      <c r="H234" s="6">
        <f>1+_xlfn.COUNTIFS(A:A,A234,O:O,"&lt;"&amp;O234)</f>
        <v>1</v>
      </c>
      <c r="I234" s="2">
        <f>_xlfn.AVERAGEIF(A:A,A234,G:G)</f>
        <v>48.00403333333332</v>
      </c>
      <c r="J234" s="2">
        <f t="shared" si="32"/>
        <v>14.655133333333282</v>
      </c>
      <c r="K234" s="2">
        <f t="shared" si="33"/>
        <v>104.65513333333328</v>
      </c>
      <c r="L234" s="2">
        <f t="shared" si="34"/>
        <v>533.4194098468041</v>
      </c>
      <c r="M234" s="2">
        <f>SUMIF(A:A,A234,L:L)</f>
        <v>1579.8780644723583</v>
      </c>
      <c r="N234" s="3">
        <f t="shared" si="35"/>
        <v>0.3376332780624772</v>
      </c>
      <c r="O234" s="7">
        <f t="shared" si="36"/>
        <v>2.9617933567998453</v>
      </c>
      <c r="P234" s="3">
        <f t="shared" si="37"/>
        <v>0.3376332780624772</v>
      </c>
      <c r="Q234" s="3">
        <f>IF(ISNUMBER(P234),SUMIF(A:A,A234,P:P),"")</f>
        <v>0.9999999999999999</v>
      </c>
      <c r="R234" s="3">
        <f t="shared" si="38"/>
        <v>0.3376332780624772</v>
      </c>
      <c r="S234" s="8">
        <f t="shared" si="39"/>
        <v>2.9617933567998453</v>
      </c>
    </row>
    <row r="235" spans="1:19" ht="15">
      <c r="A235" s="1">
        <v>1</v>
      </c>
      <c r="B235" s="5">
        <v>0.6930555555555555</v>
      </c>
      <c r="C235" s="1" t="s">
        <v>25</v>
      </c>
      <c r="D235" s="1">
        <v>1</v>
      </c>
      <c r="E235" s="1">
        <v>2</v>
      </c>
      <c r="F235" s="1" t="s">
        <v>27</v>
      </c>
      <c r="G235" s="2">
        <v>55.995</v>
      </c>
      <c r="H235" s="6">
        <f>1+_xlfn.COUNTIFS(A:A,A235,O:O,"&lt;"&amp;O235)</f>
        <v>2</v>
      </c>
      <c r="I235" s="2">
        <f>_xlfn.AVERAGEIF(A:A,A235,G:G)</f>
        <v>48.00403333333332</v>
      </c>
      <c r="J235" s="2">
        <f t="shared" si="32"/>
        <v>7.990966666666679</v>
      </c>
      <c r="K235" s="2">
        <f t="shared" si="33"/>
        <v>97.99096666666668</v>
      </c>
      <c r="L235" s="2">
        <f t="shared" si="34"/>
        <v>357.6153616460898</v>
      </c>
      <c r="M235" s="2">
        <f>SUMIF(A:A,A235,L:L)</f>
        <v>1579.8780644723583</v>
      </c>
      <c r="N235" s="3">
        <f t="shared" si="35"/>
        <v>0.22635630539343227</v>
      </c>
      <c r="O235" s="7">
        <f t="shared" si="36"/>
        <v>4.417813757217363</v>
      </c>
      <c r="P235" s="3">
        <f t="shared" si="37"/>
        <v>0.22635630539343227</v>
      </c>
      <c r="Q235" s="3">
        <f>IF(ISNUMBER(P235),SUMIF(A:A,A235,P:P),"")</f>
        <v>0.9999999999999999</v>
      </c>
      <c r="R235" s="3">
        <f t="shared" si="38"/>
        <v>0.22635630539343227</v>
      </c>
      <c r="S235" s="8">
        <f t="shared" si="39"/>
        <v>4.417813757217363</v>
      </c>
    </row>
    <row r="236" spans="1:19" ht="15">
      <c r="A236" s="1">
        <v>1</v>
      </c>
      <c r="B236" s="5">
        <v>0.6930555555555555</v>
      </c>
      <c r="C236" s="1" t="s">
        <v>25</v>
      </c>
      <c r="D236" s="1">
        <v>1</v>
      </c>
      <c r="E236" s="1">
        <v>4</v>
      </c>
      <c r="F236" s="1" t="s">
        <v>29</v>
      </c>
      <c r="G236" s="2">
        <v>51.031400000000005</v>
      </c>
      <c r="H236" s="6">
        <f>1+_xlfn.COUNTIFS(A:A,A236,O:O,"&lt;"&amp;O236)</f>
        <v>3</v>
      </c>
      <c r="I236" s="2">
        <f>_xlfn.AVERAGEIF(A:A,A236,G:G)</f>
        <v>48.00403333333332</v>
      </c>
      <c r="J236" s="2">
        <f t="shared" si="32"/>
        <v>3.027366666666687</v>
      </c>
      <c r="K236" s="2">
        <f t="shared" si="33"/>
        <v>93.0273666666667</v>
      </c>
      <c r="L236" s="2">
        <f t="shared" si="34"/>
        <v>265.50721089685214</v>
      </c>
      <c r="M236" s="2">
        <f>SUMIF(A:A,A236,L:L)</f>
        <v>1579.8780644723583</v>
      </c>
      <c r="N236" s="3">
        <f t="shared" si="35"/>
        <v>0.16805550812272668</v>
      </c>
      <c r="O236" s="7">
        <f t="shared" si="36"/>
        <v>5.950414902614947</v>
      </c>
      <c r="P236" s="3">
        <f t="shared" si="37"/>
        <v>0.16805550812272668</v>
      </c>
      <c r="Q236" s="3">
        <f>IF(ISNUMBER(P236),SUMIF(A:A,A236,P:P),"")</f>
        <v>0.9999999999999999</v>
      </c>
      <c r="R236" s="3">
        <f t="shared" si="38"/>
        <v>0.16805550812272668</v>
      </c>
      <c r="S236" s="8">
        <f t="shared" si="39"/>
        <v>5.950414902614947</v>
      </c>
    </row>
    <row r="237" spans="1:19" ht="15">
      <c r="A237" s="1">
        <v>1</v>
      </c>
      <c r="B237" s="5">
        <v>0.6930555555555555</v>
      </c>
      <c r="C237" s="1" t="s">
        <v>25</v>
      </c>
      <c r="D237" s="1">
        <v>1</v>
      </c>
      <c r="E237" s="1">
        <v>3</v>
      </c>
      <c r="F237" s="1" t="s">
        <v>28</v>
      </c>
      <c r="G237" s="2">
        <v>46.277133333333296</v>
      </c>
      <c r="H237" s="6">
        <f>1+_xlfn.COUNTIFS(A:A,A237,O:O,"&lt;"&amp;O237)</f>
        <v>4</v>
      </c>
      <c r="I237" s="2">
        <f>_xlfn.AVERAGEIF(A:A,A237,G:G)</f>
        <v>48.00403333333332</v>
      </c>
      <c r="J237" s="2">
        <f t="shared" si="32"/>
        <v>-1.7269000000000219</v>
      </c>
      <c r="K237" s="2">
        <f t="shared" si="33"/>
        <v>88.27309999999997</v>
      </c>
      <c r="L237" s="2">
        <f t="shared" si="34"/>
        <v>199.6140994680379</v>
      </c>
      <c r="M237" s="2">
        <f>SUMIF(A:A,A237,L:L)</f>
        <v>1579.8780644723583</v>
      </c>
      <c r="N237" s="3">
        <f t="shared" si="35"/>
        <v>0.12634778845081582</v>
      </c>
      <c r="O237" s="7">
        <f t="shared" si="36"/>
        <v>7.914661683130894</v>
      </c>
      <c r="P237" s="3">
        <f t="shared" si="37"/>
        <v>0.12634778845081582</v>
      </c>
      <c r="Q237" s="3">
        <f>IF(ISNUMBER(P237),SUMIF(A:A,A237,P:P),"")</f>
        <v>0.9999999999999999</v>
      </c>
      <c r="R237" s="3">
        <f t="shared" si="38"/>
        <v>0.12634778845081582</v>
      </c>
      <c r="S237" s="8">
        <f t="shared" si="39"/>
        <v>7.914661683130894</v>
      </c>
    </row>
    <row r="238" spans="1:19" ht="15">
      <c r="A238" s="1">
        <v>1</v>
      </c>
      <c r="B238" s="5">
        <v>0.6930555555555555</v>
      </c>
      <c r="C238" s="1" t="s">
        <v>25</v>
      </c>
      <c r="D238" s="1">
        <v>1</v>
      </c>
      <c r="E238" s="1">
        <v>6</v>
      </c>
      <c r="F238" s="1" t="s">
        <v>31</v>
      </c>
      <c r="G238" s="2">
        <v>40.507833333333295</v>
      </c>
      <c r="H238" s="6">
        <f>1+_xlfn.COUNTIFS(A:A,A238,O:O,"&lt;"&amp;O238)</f>
        <v>5</v>
      </c>
      <c r="I238" s="2">
        <f>_xlfn.AVERAGEIF(A:A,A238,G:G)</f>
        <v>48.00403333333332</v>
      </c>
      <c r="J238" s="2">
        <f t="shared" si="32"/>
        <v>-7.496200000000023</v>
      </c>
      <c r="K238" s="2">
        <f t="shared" si="33"/>
        <v>82.50379999999998</v>
      </c>
      <c r="L238" s="2">
        <f t="shared" si="34"/>
        <v>141.2071554829494</v>
      </c>
      <c r="M238" s="2">
        <f>SUMIF(A:A,A238,L:L)</f>
        <v>1579.8780644723583</v>
      </c>
      <c r="N238" s="3">
        <f t="shared" si="35"/>
        <v>0.08937851512617159</v>
      </c>
      <c r="O238" s="7">
        <f t="shared" si="36"/>
        <v>11.18837114924482</v>
      </c>
      <c r="P238" s="3">
        <f t="shared" si="37"/>
        <v>0.08937851512617159</v>
      </c>
      <c r="Q238" s="3">
        <f>IF(ISNUMBER(P238),SUMIF(A:A,A238,P:P),"")</f>
        <v>0.9999999999999999</v>
      </c>
      <c r="R238" s="3">
        <f t="shared" si="38"/>
        <v>0.08937851512617159</v>
      </c>
      <c r="S238" s="8">
        <f t="shared" si="39"/>
        <v>11.18837114924482</v>
      </c>
    </row>
    <row r="239" spans="1:19" ht="15">
      <c r="A239" s="1">
        <v>1</v>
      </c>
      <c r="B239" s="5">
        <v>0.6930555555555555</v>
      </c>
      <c r="C239" s="1" t="s">
        <v>25</v>
      </c>
      <c r="D239" s="1">
        <v>1</v>
      </c>
      <c r="E239" s="1">
        <v>5</v>
      </c>
      <c r="F239" s="1" t="s">
        <v>30</v>
      </c>
      <c r="G239" s="2">
        <v>31.5536666666667</v>
      </c>
      <c r="H239" s="6">
        <f>1+_xlfn.COUNTIFS(A:A,A239,O:O,"&lt;"&amp;O239)</f>
        <v>6</v>
      </c>
      <c r="I239" s="2">
        <f>_xlfn.AVERAGEIF(A:A,A239,G:G)</f>
        <v>48.00403333333332</v>
      </c>
      <c r="J239" s="2">
        <f t="shared" si="32"/>
        <v>-16.450366666666618</v>
      </c>
      <c r="K239" s="2">
        <f t="shared" si="33"/>
        <v>73.54963333333339</v>
      </c>
      <c r="L239" s="2">
        <f t="shared" si="34"/>
        <v>82.51482713162511</v>
      </c>
      <c r="M239" s="2">
        <f>SUMIF(A:A,A239,L:L)</f>
        <v>1579.8780644723583</v>
      </c>
      <c r="N239" s="3">
        <f t="shared" si="35"/>
        <v>0.052228604844376456</v>
      </c>
      <c r="O239" s="7">
        <f t="shared" si="36"/>
        <v>19.146596065119127</v>
      </c>
      <c r="P239" s="3">
        <f t="shared" si="37"/>
        <v>0.052228604844376456</v>
      </c>
      <c r="Q239" s="3">
        <f>IF(ISNUMBER(P239),SUMIF(A:A,A239,P:P),"")</f>
        <v>0.9999999999999999</v>
      </c>
      <c r="R239" s="3">
        <f t="shared" si="38"/>
        <v>0.052228604844376456</v>
      </c>
      <c r="S239" s="8">
        <f t="shared" si="39"/>
        <v>19.146596065119127</v>
      </c>
    </row>
    <row r="240" spans="1:19" ht="15">
      <c r="A240" s="1">
        <v>40</v>
      </c>
      <c r="B240" s="5">
        <v>0.6958333333333333</v>
      </c>
      <c r="C240" s="1" t="s">
        <v>24</v>
      </c>
      <c r="D240" s="1">
        <v>7</v>
      </c>
      <c r="E240" s="1">
        <v>3</v>
      </c>
      <c r="F240" s="1" t="s">
        <v>399</v>
      </c>
      <c r="G240" s="2">
        <v>75.6796666666667</v>
      </c>
      <c r="H240" s="6">
        <f>1+_xlfn.COUNTIFS(A:A,A240,O:O,"&lt;"&amp;O240)</f>
        <v>1</v>
      </c>
      <c r="I240" s="2">
        <f>_xlfn.AVERAGEIF(A:A,A240,G:G)</f>
        <v>49.352466666666686</v>
      </c>
      <c r="J240" s="2">
        <f t="shared" si="32"/>
        <v>26.32720000000002</v>
      </c>
      <c r="K240" s="2">
        <f t="shared" si="33"/>
        <v>116.32720000000002</v>
      </c>
      <c r="L240" s="2">
        <f t="shared" si="34"/>
        <v>1074.522869812663</v>
      </c>
      <c r="M240" s="2">
        <f>SUMIF(A:A,A240,L:L)</f>
        <v>2895.4370573119763</v>
      </c>
      <c r="N240" s="3">
        <f t="shared" si="35"/>
        <v>0.3711090410682983</v>
      </c>
      <c r="O240" s="7">
        <f t="shared" si="36"/>
        <v>2.694625808957216</v>
      </c>
      <c r="P240" s="3">
        <f t="shared" si="37"/>
        <v>0.3711090410682983</v>
      </c>
      <c r="Q240" s="3">
        <f>IF(ISNUMBER(P240),SUMIF(A:A,A240,P:P),"")</f>
        <v>0.9086855464888698</v>
      </c>
      <c r="R240" s="3">
        <f t="shared" si="38"/>
        <v>0.4084020511850893</v>
      </c>
      <c r="S240" s="8">
        <f t="shared" si="39"/>
        <v>2.448567525795301</v>
      </c>
    </row>
    <row r="241" spans="1:19" ht="15">
      <c r="A241" s="1">
        <v>40</v>
      </c>
      <c r="B241" s="5">
        <v>0.6958333333333333</v>
      </c>
      <c r="C241" s="1" t="s">
        <v>24</v>
      </c>
      <c r="D241" s="1">
        <v>7</v>
      </c>
      <c r="E241" s="1">
        <v>1</v>
      </c>
      <c r="F241" s="1" t="s">
        <v>397</v>
      </c>
      <c r="G241" s="2">
        <v>66.5515666666667</v>
      </c>
      <c r="H241" s="6">
        <f>1+_xlfn.COUNTIFS(A:A,A241,O:O,"&lt;"&amp;O241)</f>
        <v>2</v>
      </c>
      <c r="I241" s="2">
        <f>_xlfn.AVERAGEIF(A:A,A241,G:G)</f>
        <v>49.352466666666686</v>
      </c>
      <c r="J241" s="2">
        <f t="shared" si="32"/>
        <v>17.199100000000016</v>
      </c>
      <c r="K241" s="2">
        <f t="shared" si="33"/>
        <v>107.19910000000002</v>
      </c>
      <c r="L241" s="2">
        <f t="shared" si="34"/>
        <v>621.3819815509522</v>
      </c>
      <c r="M241" s="2">
        <f>SUMIF(A:A,A241,L:L)</f>
        <v>2895.4370573119763</v>
      </c>
      <c r="N241" s="3">
        <f t="shared" si="35"/>
        <v>0.21460731808406908</v>
      </c>
      <c r="O241" s="7">
        <f t="shared" si="36"/>
        <v>4.659673346312755</v>
      </c>
      <c r="P241" s="3">
        <f t="shared" si="37"/>
        <v>0.21460731808406908</v>
      </c>
      <c r="Q241" s="3">
        <f>IF(ISNUMBER(P241),SUMIF(A:A,A241,P:P),"")</f>
        <v>0.9086855464888698</v>
      </c>
      <c r="R241" s="3">
        <f t="shared" si="38"/>
        <v>0.23617335932469102</v>
      </c>
      <c r="S241" s="8">
        <f t="shared" si="39"/>
        <v>4.234177821153827</v>
      </c>
    </row>
    <row r="242" spans="1:19" ht="15">
      <c r="A242" s="1">
        <v>40</v>
      </c>
      <c r="B242" s="5">
        <v>0.6958333333333333</v>
      </c>
      <c r="C242" s="1" t="s">
        <v>24</v>
      </c>
      <c r="D242" s="1">
        <v>7</v>
      </c>
      <c r="E242" s="1">
        <v>2</v>
      </c>
      <c r="F242" s="1" t="s">
        <v>398</v>
      </c>
      <c r="G242" s="2">
        <v>62.4482666666667</v>
      </c>
      <c r="H242" s="6">
        <f>1+_xlfn.COUNTIFS(A:A,A242,O:O,"&lt;"&amp;O242)</f>
        <v>3</v>
      </c>
      <c r="I242" s="2">
        <f>_xlfn.AVERAGEIF(A:A,A242,G:G)</f>
        <v>49.352466666666686</v>
      </c>
      <c r="J242" s="2">
        <f t="shared" si="32"/>
        <v>13.095800000000011</v>
      </c>
      <c r="K242" s="2">
        <f t="shared" si="33"/>
        <v>103.09580000000001</v>
      </c>
      <c r="L242" s="2">
        <f t="shared" si="34"/>
        <v>485.7761883348185</v>
      </c>
      <c r="M242" s="2">
        <f>SUMIF(A:A,A242,L:L)</f>
        <v>2895.4370573119763</v>
      </c>
      <c r="N242" s="3">
        <f t="shared" si="35"/>
        <v>0.16777300929684044</v>
      </c>
      <c r="O242" s="7">
        <f t="shared" si="36"/>
        <v>5.96043430460678</v>
      </c>
      <c r="P242" s="3">
        <f t="shared" si="37"/>
        <v>0.16777300929684044</v>
      </c>
      <c r="Q242" s="3">
        <f>IF(ISNUMBER(P242),SUMIF(A:A,A242,P:P),"")</f>
        <v>0.9086855464888698</v>
      </c>
      <c r="R242" s="3">
        <f t="shared" si="38"/>
        <v>0.18463263770961216</v>
      </c>
      <c r="S242" s="8">
        <f t="shared" si="39"/>
        <v>5.416160503392619</v>
      </c>
    </row>
    <row r="243" spans="1:19" ht="15">
      <c r="A243" s="1">
        <v>40</v>
      </c>
      <c r="B243" s="5">
        <v>0.6958333333333333</v>
      </c>
      <c r="C243" s="1" t="s">
        <v>24</v>
      </c>
      <c r="D243" s="1">
        <v>7</v>
      </c>
      <c r="E243" s="1">
        <v>7</v>
      </c>
      <c r="F243" s="1" t="s">
        <v>377</v>
      </c>
      <c r="G243" s="2">
        <v>49.798466666666705</v>
      </c>
      <c r="H243" s="6">
        <f>1+_xlfn.COUNTIFS(A:A,A243,O:O,"&lt;"&amp;O243)</f>
        <v>4</v>
      </c>
      <c r="I243" s="2">
        <f>_xlfn.AVERAGEIF(A:A,A243,G:G)</f>
        <v>49.352466666666686</v>
      </c>
      <c r="J243" s="2">
        <f t="shared" si="32"/>
        <v>0.44600000000001927</v>
      </c>
      <c r="K243" s="2">
        <f t="shared" si="33"/>
        <v>90.44600000000003</v>
      </c>
      <c r="L243" s="2">
        <f t="shared" si="34"/>
        <v>227.4112380863263</v>
      </c>
      <c r="M243" s="2">
        <f>SUMIF(A:A,A243,L:L)</f>
        <v>2895.4370573119763</v>
      </c>
      <c r="N243" s="3">
        <f t="shared" si="35"/>
        <v>0.07854124734365563</v>
      </c>
      <c r="O243" s="7">
        <f t="shared" si="36"/>
        <v>12.73216346596229</v>
      </c>
      <c r="P243" s="3">
        <f t="shared" si="37"/>
        <v>0.07854124734365563</v>
      </c>
      <c r="Q243" s="3">
        <f>IF(ISNUMBER(P243),SUMIF(A:A,A243,P:P),"")</f>
        <v>0.9086855464888698</v>
      </c>
      <c r="R243" s="3">
        <f t="shared" si="38"/>
        <v>0.08643391286142532</v>
      </c>
      <c r="S243" s="8">
        <f t="shared" si="39"/>
        <v>11.569532917053568</v>
      </c>
    </row>
    <row r="244" spans="1:19" ht="15">
      <c r="A244" s="1">
        <v>40</v>
      </c>
      <c r="B244" s="5">
        <v>0.6958333333333333</v>
      </c>
      <c r="C244" s="1" t="s">
        <v>24</v>
      </c>
      <c r="D244" s="1">
        <v>7</v>
      </c>
      <c r="E244" s="1">
        <v>6</v>
      </c>
      <c r="F244" s="1" t="s">
        <v>401</v>
      </c>
      <c r="G244" s="2">
        <v>49.3933</v>
      </c>
      <c r="H244" s="6">
        <f>1+_xlfn.COUNTIFS(A:A,A244,O:O,"&lt;"&amp;O244)</f>
        <v>5</v>
      </c>
      <c r="I244" s="2">
        <f>_xlfn.AVERAGEIF(A:A,A244,G:G)</f>
        <v>49.352466666666686</v>
      </c>
      <c r="J244" s="2">
        <f t="shared" si="32"/>
        <v>0.04083333333331751</v>
      </c>
      <c r="K244" s="2">
        <f t="shared" si="33"/>
        <v>90.04083333333332</v>
      </c>
      <c r="L244" s="2">
        <f t="shared" si="34"/>
        <v>221.94952696289806</v>
      </c>
      <c r="M244" s="2">
        <f>SUMIF(A:A,A244,L:L)</f>
        <v>2895.4370573119763</v>
      </c>
      <c r="N244" s="3">
        <f t="shared" si="35"/>
        <v>0.07665493069600633</v>
      </c>
      <c r="O244" s="7">
        <f t="shared" si="36"/>
        <v>13.045475234538296</v>
      </c>
      <c r="P244" s="3">
        <f t="shared" si="37"/>
        <v>0.07665493069600633</v>
      </c>
      <c r="Q244" s="3">
        <f>IF(ISNUMBER(P244),SUMIF(A:A,A244,P:P),"")</f>
        <v>0.9086855464888698</v>
      </c>
      <c r="R244" s="3">
        <f t="shared" si="38"/>
        <v>0.08435803891918209</v>
      </c>
      <c r="S244" s="8">
        <f t="shared" si="39"/>
        <v>11.85423479270345</v>
      </c>
    </row>
    <row r="245" spans="1:19" ht="15">
      <c r="A245" s="1">
        <v>40</v>
      </c>
      <c r="B245" s="5">
        <v>0.6958333333333333</v>
      </c>
      <c r="C245" s="1" t="s">
        <v>24</v>
      </c>
      <c r="D245" s="1">
        <v>7</v>
      </c>
      <c r="E245" s="1">
        <v>5</v>
      </c>
      <c r="F245" s="1" t="s">
        <v>400</v>
      </c>
      <c r="G245" s="2">
        <v>41.4043</v>
      </c>
      <c r="H245" s="6">
        <f>1+_xlfn.COUNTIFS(A:A,A245,O:O,"&lt;"&amp;O245)</f>
        <v>6</v>
      </c>
      <c r="I245" s="2">
        <f>_xlfn.AVERAGEIF(A:A,A245,G:G)</f>
        <v>49.352466666666686</v>
      </c>
      <c r="J245" s="2">
        <f t="shared" si="32"/>
        <v>-7.948166666666687</v>
      </c>
      <c r="K245" s="2">
        <f t="shared" si="33"/>
        <v>82.05183333333332</v>
      </c>
      <c r="L245" s="2">
        <f t="shared" si="34"/>
        <v>137.42935455234573</v>
      </c>
      <c r="M245" s="2">
        <f>SUMIF(A:A,A245,L:L)</f>
        <v>2895.4370573119763</v>
      </c>
      <c r="N245" s="3">
        <f t="shared" si="35"/>
        <v>0.04746411399456578</v>
      </c>
      <c r="O245" s="7">
        <f t="shared" si="36"/>
        <v>21.06854875905808</v>
      </c>
      <c r="P245" s="3">
        <f t="shared" si="37"/>
      </c>
      <c r="Q245" s="3">
        <f>IF(ISNUMBER(P245),SUMIF(A:A,A245,P:P),"")</f>
      </c>
      <c r="R245" s="3">
        <f t="shared" si="38"/>
      </c>
      <c r="S245" s="8">
        <f t="shared" si="39"/>
      </c>
    </row>
    <row r="246" spans="1:19" ht="15">
      <c r="A246" s="1">
        <v>40</v>
      </c>
      <c r="B246" s="5">
        <v>0.6958333333333333</v>
      </c>
      <c r="C246" s="1" t="s">
        <v>24</v>
      </c>
      <c r="D246" s="1">
        <v>7</v>
      </c>
      <c r="E246" s="1">
        <v>8</v>
      </c>
      <c r="F246" s="1" t="s">
        <v>402</v>
      </c>
      <c r="G246" s="2">
        <v>36.3924666666667</v>
      </c>
      <c r="H246" s="6">
        <f>1+_xlfn.COUNTIFS(A:A,A246,O:O,"&lt;"&amp;O246)</f>
        <v>7</v>
      </c>
      <c r="I246" s="2">
        <f>_xlfn.AVERAGEIF(A:A,A246,G:G)</f>
        <v>49.352466666666686</v>
      </c>
      <c r="J246" s="2">
        <f t="shared" si="32"/>
        <v>-12.959999999999987</v>
      </c>
      <c r="K246" s="2">
        <f t="shared" si="33"/>
        <v>77.04000000000002</v>
      </c>
      <c r="L246" s="2">
        <f t="shared" si="34"/>
        <v>101.73791034345176</v>
      </c>
      <c r="M246" s="2">
        <f>SUMIF(A:A,A246,L:L)</f>
        <v>2895.4370573119763</v>
      </c>
      <c r="N246" s="3">
        <f t="shared" si="35"/>
        <v>0.035137324117106426</v>
      </c>
      <c r="O246" s="7">
        <f t="shared" si="36"/>
        <v>28.459765367083122</v>
      </c>
      <c r="P246" s="3">
        <f t="shared" si="37"/>
      </c>
      <c r="Q246" s="3">
        <f>IF(ISNUMBER(P246),SUMIF(A:A,A246,P:P),"")</f>
      </c>
      <c r="R246" s="3">
        <f t="shared" si="38"/>
      </c>
      <c r="S246" s="8">
        <f t="shared" si="39"/>
      </c>
    </row>
    <row r="247" spans="1:19" ht="15">
      <c r="A247" s="1">
        <v>40</v>
      </c>
      <c r="B247" s="5">
        <v>0.6958333333333333</v>
      </c>
      <c r="C247" s="1" t="s">
        <v>24</v>
      </c>
      <c r="D247" s="1">
        <v>7</v>
      </c>
      <c r="E247" s="1">
        <v>10</v>
      </c>
      <c r="F247" s="1" t="s">
        <v>403</v>
      </c>
      <c r="G247" s="2">
        <v>13.1517</v>
      </c>
      <c r="H247" s="6">
        <f>1+_xlfn.COUNTIFS(A:A,A247,O:O,"&lt;"&amp;O247)</f>
        <v>8</v>
      </c>
      <c r="I247" s="2">
        <f>_xlfn.AVERAGEIF(A:A,A247,G:G)</f>
        <v>49.352466666666686</v>
      </c>
      <c r="J247" s="2">
        <f t="shared" si="32"/>
        <v>-36.20076666666669</v>
      </c>
      <c r="K247" s="2">
        <f t="shared" si="33"/>
        <v>53.79923333333331</v>
      </c>
      <c r="L247" s="2">
        <f t="shared" si="34"/>
        <v>25.22798766852114</v>
      </c>
      <c r="M247" s="2">
        <f>SUMIF(A:A,A247,L:L)</f>
        <v>2895.4370573119763</v>
      </c>
      <c r="N247" s="3">
        <f t="shared" si="35"/>
        <v>0.008713015399458185</v>
      </c>
      <c r="O247" s="7">
        <f t="shared" si="36"/>
        <v>114.77082894426935</v>
      </c>
      <c r="P247" s="3">
        <f t="shared" si="37"/>
      </c>
      <c r="Q247" s="3">
        <f>IF(ISNUMBER(P247),SUMIF(A:A,A247,P:P),"")</f>
      </c>
      <c r="R247" s="3">
        <f t="shared" si="38"/>
      </c>
      <c r="S247" s="8">
        <f t="shared" si="39"/>
      </c>
    </row>
    <row r="248" spans="1:19" ht="15">
      <c r="A248" s="1">
        <v>22</v>
      </c>
      <c r="B248" s="5">
        <v>0.6986111111111111</v>
      </c>
      <c r="C248" s="1" t="s">
        <v>167</v>
      </c>
      <c r="D248" s="1">
        <v>9</v>
      </c>
      <c r="E248" s="1">
        <v>1</v>
      </c>
      <c r="F248" s="1" t="s">
        <v>215</v>
      </c>
      <c r="G248" s="2">
        <v>77.31146666666669</v>
      </c>
      <c r="H248" s="6">
        <f>1+_xlfn.COUNTIFS(A:A,A248,O:O,"&lt;"&amp;O248)</f>
        <v>1</v>
      </c>
      <c r="I248" s="2">
        <f>_xlfn.AVERAGEIF(A:A,A248,G:G)</f>
        <v>48.37743333333332</v>
      </c>
      <c r="J248" s="2">
        <f t="shared" si="32"/>
        <v>28.934033333333367</v>
      </c>
      <c r="K248" s="2">
        <f t="shared" si="33"/>
        <v>118.93403333333336</v>
      </c>
      <c r="L248" s="2">
        <f t="shared" si="34"/>
        <v>1256.4455231310346</v>
      </c>
      <c r="M248" s="2">
        <f>SUMIF(A:A,A248,L:L)</f>
        <v>3810.238021388544</v>
      </c>
      <c r="N248" s="3">
        <f t="shared" si="35"/>
        <v>0.32975512712803046</v>
      </c>
      <c r="O248" s="7">
        <f t="shared" si="36"/>
        <v>3.0325533031416394</v>
      </c>
      <c r="P248" s="3">
        <f t="shared" si="37"/>
        <v>0.32975512712803046</v>
      </c>
      <c r="Q248" s="3">
        <f>IF(ISNUMBER(P248),SUMIF(A:A,A248,P:P),"")</f>
        <v>0.8476129843249529</v>
      </c>
      <c r="R248" s="3">
        <f t="shared" si="38"/>
        <v>0.3890397306627512</v>
      </c>
      <c r="S248" s="8">
        <f t="shared" si="39"/>
        <v>2.5704315554003787</v>
      </c>
    </row>
    <row r="249" spans="1:19" ht="15">
      <c r="A249" s="1">
        <v>22</v>
      </c>
      <c r="B249" s="5">
        <v>0.6986111111111111</v>
      </c>
      <c r="C249" s="1" t="s">
        <v>167</v>
      </c>
      <c r="D249" s="1">
        <v>9</v>
      </c>
      <c r="E249" s="1">
        <v>2</v>
      </c>
      <c r="F249" s="1" t="s">
        <v>216</v>
      </c>
      <c r="G249" s="2">
        <v>64.3191333333333</v>
      </c>
      <c r="H249" s="6">
        <f>1+_xlfn.COUNTIFS(A:A,A249,O:O,"&lt;"&amp;O249)</f>
        <v>2</v>
      </c>
      <c r="I249" s="2">
        <f>_xlfn.AVERAGEIF(A:A,A249,G:G)</f>
        <v>48.37743333333332</v>
      </c>
      <c r="J249" s="2">
        <f t="shared" si="32"/>
        <v>15.941699999999976</v>
      </c>
      <c r="K249" s="2">
        <f t="shared" si="33"/>
        <v>105.94169999999997</v>
      </c>
      <c r="L249" s="2">
        <f t="shared" si="34"/>
        <v>576.2271842300571</v>
      </c>
      <c r="M249" s="2">
        <f>SUMIF(A:A,A249,L:L)</f>
        <v>3810.238021388544</v>
      </c>
      <c r="N249" s="3">
        <f t="shared" si="35"/>
        <v>0.1512312829265364</v>
      </c>
      <c r="O249" s="7">
        <f t="shared" si="36"/>
        <v>6.612388526028506</v>
      </c>
      <c r="P249" s="3">
        <f t="shared" si="37"/>
        <v>0.1512312829265364</v>
      </c>
      <c r="Q249" s="3">
        <f>IF(ISNUMBER(P249),SUMIF(A:A,A249,P:P),"")</f>
        <v>0.8476129843249529</v>
      </c>
      <c r="R249" s="3">
        <f t="shared" si="38"/>
        <v>0.17842020559297878</v>
      </c>
      <c r="S249" s="8">
        <f t="shared" si="39"/>
        <v>5.604746372063099</v>
      </c>
    </row>
    <row r="250" spans="1:19" ht="15">
      <c r="A250" s="1">
        <v>22</v>
      </c>
      <c r="B250" s="5">
        <v>0.6986111111111111</v>
      </c>
      <c r="C250" s="1" t="s">
        <v>167</v>
      </c>
      <c r="D250" s="1">
        <v>9</v>
      </c>
      <c r="E250" s="1">
        <v>4</v>
      </c>
      <c r="F250" s="1" t="s">
        <v>218</v>
      </c>
      <c r="G250" s="2">
        <v>55.227166666666704</v>
      </c>
      <c r="H250" s="6">
        <f>1+_xlfn.COUNTIFS(A:A,A250,O:O,"&lt;"&amp;O250)</f>
        <v>3</v>
      </c>
      <c r="I250" s="2">
        <f>_xlfn.AVERAGEIF(A:A,A250,G:G)</f>
        <v>48.37743333333332</v>
      </c>
      <c r="J250" s="2">
        <f t="shared" si="32"/>
        <v>6.849733333333383</v>
      </c>
      <c r="K250" s="2">
        <f t="shared" si="33"/>
        <v>96.84973333333338</v>
      </c>
      <c r="L250" s="2">
        <f t="shared" si="34"/>
        <v>333.94756846158214</v>
      </c>
      <c r="M250" s="2">
        <f>SUMIF(A:A,A250,L:L)</f>
        <v>3810.238021388544</v>
      </c>
      <c r="N250" s="3">
        <f t="shared" si="35"/>
        <v>0.0876448050192632</v>
      </c>
      <c r="O250" s="7">
        <f t="shared" si="36"/>
        <v>11.409689368128697</v>
      </c>
      <c r="P250" s="3">
        <f t="shared" si="37"/>
        <v>0.0876448050192632</v>
      </c>
      <c r="Q250" s="3">
        <f>IF(ISNUMBER(P250),SUMIF(A:A,A250,P:P),"")</f>
        <v>0.8476129843249529</v>
      </c>
      <c r="R250" s="3">
        <f t="shared" si="38"/>
        <v>0.10340191412837352</v>
      </c>
      <c r="S250" s="8">
        <f t="shared" si="39"/>
        <v>9.671000855540253</v>
      </c>
    </row>
    <row r="251" spans="1:19" ht="15">
      <c r="A251" s="1">
        <v>22</v>
      </c>
      <c r="B251" s="5">
        <v>0.6986111111111111</v>
      </c>
      <c r="C251" s="1" t="s">
        <v>167</v>
      </c>
      <c r="D251" s="1">
        <v>9</v>
      </c>
      <c r="E251" s="1">
        <v>3</v>
      </c>
      <c r="F251" s="1" t="s">
        <v>217</v>
      </c>
      <c r="G251" s="2">
        <v>54.52083333333329</v>
      </c>
      <c r="H251" s="6">
        <f>1+_xlfn.COUNTIFS(A:A,A251,O:O,"&lt;"&amp;O251)</f>
        <v>4</v>
      </c>
      <c r="I251" s="2">
        <f>_xlfn.AVERAGEIF(A:A,A251,G:G)</f>
        <v>48.37743333333332</v>
      </c>
      <c r="J251" s="2">
        <f t="shared" si="32"/>
        <v>6.143399999999971</v>
      </c>
      <c r="K251" s="2">
        <f t="shared" si="33"/>
        <v>96.14339999999997</v>
      </c>
      <c r="L251" s="2">
        <f t="shared" si="34"/>
        <v>320.09057416182213</v>
      </c>
      <c r="M251" s="2">
        <f>SUMIF(A:A,A251,L:L)</f>
        <v>3810.238021388544</v>
      </c>
      <c r="N251" s="3">
        <f t="shared" si="35"/>
        <v>0.08400802584117129</v>
      </c>
      <c r="O251" s="7">
        <f t="shared" si="36"/>
        <v>11.903624564284339</v>
      </c>
      <c r="P251" s="3">
        <f t="shared" si="37"/>
        <v>0.08400802584117129</v>
      </c>
      <c r="Q251" s="3">
        <f>IF(ISNUMBER(P251),SUMIF(A:A,A251,P:P),"")</f>
        <v>0.8476129843249529</v>
      </c>
      <c r="R251" s="3">
        <f t="shared" si="38"/>
        <v>0.09911130125982683</v>
      </c>
      <c r="S251" s="8">
        <f t="shared" si="39"/>
        <v>10.089666741216867</v>
      </c>
    </row>
    <row r="252" spans="1:19" ht="15">
      <c r="A252" s="1">
        <v>22</v>
      </c>
      <c r="B252" s="5">
        <v>0.6986111111111111</v>
      </c>
      <c r="C252" s="1" t="s">
        <v>167</v>
      </c>
      <c r="D252" s="1">
        <v>9</v>
      </c>
      <c r="E252" s="1">
        <v>11</v>
      </c>
      <c r="F252" s="1" t="s">
        <v>224</v>
      </c>
      <c r="G252" s="2">
        <v>52.5691</v>
      </c>
      <c r="H252" s="6">
        <f>1+_xlfn.COUNTIFS(A:A,A252,O:O,"&lt;"&amp;O252)</f>
        <v>5</v>
      </c>
      <c r="I252" s="2">
        <f>_xlfn.AVERAGEIF(A:A,A252,G:G)</f>
        <v>48.37743333333332</v>
      </c>
      <c r="J252" s="2">
        <f t="shared" si="32"/>
        <v>4.191666666666677</v>
      </c>
      <c r="K252" s="2">
        <f t="shared" si="33"/>
        <v>94.19166666666668</v>
      </c>
      <c r="L252" s="2">
        <f t="shared" si="34"/>
        <v>284.7182230105298</v>
      </c>
      <c r="M252" s="2">
        <f>SUMIF(A:A,A252,L:L)</f>
        <v>3810.238021388544</v>
      </c>
      <c r="N252" s="3">
        <f t="shared" si="35"/>
        <v>0.07472452414056052</v>
      </c>
      <c r="O252" s="7">
        <f t="shared" si="36"/>
        <v>13.382487362769291</v>
      </c>
      <c r="P252" s="3">
        <f t="shared" si="37"/>
        <v>0.07472452414056052</v>
      </c>
      <c r="Q252" s="3">
        <f>IF(ISNUMBER(P252),SUMIF(A:A,A252,P:P),"")</f>
        <v>0.8476129843249529</v>
      </c>
      <c r="R252" s="3">
        <f t="shared" si="38"/>
        <v>0.08815877708630412</v>
      </c>
      <c r="S252" s="8">
        <f t="shared" si="39"/>
        <v>11.34317005124785</v>
      </c>
    </row>
    <row r="253" spans="1:19" ht="15">
      <c r="A253" s="1">
        <v>22</v>
      </c>
      <c r="B253" s="5">
        <v>0.6986111111111111</v>
      </c>
      <c r="C253" s="1" t="s">
        <v>167</v>
      </c>
      <c r="D253" s="1">
        <v>9</v>
      </c>
      <c r="E253" s="1">
        <v>8</v>
      </c>
      <c r="F253" s="1" t="s">
        <v>221</v>
      </c>
      <c r="G253" s="2">
        <v>49.2573666666666</v>
      </c>
      <c r="H253" s="6">
        <f>1+_xlfn.COUNTIFS(A:A,A253,O:O,"&lt;"&amp;O253)</f>
        <v>6</v>
      </c>
      <c r="I253" s="2">
        <f>_xlfn.AVERAGEIF(A:A,A253,G:G)</f>
        <v>48.37743333333332</v>
      </c>
      <c r="J253" s="2">
        <f t="shared" si="32"/>
        <v>0.8799333333332768</v>
      </c>
      <c r="K253" s="2">
        <f t="shared" si="33"/>
        <v>90.87993333333327</v>
      </c>
      <c r="L253" s="2">
        <f t="shared" si="34"/>
        <v>233.409868395053</v>
      </c>
      <c r="M253" s="2">
        <f>SUMIF(A:A,A253,L:L)</f>
        <v>3810.238021388544</v>
      </c>
      <c r="N253" s="3">
        <f t="shared" si="35"/>
        <v>0.061258605652670675</v>
      </c>
      <c r="O253" s="7">
        <f t="shared" si="36"/>
        <v>16.324237049564697</v>
      </c>
      <c r="P253" s="3">
        <f t="shared" si="37"/>
        <v>0.061258605652670675</v>
      </c>
      <c r="Q253" s="3">
        <f>IF(ISNUMBER(P253),SUMIF(A:A,A253,P:P),"")</f>
        <v>0.8476129843249529</v>
      </c>
      <c r="R253" s="3">
        <f t="shared" si="38"/>
        <v>0.07227190567574612</v>
      </c>
      <c r="S253" s="8">
        <f t="shared" si="39"/>
        <v>13.836635282409498</v>
      </c>
    </row>
    <row r="254" spans="1:19" ht="15">
      <c r="A254" s="1">
        <v>22</v>
      </c>
      <c r="B254" s="5">
        <v>0.6986111111111111</v>
      </c>
      <c r="C254" s="1" t="s">
        <v>167</v>
      </c>
      <c r="D254" s="1">
        <v>9</v>
      </c>
      <c r="E254" s="1">
        <v>12</v>
      </c>
      <c r="F254" s="1" t="s">
        <v>225</v>
      </c>
      <c r="G254" s="2">
        <v>48.6285999999999</v>
      </c>
      <c r="H254" s="6">
        <f>1+_xlfn.COUNTIFS(A:A,A254,O:O,"&lt;"&amp;O254)</f>
        <v>7</v>
      </c>
      <c r="I254" s="2">
        <f>_xlfn.AVERAGEIF(A:A,A254,G:G)</f>
        <v>48.37743333333332</v>
      </c>
      <c r="J254" s="2">
        <f t="shared" si="32"/>
        <v>0.2511666666665775</v>
      </c>
      <c r="K254" s="2">
        <f t="shared" si="33"/>
        <v>90.25116666666658</v>
      </c>
      <c r="L254" s="2">
        <f t="shared" si="34"/>
        <v>224.76827890746864</v>
      </c>
      <c r="M254" s="2">
        <f>SUMIF(A:A,A254,L:L)</f>
        <v>3810.238021388544</v>
      </c>
      <c r="N254" s="3">
        <f t="shared" si="35"/>
        <v>0.058990613616720346</v>
      </c>
      <c r="O254" s="7">
        <f t="shared" si="36"/>
        <v>16.951849433153875</v>
      </c>
      <c r="P254" s="3">
        <f t="shared" si="37"/>
        <v>0.058990613616720346</v>
      </c>
      <c r="Q254" s="3">
        <f>IF(ISNUMBER(P254),SUMIF(A:A,A254,P:P),"")</f>
        <v>0.8476129843249529</v>
      </c>
      <c r="R254" s="3">
        <f t="shared" si="38"/>
        <v>0.06959616559401934</v>
      </c>
      <c r="S254" s="8">
        <f t="shared" si="39"/>
        <v>14.368607687862818</v>
      </c>
    </row>
    <row r="255" spans="1:19" ht="15">
      <c r="A255" s="1">
        <v>22</v>
      </c>
      <c r="B255" s="5">
        <v>0.6986111111111111</v>
      </c>
      <c r="C255" s="1" t="s">
        <v>167</v>
      </c>
      <c r="D255" s="1">
        <v>9</v>
      </c>
      <c r="E255" s="1">
        <v>6</v>
      </c>
      <c r="F255" s="1" t="s">
        <v>219</v>
      </c>
      <c r="G255" s="2">
        <v>27.7876333333333</v>
      </c>
      <c r="H255" s="6">
        <f>1+_xlfn.COUNTIFS(A:A,A255,O:O,"&lt;"&amp;O255)</f>
        <v>11</v>
      </c>
      <c r="I255" s="2">
        <f>_xlfn.AVERAGEIF(A:A,A255,G:G)</f>
        <v>48.37743333333332</v>
      </c>
      <c r="J255" s="2">
        <f t="shared" si="32"/>
        <v>-20.58980000000002</v>
      </c>
      <c r="K255" s="2">
        <f t="shared" si="33"/>
        <v>69.41019999999997</v>
      </c>
      <c r="L255" s="2">
        <f t="shared" si="34"/>
        <v>64.3677029290134</v>
      </c>
      <c r="M255" s="2">
        <f>SUMIF(A:A,A255,L:L)</f>
        <v>3810.238021388544</v>
      </c>
      <c r="N255" s="3">
        <f t="shared" si="35"/>
        <v>0.016893354842319335</v>
      </c>
      <c r="O255" s="7">
        <f t="shared" si="36"/>
        <v>59.19487332941781</v>
      </c>
      <c r="P255" s="3">
        <f t="shared" si="37"/>
      </c>
      <c r="Q255" s="3">
        <f>IF(ISNUMBER(P255),SUMIF(A:A,A255,P:P),"")</f>
      </c>
      <c r="R255" s="3">
        <f t="shared" si="38"/>
      </c>
      <c r="S255" s="8">
        <f t="shared" si="39"/>
      </c>
    </row>
    <row r="256" spans="1:19" ht="15">
      <c r="A256" s="1">
        <v>22</v>
      </c>
      <c r="B256" s="5">
        <v>0.6986111111111111</v>
      </c>
      <c r="C256" s="1" t="s">
        <v>167</v>
      </c>
      <c r="D256" s="1">
        <v>9</v>
      </c>
      <c r="E256" s="1">
        <v>7</v>
      </c>
      <c r="F256" s="1" t="s">
        <v>220</v>
      </c>
      <c r="G256" s="2">
        <v>45.0477666666667</v>
      </c>
      <c r="H256" s="6">
        <f>1+_xlfn.COUNTIFS(A:A,A256,O:O,"&lt;"&amp;O256)</f>
        <v>8</v>
      </c>
      <c r="I256" s="2">
        <f>_xlfn.AVERAGEIF(A:A,A256,G:G)</f>
        <v>48.37743333333332</v>
      </c>
      <c r="J256" s="2">
        <f t="shared" si="32"/>
        <v>-3.3296666666666184</v>
      </c>
      <c r="K256" s="2">
        <f t="shared" si="33"/>
        <v>86.67033333333339</v>
      </c>
      <c r="L256" s="2">
        <f t="shared" si="34"/>
        <v>181.3121261554743</v>
      </c>
      <c r="M256" s="2">
        <f>SUMIF(A:A,A256,L:L)</f>
        <v>3810.238021388544</v>
      </c>
      <c r="N256" s="3">
        <f t="shared" si="35"/>
        <v>0.04758551175482725</v>
      </c>
      <c r="O256" s="7">
        <f t="shared" si="36"/>
        <v>21.014799738883887</v>
      </c>
      <c r="P256" s="3">
        <f t="shared" si="37"/>
      </c>
      <c r="Q256" s="3">
        <f>IF(ISNUMBER(P256),SUMIF(A:A,A256,P:P),"")</f>
      </c>
      <c r="R256" s="3">
        <f t="shared" si="38"/>
      </c>
      <c r="S256" s="8">
        <f t="shared" si="39"/>
      </c>
    </row>
    <row r="257" spans="1:19" ht="15">
      <c r="A257" s="1">
        <v>22</v>
      </c>
      <c r="B257" s="5">
        <v>0.6986111111111111</v>
      </c>
      <c r="C257" s="1" t="s">
        <v>167</v>
      </c>
      <c r="D257" s="1">
        <v>9</v>
      </c>
      <c r="E257" s="1">
        <v>9</v>
      </c>
      <c r="F257" s="1" t="s">
        <v>222</v>
      </c>
      <c r="G257" s="2">
        <v>39.0486666666667</v>
      </c>
      <c r="H257" s="6">
        <f>1+_xlfn.COUNTIFS(A:A,A257,O:O,"&lt;"&amp;O257)</f>
        <v>10</v>
      </c>
      <c r="I257" s="2">
        <f>_xlfn.AVERAGEIF(A:A,A257,G:G)</f>
        <v>48.37743333333332</v>
      </c>
      <c r="J257" s="2">
        <f t="shared" si="32"/>
        <v>-9.328766666666624</v>
      </c>
      <c r="K257" s="2">
        <f t="shared" si="33"/>
        <v>80.67123333333338</v>
      </c>
      <c r="L257" s="2">
        <f t="shared" si="34"/>
        <v>126.50400908032933</v>
      </c>
      <c r="M257" s="2">
        <f>SUMIF(A:A,A257,L:L)</f>
        <v>3810.238021388544</v>
      </c>
      <c r="N257" s="3">
        <f t="shared" si="35"/>
        <v>0.03320107782511397</v>
      </c>
      <c r="O257" s="7">
        <f t="shared" si="36"/>
        <v>30.119504109700305</v>
      </c>
      <c r="P257" s="3">
        <f t="shared" si="37"/>
      </c>
      <c r="Q257" s="3">
        <f>IF(ISNUMBER(P257),SUMIF(A:A,A257,P:P),"")</f>
      </c>
      <c r="R257" s="3">
        <f t="shared" si="38"/>
      </c>
      <c r="S257" s="8">
        <f t="shared" si="39"/>
      </c>
    </row>
    <row r="258" spans="1:19" ht="15">
      <c r="A258" s="1">
        <v>22</v>
      </c>
      <c r="B258" s="5">
        <v>0.6986111111111111</v>
      </c>
      <c r="C258" s="1" t="s">
        <v>167</v>
      </c>
      <c r="D258" s="1">
        <v>9</v>
      </c>
      <c r="E258" s="1">
        <v>10</v>
      </c>
      <c r="F258" s="1" t="s">
        <v>223</v>
      </c>
      <c r="G258" s="2">
        <v>42.594066666666706</v>
      </c>
      <c r="H258" s="6">
        <f>1+_xlfn.COUNTIFS(A:A,A258,O:O,"&lt;"&amp;O258)</f>
        <v>9</v>
      </c>
      <c r="I258" s="2">
        <f>_xlfn.AVERAGEIF(A:A,A258,G:G)</f>
        <v>48.37743333333332</v>
      </c>
      <c r="J258" s="2">
        <f t="shared" si="32"/>
        <v>-5.783366666666616</v>
      </c>
      <c r="K258" s="2">
        <f t="shared" si="33"/>
        <v>84.21663333333339</v>
      </c>
      <c r="L258" s="2">
        <f t="shared" si="34"/>
        <v>156.49092170141648</v>
      </c>
      <c r="M258" s="2">
        <f>SUMIF(A:A,A258,L:L)</f>
        <v>3810.238021388544</v>
      </c>
      <c r="N258" s="3">
        <f t="shared" si="35"/>
        <v>0.04107116689901366</v>
      </c>
      <c r="O258" s="7">
        <f t="shared" si="36"/>
        <v>24.347981211705367</v>
      </c>
      <c r="P258" s="3">
        <f t="shared" si="37"/>
      </c>
      <c r="Q258" s="3">
        <f>IF(ISNUMBER(P258),SUMIF(A:A,A258,P:P),"")</f>
      </c>
      <c r="R258" s="3">
        <f t="shared" si="38"/>
      </c>
      <c r="S258" s="8">
        <f t="shared" si="39"/>
      </c>
    </row>
    <row r="259" spans="1:19" ht="15">
      <c r="A259" s="1">
        <v>22</v>
      </c>
      <c r="B259" s="5">
        <v>0.6986111111111111</v>
      </c>
      <c r="C259" s="1" t="s">
        <v>167</v>
      </c>
      <c r="D259" s="1">
        <v>9</v>
      </c>
      <c r="E259" s="1">
        <v>13</v>
      </c>
      <c r="F259" s="1" t="s">
        <v>226</v>
      </c>
      <c r="G259" s="2">
        <v>24.2174</v>
      </c>
      <c r="H259" s="6">
        <f>1+_xlfn.COUNTIFS(A:A,A259,O:O,"&lt;"&amp;O259)</f>
        <v>12</v>
      </c>
      <c r="I259" s="2">
        <f>_xlfn.AVERAGEIF(A:A,A259,G:G)</f>
        <v>48.37743333333332</v>
      </c>
      <c r="J259" s="2">
        <f t="shared" si="32"/>
        <v>-24.16003333333332</v>
      </c>
      <c r="K259" s="2">
        <f t="shared" si="33"/>
        <v>65.83996666666668</v>
      </c>
      <c r="L259" s="2">
        <f t="shared" si="34"/>
        <v>51.95604122476242</v>
      </c>
      <c r="M259" s="2">
        <f>SUMIF(A:A,A259,L:L)</f>
        <v>3810.238021388544</v>
      </c>
      <c r="N259" s="3">
        <f t="shared" si="35"/>
        <v>0.013635904353772725</v>
      </c>
      <c r="O259" s="7">
        <f t="shared" si="36"/>
        <v>73.33580333623594</v>
      </c>
      <c r="P259" s="3">
        <f t="shared" si="37"/>
      </c>
      <c r="Q259" s="3">
        <f>IF(ISNUMBER(P259),SUMIF(A:A,A259,P:P),"")</f>
      </c>
      <c r="R259" s="3">
        <f t="shared" si="38"/>
      </c>
      <c r="S259" s="8">
        <f t="shared" si="39"/>
      </c>
    </row>
    <row r="260" spans="1:19" ht="15">
      <c r="A260" s="1">
        <v>33</v>
      </c>
      <c r="B260" s="5">
        <v>0.7013888888888888</v>
      </c>
      <c r="C260" s="1" t="s">
        <v>312</v>
      </c>
      <c r="D260" s="1">
        <v>8</v>
      </c>
      <c r="E260" s="1">
        <v>4</v>
      </c>
      <c r="F260" s="1" t="s">
        <v>336</v>
      </c>
      <c r="G260" s="2">
        <v>66.5574666666667</v>
      </c>
      <c r="H260" s="6">
        <f>1+_xlfn.COUNTIFS(A:A,A260,O:O,"&lt;"&amp;O260)</f>
        <v>1</v>
      </c>
      <c r="I260" s="2">
        <f>_xlfn.AVERAGEIF(A:A,A260,G:G)</f>
        <v>49.405595833333315</v>
      </c>
      <c r="J260" s="2">
        <f t="shared" si="32"/>
        <v>17.151870833333383</v>
      </c>
      <c r="K260" s="2">
        <f t="shared" si="33"/>
        <v>107.15187083333339</v>
      </c>
      <c r="L260" s="2">
        <f t="shared" si="34"/>
        <v>619.6236328976302</v>
      </c>
      <c r="M260" s="2">
        <f>SUMIF(A:A,A260,L:L)</f>
        <v>2136.9864716902885</v>
      </c>
      <c r="N260" s="3">
        <f t="shared" si="35"/>
        <v>0.2899520615156387</v>
      </c>
      <c r="O260" s="7">
        <f t="shared" si="36"/>
        <v>3.4488459739613355</v>
      </c>
      <c r="P260" s="3">
        <f t="shared" si="37"/>
        <v>0.2899520615156387</v>
      </c>
      <c r="Q260" s="3">
        <f>IF(ISNUMBER(P260),SUMIF(A:A,A260,P:P),"")</f>
        <v>0.9753671330965953</v>
      </c>
      <c r="R260" s="3">
        <f t="shared" si="38"/>
        <v>0.2972747918982045</v>
      </c>
      <c r="S260" s="8">
        <f t="shared" si="39"/>
        <v>3.363891010114403</v>
      </c>
    </row>
    <row r="261" spans="1:19" ht="15">
      <c r="A261" s="1">
        <v>33</v>
      </c>
      <c r="B261" s="5">
        <v>0.7013888888888888</v>
      </c>
      <c r="C261" s="1" t="s">
        <v>312</v>
      </c>
      <c r="D261" s="1">
        <v>8</v>
      </c>
      <c r="E261" s="1">
        <v>5</v>
      </c>
      <c r="F261" s="1" t="s">
        <v>337</v>
      </c>
      <c r="G261" s="2">
        <v>56.4931666666667</v>
      </c>
      <c r="H261" s="6">
        <f>1+_xlfn.COUNTIFS(A:A,A261,O:O,"&lt;"&amp;O261)</f>
        <v>2</v>
      </c>
      <c r="I261" s="2">
        <f>_xlfn.AVERAGEIF(A:A,A261,G:G)</f>
        <v>49.405595833333315</v>
      </c>
      <c r="J261" s="2">
        <f t="shared" si="32"/>
        <v>7.0875708333333876</v>
      </c>
      <c r="K261" s="2">
        <f t="shared" si="33"/>
        <v>97.08757083333339</v>
      </c>
      <c r="L261" s="2">
        <f t="shared" si="34"/>
        <v>338.74724861798745</v>
      </c>
      <c r="M261" s="2">
        <f>SUMIF(A:A,A261,L:L)</f>
        <v>2136.9864716902885</v>
      </c>
      <c r="N261" s="3">
        <f t="shared" si="35"/>
        <v>0.15851632806549737</v>
      </c>
      <c r="O261" s="7">
        <f t="shared" si="36"/>
        <v>6.308498387540304</v>
      </c>
      <c r="P261" s="3">
        <f t="shared" si="37"/>
        <v>0.15851632806549737</v>
      </c>
      <c r="Q261" s="3">
        <f>IF(ISNUMBER(P261),SUMIF(A:A,A261,P:P),"")</f>
        <v>0.9753671330965953</v>
      </c>
      <c r="R261" s="3">
        <f t="shared" si="38"/>
        <v>0.16251965304822172</v>
      </c>
      <c r="S261" s="8">
        <f t="shared" si="39"/>
        <v>6.1531019863996805</v>
      </c>
    </row>
    <row r="262" spans="1:19" ht="15">
      <c r="A262" s="1">
        <v>33</v>
      </c>
      <c r="B262" s="5">
        <v>0.7013888888888888</v>
      </c>
      <c r="C262" s="1" t="s">
        <v>312</v>
      </c>
      <c r="D262" s="1">
        <v>8</v>
      </c>
      <c r="E262" s="1">
        <v>9</v>
      </c>
      <c r="F262" s="1" t="s">
        <v>341</v>
      </c>
      <c r="G262" s="2">
        <v>52.1354333333333</v>
      </c>
      <c r="H262" s="6">
        <f>1+_xlfn.COUNTIFS(A:A,A262,O:O,"&lt;"&amp;O262)</f>
        <v>3</v>
      </c>
      <c r="I262" s="2">
        <f>_xlfn.AVERAGEIF(A:A,A262,G:G)</f>
        <v>49.405595833333315</v>
      </c>
      <c r="J262" s="2">
        <f t="shared" si="32"/>
        <v>2.729837499999988</v>
      </c>
      <c r="K262" s="2">
        <f t="shared" si="33"/>
        <v>92.72983749999999</v>
      </c>
      <c r="L262" s="2">
        <f t="shared" si="34"/>
        <v>260.8094984952747</v>
      </c>
      <c r="M262" s="2">
        <f>SUMIF(A:A,A262,L:L)</f>
        <v>2136.9864716902885</v>
      </c>
      <c r="N262" s="3">
        <f t="shared" si="35"/>
        <v>0.12204546072253918</v>
      </c>
      <c r="O262" s="7">
        <f t="shared" si="36"/>
        <v>8.193668114158067</v>
      </c>
      <c r="P262" s="3">
        <f t="shared" si="37"/>
        <v>0.12204546072253918</v>
      </c>
      <c r="Q262" s="3">
        <f>IF(ISNUMBER(P262),SUMIF(A:A,A262,P:P),"")</f>
        <v>0.9753671330965953</v>
      </c>
      <c r="R262" s="3">
        <f t="shared" si="38"/>
        <v>0.12512771507388123</v>
      </c>
      <c r="S262" s="8">
        <f t="shared" si="39"/>
        <v>7.991834578051341</v>
      </c>
    </row>
    <row r="263" spans="1:19" ht="15">
      <c r="A263" s="1">
        <v>33</v>
      </c>
      <c r="B263" s="5">
        <v>0.7013888888888888</v>
      </c>
      <c r="C263" s="1" t="s">
        <v>312</v>
      </c>
      <c r="D263" s="1">
        <v>8</v>
      </c>
      <c r="E263" s="1">
        <v>2</v>
      </c>
      <c r="F263" s="1" t="s">
        <v>334</v>
      </c>
      <c r="G263" s="2">
        <v>51.7930999999999</v>
      </c>
      <c r="H263" s="6">
        <f>1+_xlfn.COUNTIFS(A:A,A263,O:O,"&lt;"&amp;O263)</f>
        <v>4</v>
      </c>
      <c r="I263" s="2">
        <f>_xlfn.AVERAGEIF(A:A,A263,G:G)</f>
        <v>49.405595833333315</v>
      </c>
      <c r="J263" s="2">
        <f t="shared" si="32"/>
        <v>2.387504166666588</v>
      </c>
      <c r="K263" s="2">
        <f t="shared" si="33"/>
        <v>92.38750416666659</v>
      </c>
      <c r="L263" s="2">
        <f t="shared" si="34"/>
        <v>255.50711331003646</v>
      </c>
      <c r="M263" s="2">
        <f>SUMIF(A:A,A263,L:L)</f>
        <v>2136.9864716902885</v>
      </c>
      <c r="N263" s="3">
        <f t="shared" si="35"/>
        <v>0.11956421657079487</v>
      </c>
      <c r="O263" s="7">
        <f t="shared" si="36"/>
        <v>8.363706372030569</v>
      </c>
      <c r="P263" s="3">
        <f t="shared" si="37"/>
        <v>0.11956421657079487</v>
      </c>
      <c r="Q263" s="3">
        <f>IF(ISNUMBER(P263),SUMIF(A:A,A263,P:P),"")</f>
        <v>0.9753671330965953</v>
      </c>
      <c r="R263" s="3">
        <f t="shared" si="38"/>
        <v>0.12258380717751112</v>
      </c>
      <c r="S263" s="8">
        <f t="shared" si="39"/>
        <v>8.157684306149182</v>
      </c>
    </row>
    <row r="264" spans="1:19" ht="15">
      <c r="A264" s="1">
        <v>33</v>
      </c>
      <c r="B264" s="5">
        <v>0.7013888888888888</v>
      </c>
      <c r="C264" s="1" t="s">
        <v>312</v>
      </c>
      <c r="D264" s="1">
        <v>8</v>
      </c>
      <c r="E264" s="1">
        <v>3</v>
      </c>
      <c r="F264" s="1" t="s">
        <v>335</v>
      </c>
      <c r="G264" s="2">
        <v>50.2052666666667</v>
      </c>
      <c r="H264" s="6">
        <f>1+_xlfn.COUNTIFS(A:A,A264,O:O,"&lt;"&amp;O264)</f>
        <v>5</v>
      </c>
      <c r="I264" s="2">
        <f>_xlfn.AVERAGEIF(A:A,A264,G:G)</f>
        <v>49.405595833333315</v>
      </c>
      <c r="J264" s="2">
        <f t="shared" si="32"/>
        <v>0.7996708333333871</v>
      </c>
      <c r="K264" s="2">
        <f t="shared" si="33"/>
        <v>90.79967083333338</v>
      </c>
      <c r="L264" s="2">
        <f t="shared" si="34"/>
        <v>232.28852703827715</v>
      </c>
      <c r="M264" s="2">
        <f>SUMIF(A:A,A264,L:L)</f>
        <v>2136.9864716902885</v>
      </c>
      <c r="N264" s="3">
        <f t="shared" si="35"/>
        <v>0.10869910975830573</v>
      </c>
      <c r="O264" s="7">
        <f t="shared" si="36"/>
        <v>9.199707359365837</v>
      </c>
      <c r="P264" s="3">
        <f t="shared" si="37"/>
        <v>0.10869910975830573</v>
      </c>
      <c r="Q264" s="3">
        <f>IF(ISNUMBER(P264),SUMIF(A:A,A264,P:P),"")</f>
        <v>0.9753671330965953</v>
      </c>
      <c r="R264" s="3">
        <f t="shared" si="38"/>
        <v>0.11144430242713615</v>
      </c>
      <c r="S264" s="8">
        <f t="shared" si="39"/>
        <v>8.973092192432304</v>
      </c>
    </row>
    <row r="265" spans="1:19" ht="15">
      <c r="A265" s="1">
        <v>33</v>
      </c>
      <c r="B265" s="5">
        <v>0.7013888888888888</v>
      </c>
      <c r="C265" s="1" t="s">
        <v>312</v>
      </c>
      <c r="D265" s="1">
        <v>8</v>
      </c>
      <c r="E265" s="1">
        <v>6</v>
      </c>
      <c r="F265" s="1" t="s">
        <v>338</v>
      </c>
      <c r="G265" s="2">
        <v>50.153233333333304</v>
      </c>
      <c r="H265" s="6">
        <f>1+_xlfn.COUNTIFS(A:A,A265,O:O,"&lt;"&amp;O265)</f>
        <v>6</v>
      </c>
      <c r="I265" s="2">
        <f>_xlfn.AVERAGEIF(A:A,A265,G:G)</f>
        <v>49.405595833333315</v>
      </c>
      <c r="J265" s="2">
        <f t="shared" si="32"/>
        <v>0.7476374999999891</v>
      </c>
      <c r="K265" s="2">
        <f t="shared" si="33"/>
        <v>90.7476375</v>
      </c>
      <c r="L265" s="2">
        <f t="shared" si="34"/>
        <v>231.56445312436452</v>
      </c>
      <c r="M265" s="2">
        <f>SUMIF(A:A,A265,L:L)</f>
        <v>2136.9864716902885</v>
      </c>
      <c r="N265" s="3">
        <f t="shared" si="35"/>
        <v>0.10836028032559532</v>
      </c>
      <c r="O265" s="7">
        <f t="shared" si="36"/>
        <v>9.228473726675976</v>
      </c>
      <c r="P265" s="3">
        <f t="shared" si="37"/>
        <v>0.10836028032559532</v>
      </c>
      <c r="Q265" s="3">
        <f>IF(ISNUMBER(P265),SUMIF(A:A,A265,P:P),"")</f>
        <v>0.9753671330965953</v>
      </c>
      <c r="R265" s="3">
        <f t="shared" si="38"/>
        <v>0.11109691586753916</v>
      </c>
      <c r="S265" s="8">
        <f t="shared" si="39"/>
        <v>9.001149961645199</v>
      </c>
    </row>
    <row r="266" spans="1:19" ht="15">
      <c r="A266" s="1">
        <v>33</v>
      </c>
      <c r="B266" s="5">
        <v>0.7013888888888888</v>
      </c>
      <c r="C266" s="1" t="s">
        <v>312</v>
      </c>
      <c r="D266" s="1">
        <v>8</v>
      </c>
      <c r="E266" s="1">
        <v>7</v>
      </c>
      <c r="F266" s="1" t="s">
        <v>339</v>
      </c>
      <c r="G266" s="2">
        <v>42.4435333333333</v>
      </c>
      <c r="H266" s="6">
        <f>1+_xlfn.COUNTIFS(A:A,A266,O:O,"&lt;"&amp;O266)</f>
        <v>7</v>
      </c>
      <c r="I266" s="2">
        <f>_xlfn.AVERAGEIF(A:A,A266,G:G)</f>
        <v>49.405595833333315</v>
      </c>
      <c r="J266" s="2">
        <f t="shared" si="32"/>
        <v>-6.962062500000016</v>
      </c>
      <c r="K266" s="2">
        <f t="shared" si="33"/>
        <v>83.03793749999998</v>
      </c>
      <c r="L266" s="2">
        <f t="shared" si="34"/>
        <v>145.8058948751947</v>
      </c>
      <c r="M266" s="2">
        <f>SUMIF(A:A,A266,L:L)</f>
        <v>2136.9864716902885</v>
      </c>
      <c r="N266" s="3">
        <f t="shared" si="35"/>
        <v>0.06822967613822416</v>
      </c>
      <c r="O266" s="7">
        <f t="shared" si="36"/>
        <v>14.656379109496788</v>
      </c>
      <c r="P266" s="3">
        <f t="shared" si="37"/>
        <v>0.06822967613822416</v>
      </c>
      <c r="Q266" s="3">
        <f>IF(ISNUMBER(P266),SUMIF(A:A,A266,P:P),"")</f>
        <v>0.9753671330965953</v>
      </c>
      <c r="R266" s="3">
        <f t="shared" si="38"/>
        <v>0.06995281450750611</v>
      </c>
      <c r="S266" s="8">
        <f t="shared" si="39"/>
        <v>14.295350473606714</v>
      </c>
    </row>
    <row r="267" spans="1:19" ht="15">
      <c r="A267" s="1">
        <v>33</v>
      </c>
      <c r="B267" s="5">
        <v>0.7013888888888888</v>
      </c>
      <c r="C267" s="1" t="s">
        <v>312</v>
      </c>
      <c r="D267" s="1">
        <v>8</v>
      </c>
      <c r="E267" s="1">
        <v>8</v>
      </c>
      <c r="F267" s="1" t="s">
        <v>340</v>
      </c>
      <c r="G267" s="2">
        <v>25.463566666666697</v>
      </c>
      <c r="H267" s="6">
        <f>1+_xlfn.COUNTIFS(A:A,A267,O:O,"&lt;"&amp;O267)</f>
        <v>8</v>
      </c>
      <c r="I267" s="2">
        <f>_xlfn.AVERAGEIF(A:A,A267,G:G)</f>
        <v>49.405595833333315</v>
      </c>
      <c r="J267" s="2">
        <f t="shared" si="32"/>
        <v>-23.942029166666618</v>
      </c>
      <c r="K267" s="2">
        <f t="shared" si="33"/>
        <v>66.05797083333339</v>
      </c>
      <c r="L267" s="2">
        <f t="shared" si="34"/>
        <v>52.640103331523456</v>
      </c>
      <c r="M267" s="2">
        <f>SUMIF(A:A,A267,L:L)</f>
        <v>2136.9864716902885</v>
      </c>
      <c r="N267" s="3">
        <f t="shared" si="35"/>
        <v>0.024632866903404778</v>
      </c>
      <c r="O267" s="7">
        <f t="shared" si="36"/>
        <v>40.596167872842244</v>
      </c>
      <c r="P267" s="3">
        <f t="shared" si="37"/>
      </c>
      <c r="Q267" s="3">
        <f>IF(ISNUMBER(P267),SUMIF(A:A,A267,P:P),"")</f>
      </c>
      <c r="R267" s="3">
        <f t="shared" si="38"/>
      </c>
      <c r="S267" s="8">
        <f t="shared" si="39"/>
      </c>
    </row>
    <row r="268" spans="1:19" ht="15">
      <c r="A268" s="1">
        <v>47</v>
      </c>
      <c r="B268" s="5">
        <v>0.7048611111111112</v>
      </c>
      <c r="C268" s="1" t="s">
        <v>410</v>
      </c>
      <c r="D268" s="1">
        <v>7</v>
      </c>
      <c r="E268" s="1">
        <v>3</v>
      </c>
      <c r="F268" s="1" t="s">
        <v>447</v>
      </c>
      <c r="G268" s="2">
        <v>72.0262666666666</v>
      </c>
      <c r="H268" s="6">
        <f>1+_xlfn.COUNTIFS(A:A,A268,O:O,"&lt;"&amp;O268)</f>
        <v>1</v>
      </c>
      <c r="I268" s="2">
        <f>_xlfn.AVERAGEIF(A:A,A268,G:G)</f>
        <v>51.26439629629627</v>
      </c>
      <c r="J268" s="2">
        <f t="shared" si="32"/>
        <v>20.761870370370332</v>
      </c>
      <c r="K268" s="2">
        <f t="shared" si="33"/>
        <v>110.76187037037033</v>
      </c>
      <c r="L268" s="2">
        <f t="shared" si="34"/>
        <v>769.4778917694564</v>
      </c>
      <c r="M268" s="2">
        <f>SUMIF(A:A,A268,L:L)</f>
        <v>2860.6741746236703</v>
      </c>
      <c r="N268" s="3">
        <f t="shared" si="35"/>
        <v>0.26898480735600844</v>
      </c>
      <c r="O268" s="7">
        <f t="shared" si="36"/>
        <v>3.7176820870647678</v>
      </c>
      <c r="P268" s="3">
        <f t="shared" si="37"/>
        <v>0.26898480735600844</v>
      </c>
      <c r="Q268" s="3">
        <f>IF(ISNUMBER(P268),SUMIF(A:A,A268,P:P),"")</f>
        <v>0.9217061454446087</v>
      </c>
      <c r="R268" s="3">
        <f t="shared" si="38"/>
        <v>0.29183358349667576</v>
      </c>
      <c r="S268" s="8">
        <f t="shared" si="39"/>
        <v>3.426610426456936</v>
      </c>
    </row>
    <row r="269" spans="1:19" ht="15">
      <c r="A269" s="1">
        <v>47</v>
      </c>
      <c r="B269" s="5">
        <v>0.7048611111111112</v>
      </c>
      <c r="C269" s="1" t="s">
        <v>410</v>
      </c>
      <c r="D269" s="1">
        <v>7</v>
      </c>
      <c r="E269" s="1">
        <v>1</v>
      </c>
      <c r="F269" s="1" t="s">
        <v>445</v>
      </c>
      <c r="G269" s="2">
        <v>67.4837666666667</v>
      </c>
      <c r="H269" s="6">
        <f>1+_xlfn.COUNTIFS(A:A,A269,O:O,"&lt;"&amp;O269)</f>
        <v>2</v>
      </c>
      <c r="I269" s="2">
        <f>_xlfn.AVERAGEIF(A:A,A269,G:G)</f>
        <v>51.26439629629627</v>
      </c>
      <c r="J269" s="2">
        <f t="shared" si="32"/>
        <v>16.219370370370427</v>
      </c>
      <c r="K269" s="2">
        <f t="shared" si="33"/>
        <v>106.21937037037043</v>
      </c>
      <c r="L269" s="2">
        <f t="shared" si="34"/>
        <v>585.9076728041616</v>
      </c>
      <c r="M269" s="2">
        <f>SUMIF(A:A,A269,L:L)</f>
        <v>2860.6741746236703</v>
      </c>
      <c r="N269" s="3">
        <f t="shared" si="35"/>
        <v>0.2048145426702569</v>
      </c>
      <c r="O269" s="7">
        <f t="shared" si="36"/>
        <v>4.882465800340943</v>
      </c>
      <c r="P269" s="3">
        <f t="shared" si="37"/>
        <v>0.2048145426702569</v>
      </c>
      <c r="Q269" s="3">
        <f>IF(ISNUMBER(P269),SUMIF(A:A,A269,P:P),"")</f>
        <v>0.9217061454446087</v>
      </c>
      <c r="R269" s="3">
        <f t="shared" si="38"/>
        <v>0.2222124086754996</v>
      </c>
      <c r="S269" s="8">
        <f t="shared" si="39"/>
        <v>4.500198733097378</v>
      </c>
    </row>
    <row r="270" spans="1:19" ht="15">
      <c r="A270" s="1">
        <v>47</v>
      </c>
      <c r="B270" s="5">
        <v>0.7048611111111112</v>
      </c>
      <c r="C270" s="1" t="s">
        <v>410</v>
      </c>
      <c r="D270" s="1">
        <v>7</v>
      </c>
      <c r="E270" s="1">
        <v>2</v>
      </c>
      <c r="F270" s="1" t="s">
        <v>446</v>
      </c>
      <c r="G270" s="2">
        <v>65.1241</v>
      </c>
      <c r="H270" s="6">
        <f>1+_xlfn.COUNTIFS(A:A,A270,O:O,"&lt;"&amp;O270)</f>
        <v>3</v>
      </c>
      <c r="I270" s="2">
        <f>_xlfn.AVERAGEIF(A:A,A270,G:G)</f>
        <v>51.26439629629627</v>
      </c>
      <c r="J270" s="2">
        <f t="shared" si="32"/>
        <v>13.85970370370373</v>
      </c>
      <c r="K270" s="2">
        <f t="shared" si="33"/>
        <v>103.85970370370373</v>
      </c>
      <c r="L270" s="2">
        <f t="shared" si="34"/>
        <v>508.5595014050046</v>
      </c>
      <c r="M270" s="2">
        <f>SUMIF(A:A,A270,L:L)</f>
        <v>2860.6741746236703</v>
      </c>
      <c r="N270" s="3">
        <f t="shared" si="35"/>
        <v>0.17777610114297865</v>
      </c>
      <c r="O270" s="7">
        <f t="shared" si="36"/>
        <v>5.625053050273262</v>
      </c>
      <c r="P270" s="3">
        <f t="shared" si="37"/>
        <v>0.17777610114297865</v>
      </c>
      <c r="Q270" s="3">
        <f>IF(ISNUMBER(P270),SUMIF(A:A,A270,P:P),"")</f>
        <v>0.9217061454446087</v>
      </c>
      <c r="R270" s="3">
        <f t="shared" si="38"/>
        <v>0.1928772006366777</v>
      </c>
      <c r="S270" s="8">
        <f t="shared" si="39"/>
        <v>5.184645964888808</v>
      </c>
    </row>
    <row r="271" spans="1:19" ht="15">
      <c r="A271" s="1">
        <v>47</v>
      </c>
      <c r="B271" s="5">
        <v>0.7048611111111112</v>
      </c>
      <c r="C271" s="1" t="s">
        <v>410</v>
      </c>
      <c r="D271" s="1">
        <v>7</v>
      </c>
      <c r="E271" s="1">
        <v>5</v>
      </c>
      <c r="F271" s="1" t="s">
        <v>449</v>
      </c>
      <c r="G271" s="2">
        <v>56.9842333333333</v>
      </c>
      <c r="H271" s="6">
        <f>1+_xlfn.COUNTIFS(A:A,A271,O:O,"&lt;"&amp;O271)</f>
        <v>4</v>
      </c>
      <c r="I271" s="2">
        <f>_xlfn.AVERAGEIF(A:A,A271,G:G)</f>
        <v>51.26439629629627</v>
      </c>
      <c r="J271" s="2">
        <f t="shared" si="32"/>
        <v>5.719837037037031</v>
      </c>
      <c r="K271" s="2">
        <f t="shared" si="33"/>
        <v>95.71983703703702</v>
      </c>
      <c r="L271" s="2">
        <f t="shared" si="34"/>
        <v>312.05836019428676</v>
      </c>
      <c r="M271" s="2">
        <f>SUMIF(A:A,A271,L:L)</f>
        <v>2860.6741746236703</v>
      </c>
      <c r="N271" s="3">
        <f t="shared" si="35"/>
        <v>0.10908560050720872</v>
      </c>
      <c r="O271" s="7">
        <f t="shared" si="36"/>
        <v>9.167112756865805</v>
      </c>
      <c r="P271" s="3">
        <f t="shared" si="37"/>
        <v>0.10908560050720872</v>
      </c>
      <c r="Q271" s="3">
        <f>IF(ISNUMBER(P271),SUMIF(A:A,A271,P:P),"")</f>
        <v>0.9217061454446087</v>
      </c>
      <c r="R271" s="3">
        <f t="shared" si="38"/>
        <v>0.11835182074715198</v>
      </c>
      <c r="S271" s="8">
        <f t="shared" si="39"/>
        <v>8.449384163986881</v>
      </c>
    </row>
    <row r="272" spans="1:19" ht="15">
      <c r="A272" s="1">
        <v>47</v>
      </c>
      <c r="B272" s="5">
        <v>0.7048611111111112</v>
      </c>
      <c r="C272" s="1" t="s">
        <v>410</v>
      </c>
      <c r="D272" s="1">
        <v>7</v>
      </c>
      <c r="E272" s="1">
        <v>6</v>
      </c>
      <c r="F272" s="1" t="s">
        <v>450</v>
      </c>
      <c r="G272" s="2">
        <v>55.3301666666666</v>
      </c>
      <c r="H272" s="6">
        <f>1+_xlfn.COUNTIFS(A:A,A272,O:O,"&lt;"&amp;O272)</f>
        <v>5</v>
      </c>
      <c r="I272" s="2">
        <f>_xlfn.AVERAGEIF(A:A,A272,G:G)</f>
        <v>51.26439629629627</v>
      </c>
      <c r="J272" s="2">
        <f t="shared" si="32"/>
        <v>4.0657703703703305</v>
      </c>
      <c r="K272" s="2">
        <f t="shared" si="33"/>
        <v>94.06577037037033</v>
      </c>
      <c r="L272" s="2">
        <f t="shared" si="34"/>
        <v>282.5756273582899</v>
      </c>
      <c r="M272" s="2">
        <f>SUMIF(A:A,A272,L:L)</f>
        <v>2860.6741746236703</v>
      </c>
      <c r="N272" s="3">
        <f t="shared" si="35"/>
        <v>0.0987793820998379</v>
      </c>
      <c r="O272" s="7">
        <f t="shared" si="36"/>
        <v>10.123570108884504</v>
      </c>
      <c r="P272" s="3">
        <f t="shared" si="37"/>
        <v>0.0987793820998379</v>
      </c>
      <c r="Q272" s="3">
        <f>IF(ISNUMBER(P272),SUMIF(A:A,A272,P:P),"")</f>
        <v>0.9217061454446087</v>
      </c>
      <c r="R272" s="3">
        <f t="shared" si="38"/>
        <v>0.10717014591693876</v>
      </c>
      <c r="S272" s="8">
        <f t="shared" si="39"/>
        <v>9.330956783198195</v>
      </c>
    </row>
    <row r="273" spans="1:19" ht="15">
      <c r="A273" s="1">
        <v>47</v>
      </c>
      <c r="B273" s="5">
        <v>0.7048611111111112</v>
      </c>
      <c r="C273" s="1" t="s">
        <v>410</v>
      </c>
      <c r="D273" s="1">
        <v>7</v>
      </c>
      <c r="E273" s="1">
        <v>4</v>
      </c>
      <c r="F273" s="1" t="s">
        <v>448</v>
      </c>
      <c r="G273" s="2">
        <v>47.6388666666667</v>
      </c>
      <c r="H273" s="6">
        <f>1+_xlfn.COUNTIFS(A:A,A273,O:O,"&lt;"&amp;O273)</f>
        <v>6</v>
      </c>
      <c r="I273" s="2">
        <f>_xlfn.AVERAGEIF(A:A,A273,G:G)</f>
        <v>51.26439629629627</v>
      </c>
      <c r="J273" s="2">
        <f t="shared" si="32"/>
        <v>-3.6255296296295683</v>
      </c>
      <c r="K273" s="2">
        <f t="shared" si="33"/>
        <v>86.37447037037043</v>
      </c>
      <c r="L273" s="2">
        <f t="shared" si="34"/>
        <v>178.1219133341214</v>
      </c>
      <c r="M273" s="2">
        <f>SUMIF(A:A,A273,L:L)</f>
        <v>2860.6741746236703</v>
      </c>
      <c r="N273" s="3">
        <f t="shared" si="35"/>
        <v>0.062265711668318124</v>
      </c>
      <c r="O273" s="7">
        <f t="shared" si="36"/>
        <v>16.06020349252376</v>
      </c>
      <c r="P273" s="3">
        <f t="shared" si="37"/>
        <v>0.062265711668318124</v>
      </c>
      <c r="Q273" s="3">
        <f>IF(ISNUMBER(P273),SUMIF(A:A,A273,P:P),"")</f>
        <v>0.9217061454446087</v>
      </c>
      <c r="R273" s="3">
        <f t="shared" si="38"/>
        <v>0.0675548405270561</v>
      </c>
      <c r="S273" s="8">
        <f t="shared" si="39"/>
        <v>14.802788256150118</v>
      </c>
    </row>
    <row r="274" spans="1:19" ht="15">
      <c r="A274" s="1">
        <v>47</v>
      </c>
      <c r="B274" s="5">
        <v>0.7048611111111112</v>
      </c>
      <c r="C274" s="1" t="s">
        <v>410</v>
      </c>
      <c r="D274" s="1">
        <v>7</v>
      </c>
      <c r="E274" s="1">
        <v>7</v>
      </c>
      <c r="F274" s="1" t="s">
        <v>451</v>
      </c>
      <c r="G274" s="2">
        <v>39.6851333333333</v>
      </c>
      <c r="H274" s="6">
        <f>1+_xlfn.COUNTIFS(A:A,A274,O:O,"&lt;"&amp;O274)</f>
        <v>7</v>
      </c>
      <c r="I274" s="2">
        <f>_xlfn.AVERAGEIF(A:A,A274,G:G)</f>
        <v>51.26439629629627</v>
      </c>
      <c r="J274" s="2">
        <f t="shared" si="32"/>
        <v>-11.579262962962972</v>
      </c>
      <c r="K274" s="2">
        <f t="shared" si="33"/>
        <v>78.42073703703703</v>
      </c>
      <c r="L274" s="2">
        <f t="shared" si="34"/>
        <v>110.52527437974888</v>
      </c>
      <c r="M274" s="2">
        <f>SUMIF(A:A,A274,L:L)</f>
        <v>2860.6741746236703</v>
      </c>
      <c r="N274" s="3">
        <f t="shared" si="35"/>
        <v>0.038636093323801475</v>
      </c>
      <c r="O274" s="7">
        <f t="shared" si="36"/>
        <v>25.882534023799906</v>
      </c>
      <c r="P274" s="3">
        <f t="shared" si="37"/>
      </c>
      <c r="Q274" s="3">
        <f>IF(ISNUMBER(P274),SUMIF(A:A,A274,P:P),"")</f>
      </c>
      <c r="R274" s="3">
        <f t="shared" si="38"/>
      </c>
      <c r="S274" s="8">
        <f t="shared" si="39"/>
      </c>
    </row>
    <row r="275" spans="1:19" ht="15">
      <c r="A275" s="1">
        <v>47</v>
      </c>
      <c r="B275" s="5">
        <v>0.7048611111111112</v>
      </c>
      <c r="C275" s="1" t="s">
        <v>410</v>
      </c>
      <c r="D275" s="1">
        <v>7</v>
      </c>
      <c r="E275" s="1">
        <v>8</v>
      </c>
      <c r="F275" s="1" t="s">
        <v>452</v>
      </c>
      <c r="G275" s="2">
        <v>27.866400000000002</v>
      </c>
      <c r="H275" s="6">
        <f>1+_xlfn.COUNTIFS(A:A,A275,O:O,"&lt;"&amp;O275)</f>
        <v>9</v>
      </c>
      <c r="I275" s="2">
        <f>_xlfn.AVERAGEIF(A:A,A275,G:G)</f>
        <v>51.26439629629627</v>
      </c>
      <c r="J275" s="2">
        <f t="shared" si="32"/>
        <v>-23.397996296296267</v>
      </c>
      <c r="K275" s="2">
        <f t="shared" si="33"/>
        <v>66.60200370370373</v>
      </c>
      <c r="L275" s="2">
        <f t="shared" si="34"/>
        <v>54.38673173714212</v>
      </c>
      <c r="M275" s="2">
        <f>SUMIF(A:A,A275,L:L)</f>
        <v>2860.6741746236703</v>
      </c>
      <c r="N275" s="3">
        <f t="shared" si="35"/>
        <v>0.019011858190489957</v>
      </c>
      <c r="O275" s="7">
        <f t="shared" si="36"/>
        <v>52.59875126252606</v>
      </c>
      <c r="P275" s="3">
        <f t="shared" si="37"/>
      </c>
      <c r="Q275" s="3">
        <f>IF(ISNUMBER(P275),SUMIF(A:A,A275,P:P),"")</f>
      </c>
      <c r="R275" s="3">
        <f t="shared" si="38"/>
      </c>
      <c r="S275" s="8">
        <f t="shared" si="39"/>
      </c>
    </row>
    <row r="276" spans="1:19" ht="15">
      <c r="A276" s="1">
        <v>47</v>
      </c>
      <c r="B276" s="5">
        <v>0.7048611111111112</v>
      </c>
      <c r="C276" s="1" t="s">
        <v>410</v>
      </c>
      <c r="D276" s="1">
        <v>7</v>
      </c>
      <c r="E276" s="1">
        <v>9</v>
      </c>
      <c r="F276" s="1" t="s">
        <v>453</v>
      </c>
      <c r="G276" s="2">
        <v>29.2406333333333</v>
      </c>
      <c r="H276" s="6">
        <f>1+_xlfn.COUNTIFS(A:A,A276,O:O,"&lt;"&amp;O276)</f>
        <v>8</v>
      </c>
      <c r="I276" s="2">
        <f>_xlfn.AVERAGEIF(A:A,A276,G:G)</f>
        <v>51.26439629629627</v>
      </c>
      <c r="J276" s="2">
        <f t="shared" si="32"/>
        <v>-22.02376296296297</v>
      </c>
      <c r="K276" s="2">
        <f t="shared" si="33"/>
        <v>67.97623703703704</v>
      </c>
      <c r="L276" s="2">
        <f t="shared" si="34"/>
        <v>59.0612016414589</v>
      </c>
      <c r="M276" s="2">
        <f>SUMIF(A:A,A276,L:L)</f>
        <v>2860.6741746236703</v>
      </c>
      <c r="N276" s="3">
        <f t="shared" si="35"/>
        <v>0.020645903041099943</v>
      </c>
      <c r="O276" s="7">
        <f t="shared" si="36"/>
        <v>48.435759773224405</v>
      </c>
      <c r="P276" s="3">
        <f t="shared" si="37"/>
      </c>
      <c r="Q276" s="3">
        <f>IF(ISNUMBER(P276),SUMIF(A:A,A276,P:P),"")</f>
      </c>
      <c r="R276" s="3">
        <f t="shared" si="38"/>
      </c>
      <c r="S276" s="8">
        <f t="shared" si="39"/>
      </c>
    </row>
    <row r="277" spans="1:19" ht="15">
      <c r="A277" s="1">
        <v>12</v>
      </c>
      <c r="B277" s="5">
        <v>0.7083333333333334</v>
      </c>
      <c r="C277" s="1" t="s">
        <v>107</v>
      </c>
      <c r="D277" s="1">
        <v>2</v>
      </c>
      <c r="E277" s="1">
        <v>2</v>
      </c>
      <c r="F277" s="1" t="s">
        <v>19</v>
      </c>
      <c r="G277" s="2">
        <v>72.11643333333339</v>
      </c>
      <c r="H277" s="6">
        <f>1+_xlfn.COUNTIFS(A:A,A277,O:O,"&lt;"&amp;O277)</f>
        <v>1</v>
      </c>
      <c r="I277" s="2">
        <f>_xlfn.AVERAGEIF(A:A,A277,G:G)</f>
        <v>51.11106250000001</v>
      </c>
      <c r="J277" s="2">
        <f t="shared" si="32"/>
        <v>21.00537083333338</v>
      </c>
      <c r="K277" s="2">
        <f t="shared" si="33"/>
        <v>111.00537083333339</v>
      </c>
      <c r="L277" s="2">
        <f t="shared" si="34"/>
        <v>780.8025101988295</v>
      </c>
      <c r="M277" s="2">
        <f>SUMIF(A:A,A277,L:L)</f>
        <v>2472.604429541366</v>
      </c>
      <c r="N277" s="3">
        <f t="shared" si="35"/>
        <v>0.31578140881340155</v>
      </c>
      <c r="O277" s="7">
        <f t="shared" si="36"/>
        <v>3.1667475414643875</v>
      </c>
      <c r="P277" s="3">
        <f t="shared" si="37"/>
        <v>0.31578140881340155</v>
      </c>
      <c r="Q277" s="3">
        <f>IF(ISNUMBER(P277),SUMIF(A:A,A277,P:P),"")</f>
        <v>0.9394594838475665</v>
      </c>
      <c r="R277" s="3">
        <f t="shared" si="38"/>
        <v>0.33613095002257615</v>
      </c>
      <c r="S277" s="8">
        <f t="shared" si="39"/>
        <v>2.9750310107796833</v>
      </c>
    </row>
    <row r="278" spans="1:19" ht="15">
      <c r="A278" s="1">
        <v>12</v>
      </c>
      <c r="B278" s="5">
        <v>0.7083333333333334</v>
      </c>
      <c r="C278" s="1" t="s">
        <v>107</v>
      </c>
      <c r="D278" s="1">
        <v>2</v>
      </c>
      <c r="E278" s="1">
        <v>4</v>
      </c>
      <c r="F278" s="1" t="s">
        <v>110</v>
      </c>
      <c r="G278" s="2">
        <v>65.63510000000001</v>
      </c>
      <c r="H278" s="6">
        <f>1+_xlfn.COUNTIFS(A:A,A278,O:O,"&lt;"&amp;O278)</f>
        <v>2</v>
      </c>
      <c r="I278" s="2">
        <f>_xlfn.AVERAGEIF(A:A,A278,G:G)</f>
        <v>51.11106250000001</v>
      </c>
      <c r="J278" s="2">
        <f aca="true" t="shared" si="40" ref="J278:J332">G278-I278</f>
        <v>14.524037499999999</v>
      </c>
      <c r="K278" s="2">
        <f aca="true" t="shared" si="41" ref="K278:K332">90+J278</f>
        <v>104.52403749999999</v>
      </c>
      <c r="L278" s="2">
        <f aca="true" t="shared" si="42" ref="L278:L332">EXP(0.06*K278)</f>
        <v>529.240124279215</v>
      </c>
      <c r="M278" s="2">
        <f>SUMIF(A:A,A278,L:L)</f>
        <v>2472.604429541366</v>
      </c>
      <c r="N278" s="3">
        <f aca="true" t="shared" si="43" ref="N278:N332">L278/M278</f>
        <v>0.2140415660330196</v>
      </c>
      <c r="O278" s="7">
        <f aca="true" t="shared" si="44" ref="O278:O332">1/N278</f>
        <v>4.671989737945259</v>
      </c>
      <c r="P278" s="3">
        <f aca="true" t="shared" si="45" ref="P278:P332">IF(O278&gt;21,"",N278)</f>
        <v>0.2140415660330196</v>
      </c>
      <c r="Q278" s="3">
        <f>IF(ISNUMBER(P278),SUMIF(A:A,A278,P:P),"")</f>
        <v>0.9394594838475665</v>
      </c>
      <c r="R278" s="3">
        <f aca="true" t="shared" si="46" ref="R278:R332">_xlfn.IFERROR(P278*(1/Q278),"")</f>
        <v>0.22783480257861685</v>
      </c>
      <c r="S278" s="8">
        <f aca="true" t="shared" si="47" ref="S278:S332">_xlfn.IFERROR(1/R278,"")</f>
        <v>4.38914506775118</v>
      </c>
    </row>
    <row r="279" spans="1:19" ht="15">
      <c r="A279" s="1">
        <v>12</v>
      </c>
      <c r="B279" s="5">
        <v>0.7083333333333334</v>
      </c>
      <c r="C279" s="1" t="s">
        <v>107</v>
      </c>
      <c r="D279" s="1">
        <v>2</v>
      </c>
      <c r="E279" s="1">
        <v>3</v>
      </c>
      <c r="F279" s="1" t="s">
        <v>109</v>
      </c>
      <c r="G279" s="2">
        <v>62.820600000000006</v>
      </c>
      <c r="H279" s="6">
        <f>1+_xlfn.COUNTIFS(A:A,A279,O:O,"&lt;"&amp;O279)</f>
        <v>3</v>
      </c>
      <c r="I279" s="2">
        <f>_xlfn.AVERAGEIF(A:A,A279,G:G)</f>
        <v>51.11106250000001</v>
      </c>
      <c r="J279" s="2">
        <f t="shared" si="40"/>
        <v>11.709537499999996</v>
      </c>
      <c r="K279" s="2">
        <f t="shared" si="41"/>
        <v>101.7095375</v>
      </c>
      <c r="L279" s="2">
        <f t="shared" si="42"/>
        <v>447.00610399941075</v>
      </c>
      <c r="M279" s="2">
        <f>SUMIF(A:A,A279,L:L)</f>
        <v>2472.604429541366</v>
      </c>
      <c r="N279" s="3">
        <f t="shared" si="43"/>
        <v>0.1807835085381305</v>
      </c>
      <c r="O279" s="7">
        <f t="shared" si="44"/>
        <v>5.531477998664253</v>
      </c>
      <c r="P279" s="3">
        <f t="shared" si="45"/>
        <v>0.1807835085381305</v>
      </c>
      <c r="Q279" s="3">
        <f>IF(ISNUMBER(P279),SUMIF(A:A,A279,P:P),"")</f>
        <v>0.9394594838475665</v>
      </c>
      <c r="R279" s="3">
        <f t="shared" si="46"/>
        <v>0.1924335340122702</v>
      </c>
      <c r="S279" s="8">
        <f t="shared" si="47"/>
        <v>5.19659946553929</v>
      </c>
    </row>
    <row r="280" spans="1:19" ht="15">
      <c r="A280" s="1">
        <v>12</v>
      </c>
      <c r="B280" s="5">
        <v>0.7083333333333334</v>
      </c>
      <c r="C280" s="1" t="s">
        <v>107</v>
      </c>
      <c r="D280" s="1">
        <v>2</v>
      </c>
      <c r="E280" s="1">
        <v>6</v>
      </c>
      <c r="F280" s="1" t="s">
        <v>112</v>
      </c>
      <c r="G280" s="2">
        <v>52.5577333333333</v>
      </c>
      <c r="H280" s="6">
        <f>1+_xlfn.COUNTIFS(A:A,A280,O:O,"&lt;"&amp;O280)</f>
        <v>4</v>
      </c>
      <c r="I280" s="2">
        <f>_xlfn.AVERAGEIF(A:A,A280,G:G)</f>
        <v>51.11106250000001</v>
      </c>
      <c r="J280" s="2">
        <f t="shared" si="40"/>
        <v>1.4466708333332932</v>
      </c>
      <c r="K280" s="2">
        <f t="shared" si="41"/>
        <v>91.44667083333329</v>
      </c>
      <c r="L280" s="2">
        <f t="shared" si="42"/>
        <v>241.48328320173073</v>
      </c>
      <c r="M280" s="2">
        <f>SUMIF(A:A,A280,L:L)</f>
        <v>2472.604429541366</v>
      </c>
      <c r="N280" s="3">
        <f t="shared" si="43"/>
        <v>0.09766353255563914</v>
      </c>
      <c r="O280" s="7">
        <f t="shared" si="44"/>
        <v>10.239236425636125</v>
      </c>
      <c r="P280" s="3">
        <f t="shared" si="45"/>
        <v>0.09766353255563914</v>
      </c>
      <c r="Q280" s="3">
        <f>IF(ISNUMBER(P280),SUMIF(A:A,A280,P:P),"")</f>
        <v>0.9394594838475665</v>
      </c>
      <c r="R280" s="3">
        <f t="shared" si="46"/>
        <v>0.10395715220805168</v>
      </c>
      <c r="S280" s="8">
        <f t="shared" si="47"/>
        <v>9.619347767421317</v>
      </c>
    </row>
    <row r="281" spans="1:19" ht="15">
      <c r="A281" s="1">
        <v>12</v>
      </c>
      <c r="B281" s="5">
        <v>0.7083333333333334</v>
      </c>
      <c r="C281" s="1" t="s">
        <v>107</v>
      </c>
      <c r="D281" s="1">
        <v>2</v>
      </c>
      <c r="E281" s="1">
        <v>1</v>
      </c>
      <c r="F281" s="1" t="s">
        <v>108</v>
      </c>
      <c r="G281" s="2">
        <v>49.9200666666666</v>
      </c>
      <c r="H281" s="6">
        <f>1+_xlfn.COUNTIFS(A:A,A281,O:O,"&lt;"&amp;O281)</f>
        <v>5</v>
      </c>
      <c r="I281" s="2">
        <f>_xlfn.AVERAGEIF(A:A,A281,G:G)</f>
        <v>51.11106250000001</v>
      </c>
      <c r="J281" s="2">
        <f t="shared" si="40"/>
        <v>-1.1909958333334103</v>
      </c>
      <c r="K281" s="2">
        <f t="shared" si="41"/>
        <v>88.8090041666666</v>
      </c>
      <c r="L281" s="2">
        <f t="shared" si="42"/>
        <v>206.1368461627989</v>
      </c>
      <c r="M281" s="2">
        <f>SUMIF(A:A,A281,L:L)</f>
        <v>2472.604429541366</v>
      </c>
      <c r="N281" s="3">
        <f t="shared" si="43"/>
        <v>0.08336830740088678</v>
      </c>
      <c r="O281" s="7">
        <f t="shared" si="44"/>
        <v>11.994965847049967</v>
      </c>
      <c r="P281" s="3">
        <f t="shared" si="45"/>
        <v>0.08336830740088678</v>
      </c>
      <c r="Q281" s="3">
        <f>IF(ISNUMBER(P281),SUMIF(A:A,A281,P:P),"")</f>
        <v>0.9394594838475665</v>
      </c>
      <c r="R281" s="3">
        <f t="shared" si="46"/>
        <v>0.088740716161011</v>
      </c>
      <c r="S281" s="8">
        <f t="shared" si="47"/>
        <v>11.268784423438749</v>
      </c>
    </row>
    <row r="282" spans="1:19" ht="15">
      <c r="A282" s="1">
        <v>12</v>
      </c>
      <c r="B282" s="5">
        <v>0.7083333333333334</v>
      </c>
      <c r="C282" s="1" t="s">
        <v>107</v>
      </c>
      <c r="D282" s="1">
        <v>2</v>
      </c>
      <c r="E282" s="1">
        <v>5</v>
      </c>
      <c r="F282" s="1" t="s">
        <v>111</v>
      </c>
      <c r="G282" s="2">
        <v>40.6567333333334</v>
      </c>
      <c r="H282" s="6">
        <f>1+_xlfn.COUNTIFS(A:A,A282,O:O,"&lt;"&amp;O282)</f>
        <v>6</v>
      </c>
      <c r="I282" s="2">
        <f>_xlfn.AVERAGEIF(A:A,A282,G:G)</f>
        <v>51.11106250000001</v>
      </c>
      <c r="J282" s="2">
        <f t="shared" si="40"/>
        <v>-10.45432916666661</v>
      </c>
      <c r="K282" s="2">
        <f t="shared" si="41"/>
        <v>79.54567083333339</v>
      </c>
      <c r="L282" s="2">
        <f t="shared" si="42"/>
        <v>118.24281329415318</v>
      </c>
      <c r="M282" s="2">
        <f>SUMIF(A:A,A282,L:L)</f>
        <v>2472.604429541366</v>
      </c>
      <c r="N282" s="3">
        <f t="shared" si="43"/>
        <v>0.04782116050648894</v>
      </c>
      <c r="O282" s="7">
        <f t="shared" si="44"/>
        <v>20.911244926067994</v>
      </c>
      <c r="P282" s="3">
        <f t="shared" si="45"/>
        <v>0.04782116050648894</v>
      </c>
      <c r="Q282" s="3">
        <f>IF(ISNUMBER(P282),SUMIF(A:A,A282,P:P),"")</f>
        <v>0.9394594838475665</v>
      </c>
      <c r="R282" s="3">
        <f t="shared" si="46"/>
        <v>0.050902845017474156</v>
      </c>
      <c r="S282" s="8">
        <f t="shared" si="47"/>
        <v>19.64526736485388</v>
      </c>
    </row>
    <row r="283" spans="1:19" ht="15">
      <c r="A283" s="1">
        <v>12</v>
      </c>
      <c r="B283" s="5">
        <v>0.7083333333333334</v>
      </c>
      <c r="C283" s="1" t="s">
        <v>107</v>
      </c>
      <c r="D283" s="1">
        <v>2</v>
      </c>
      <c r="E283" s="1">
        <v>7</v>
      </c>
      <c r="F283" s="1" t="s">
        <v>113</v>
      </c>
      <c r="G283" s="2">
        <v>28.7262666666666</v>
      </c>
      <c r="H283" s="6">
        <f>1+_xlfn.COUNTIFS(A:A,A283,O:O,"&lt;"&amp;O283)</f>
        <v>8</v>
      </c>
      <c r="I283" s="2">
        <f>_xlfn.AVERAGEIF(A:A,A283,G:G)</f>
        <v>51.11106250000001</v>
      </c>
      <c r="J283" s="2">
        <f t="shared" si="40"/>
        <v>-22.38479583333341</v>
      </c>
      <c r="K283" s="2">
        <f t="shared" si="41"/>
        <v>67.61520416666659</v>
      </c>
      <c r="L283" s="2">
        <f t="shared" si="42"/>
        <v>57.79557698503143</v>
      </c>
      <c r="M283" s="2">
        <f>SUMIF(A:A,A283,L:L)</f>
        <v>2472.604429541366</v>
      </c>
      <c r="N283" s="3">
        <f t="shared" si="43"/>
        <v>0.023374372501529378</v>
      </c>
      <c r="O283" s="7">
        <f t="shared" si="44"/>
        <v>42.78189713689941</v>
      </c>
      <c r="P283" s="3">
        <f t="shared" si="45"/>
      </c>
      <c r="Q283" s="3">
        <f>IF(ISNUMBER(P283),SUMIF(A:A,A283,P:P),"")</f>
      </c>
      <c r="R283" s="3">
        <f t="shared" si="46"/>
      </c>
      <c r="S283" s="8">
        <f t="shared" si="47"/>
      </c>
    </row>
    <row r="284" spans="1:19" ht="15">
      <c r="A284" s="1">
        <v>12</v>
      </c>
      <c r="B284" s="5">
        <v>0.7083333333333334</v>
      </c>
      <c r="C284" s="1" t="s">
        <v>107</v>
      </c>
      <c r="D284" s="1">
        <v>2</v>
      </c>
      <c r="E284" s="1">
        <v>8</v>
      </c>
      <c r="F284" s="1" t="s">
        <v>114</v>
      </c>
      <c r="G284" s="2">
        <v>36.4555666666667</v>
      </c>
      <c r="H284" s="6">
        <f>1+_xlfn.COUNTIFS(A:A,A284,O:O,"&lt;"&amp;O284)</f>
        <v>7</v>
      </c>
      <c r="I284" s="2">
        <f>_xlfn.AVERAGEIF(A:A,A284,G:G)</f>
        <v>51.11106250000001</v>
      </c>
      <c r="J284" s="2">
        <f t="shared" si="40"/>
        <v>-14.655495833333312</v>
      </c>
      <c r="K284" s="2">
        <f t="shared" si="41"/>
        <v>75.3445041666667</v>
      </c>
      <c r="L284" s="2">
        <f t="shared" si="42"/>
        <v>91.89717142019643</v>
      </c>
      <c r="M284" s="2">
        <f>SUMIF(A:A,A284,L:L)</f>
        <v>2472.604429541366</v>
      </c>
      <c r="N284" s="3">
        <f t="shared" si="43"/>
        <v>0.0371661436509042</v>
      </c>
      <c r="O284" s="7">
        <f t="shared" si="44"/>
        <v>26.90620822522897</v>
      </c>
      <c r="P284" s="3">
        <f t="shared" si="45"/>
      </c>
      <c r="Q284" s="3">
        <f>IF(ISNUMBER(P284),SUMIF(A:A,A284,P:P),"")</f>
      </c>
      <c r="R284" s="3">
        <f t="shared" si="46"/>
      </c>
      <c r="S284" s="8">
        <f t="shared" si="47"/>
      </c>
    </row>
    <row r="285" spans="1:19" ht="15">
      <c r="A285" s="1">
        <v>28</v>
      </c>
      <c r="B285" s="5">
        <v>0.7118055555555555</v>
      </c>
      <c r="C285" s="1" t="s">
        <v>238</v>
      </c>
      <c r="D285" s="1">
        <v>6</v>
      </c>
      <c r="E285" s="1">
        <v>1</v>
      </c>
      <c r="F285" s="1" t="s">
        <v>286</v>
      </c>
      <c r="G285" s="2">
        <v>71.5408666666667</v>
      </c>
      <c r="H285" s="6">
        <f>1+_xlfn.COUNTIFS(A:A,A285,O:O,"&lt;"&amp;O285)</f>
        <v>1</v>
      </c>
      <c r="I285" s="2">
        <f>_xlfn.AVERAGEIF(A:A,A285,G:G)</f>
        <v>46.7861023809524</v>
      </c>
      <c r="J285" s="2">
        <f t="shared" si="40"/>
        <v>24.7547642857143</v>
      </c>
      <c r="K285" s="2">
        <f t="shared" si="41"/>
        <v>114.7547642857143</v>
      </c>
      <c r="L285" s="2">
        <f t="shared" si="42"/>
        <v>977.7811354849271</v>
      </c>
      <c r="M285" s="2">
        <f>SUMIF(A:A,A285,L:L)</f>
        <v>3915.8156221567515</v>
      </c>
      <c r="N285" s="3">
        <f t="shared" si="43"/>
        <v>0.24970050427103233</v>
      </c>
      <c r="O285" s="7">
        <f t="shared" si="44"/>
        <v>4.004797679201202</v>
      </c>
      <c r="P285" s="3">
        <f t="shared" si="45"/>
        <v>0.24970050427103233</v>
      </c>
      <c r="Q285" s="3">
        <f>IF(ISNUMBER(P285),SUMIF(A:A,A285,P:P),"")</f>
        <v>0.7539451997425601</v>
      </c>
      <c r="R285" s="3">
        <f t="shared" si="46"/>
        <v>0.3311918483681497</v>
      </c>
      <c r="S285" s="8">
        <f t="shared" si="47"/>
        <v>3.0193979861738915</v>
      </c>
    </row>
    <row r="286" spans="1:19" ht="15">
      <c r="A286" s="1">
        <v>28</v>
      </c>
      <c r="B286" s="5">
        <v>0.7118055555555555</v>
      </c>
      <c r="C286" s="1" t="s">
        <v>238</v>
      </c>
      <c r="D286" s="1">
        <v>6</v>
      </c>
      <c r="E286" s="1">
        <v>3</v>
      </c>
      <c r="F286" s="1" t="s">
        <v>288</v>
      </c>
      <c r="G286" s="2">
        <v>60.006499999999996</v>
      </c>
      <c r="H286" s="6">
        <f>1+_xlfn.COUNTIFS(A:A,A286,O:O,"&lt;"&amp;O286)</f>
        <v>2</v>
      </c>
      <c r="I286" s="2">
        <f>_xlfn.AVERAGEIF(A:A,A286,G:G)</f>
        <v>46.7861023809524</v>
      </c>
      <c r="J286" s="2">
        <f t="shared" si="40"/>
        <v>13.220397619047596</v>
      </c>
      <c r="K286" s="2">
        <f t="shared" si="41"/>
        <v>103.22039761904759</v>
      </c>
      <c r="L286" s="2">
        <f t="shared" si="42"/>
        <v>489.42139024955765</v>
      </c>
      <c r="M286" s="2">
        <f>SUMIF(A:A,A286,L:L)</f>
        <v>3915.8156221567515</v>
      </c>
      <c r="N286" s="3">
        <f t="shared" si="43"/>
        <v>0.12498581074151656</v>
      </c>
      <c r="O286" s="7">
        <f t="shared" si="44"/>
        <v>8.000908215638193</v>
      </c>
      <c r="P286" s="3">
        <f t="shared" si="45"/>
        <v>0.12498581074151656</v>
      </c>
      <c r="Q286" s="3">
        <f>IF(ISNUMBER(P286),SUMIF(A:A,A286,P:P),"")</f>
        <v>0.7539451997425601</v>
      </c>
      <c r="R286" s="3">
        <f t="shared" si="46"/>
        <v>0.16577572320135978</v>
      </c>
      <c r="S286" s="8">
        <f t="shared" si="47"/>
        <v>6.032246342761227</v>
      </c>
    </row>
    <row r="287" spans="1:19" ht="15">
      <c r="A287" s="1">
        <v>28</v>
      </c>
      <c r="B287" s="5">
        <v>0.7118055555555555</v>
      </c>
      <c r="C287" s="1" t="s">
        <v>238</v>
      </c>
      <c r="D287" s="1">
        <v>6</v>
      </c>
      <c r="E287" s="1">
        <v>5</v>
      </c>
      <c r="F287" s="1" t="s">
        <v>289</v>
      </c>
      <c r="G287" s="2">
        <v>56.5778666666667</v>
      </c>
      <c r="H287" s="6">
        <f>1+_xlfn.COUNTIFS(A:A,A287,O:O,"&lt;"&amp;O287)</f>
        <v>3</v>
      </c>
      <c r="I287" s="2">
        <f>_xlfn.AVERAGEIF(A:A,A287,G:G)</f>
        <v>46.7861023809524</v>
      </c>
      <c r="J287" s="2">
        <f t="shared" si="40"/>
        <v>9.7917642857143</v>
      </c>
      <c r="K287" s="2">
        <f t="shared" si="41"/>
        <v>99.7917642857143</v>
      </c>
      <c r="L287" s="2">
        <f t="shared" si="42"/>
        <v>398.4196541274531</v>
      </c>
      <c r="M287" s="2">
        <f>SUMIF(A:A,A287,L:L)</f>
        <v>3915.8156221567515</v>
      </c>
      <c r="N287" s="3">
        <f t="shared" si="43"/>
        <v>0.1017462752518495</v>
      </c>
      <c r="O287" s="7">
        <f t="shared" si="44"/>
        <v>9.828369613774361</v>
      </c>
      <c r="P287" s="3">
        <f t="shared" si="45"/>
        <v>0.1017462752518495</v>
      </c>
      <c r="Q287" s="3">
        <f>IF(ISNUMBER(P287),SUMIF(A:A,A287,P:P),"")</f>
        <v>0.7539451997425601</v>
      </c>
      <c r="R287" s="3">
        <f t="shared" si="46"/>
        <v>0.13495181783316806</v>
      </c>
      <c r="S287" s="8">
        <f t="shared" si="47"/>
        <v>7.4100520916008215</v>
      </c>
    </row>
    <row r="288" spans="1:19" ht="15">
      <c r="A288" s="1">
        <v>28</v>
      </c>
      <c r="B288" s="5">
        <v>0.7118055555555555</v>
      </c>
      <c r="C288" s="1" t="s">
        <v>238</v>
      </c>
      <c r="D288" s="1">
        <v>6</v>
      </c>
      <c r="E288" s="1">
        <v>8</v>
      </c>
      <c r="F288" s="1" t="s">
        <v>292</v>
      </c>
      <c r="G288" s="2">
        <v>52.753233333333306</v>
      </c>
      <c r="H288" s="6">
        <f>1+_xlfn.COUNTIFS(A:A,A288,O:O,"&lt;"&amp;O288)</f>
        <v>4</v>
      </c>
      <c r="I288" s="2">
        <f>_xlfn.AVERAGEIF(A:A,A288,G:G)</f>
        <v>46.7861023809524</v>
      </c>
      <c r="J288" s="2">
        <f t="shared" si="40"/>
        <v>5.967130952380906</v>
      </c>
      <c r="K288" s="2">
        <f t="shared" si="41"/>
        <v>95.9671309523809</v>
      </c>
      <c r="L288" s="2">
        <f t="shared" si="42"/>
        <v>316.7230894112092</v>
      </c>
      <c r="M288" s="2">
        <f>SUMIF(A:A,A288,L:L)</f>
        <v>3915.8156221567515</v>
      </c>
      <c r="N288" s="3">
        <f t="shared" si="43"/>
        <v>0.08088304454865128</v>
      </c>
      <c r="O288" s="7">
        <f t="shared" si="44"/>
        <v>12.363530645764682</v>
      </c>
      <c r="P288" s="3">
        <f t="shared" si="45"/>
        <v>0.08088304454865128</v>
      </c>
      <c r="Q288" s="3">
        <f>IF(ISNUMBER(P288),SUMIF(A:A,A288,P:P),"")</f>
        <v>0.7539451997425601</v>
      </c>
      <c r="R288" s="3">
        <f t="shared" si="46"/>
        <v>0.10727973939786255</v>
      </c>
      <c r="S288" s="8">
        <f t="shared" si="47"/>
        <v>9.321424582244315</v>
      </c>
    </row>
    <row r="289" spans="1:19" ht="15">
      <c r="A289" s="1">
        <v>28</v>
      </c>
      <c r="B289" s="5">
        <v>0.7118055555555555</v>
      </c>
      <c r="C289" s="1" t="s">
        <v>238</v>
      </c>
      <c r="D289" s="1">
        <v>6</v>
      </c>
      <c r="E289" s="1">
        <v>9</v>
      </c>
      <c r="F289" s="1" t="s">
        <v>293</v>
      </c>
      <c r="G289" s="2">
        <v>50.907500000000006</v>
      </c>
      <c r="H289" s="6">
        <f>1+_xlfn.COUNTIFS(A:A,A289,O:O,"&lt;"&amp;O289)</f>
        <v>5</v>
      </c>
      <c r="I289" s="2">
        <f>_xlfn.AVERAGEIF(A:A,A289,G:G)</f>
        <v>46.7861023809524</v>
      </c>
      <c r="J289" s="2">
        <f t="shared" si="40"/>
        <v>4.121397619047606</v>
      </c>
      <c r="K289" s="2">
        <f t="shared" si="41"/>
        <v>94.1213976190476</v>
      </c>
      <c r="L289" s="2">
        <f t="shared" si="42"/>
        <v>283.52033731135583</v>
      </c>
      <c r="M289" s="2">
        <f>SUMIF(A:A,A289,L:L)</f>
        <v>3915.8156221567515</v>
      </c>
      <c r="N289" s="3">
        <f t="shared" si="43"/>
        <v>0.07240390372496615</v>
      </c>
      <c r="O289" s="7">
        <f t="shared" si="44"/>
        <v>13.811410000745337</v>
      </c>
      <c r="P289" s="3">
        <f t="shared" si="45"/>
        <v>0.07240390372496615</v>
      </c>
      <c r="Q289" s="3">
        <f>IF(ISNUMBER(P289),SUMIF(A:A,A289,P:P),"")</f>
        <v>0.7539451997425601</v>
      </c>
      <c r="R289" s="3">
        <f t="shared" si="46"/>
        <v>0.09603337716015563</v>
      </c>
      <c r="S289" s="8">
        <f t="shared" si="47"/>
        <v>10.413046271738336</v>
      </c>
    </row>
    <row r="290" spans="1:19" ht="15">
      <c r="A290" s="1">
        <v>28</v>
      </c>
      <c r="B290" s="5">
        <v>0.7118055555555555</v>
      </c>
      <c r="C290" s="1" t="s">
        <v>238</v>
      </c>
      <c r="D290" s="1">
        <v>6</v>
      </c>
      <c r="E290" s="1">
        <v>2</v>
      </c>
      <c r="F290" s="1" t="s">
        <v>287</v>
      </c>
      <c r="G290" s="2">
        <v>50.0352666666667</v>
      </c>
      <c r="H290" s="6">
        <f>1+_xlfn.COUNTIFS(A:A,A290,O:O,"&lt;"&amp;O290)</f>
        <v>6</v>
      </c>
      <c r="I290" s="2">
        <f>_xlfn.AVERAGEIF(A:A,A290,G:G)</f>
        <v>46.7861023809524</v>
      </c>
      <c r="J290" s="2">
        <f t="shared" si="40"/>
        <v>3.2491642857143006</v>
      </c>
      <c r="K290" s="2">
        <f t="shared" si="41"/>
        <v>93.2491642857143</v>
      </c>
      <c r="L290" s="2">
        <f t="shared" si="42"/>
        <v>269.0641581083639</v>
      </c>
      <c r="M290" s="2">
        <f>SUMIF(A:A,A290,L:L)</f>
        <v>3915.8156221567515</v>
      </c>
      <c r="N290" s="3">
        <f t="shared" si="43"/>
        <v>0.06871216218300107</v>
      </c>
      <c r="O290" s="7">
        <f t="shared" si="44"/>
        <v>14.553464310098414</v>
      </c>
      <c r="P290" s="3">
        <f t="shared" si="45"/>
        <v>0.06871216218300107</v>
      </c>
      <c r="Q290" s="3">
        <f>IF(ISNUMBER(P290),SUMIF(A:A,A290,P:P),"")</f>
        <v>0.7539451997425601</v>
      </c>
      <c r="R290" s="3">
        <f t="shared" si="46"/>
        <v>0.0911368123392301</v>
      </c>
      <c r="S290" s="8">
        <f t="shared" si="47"/>
        <v>10.972514556223372</v>
      </c>
    </row>
    <row r="291" spans="1:19" ht="15">
      <c r="A291" s="1">
        <v>28</v>
      </c>
      <c r="B291" s="5">
        <v>0.7118055555555555</v>
      </c>
      <c r="C291" s="1" t="s">
        <v>238</v>
      </c>
      <c r="D291" s="1">
        <v>6</v>
      </c>
      <c r="E291" s="1">
        <v>10</v>
      </c>
      <c r="F291" s="1" t="s">
        <v>294</v>
      </c>
      <c r="G291" s="2">
        <v>46.4802666666667</v>
      </c>
      <c r="H291" s="6">
        <f>1+_xlfn.COUNTIFS(A:A,A291,O:O,"&lt;"&amp;O291)</f>
        <v>7</v>
      </c>
      <c r="I291" s="2">
        <f>_xlfn.AVERAGEIF(A:A,A291,G:G)</f>
        <v>46.7861023809524</v>
      </c>
      <c r="J291" s="2">
        <f t="shared" si="40"/>
        <v>-0.3058357142856991</v>
      </c>
      <c r="K291" s="2">
        <f t="shared" si="41"/>
        <v>89.6941642857143</v>
      </c>
      <c r="L291" s="2">
        <f t="shared" si="42"/>
        <v>217.38062670914258</v>
      </c>
      <c r="M291" s="2">
        <f>SUMIF(A:A,A291,L:L)</f>
        <v>3915.8156221567515</v>
      </c>
      <c r="N291" s="3">
        <f t="shared" si="43"/>
        <v>0.05551349902154325</v>
      </c>
      <c r="O291" s="7">
        <f t="shared" si="44"/>
        <v>18.01363664019679</v>
      </c>
      <c r="P291" s="3">
        <f t="shared" si="45"/>
        <v>0.05551349902154325</v>
      </c>
      <c r="Q291" s="3">
        <f>IF(ISNUMBER(P291),SUMIF(A:A,A291,P:P),"")</f>
        <v>0.7539451997425601</v>
      </c>
      <c r="R291" s="3">
        <f t="shared" si="46"/>
        <v>0.07363068170007411</v>
      </c>
      <c r="S291" s="8">
        <f t="shared" si="47"/>
        <v>13.581294874783069</v>
      </c>
    </row>
    <row r="292" spans="1:19" ht="15">
      <c r="A292" s="1">
        <v>28</v>
      </c>
      <c r="B292" s="5">
        <v>0.7118055555555555</v>
      </c>
      <c r="C292" s="1" t="s">
        <v>238</v>
      </c>
      <c r="D292" s="1">
        <v>6</v>
      </c>
      <c r="E292" s="1">
        <v>6</v>
      </c>
      <c r="F292" s="1" t="s">
        <v>290</v>
      </c>
      <c r="G292" s="2">
        <v>43.0489333333333</v>
      </c>
      <c r="H292" s="6">
        <f>1+_xlfn.COUNTIFS(A:A,A292,O:O,"&lt;"&amp;O292)</f>
        <v>8</v>
      </c>
      <c r="I292" s="2">
        <f>_xlfn.AVERAGEIF(A:A,A292,G:G)</f>
        <v>46.7861023809524</v>
      </c>
      <c r="J292" s="2">
        <f t="shared" si="40"/>
        <v>-3.7371690476190977</v>
      </c>
      <c r="K292" s="2">
        <f t="shared" si="41"/>
        <v>86.26283095238091</v>
      </c>
      <c r="L292" s="2">
        <f t="shared" si="42"/>
        <v>176.93277481812333</v>
      </c>
      <c r="M292" s="2">
        <f>SUMIF(A:A,A292,L:L)</f>
        <v>3915.8156221567515</v>
      </c>
      <c r="N292" s="3">
        <f t="shared" si="43"/>
        <v>0.04518414345583319</v>
      </c>
      <c r="O292" s="7">
        <f t="shared" si="44"/>
        <v>22.131657778961436</v>
      </c>
      <c r="P292" s="3">
        <f t="shared" si="45"/>
      </c>
      <c r="Q292" s="3">
        <f>IF(ISNUMBER(P292),SUMIF(A:A,A292,P:P),"")</f>
      </c>
      <c r="R292" s="3">
        <f t="shared" si="46"/>
      </c>
      <c r="S292" s="8">
        <f t="shared" si="47"/>
      </c>
    </row>
    <row r="293" spans="1:19" ht="15">
      <c r="A293" s="1">
        <v>28</v>
      </c>
      <c r="B293" s="5">
        <v>0.7118055555555555</v>
      </c>
      <c r="C293" s="1" t="s">
        <v>238</v>
      </c>
      <c r="D293" s="1">
        <v>6</v>
      </c>
      <c r="E293" s="1">
        <v>7</v>
      </c>
      <c r="F293" s="1" t="s">
        <v>291</v>
      </c>
      <c r="G293" s="2">
        <v>33.4047666666667</v>
      </c>
      <c r="H293" s="6">
        <f>1+_xlfn.COUNTIFS(A:A,A293,O:O,"&lt;"&amp;O293)</f>
        <v>13</v>
      </c>
      <c r="I293" s="2">
        <f>_xlfn.AVERAGEIF(A:A,A293,G:G)</f>
        <v>46.7861023809524</v>
      </c>
      <c r="J293" s="2">
        <f t="shared" si="40"/>
        <v>-13.381335714285697</v>
      </c>
      <c r="K293" s="2">
        <f t="shared" si="41"/>
        <v>76.6186642857143</v>
      </c>
      <c r="L293" s="2">
        <f t="shared" si="42"/>
        <v>99.19819882727361</v>
      </c>
      <c r="M293" s="2">
        <f>SUMIF(A:A,A293,L:L)</f>
        <v>3915.8156221567515</v>
      </c>
      <c r="N293" s="3">
        <f t="shared" si="43"/>
        <v>0.025332704192195153</v>
      </c>
      <c r="O293" s="7">
        <f t="shared" si="44"/>
        <v>39.47466454481767</v>
      </c>
      <c r="P293" s="3">
        <f t="shared" si="45"/>
      </c>
      <c r="Q293" s="3">
        <f>IF(ISNUMBER(P293),SUMIF(A:A,A293,P:P),"")</f>
      </c>
      <c r="R293" s="3">
        <f t="shared" si="46"/>
      </c>
      <c r="S293" s="8">
        <f t="shared" si="47"/>
      </c>
    </row>
    <row r="294" spans="1:19" ht="15">
      <c r="A294" s="1">
        <v>28</v>
      </c>
      <c r="B294" s="5">
        <v>0.7118055555555555</v>
      </c>
      <c r="C294" s="1" t="s">
        <v>238</v>
      </c>
      <c r="D294" s="1">
        <v>6</v>
      </c>
      <c r="E294" s="1">
        <v>11</v>
      </c>
      <c r="F294" s="1" t="s">
        <v>295</v>
      </c>
      <c r="G294" s="2">
        <v>40.3477666666667</v>
      </c>
      <c r="H294" s="6">
        <f>1+_xlfn.COUNTIFS(A:A,A294,O:O,"&lt;"&amp;O294)</f>
        <v>11</v>
      </c>
      <c r="I294" s="2">
        <f>_xlfn.AVERAGEIF(A:A,A294,G:G)</f>
        <v>46.7861023809524</v>
      </c>
      <c r="J294" s="2">
        <f t="shared" si="40"/>
        <v>-6.438335714285699</v>
      </c>
      <c r="K294" s="2">
        <f t="shared" si="41"/>
        <v>83.5616642857143</v>
      </c>
      <c r="L294" s="2">
        <f t="shared" si="42"/>
        <v>150.46038954306658</v>
      </c>
      <c r="M294" s="2">
        <f>SUMIF(A:A,A294,L:L)</f>
        <v>3915.8156221567515</v>
      </c>
      <c r="N294" s="3">
        <f t="shared" si="43"/>
        <v>0.03842376762882315</v>
      </c>
      <c r="O294" s="7">
        <f t="shared" si="44"/>
        <v>26.0255581821149</v>
      </c>
      <c r="P294" s="3">
        <f t="shared" si="45"/>
      </c>
      <c r="Q294" s="3">
        <f>IF(ISNUMBER(P294),SUMIF(A:A,A294,P:P),"")</f>
      </c>
      <c r="R294" s="3">
        <f t="shared" si="46"/>
      </c>
      <c r="S294" s="8">
        <f t="shared" si="47"/>
      </c>
    </row>
    <row r="295" spans="1:19" ht="15">
      <c r="A295" s="1">
        <v>28</v>
      </c>
      <c r="B295" s="5">
        <v>0.7118055555555555</v>
      </c>
      <c r="C295" s="1" t="s">
        <v>238</v>
      </c>
      <c r="D295" s="1">
        <v>6</v>
      </c>
      <c r="E295" s="1">
        <v>12</v>
      </c>
      <c r="F295" s="1" t="s">
        <v>296</v>
      </c>
      <c r="G295" s="2">
        <v>41.3946</v>
      </c>
      <c r="H295" s="6">
        <f>1+_xlfn.COUNTIFS(A:A,A295,O:O,"&lt;"&amp;O295)</f>
        <v>10</v>
      </c>
      <c r="I295" s="2">
        <f>_xlfn.AVERAGEIF(A:A,A295,G:G)</f>
        <v>46.7861023809524</v>
      </c>
      <c r="J295" s="2">
        <f t="shared" si="40"/>
        <v>-5.391502380952403</v>
      </c>
      <c r="K295" s="2">
        <f t="shared" si="41"/>
        <v>84.6084976190476</v>
      </c>
      <c r="L295" s="2">
        <f t="shared" si="42"/>
        <v>160.21390956970038</v>
      </c>
      <c r="M295" s="2">
        <f>SUMIF(A:A,A295,L:L)</f>
        <v>3915.8156221567515</v>
      </c>
      <c r="N295" s="3">
        <f t="shared" si="43"/>
        <v>0.04091456928236519</v>
      </c>
      <c r="O295" s="7">
        <f t="shared" si="44"/>
        <v>24.441171385641724</v>
      </c>
      <c r="P295" s="3">
        <f t="shared" si="45"/>
      </c>
      <c r="Q295" s="3">
        <f>IF(ISNUMBER(P295),SUMIF(A:A,A295,P:P),"")</f>
      </c>
      <c r="R295" s="3">
        <f t="shared" si="46"/>
      </c>
      <c r="S295" s="8">
        <f t="shared" si="47"/>
      </c>
    </row>
    <row r="296" spans="1:19" ht="15">
      <c r="A296" s="1">
        <v>28</v>
      </c>
      <c r="B296" s="5">
        <v>0.7118055555555555</v>
      </c>
      <c r="C296" s="1" t="s">
        <v>238</v>
      </c>
      <c r="D296" s="1">
        <v>6</v>
      </c>
      <c r="E296" s="1">
        <v>13</v>
      </c>
      <c r="F296" s="1" t="s">
        <v>297</v>
      </c>
      <c r="G296" s="2">
        <v>42.5420666666667</v>
      </c>
      <c r="H296" s="6">
        <f>1+_xlfn.COUNTIFS(A:A,A296,O:O,"&lt;"&amp;O296)</f>
        <v>9</v>
      </c>
      <c r="I296" s="2">
        <f>_xlfn.AVERAGEIF(A:A,A296,G:G)</f>
        <v>46.7861023809524</v>
      </c>
      <c r="J296" s="2">
        <f t="shared" si="40"/>
        <v>-4.244035714285701</v>
      </c>
      <c r="K296" s="2">
        <f t="shared" si="41"/>
        <v>85.7559642857143</v>
      </c>
      <c r="L296" s="2">
        <f t="shared" si="42"/>
        <v>171.632893739544</v>
      </c>
      <c r="M296" s="2">
        <f>SUMIF(A:A,A296,L:L)</f>
        <v>3915.8156221567515</v>
      </c>
      <c r="N296" s="3">
        <f t="shared" si="43"/>
        <v>0.04383068823986459</v>
      </c>
      <c r="O296" s="7">
        <f t="shared" si="44"/>
        <v>22.8150649729129</v>
      </c>
      <c r="P296" s="3">
        <f t="shared" si="45"/>
      </c>
      <c r="Q296" s="3">
        <f>IF(ISNUMBER(P296),SUMIF(A:A,A296,P:P),"")</f>
      </c>
      <c r="R296" s="3">
        <f t="shared" si="46"/>
      </c>
      <c r="S296" s="8">
        <f t="shared" si="47"/>
      </c>
    </row>
    <row r="297" spans="1:19" ht="15">
      <c r="A297" s="1">
        <v>28</v>
      </c>
      <c r="B297" s="5">
        <v>0.7118055555555555</v>
      </c>
      <c r="C297" s="1" t="s">
        <v>238</v>
      </c>
      <c r="D297" s="1">
        <v>6</v>
      </c>
      <c r="E297" s="1">
        <v>14</v>
      </c>
      <c r="F297" s="1" t="s">
        <v>298</v>
      </c>
      <c r="G297" s="2">
        <v>38.7336</v>
      </c>
      <c r="H297" s="6">
        <f>1+_xlfn.COUNTIFS(A:A,A297,O:O,"&lt;"&amp;O297)</f>
        <v>12</v>
      </c>
      <c r="I297" s="2">
        <f>_xlfn.AVERAGEIF(A:A,A297,G:G)</f>
        <v>46.7861023809524</v>
      </c>
      <c r="J297" s="2">
        <f t="shared" si="40"/>
        <v>-8.052502380952397</v>
      </c>
      <c r="K297" s="2">
        <f t="shared" si="41"/>
        <v>81.9474976190476</v>
      </c>
      <c r="L297" s="2">
        <f t="shared" si="42"/>
        <v>136.57171443577198</v>
      </c>
      <c r="M297" s="2">
        <f>SUMIF(A:A,A297,L:L)</f>
        <v>3915.8156221567515</v>
      </c>
      <c r="N297" s="3">
        <f t="shared" si="43"/>
        <v>0.03487695224029753</v>
      </c>
      <c r="O297" s="7">
        <f t="shared" si="44"/>
        <v>28.672230105146056</v>
      </c>
      <c r="P297" s="3">
        <f t="shared" si="45"/>
      </c>
      <c r="Q297" s="3">
        <f>IF(ISNUMBER(P297),SUMIF(A:A,A297,P:P),"")</f>
      </c>
      <c r="R297" s="3">
        <f t="shared" si="46"/>
      </c>
      <c r="S297" s="8">
        <f t="shared" si="47"/>
      </c>
    </row>
    <row r="298" spans="1:19" ht="15">
      <c r="A298" s="1">
        <v>28</v>
      </c>
      <c r="B298" s="5">
        <v>0.7118055555555555</v>
      </c>
      <c r="C298" s="1" t="s">
        <v>238</v>
      </c>
      <c r="D298" s="1">
        <v>6</v>
      </c>
      <c r="E298" s="1">
        <v>15</v>
      </c>
      <c r="F298" s="1" t="s">
        <v>299</v>
      </c>
      <c r="G298" s="2">
        <v>27.232200000000002</v>
      </c>
      <c r="H298" s="6">
        <f>1+_xlfn.COUNTIFS(A:A,A298,O:O,"&lt;"&amp;O298)</f>
        <v>14</v>
      </c>
      <c r="I298" s="2">
        <f>_xlfn.AVERAGEIF(A:A,A298,G:G)</f>
        <v>46.7861023809524</v>
      </c>
      <c r="J298" s="2">
        <f t="shared" si="40"/>
        <v>-19.553902380952398</v>
      </c>
      <c r="K298" s="2">
        <f t="shared" si="41"/>
        <v>70.4460976190476</v>
      </c>
      <c r="L298" s="2">
        <f t="shared" si="42"/>
        <v>68.49534982126312</v>
      </c>
      <c r="M298" s="2">
        <f>SUMIF(A:A,A298,L:L)</f>
        <v>3915.8156221567515</v>
      </c>
      <c r="N298" s="3">
        <f t="shared" si="43"/>
        <v>0.01749197521806128</v>
      </c>
      <c r="O298" s="7">
        <f t="shared" si="44"/>
        <v>57.16907253375555</v>
      </c>
      <c r="P298" s="3">
        <f t="shared" si="45"/>
      </c>
      <c r="Q298" s="3">
        <f>IF(ISNUMBER(P298),SUMIF(A:A,A298,P:P),"")</f>
      </c>
      <c r="R298" s="3">
        <f t="shared" si="46"/>
      </c>
      <c r="S298" s="8">
        <f t="shared" si="47"/>
      </c>
    </row>
    <row r="299" spans="1:19" ht="15">
      <c r="A299" s="1">
        <v>11</v>
      </c>
      <c r="B299" s="5">
        <v>0.7145833333333332</v>
      </c>
      <c r="C299" s="1" t="s">
        <v>54</v>
      </c>
      <c r="D299" s="1">
        <v>7</v>
      </c>
      <c r="E299" s="1">
        <v>10</v>
      </c>
      <c r="F299" s="1" t="s">
        <v>104</v>
      </c>
      <c r="G299" s="2">
        <v>68.97330000000001</v>
      </c>
      <c r="H299" s="6">
        <f>1+_xlfn.COUNTIFS(A:A,A299,O:O,"&lt;"&amp;O299)</f>
        <v>1</v>
      </c>
      <c r="I299" s="2">
        <f>_xlfn.AVERAGEIF(A:A,A299,G:G)</f>
        <v>49.61507777777778</v>
      </c>
      <c r="J299" s="2">
        <f t="shared" si="40"/>
        <v>19.35822222222223</v>
      </c>
      <c r="K299" s="2">
        <f t="shared" si="41"/>
        <v>109.35822222222222</v>
      </c>
      <c r="L299" s="2">
        <f t="shared" si="42"/>
        <v>707.3271815600799</v>
      </c>
      <c r="M299" s="2">
        <f>SUMIF(A:A,A299,L:L)</f>
        <v>3387.3558927302556</v>
      </c>
      <c r="N299" s="3">
        <f t="shared" si="43"/>
        <v>0.20881395517905396</v>
      </c>
      <c r="O299" s="7">
        <f t="shared" si="44"/>
        <v>4.788951960334831</v>
      </c>
      <c r="P299" s="3">
        <f t="shared" si="45"/>
        <v>0.20881395517905396</v>
      </c>
      <c r="Q299" s="3">
        <f>IF(ISNUMBER(P299),SUMIF(A:A,A299,P:P),"")</f>
        <v>0.8829523045819286</v>
      </c>
      <c r="R299" s="3">
        <f t="shared" si="46"/>
        <v>0.23649516977921678</v>
      </c>
      <c r="S299" s="8">
        <f t="shared" si="47"/>
        <v>4.228416169909784</v>
      </c>
    </row>
    <row r="300" spans="1:19" ht="15">
      <c r="A300" s="1">
        <v>11</v>
      </c>
      <c r="B300" s="5">
        <v>0.7145833333333332</v>
      </c>
      <c r="C300" s="1" t="s">
        <v>54</v>
      </c>
      <c r="D300" s="1">
        <v>7</v>
      </c>
      <c r="E300" s="1">
        <v>3</v>
      </c>
      <c r="F300" s="1" t="s">
        <v>97</v>
      </c>
      <c r="G300" s="2">
        <v>61.441500000000005</v>
      </c>
      <c r="H300" s="6">
        <f>1+_xlfn.COUNTIFS(A:A,A300,O:O,"&lt;"&amp;O300)</f>
        <v>2</v>
      </c>
      <c r="I300" s="2">
        <f>_xlfn.AVERAGEIF(A:A,A300,G:G)</f>
        <v>49.61507777777778</v>
      </c>
      <c r="J300" s="2">
        <f t="shared" si="40"/>
        <v>11.826422222222227</v>
      </c>
      <c r="K300" s="2">
        <f t="shared" si="41"/>
        <v>101.82642222222222</v>
      </c>
      <c r="L300" s="2">
        <f t="shared" si="42"/>
        <v>450.15201342590103</v>
      </c>
      <c r="M300" s="2">
        <f>SUMIF(A:A,A300,L:L)</f>
        <v>3387.3558927302556</v>
      </c>
      <c r="N300" s="3">
        <f t="shared" si="43"/>
        <v>0.13289185656340122</v>
      </c>
      <c r="O300" s="7">
        <f t="shared" si="44"/>
        <v>7.524915565634462</v>
      </c>
      <c r="P300" s="3">
        <f t="shared" si="45"/>
        <v>0.13289185656340122</v>
      </c>
      <c r="Q300" s="3">
        <f>IF(ISNUMBER(P300),SUMIF(A:A,A300,P:P),"")</f>
        <v>0.8829523045819286</v>
      </c>
      <c r="R300" s="3">
        <f t="shared" si="46"/>
        <v>0.15050853355700172</v>
      </c>
      <c r="S300" s="8">
        <f t="shared" si="47"/>
        <v>6.6441415404613755</v>
      </c>
    </row>
    <row r="301" spans="1:19" ht="15">
      <c r="A301" s="1">
        <v>11</v>
      </c>
      <c r="B301" s="5">
        <v>0.7145833333333332</v>
      </c>
      <c r="C301" s="1" t="s">
        <v>54</v>
      </c>
      <c r="D301" s="1">
        <v>7</v>
      </c>
      <c r="E301" s="1">
        <v>2</v>
      </c>
      <c r="F301" s="1" t="s">
        <v>96</v>
      </c>
      <c r="G301" s="2">
        <v>59.502333333333304</v>
      </c>
      <c r="H301" s="6">
        <f>1+_xlfn.COUNTIFS(A:A,A301,O:O,"&lt;"&amp;O301)</f>
        <v>3</v>
      </c>
      <c r="I301" s="2">
        <f>_xlfn.AVERAGEIF(A:A,A301,G:G)</f>
        <v>49.61507777777778</v>
      </c>
      <c r="J301" s="2">
        <f t="shared" si="40"/>
        <v>9.887255555555527</v>
      </c>
      <c r="K301" s="2">
        <f t="shared" si="41"/>
        <v>99.88725555555553</v>
      </c>
      <c r="L301" s="2">
        <f t="shared" si="42"/>
        <v>400.7089419972498</v>
      </c>
      <c r="M301" s="2">
        <f>SUMIF(A:A,A301,L:L)</f>
        <v>3387.3558927302556</v>
      </c>
      <c r="N301" s="3">
        <f t="shared" si="43"/>
        <v>0.11829549497802336</v>
      </c>
      <c r="O301" s="7">
        <f t="shared" si="44"/>
        <v>8.45340729320062</v>
      </c>
      <c r="P301" s="3">
        <f t="shared" si="45"/>
        <v>0.11829549497802336</v>
      </c>
      <c r="Q301" s="3">
        <f>IF(ISNUMBER(P301),SUMIF(A:A,A301,P:P),"")</f>
        <v>0.8829523045819286</v>
      </c>
      <c r="R301" s="3">
        <f t="shared" si="46"/>
        <v>0.13397721979335608</v>
      </c>
      <c r="S301" s="8">
        <f t="shared" si="47"/>
        <v>7.463955451101172</v>
      </c>
    </row>
    <row r="302" spans="1:19" ht="15">
      <c r="A302" s="1">
        <v>11</v>
      </c>
      <c r="B302" s="5">
        <v>0.7145833333333332</v>
      </c>
      <c r="C302" s="1" t="s">
        <v>54</v>
      </c>
      <c r="D302" s="1">
        <v>7</v>
      </c>
      <c r="E302" s="1">
        <v>9</v>
      </c>
      <c r="F302" s="1" t="s">
        <v>103</v>
      </c>
      <c r="G302" s="2">
        <v>58.0899333333333</v>
      </c>
      <c r="H302" s="6">
        <f>1+_xlfn.COUNTIFS(A:A,A302,O:O,"&lt;"&amp;O302)</f>
        <v>4</v>
      </c>
      <c r="I302" s="2">
        <f>_xlfn.AVERAGEIF(A:A,A302,G:G)</f>
        <v>49.61507777777778</v>
      </c>
      <c r="J302" s="2">
        <f t="shared" si="40"/>
        <v>8.474855555555521</v>
      </c>
      <c r="K302" s="2">
        <f t="shared" si="41"/>
        <v>98.47485555555552</v>
      </c>
      <c r="L302" s="2">
        <f t="shared" si="42"/>
        <v>368.1503201134138</v>
      </c>
      <c r="M302" s="2">
        <f>SUMIF(A:A,A302,L:L)</f>
        <v>3387.3558927302556</v>
      </c>
      <c r="N302" s="3">
        <f t="shared" si="43"/>
        <v>0.10868368478892826</v>
      </c>
      <c r="O302" s="7">
        <f t="shared" si="44"/>
        <v>9.201013030999766</v>
      </c>
      <c r="P302" s="3">
        <f t="shared" si="45"/>
        <v>0.10868368478892826</v>
      </c>
      <c r="Q302" s="3">
        <f>IF(ISNUMBER(P302),SUMIF(A:A,A302,P:P),"")</f>
        <v>0.8829523045819286</v>
      </c>
      <c r="R302" s="3">
        <f t="shared" si="46"/>
        <v>0.12309122953180258</v>
      </c>
      <c r="S302" s="8">
        <f t="shared" si="47"/>
        <v>8.124055660209601</v>
      </c>
    </row>
    <row r="303" spans="1:19" ht="15">
      <c r="A303" s="1">
        <v>11</v>
      </c>
      <c r="B303" s="5">
        <v>0.7145833333333332</v>
      </c>
      <c r="C303" s="1" t="s">
        <v>54</v>
      </c>
      <c r="D303" s="1">
        <v>7</v>
      </c>
      <c r="E303" s="1">
        <v>11</v>
      </c>
      <c r="F303" s="1" t="s">
        <v>105</v>
      </c>
      <c r="G303" s="2">
        <v>55.3162</v>
      </c>
      <c r="H303" s="6">
        <f>1+_xlfn.COUNTIFS(A:A,A303,O:O,"&lt;"&amp;O303)</f>
        <v>5</v>
      </c>
      <c r="I303" s="2">
        <f>_xlfn.AVERAGEIF(A:A,A303,G:G)</f>
        <v>49.61507777777778</v>
      </c>
      <c r="J303" s="2">
        <f t="shared" si="40"/>
        <v>5.701122222222224</v>
      </c>
      <c r="K303" s="2">
        <f t="shared" si="41"/>
        <v>95.70112222222222</v>
      </c>
      <c r="L303" s="2">
        <f t="shared" si="42"/>
        <v>311.7081499893116</v>
      </c>
      <c r="M303" s="2">
        <f>SUMIF(A:A,A303,L:L)</f>
        <v>3387.3558927302556</v>
      </c>
      <c r="N303" s="3">
        <f t="shared" si="43"/>
        <v>0.0920210807073096</v>
      </c>
      <c r="O303" s="7">
        <f t="shared" si="44"/>
        <v>10.867075156188271</v>
      </c>
      <c r="P303" s="3">
        <f t="shared" si="45"/>
        <v>0.0920210807073096</v>
      </c>
      <c r="Q303" s="3">
        <f>IF(ISNUMBER(P303),SUMIF(A:A,A303,P:P),"")</f>
        <v>0.8829523045819286</v>
      </c>
      <c r="R303" s="3">
        <f t="shared" si="46"/>
        <v>0.10421976388733806</v>
      </c>
      <c r="S303" s="8">
        <f t="shared" si="47"/>
        <v>9.595109053221456</v>
      </c>
    </row>
    <row r="304" spans="1:19" ht="15">
      <c r="A304" s="1">
        <v>11</v>
      </c>
      <c r="B304" s="5">
        <v>0.7145833333333332</v>
      </c>
      <c r="C304" s="1" t="s">
        <v>54</v>
      </c>
      <c r="D304" s="1">
        <v>7</v>
      </c>
      <c r="E304" s="1">
        <v>5</v>
      </c>
      <c r="F304" s="1" t="s">
        <v>99</v>
      </c>
      <c r="G304" s="2">
        <v>53.5337333333333</v>
      </c>
      <c r="H304" s="6">
        <f>1+_xlfn.COUNTIFS(A:A,A304,O:O,"&lt;"&amp;O304)</f>
        <v>6</v>
      </c>
      <c r="I304" s="2">
        <f>_xlfn.AVERAGEIF(A:A,A304,G:G)</f>
        <v>49.61507777777778</v>
      </c>
      <c r="J304" s="2">
        <f t="shared" si="40"/>
        <v>3.9186555555555245</v>
      </c>
      <c r="K304" s="2">
        <f t="shared" si="41"/>
        <v>93.91865555555552</v>
      </c>
      <c r="L304" s="2">
        <f t="shared" si="42"/>
        <v>280.0923396686933</v>
      </c>
      <c r="M304" s="2">
        <f>SUMIF(A:A,A304,L:L)</f>
        <v>3387.3558927302556</v>
      </c>
      <c r="N304" s="3">
        <f t="shared" si="43"/>
        <v>0.08268760311540073</v>
      </c>
      <c r="O304" s="7">
        <f t="shared" si="44"/>
        <v>12.09371129798474</v>
      </c>
      <c r="P304" s="3">
        <f t="shared" si="45"/>
        <v>0.08268760311540073</v>
      </c>
      <c r="Q304" s="3">
        <f>IF(ISNUMBER(P304),SUMIF(A:A,A304,P:P),"")</f>
        <v>0.8829523045819286</v>
      </c>
      <c r="R304" s="3">
        <f t="shared" si="46"/>
        <v>0.09364900310731132</v>
      </c>
      <c r="S304" s="8">
        <f t="shared" si="47"/>
        <v>10.678170261504134</v>
      </c>
    </row>
    <row r="305" spans="1:19" ht="15">
      <c r="A305" s="1">
        <v>11</v>
      </c>
      <c r="B305" s="5">
        <v>0.7145833333333332</v>
      </c>
      <c r="C305" s="1" t="s">
        <v>54</v>
      </c>
      <c r="D305" s="1">
        <v>7</v>
      </c>
      <c r="E305" s="1">
        <v>4</v>
      </c>
      <c r="F305" s="1" t="s">
        <v>98</v>
      </c>
      <c r="G305" s="2">
        <v>52.8205666666666</v>
      </c>
      <c r="H305" s="6">
        <f>1+_xlfn.COUNTIFS(A:A,A305,O:O,"&lt;"&amp;O305)</f>
        <v>7</v>
      </c>
      <c r="I305" s="2">
        <f>_xlfn.AVERAGEIF(A:A,A305,G:G)</f>
        <v>49.61507777777778</v>
      </c>
      <c r="J305" s="2">
        <f t="shared" si="40"/>
        <v>3.205488888888823</v>
      </c>
      <c r="K305" s="2">
        <f t="shared" si="41"/>
        <v>93.20548888888882</v>
      </c>
      <c r="L305" s="2">
        <f t="shared" si="42"/>
        <v>268.35999212058607</v>
      </c>
      <c r="M305" s="2">
        <f>SUMIF(A:A,A305,L:L)</f>
        <v>3387.3558927302556</v>
      </c>
      <c r="N305" s="3">
        <f t="shared" si="43"/>
        <v>0.07922403214156638</v>
      </c>
      <c r="O305" s="7">
        <f t="shared" si="44"/>
        <v>12.622432524175087</v>
      </c>
      <c r="P305" s="3">
        <f t="shared" si="45"/>
        <v>0.07922403214156638</v>
      </c>
      <c r="Q305" s="3">
        <f>IF(ISNUMBER(P305),SUMIF(A:A,A305,P:P),"")</f>
        <v>0.8829523045819286</v>
      </c>
      <c r="R305" s="3">
        <f t="shared" si="46"/>
        <v>0.08972628728692018</v>
      </c>
      <c r="S305" s="8">
        <f t="shared" si="47"/>
        <v>11.145005886650283</v>
      </c>
    </row>
    <row r="306" spans="1:19" ht="15">
      <c r="A306" s="1">
        <v>11</v>
      </c>
      <c r="B306" s="5">
        <v>0.7145833333333332</v>
      </c>
      <c r="C306" s="1" t="s">
        <v>54</v>
      </c>
      <c r="D306" s="1">
        <v>7</v>
      </c>
      <c r="E306" s="1">
        <v>6</v>
      </c>
      <c r="F306" s="1" t="s">
        <v>100</v>
      </c>
      <c r="G306" s="2">
        <v>48.281</v>
      </c>
      <c r="H306" s="6">
        <f>1+_xlfn.COUNTIFS(A:A,A306,O:O,"&lt;"&amp;O306)</f>
        <v>8</v>
      </c>
      <c r="I306" s="2">
        <f>_xlfn.AVERAGEIF(A:A,A306,G:G)</f>
        <v>49.61507777777778</v>
      </c>
      <c r="J306" s="2">
        <f t="shared" si="40"/>
        <v>-1.3340777777777788</v>
      </c>
      <c r="K306" s="2">
        <f t="shared" si="41"/>
        <v>88.66592222222222</v>
      </c>
      <c r="L306" s="2">
        <f t="shared" si="42"/>
        <v>204.37475305012012</v>
      </c>
      <c r="M306" s="2">
        <f>SUMIF(A:A,A306,L:L)</f>
        <v>3387.3558927302556</v>
      </c>
      <c r="N306" s="3">
        <f t="shared" si="43"/>
        <v>0.06033459710824517</v>
      </c>
      <c r="O306" s="7">
        <f t="shared" si="44"/>
        <v>16.574238462319034</v>
      </c>
      <c r="P306" s="3">
        <f t="shared" si="45"/>
        <v>0.06033459710824517</v>
      </c>
      <c r="Q306" s="3">
        <f>IF(ISNUMBER(P306),SUMIF(A:A,A306,P:P),"")</f>
        <v>0.8829523045819286</v>
      </c>
      <c r="R306" s="3">
        <f t="shared" si="46"/>
        <v>0.06833279305705324</v>
      </c>
      <c r="S306" s="8">
        <f t="shared" si="47"/>
        <v>14.634262046995033</v>
      </c>
    </row>
    <row r="307" spans="1:19" ht="15">
      <c r="A307" s="1">
        <v>11</v>
      </c>
      <c r="B307" s="5">
        <v>0.7145833333333332</v>
      </c>
      <c r="C307" s="1" t="s">
        <v>54</v>
      </c>
      <c r="D307" s="1">
        <v>7</v>
      </c>
      <c r="E307" s="1">
        <v>1</v>
      </c>
      <c r="F307" s="1" t="s">
        <v>95</v>
      </c>
      <c r="G307" s="2">
        <v>43.2718333333334</v>
      </c>
      <c r="H307" s="6">
        <f>1+_xlfn.COUNTIFS(A:A,A307,O:O,"&lt;"&amp;O307)</f>
        <v>9</v>
      </c>
      <c r="I307" s="2">
        <f>_xlfn.AVERAGEIF(A:A,A307,G:G)</f>
        <v>49.61507777777778</v>
      </c>
      <c r="J307" s="2">
        <f t="shared" si="40"/>
        <v>-6.34324444444438</v>
      </c>
      <c r="K307" s="2">
        <f t="shared" si="41"/>
        <v>83.65675555555562</v>
      </c>
      <c r="L307" s="2">
        <f t="shared" si="42"/>
        <v>151.3212913050964</v>
      </c>
      <c r="M307" s="2">
        <f>SUMIF(A:A,A307,L:L)</f>
        <v>3387.3558927302556</v>
      </c>
      <c r="N307" s="3">
        <f t="shared" si="43"/>
        <v>0.04467239230157459</v>
      </c>
      <c r="O307" s="7">
        <f t="shared" si="44"/>
        <v>22.38519023671702</v>
      </c>
      <c r="P307" s="3">
        <f t="shared" si="45"/>
      </c>
      <c r="Q307" s="3">
        <f>IF(ISNUMBER(P307),SUMIF(A:A,A307,P:P),"")</f>
      </c>
      <c r="R307" s="3">
        <f t="shared" si="46"/>
      </c>
      <c r="S307" s="8">
        <f t="shared" si="47"/>
      </c>
    </row>
    <row r="308" spans="1:19" ht="15">
      <c r="A308" s="1">
        <v>11</v>
      </c>
      <c r="B308" s="5">
        <v>0.7145833333333332</v>
      </c>
      <c r="C308" s="1" t="s">
        <v>54</v>
      </c>
      <c r="D308" s="1">
        <v>7</v>
      </c>
      <c r="E308" s="1">
        <v>7</v>
      </c>
      <c r="F308" s="1" t="s">
        <v>101</v>
      </c>
      <c r="G308" s="2">
        <v>21.5297666666667</v>
      </c>
      <c r="H308" s="6">
        <f>1+_xlfn.COUNTIFS(A:A,A308,O:O,"&lt;"&amp;O308)</f>
        <v>12</v>
      </c>
      <c r="I308" s="2">
        <f>_xlfn.AVERAGEIF(A:A,A308,G:G)</f>
        <v>49.61507777777778</v>
      </c>
      <c r="J308" s="2">
        <f t="shared" si="40"/>
        <v>-28.08531111111108</v>
      </c>
      <c r="K308" s="2">
        <f t="shared" si="41"/>
        <v>61.91468888888892</v>
      </c>
      <c r="L308" s="2">
        <f t="shared" si="42"/>
        <v>41.05371508780297</v>
      </c>
      <c r="M308" s="2">
        <f>SUMIF(A:A,A308,L:L)</f>
        <v>3387.3558927302556</v>
      </c>
      <c r="N308" s="3">
        <f t="shared" si="43"/>
        <v>0.012119693468262383</v>
      </c>
      <c r="O308" s="7">
        <f t="shared" si="44"/>
        <v>82.51033762682873</v>
      </c>
      <c r="P308" s="3">
        <f t="shared" si="45"/>
      </c>
      <c r="Q308" s="3">
        <f>IF(ISNUMBER(P308),SUMIF(A:A,A308,P:P),"")</f>
      </c>
      <c r="R308" s="3">
        <f t="shared" si="46"/>
      </c>
      <c r="S308" s="8">
        <f t="shared" si="47"/>
      </c>
    </row>
    <row r="309" spans="1:19" ht="15">
      <c r="A309" s="1">
        <v>11</v>
      </c>
      <c r="B309" s="5">
        <v>0.7145833333333332</v>
      </c>
      <c r="C309" s="1" t="s">
        <v>54</v>
      </c>
      <c r="D309" s="1">
        <v>7</v>
      </c>
      <c r="E309" s="1">
        <v>8</v>
      </c>
      <c r="F309" s="1" t="s">
        <v>102</v>
      </c>
      <c r="G309" s="2">
        <v>32.6612666666667</v>
      </c>
      <c r="H309" s="6">
        <f>1+_xlfn.COUNTIFS(A:A,A309,O:O,"&lt;"&amp;O309)</f>
        <v>11</v>
      </c>
      <c r="I309" s="2">
        <f>_xlfn.AVERAGEIF(A:A,A309,G:G)</f>
        <v>49.61507777777778</v>
      </c>
      <c r="J309" s="2">
        <f t="shared" si="40"/>
        <v>-16.95381111111108</v>
      </c>
      <c r="K309" s="2">
        <f t="shared" si="41"/>
        <v>73.04618888888892</v>
      </c>
      <c r="L309" s="2">
        <f t="shared" si="42"/>
        <v>80.0595980813076</v>
      </c>
      <c r="M309" s="2">
        <f>SUMIF(A:A,A309,L:L)</f>
        <v>3387.3558927302556</v>
      </c>
      <c r="N309" s="3">
        <f t="shared" si="43"/>
        <v>0.023634835138854705</v>
      </c>
      <c r="O309" s="7">
        <f t="shared" si="44"/>
        <v>42.31042840472539</v>
      </c>
      <c r="P309" s="3">
        <f t="shared" si="45"/>
      </c>
      <c r="Q309" s="3">
        <f>IF(ISNUMBER(P309),SUMIF(A:A,A309,P:P),"")</f>
      </c>
      <c r="R309" s="3">
        <f t="shared" si="46"/>
      </c>
      <c r="S309" s="8">
        <f t="shared" si="47"/>
      </c>
    </row>
    <row r="310" spans="1:19" ht="15">
      <c r="A310" s="1">
        <v>11</v>
      </c>
      <c r="B310" s="5">
        <v>0.7145833333333332</v>
      </c>
      <c r="C310" s="1" t="s">
        <v>54</v>
      </c>
      <c r="D310" s="1">
        <v>7</v>
      </c>
      <c r="E310" s="1">
        <v>12</v>
      </c>
      <c r="F310" s="1" t="s">
        <v>106</v>
      </c>
      <c r="G310" s="2">
        <v>39.9595</v>
      </c>
      <c r="H310" s="6">
        <f>1+_xlfn.COUNTIFS(A:A,A310,O:O,"&lt;"&amp;O310)</f>
        <v>10</v>
      </c>
      <c r="I310" s="2">
        <f>_xlfn.AVERAGEIF(A:A,A310,G:G)</f>
        <v>49.61507777777778</v>
      </c>
      <c r="J310" s="2">
        <f t="shared" si="40"/>
        <v>-9.65557777777778</v>
      </c>
      <c r="K310" s="2">
        <f t="shared" si="41"/>
        <v>80.34442222222222</v>
      </c>
      <c r="L310" s="2">
        <f t="shared" si="42"/>
        <v>124.04759633069246</v>
      </c>
      <c r="M310" s="2">
        <f>SUMIF(A:A,A310,L:L)</f>
        <v>3387.3558927302556</v>
      </c>
      <c r="N310" s="3">
        <f t="shared" si="43"/>
        <v>0.036620774509379464</v>
      </c>
      <c r="O310" s="7">
        <f t="shared" si="44"/>
        <v>27.306904711801653</v>
      </c>
      <c r="P310" s="3">
        <f t="shared" si="45"/>
      </c>
      <c r="Q310" s="3">
        <f>IF(ISNUMBER(P310),SUMIF(A:A,A310,P:P),"")</f>
      </c>
      <c r="R310" s="3">
        <f t="shared" si="46"/>
      </c>
      <c r="S310" s="8">
        <f t="shared" si="47"/>
      </c>
    </row>
    <row r="311" spans="1:19" ht="15">
      <c r="A311" s="1">
        <v>2</v>
      </c>
      <c r="B311" s="5">
        <v>0.717361111111111</v>
      </c>
      <c r="C311" s="1" t="s">
        <v>25</v>
      </c>
      <c r="D311" s="1">
        <v>2</v>
      </c>
      <c r="E311" s="1">
        <v>1</v>
      </c>
      <c r="F311" s="1" t="s">
        <v>32</v>
      </c>
      <c r="G311" s="2">
        <v>71.51546666666661</v>
      </c>
      <c r="H311" s="6">
        <f>1+_xlfn.COUNTIFS(A:A,A311,O:O,"&lt;"&amp;O311)</f>
        <v>1</v>
      </c>
      <c r="I311" s="2">
        <f>_xlfn.AVERAGEIF(A:A,A311,G:G)</f>
        <v>53.2151533333333</v>
      </c>
      <c r="J311" s="2">
        <f t="shared" si="40"/>
        <v>18.300313333333314</v>
      </c>
      <c r="K311" s="2">
        <f t="shared" si="41"/>
        <v>108.30031333333332</v>
      </c>
      <c r="L311" s="2">
        <f t="shared" si="42"/>
        <v>663.8251589708043</v>
      </c>
      <c r="M311" s="2">
        <f>SUMIF(A:A,A311,L:L)</f>
        <v>1503.7435230352155</v>
      </c>
      <c r="N311" s="3">
        <f t="shared" si="43"/>
        <v>0.4414483911664093</v>
      </c>
      <c r="O311" s="7">
        <f t="shared" si="44"/>
        <v>2.2652704597195776</v>
      </c>
      <c r="P311" s="3">
        <f t="shared" si="45"/>
        <v>0.4414483911664093</v>
      </c>
      <c r="Q311" s="3">
        <f>IF(ISNUMBER(P311),SUMIF(A:A,A311,P:P),"")</f>
        <v>1</v>
      </c>
      <c r="R311" s="3">
        <f t="shared" si="46"/>
        <v>0.4414483911664093</v>
      </c>
      <c r="S311" s="8">
        <f t="shared" si="47"/>
        <v>2.2652704597195776</v>
      </c>
    </row>
    <row r="312" spans="1:19" ht="15">
      <c r="A312" s="1">
        <v>2</v>
      </c>
      <c r="B312" s="5">
        <v>0.717361111111111</v>
      </c>
      <c r="C312" s="1" t="s">
        <v>25</v>
      </c>
      <c r="D312" s="1">
        <v>2</v>
      </c>
      <c r="E312" s="1">
        <v>3</v>
      </c>
      <c r="F312" s="1" t="s">
        <v>34</v>
      </c>
      <c r="G312" s="2">
        <v>63.624033333333294</v>
      </c>
      <c r="H312" s="6">
        <f>1+_xlfn.COUNTIFS(A:A,A312,O:O,"&lt;"&amp;O312)</f>
        <v>2</v>
      </c>
      <c r="I312" s="2">
        <f>_xlfn.AVERAGEIF(A:A,A312,G:G)</f>
        <v>53.2151533333333</v>
      </c>
      <c r="J312" s="2">
        <f t="shared" si="40"/>
        <v>10.408879999999996</v>
      </c>
      <c r="K312" s="2">
        <f t="shared" si="41"/>
        <v>100.40888</v>
      </c>
      <c r="L312" s="2">
        <f t="shared" si="42"/>
        <v>413.44843378483404</v>
      </c>
      <c r="M312" s="2">
        <f>SUMIF(A:A,A312,L:L)</f>
        <v>1503.7435230352155</v>
      </c>
      <c r="N312" s="3">
        <f t="shared" si="43"/>
        <v>0.27494611112293493</v>
      </c>
      <c r="O312" s="7">
        <f t="shared" si="44"/>
        <v>3.6370763562204966</v>
      </c>
      <c r="P312" s="3">
        <f t="shared" si="45"/>
        <v>0.27494611112293493</v>
      </c>
      <c r="Q312" s="3">
        <f>IF(ISNUMBER(P312),SUMIF(A:A,A312,P:P),"")</f>
        <v>1</v>
      </c>
      <c r="R312" s="3">
        <f t="shared" si="46"/>
        <v>0.27494611112293493</v>
      </c>
      <c r="S312" s="8">
        <f t="shared" si="47"/>
        <v>3.6370763562204966</v>
      </c>
    </row>
    <row r="313" spans="1:19" ht="15">
      <c r="A313" s="1">
        <v>2</v>
      </c>
      <c r="B313" s="5">
        <v>0.717361111111111</v>
      </c>
      <c r="C313" s="1" t="s">
        <v>25</v>
      </c>
      <c r="D313" s="1">
        <v>2</v>
      </c>
      <c r="E313" s="1">
        <v>2</v>
      </c>
      <c r="F313" s="1" t="s">
        <v>33</v>
      </c>
      <c r="G313" s="2">
        <v>55.1885</v>
      </c>
      <c r="H313" s="6">
        <f>1+_xlfn.COUNTIFS(A:A,A313,O:O,"&lt;"&amp;O313)</f>
        <v>3</v>
      </c>
      <c r="I313" s="2">
        <f>_xlfn.AVERAGEIF(A:A,A313,G:G)</f>
        <v>53.2151533333333</v>
      </c>
      <c r="J313" s="2">
        <f t="shared" si="40"/>
        <v>1.9733466666667</v>
      </c>
      <c r="K313" s="2">
        <f t="shared" si="41"/>
        <v>91.9733466666667</v>
      </c>
      <c r="L313" s="2">
        <f t="shared" si="42"/>
        <v>249.23613988152118</v>
      </c>
      <c r="M313" s="2">
        <f>SUMIF(A:A,A313,L:L)</f>
        <v>1503.7435230352155</v>
      </c>
      <c r="N313" s="3">
        <f t="shared" si="43"/>
        <v>0.16574378280842272</v>
      </c>
      <c r="O313" s="7">
        <f t="shared" si="44"/>
        <v>6.033408813625691</v>
      </c>
      <c r="P313" s="3">
        <f t="shared" si="45"/>
        <v>0.16574378280842272</v>
      </c>
      <c r="Q313" s="3">
        <f>IF(ISNUMBER(P313),SUMIF(A:A,A313,P:P),"")</f>
        <v>1</v>
      </c>
      <c r="R313" s="3">
        <f t="shared" si="46"/>
        <v>0.16574378280842272</v>
      </c>
      <c r="S313" s="8">
        <f t="shared" si="47"/>
        <v>6.033408813625691</v>
      </c>
    </row>
    <row r="314" spans="1:19" ht="15">
      <c r="A314" s="1">
        <v>2</v>
      </c>
      <c r="B314" s="5">
        <v>0.717361111111111</v>
      </c>
      <c r="C314" s="1" t="s">
        <v>25</v>
      </c>
      <c r="D314" s="1">
        <v>2</v>
      </c>
      <c r="E314" s="1">
        <v>4</v>
      </c>
      <c r="F314" s="1" t="s">
        <v>35</v>
      </c>
      <c r="G314" s="2">
        <v>39.5079666666666</v>
      </c>
      <c r="H314" s="6">
        <f>1+_xlfn.COUNTIFS(A:A,A314,O:O,"&lt;"&amp;O314)</f>
        <v>4</v>
      </c>
      <c r="I314" s="2">
        <f>_xlfn.AVERAGEIF(A:A,A314,G:G)</f>
        <v>53.2151533333333</v>
      </c>
      <c r="J314" s="2">
        <f t="shared" si="40"/>
        <v>-13.7071866666667</v>
      </c>
      <c r="K314" s="2">
        <f t="shared" si="41"/>
        <v>76.2928133333333</v>
      </c>
      <c r="L314" s="2">
        <f t="shared" si="42"/>
        <v>97.27760516924505</v>
      </c>
      <c r="M314" s="2">
        <f>SUMIF(A:A,A314,L:L)</f>
        <v>1503.7435230352155</v>
      </c>
      <c r="N314" s="3">
        <f t="shared" si="43"/>
        <v>0.06469029038469012</v>
      </c>
      <c r="O314" s="7">
        <f t="shared" si="44"/>
        <v>15.45827038421618</v>
      </c>
      <c r="P314" s="3">
        <f t="shared" si="45"/>
        <v>0.06469029038469012</v>
      </c>
      <c r="Q314" s="3">
        <f>IF(ISNUMBER(P314),SUMIF(A:A,A314,P:P),"")</f>
        <v>1</v>
      </c>
      <c r="R314" s="3">
        <f t="shared" si="46"/>
        <v>0.06469029038469012</v>
      </c>
      <c r="S314" s="8">
        <f t="shared" si="47"/>
        <v>15.45827038421618</v>
      </c>
    </row>
    <row r="315" spans="1:19" ht="15">
      <c r="A315" s="1">
        <v>2</v>
      </c>
      <c r="B315" s="5">
        <v>0.717361111111111</v>
      </c>
      <c r="C315" s="1" t="s">
        <v>25</v>
      </c>
      <c r="D315" s="1">
        <v>2</v>
      </c>
      <c r="E315" s="1">
        <v>5</v>
      </c>
      <c r="F315" s="1" t="s">
        <v>36</v>
      </c>
      <c r="G315" s="2">
        <v>36.2398</v>
      </c>
      <c r="H315" s="6">
        <f>1+_xlfn.COUNTIFS(A:A,A315,O:O,"&lt;"&amp;O315)</f>
        <v>5</v>
      </c>
      <c r="I315" s="2">
        <f>_xlfn.AVERAGEIF(A:A,A315,G:G)</f>
        <v>53.2151533333333</v>
      </c>
      <c r="J315" s="2">
        <f t="shared" si="40"/>
        <v>-16.975353333333295</v>
      </c>
      <c r="K315" s="2">
        <f t="shared" si="41"/>
        <v>73.02464666666671</v>
      </c>
      <c r="L315" s="2">
        <f t="shared" si="42"/>
        <v>79.95618522881095</v>
      </c>
      <c r="M315" s="2">
        <f>SUMIF(A:A,A315,L:L)</f>
        <v>1503.7435230352155</v>
      </c>
      <c r="N315" s="3">
        <f t="shared" si="43"/>
        <v>0.05317142451754287</v>
      </c>
      <c r="O315" s="7">
        <f t="shared" si="44"/>
        <v>18.807094394660606</v>
      </c>
      <c r="P315" s="3">
        <f t="shared" si="45"/>
        <v>0.05317142451754287</v>
      </c>
      <c r="Q315" s="3">
        <f>IF(ISNUMBER(P315),SUMIF(A:A,A315,P:P),"")</f>
        <v>1</v>
      </c>
      <c r="R315" s="3">
        <f t="shared" si="46"/>
        <v>0.05317142451754287</v>
      </c>
      <c r="S315" s="8">
        <f t="shared" si="47"/>
        <v>18.807094394660606</v>
      </c>
    </row>
    <row r="316" spans="1:19" ht="15">
      <c r="A316" s="1">
        <v>41</v>
      </c>
      <c r="B316" s="5">
        <v>0.720138888888889</v>
      </c>
      <c r="C316" s="1" t="s">
        <v>24</v>
      </c>
      <c r="D316" s="1">
        <v>8</v>
      </c>
      <c r="E316" s="1">
        <v>8</v>
      </c>
      <c r="F316" s="1" t="s">
        <v>409</v>
      </c>
      <c r="G316" s="2">
        <v>63.4387666666667</v>
      </c>
      <c r="H316" s="6">
        <f>1+_xlfn.COUNTIFS(A:A,A316,O:O,"&lt;"&amp;O316)</f>
        <v>1</v>
      </c>
      <c r="I316" s="2">
        <f>_xlfn.AVERAGEIF(A:A,A316,G:G)</f>
        <v>49.93438888888889</v>
      </c>
      <c r="J316" s="2">
        <f t="shared" si="40"/>
        <v>13.504377777777812</v>
      </c>
      <c r="K316" s="2">
        <f t="shared" si="41"/>
        <v>103.50437777777782</v>
      </c>
      <c r="L316" s="2">
        <f t="shared" si="42"/>
        <v>497.83199798612753</v>
      </c>
      <c r="M316" s="2">
        <f>SUMIF(A:A,A316,L:L)</f>
        <v>1716.7548133334053</v>
      </c>
      <c r="N316" s="3">
        <f t="shared" si="43"/>
        <v>0.2899843321362194</v>
      </c>
      <c r="O316" s="7">
        <f t="shared" si="44"/>
        <v>3.448462172536455</v>
      </c>
      <c r="P316" s="3">
        <f t="shared" si="45"/>
        <v>0.2899843321362194</v>
      </c>
      <c r="Q316" s="3">
        <f>IF(ISNUMBER(P316),SUMIF(A:A,A316,P:P),"")</f>
        <v>0.9759165015488388</v>
      </c>
      <c r="R316" s="3">
        <f t="shared" si="46"/>
        <v>0.29714051527563745</v>
      </c>
      <c r="S316" s="8">
        <f t="shared" si="47"/>
        <v>3.365411139145285</v>
      </c>
    </row>
    <row r="317" spans="1:19" ht="15">
      <c r="A317" s="1">
        <v>41</v>
      </c>
      <c r="B317" s="5">
        <v>0.720138888888889</v>
      </c>
      <c r="C317" s="1" t="s">
        <v>24</v>
      </c>
      <c r="D317" s="1">
        <v>8</v>
      </c>
      <c r="E317" s="1">
        <v>6</v>
      </c>
      <c r="F317" s="1" t="s">
        <v>407</v>
      </c>
      <c r="G317" s="2">
        <v>61.1385333333333</v>
      </c>
      <c r="H317" s="6">
        <f>1+_xlfn.COUNTIFS(A:A,A317,O:O,"&lt;"&amp;O317)</f>
        <v>2</v>
      </c>
      <c r="I317" s="2">
        <f>_xlfn.AVERAGEIF(A:A,A317,G:G)</f>
        <v>49.93438888888889</v>
      </c>
      <c r="J317" s="2">
        <f t="shared" si="40"/>
        <v>11.20414444444441</v>
      </c>
      <c r="K317" s="2">
        <f t="shared" si="41"/>
        <v>101.20414444444441</v>
      </c>
      <c r="L317" s="2">
        <f t="shared" si="42"/>
        <v>433.65473094617903</v>
      </c>
      <c r="M317" s="2">
        <f>SUMIF(A:A,A317,L:L)</f>
        <v>1716.7548133334053</v>
      </c>
      <c r="N317" s="3">
        <f t="shared" si="43"/>
        <v>0.2526014359057809</v>
      </c>
      <c r="O317" s="7">
        <f t="shared" si="44"/>
        <v>3.9588056830088454</v>
      </c>
      <c r="P317" s="3">
        <f t="shared" si="45"/>
        <v>0.2526014359057809</v>
      </c>
      <c r="Q317" s="3">
        <f>IF(ISNUMBER(P317),SUMIF(A:A,A317,P:P),"")</f>
        <v>0.9759165015488388</v>
      </c>
      <c r="R317" s="3">
        <f t="shared" si="46"/>
        <v>0.25883509040464736</v>
      </c>
      <c r="S317" s="8">
        <f t="shared" si="47"/>
        <v>3.863463792473654</v>
      </c>
    </row>
    <row r="318" spans="1:19" ht="15">
      <c r="A318" s="1">
        <v>41</v>
      </c>
      <c r="B318" s="5">
        <v>0.720138888888889</v>
      </c>
      <c r="C318" s="1" t="s">
        <v>24</v>
      </c>
      <c r="D318" s="1">
        <v>8</v>
      </c>
      <c r="E318" s="1">
        <v>7</v>
      </c>
      <c r="F318" s="1" t="s">
        <v>408</v>
      </c>
      <c r="G318" s="2">
        <v>57.4421333333333</v>
      </c>
      <c r="H318" s="6">
        <f>1+_xlfn.COUNTIFS(A:A,A318,O:O,"&lt;"&amp;O318)</f>
        <v>3</v>
      </c>
      <c r="I318" s="2">
        <f>_xlfn.AVERAGEIF(A:A,A318,G:G)</f>
        <v>49.93438888888889</v>
      </c>
      <c r="J318" s="2">
        <f t="shared" si="40"/>
        <v>7.507744444444413</v>
      </c>
      <c r="K318" s="2">
        <f t="shared" si="41"/>
        <v>97.50774444444441</v>
      </c>
      <c r="L318" s="2">
        <f t="shared" si="42"/>
        <v>347.3957662132448</v>
      </c>
      <c r="M318" s="2">
        <f>SUMIF(A:A,A318,L:L)</f>
        <v>1716.7548133334053</v>
      </c>
      <c r="N318" s="3">
        <f t="shared" si="43"/>
        <v>0.20235607526197058</v>
      </c>
      <c r="O318" s="7">
        <f t="shared" si="44"/>
        <v>4.941783925713118</v>
      </c>
      <c r="P318" s="3">
        <f t="shared" si="45"/>
        <v>0.20235607526197058</v>
      </c>
      <c r="Q318" s="3">
        <f>IF(ISNUMBER(P318),SUMIF(A:A,A318,P:P),"")</f>
        <v>0.9759165015488388</v>
      </c>
      <c r="R318" s="3">
        <f t="shared" si="46"/>
        <v>0.20734978345055052</v>
      </c>
      <c r="S318" s="8">
        <f t="shared" si="47"/>
        <v>4.822768480192233</v>
      </c>
    </row>
    <row r="319" spans="1:19" ht="15">
      <c r="A319" s="1">
        <v>41</v>
      </c>
      <c r="B319" s="5">
        <v>0.720138888888889</v>
      </c>
      <c r="C319" s="1" t="s">
        <v>24</v>
      </c>
      <c r="D319" s="1">
        <v>8</v>
      </c>
      <c r="E319" s="1">
        <v>2</v>
      </c>
      <c r="F319" s="1" t="s">
        <v>405</v>
      </c>
      <c r="G319" s="2">
        <v>50.897800000000004</v>
      </c>
      <c r="H319" s="6">
        <f>1+_xlfn.COUNTIFS(A:A,A319,O:O,"&lt;"&amp;O319)</f>
        <v>4</v>
      </c>
      <c r="I319" s="2">
        <f>_xlfn.AVERAGEIF(A:A,A319,G:G)</f>
        <v>49.93438888888889</v>
      </c>
      <c r="J319" s="2">
        <f t="shared" si="40"/>
        <v>0.9634111111111139</v>
      </c>
      <c r="K319" s="2">
        <f t="shared" si="41"/>
        <v>90.96341111111111</v>
      </c>
      <c r="L319" s="2">
        <f t="shared" si="42"/>
        <v>234.58187326326592</v>
      </c>
      <c r="M319" s="2">
        <f>SUMIF(A:A,A319,L:L)</f>
        <v>1716.7548133334053</v>
      </c>
      <c r="N319" s="3">
        <f t="shared" si="43"/>
        <v>0.1366426186438241</v>
      </c>
      <c r="O319" s="7">
        <f t="shared" si="44"/>
        <v>7.318360917881878</v>
      </c>
      <c r="P319" s="3">
        <f t="shared" si="45"/>
        <v>0.1366426186438241</v>
      </c>
      <c r="Q319" s="3">
        <f>IF(ISNUMBER(P319),SUMIF(A:A,A319,P:P),"")</f>
        <v>0.9759165015488388</v>
      </c>
      <c r="R319" s="3">
        <f t="shared" si="46"/>
        <v>0.14001466152787043</v>
      </c>
      <c r="S319" s="8">
        <f t="shared" si="47"/>
        <v>7.142109184051032</v>
      </c>
    </row>
    <row r="320" spans="1:19" ht="15">
      <c r="A320" s="1">
        <v>41</v>
      </c>
      <c r="B320" s="5">
        <v>0.720138888888889</v>
      </c>
      <c r="C320" s="1" t="s">
        <v>24</v>
      </c>
      <c r="D320" s="1">
        <v>8</v>
      </c>
      <c r="E320" s="1">
        <v>1</v>
      </c>
      <c r="F320" s="1" t="s">
        <v>404</v>
      </c>
      <c r="G320" s="2">
        <v>44.722</v>
      </c>
      <c r="H320" s="6">
        <f>1+_xlfn.COUNTIFS(A:A,A320,O:O,"&lt;"&amp;O320)</f>
        <v>5</v>
      </c>
      <c r="I320" s="2">
        <f>_xlfn.AVERAGEIF(A:A,A320,G:G)</f>
        <v>49.93438888888889</v>
      </c>
      <c r="J320" s="2">
        <f t="shared" si="40"/>
        <v>-5.2123888888888885</v>
      </c>
      <c r="K320" s="2">
        <f t="shared" si="41"/>
        <v>84.78761111111112</v>
      </c>
      <c r="L320" s="2">
        <f t="shared" si="42"/>
        <v>161.94498303664926</v>
      </c>
      <c r="M320" s="2">
        <f>SUMIF(A:A,A320,L:L)</f>
        <v>1716.7548133334053</v>
      </c>
      <c r="N320" s="3">
        <f t="shared" si="43"/>
        <v>0.09433203960104375</v>
      </c>
      <c r="O320" s="7">
        <f t="shared" si="44"/>
        <v>10.600852098918631</v>
      </c>
      <c r="P320" s="3">
        <f t="shared" si="45"/>
        <v>0.09433203960104375</v>
      </c>
      <c r="Q320" s="3">
        <f>IF(ISNUMBER(P320),SUMIF(A:A,A320,P:P),"")</f>
        <v>0.9759165015488388</v>
      </c>
      <c r="R320" s="3">
        <f t="shared" si="46"/>
        <v>0.09665994934129413</v>
      </c>
      <c r="S320" s="8">
        <f t="shared" si="47"/>
        <v>10.345546493813334</v>
      </c>
    </row>
    <row r="321" spans="1:19" ht="15">
      <c r="A321" s="1">
        <v>41</v>
      </c>
      <c r="B321" s="5">
        <v>0.720138888888889</v>
      </c>
      <c r="C321" s="1" t="s">
        <v>24</v>
      </c>
      <c r="D321" s="1">
        <v>8</v>
      </c>
      <c r="E321" s="1">
        <v>3</v>
      </c>
      <c r="F321" s="1" t="s">
        <v>406</v>
      </c>
      <c r="G321" s="2">
        <v>21.967100000000002</v>
      </c>
      <c r="H321" s="6">
        <f>1+_xlfn.COUNTIFS(A:A,A321,O:O,"&lt;"&amp;O321)</f>
        <v>6</v>
      </c>
      <c r="I321" s="2">
        <f>_xlfn.AVERAGEIF(A:A,A321,G:G)</f>
        <v>49.93438888888889</v>
      </c>
      <c r="J321" s="2">
        <f t="shared" si="40"/>
        <v>-27.967288888888888</v>
      </c>
      <c r="K321" s="2">
        <f t="shared" si="41"/>
        <v>62.03271111111111</v>
      </c>
      <c r="L321" s="2">
        <f t="shared" si="42"/>
        <v>41.34546188793892</v>
      </c>
      <c r="M321" s="2">
        <f>SUMIF(A:A,A321,L:L)</f>
        <v>1716.7548133334053</v>
      </c>
      <c r="N321" s="3">
        <f t="shared" si="43"/>
        <v>0.024083498451161384</v>
      </c>
      <c r="O321" s="7">
        <f t="shared" si="44"/>
        <v>41.52220666893089</v>
      </c>
      <c r="P321" s="3">
        <f t="shared" si="45"/>
      </c>
      <c r="Q321" s="3">
        <f>IF(ISNUMBER(P321),SUMIF(A:A,A321,P:P),"")</f>
      </c>
      <c r="R321" s="3">
        <f t="shared" si="46"/>
      </c>
      <c r="S321" s="8">
        <f t="shared" si="47"/>
      </c>
    </row>
    <row r="322" spans="1:19" ht="15">
      <c r="A322" s="1">
        <v>34</v>
      </c>
      <c r="B322" s="5">
        <v>0.7222222222222222</v>
      </c>
      <c r="C322" s="1" t="s">
        <v>312</v>
      </c>
      <c r="D322" s="1">
        <v>9</v>
      </c>
      <c r="E322" s="1">
        <v>4</v>
      </c>
      <c r="F322" s="1" t="s">
        <v>344</v>
      </c>
      <c r="G322" s="2">
        <v>76.6329666666667</v>
      </c>
      <c r="H322" s="6">
        <f>1+_xlfn.COUNTIFS(A:A,A322,O:O,"&lt;"&amp;O322)</f>
        <v>1</v>
      </c>
      <c r="I322" s="2">
        <f>_xlfn.AVERAGEIF(A:A,A322,G:G)</f>
        <v>47.9321880952381</v>
      </c>
      <c r="J322" s="2">
        <f t="shared" si="40"/>
        <v>28.700778571428607</v>
      </c>
      <c r="K322" s="2">
        <f t="shared" si="41"/>
        <v>118.7007785714286</v>
      </c>
      <c r="L322" s="2">
        <f t="shared" si="42"/>
        <v>1238.9836857689024</v>
      </c>
      <c r="M322" s="2">
        <f>SUMIF(A:A,A322,L:L)</f>
        <v>4343.62563435746</v>
      </c>
      <c r="N322" s="3">
        <f t="shared" si="43"/>
        <v>0.2852418210189935</v>
      </c>
      <c r="O322" s="7">
        <f t="shared" si="44"/>
        <v>3.5057972790512113</v>
      </c>
      <c r="P322" s="3">
        <f t="shared" si="45"/>
        <v>0.2852418210189935</v>
      </c>
      <c r="Q322" s="3">
        <f>IF(ISNUMBER(P322),SUMIF(A:A,A322,P:P),"")</f>
        <v>0.8281648558222792</v>
      </c>
      <c r="R322" s="3">
        <f t="shared" si="46"/>
        <v>0.34442637720454683</v>
      </c>
      <c r="S322" s="8">
        <f t="shared" si="47"/>
        <v>2.903378098147585</v>
      </c>
    </row>
    <row r="323" spans="1:19" ht="15">
      <c r="A323" s="1">
        <v>34</v>
      </c>
      <c r="B323" s="5">
        <v>0.7222222222222222</v>
      </c>
      <c r="C323" s="1" t="s">
        <v>312</v>
      </c>
      <c r="D323" s="1">
        <v>9</v>
      </c>
      <c r="E323" s="1">
        <v>7</v>
      </c>
      <c r="F323" s="1" t="s">
        <v>347</v>
      </c>
      <c r="G323" s="2">
        <v>65.6258666666667</v>
      </c>
      <c r="H323" s="6">
        <f>1+_xlfn.COUNTIFS(A:A,A323,O:O,"&lt;"&amp;O323)</f>
        <v>2</v>
      </c>
      <c r="I323" s="2">
        <f>_xlfn.AVERAGEIF(A:A,A323,G:G)</f>
        <v>47.9321880952381</v>
      </c>
      <c r="J323" s="2">
        <f t="shared" si="40"/>
        <v>17.6936785714286</v>
      </c>
      <c r="K323" s="2">
        <f t="shared" si="41"/>
        <v>107.69367857142859</v>
      </c>
      <c r="L323" s="2">
        <f t="shared" si="42"/>
        <v>640.0976317225595</v>
      </c>
      <c r="M323" s="2">
        <f>SUMIF(A:A,A323,L:L)</f>
        <v>4343.62563435746</v>
      </c>
      <c r="N323" s="3">
        <f t="shared" si="43"/>
        <v>0.14736482505754606</v>
      </c>
      <c r="O323" s="7">
        <f t="shared" si="44"/>
        <v>6.785879870650946</v>
      </c>
      <c r="P323" s="3">
        <f t="shared" si="45"/>
        <v>0.14736482505754606</v>
      </c>
      <c r="Q323" s="3">
        <f>IF(ISNUMBER(P323),SUMIF(A:A,A323,P:P),"")</f>
        <v>0.8281648558222792</v>
      </c>
      <c r="R323" s="3">
        <f t="shared" si="46"/>
        <v>0.17794141350181847</v>
      </c>
      <c r="S323" s="8">
        <f t="shared" si="47"/>
        <v>5.619827224704948</v>
      </c>
    </row>
    <row r="324" spans="1:19" ht="15">
      <c r="A324" s="1">
        <v>34</v>
      </c>
      <c r="B324" s="5">
        <v>0.7222222222222222</v>
      </c>
      <c r="C324" s="1" t="s">
        <v>312</v>
      </c>
      <c r="D324" s="1">
        <v>9</v>
      </c>
      <c r="E324" s="1">
        <v>10</v>
      </c>
      <c r="F324" s="1" t="s">
        <v>350</v>
      </c>
      <c r="G324" s="2">
        <v>60.2706333333333</v>
      </c>
      <c r="H324" s="6">
        <f>1+_xlfn.COUNTIFS(A:A,A324,O:O,"&lt;"&amp;O324)</f>
        <v>3</v>
      </c>
      <c r="I324" s="2">
        <f>_xlfn.AVERAGEIF(A:A,A324,G:G)</f>
        <v>47.9321880952381</v>
      </c>
      <c r="J324" s="2">
        <f t="shared" si="40"/>
        <v>12.338445238095204</v>
      </c>
      <c r="K324" s="2">
        <f t="shared" si="41"/>
        <v>102.3384452380952</v>
      </c>
      <c r="L324" s="2">
        <f t="shared" si="42"/>
        <v>464.1959245486337</v>
      </c>
      <c r="M324" s="2">
        <f>SUMIF(A:A,A324,L:L)</f>
        <v>4343.62563435746</v>
      </c>
      <c r="N324" s="3">
        <f t="shared" si="43"/>
        <v>0.10686830855700595</v>
      </c>
      <c r="O324" s="7">
        <f t="shared" si="44"/>
        <v>9.357311007374816</v>
      </c>
      <c r="P324" s="3">
        <f t="shared" si="45"/>
        <v>0.10686830855700595</v>
      </c>
      <c r="Q324" s="3">
        <f>IF(ISNUMBER(P324),SUMIF(A:A,A324,P:P),"")</f>
        <v>0.8281648558222792</v>
      </c>
      <c r="R324" s="3">
        <f t="shared" si="46"/>
        <v>0.12904231301978775</v>
      </c>
      <c r="S324" s="8">
        <f t="shared" si="47"/>
        <v>7.749396121306791</v>
      </c>
    </row>
    <row r="325" spans="1:19" ht="15">
      <c r="A325" s="1">
        <v>34</v>
      </c>
      <c r="B325" s="5">
        <v>0.7222222222222222</v>
      </c>
      <c r="C325" s="1" t="s">
        <v>312</v>
      </c>
      <c r="D325" s="1">
        <v>9</v>
      </c>
      <c r="E325" s="1">
        <v>1</v>
      </c>
      <c r="F325" s="1" t="s">
        <v>342</v>
      </c>
      <c r="G325" s="2">
        <v>54.0138666666667</v>
      </c>
      <c r="H325" s="6">
        <f>1+_xlfn.COUNTIFS(A:A,A325,O:O,"&lt;"&amp;O325)</f>
        <v>4</v>
      </c>
      <c r="I325" s="2">
        <f>_xlfn.AVERAGEIF(A:A,A325,G:G)</f>
        <v>47.9321880952381</v>
      </c>
      <c r="J325" s="2">
        <f t="shared" si="40"/>
        <v>6.081678571428604</v>
      </c>
      <c r="K325" s="2">
        <f t="shared" si="41"/>
        <v>96.0816785714286</v>
      </c>
      <c r="L325" s="2">
        <f t="shared" si="42"/>
        <v>318.90737951739027</v>
      </c>
      <c r="M325" s="2">
        <f>SUMIF(A:A,A325,L:L)</f>
        <v>4343.62563435746</v>
      </c>
      <c r="N325" s="3">
        <f t="shared" si="43"/>
        <v>0.07341962829275119</v>
      </c>
      <c r="O325" s="7">
        <f t="shared" si="44"/>
        <v>13.620335913614689</v>
      </c>
      <c r="P325" s="3">
        <f t="shared" si="45"/>
        <v>0.07341962829275119</v>
      </c>
      <c r="Q325" s="3">
        <f>IF(ISNUMBER(P325),SUMIF(A:A,A325,P:P),"")</f>
        <v>0.8281648558222792</v>
      </c>
      <c r="R325" s="3">
        <f t="shared" si="46"/>
        <v>0.08865339766181377</v>
      </c>
      <c r="S325" s="8">
        <f t="shared" si="47"/>
        <v>11.27988352814972</v>
      </c>
    </row>
    <row r="326" spans="1:19" ht="15">
      <c r="A326" s="1">
        <v>34</v>
      </c>
      <c r="B326" s="5">
        <v>0.7222222222222222</v>
      </c>
      <c r="C326" s="1" t="s">
        <v>312</v>
      </c>
      <c r="D326" s="1">
        <v>9</v>
      </c>
      <c r="E326" s="1">
        <v>11</v>
      </c>
      <c r="F326" s="1" t="s">
        <v>351</v>
      </c>
      <c r="G326" s="2">
        <v>52.7911666666667</v>
      </c>
      <c r="H326" s="6">
        <f>1+_xlfn.COUNTIFS(A:A,A326,O:O,"&lt;"&amp;O326)</f>
        <v>5</v>
      </c>
      <c r="I326" s="2">
        <f>_xlfn.AVERAGEIF(A:A,A326,G:G)</f>
        <v>47.9321880952381</v>
      </c>
      <c r="J326" s="2">
        <f t="shared" si="40"/>
        <v>4.858978571428601</v>
      </c>
      <c r="K326" s="2">
        <f t="shared" si="41"/>
        <v>94.8589785714286</v>
      </c>
      <c r="L326" s="2">
        <f t="shared" si="42"/>
        <v>296.34926684637804</v>
      </c>
      <c r="M326" s="2">
        <f>SUMIF(A:A,A326,L:L)</f>
        <v>4343.62563435746</v>
      </c>
      <c r="N326" s="3">
        <f t="shared" si="43"/>
        <v>0.06822624502956645</v>
      </c>
      <c r="O326" s="7">
        <f t="shared" si="44"/>
        <v>14.657116181121225</v>
      </c>
      <c r="P326" s="3">
        <f t="shared" si="45"/>
        <v>0.06822624502956645</v>
      </c>
      <c r="Q326" s="3">
        <f>IF(ISNUMBER(P326),SUMIF(A:A,A326,P:P),"")</f>
        <v>0.8281648558222792</v>
      </c>
      <c r="R326" s="3">
        <f t="shared" si="46"/>
        <v>0.08238244420771161</v>
      </c>
      <c r="S326" s="8">
        <f t="shared" si="47"/>
        <v>12.138508508908656</v>
      </c>
    </row>
    <row r="327" spans="1:19" ht="15">
      <c r="A327" s="1">
        <v>34</v>
      </c>
      <c r="B327" s="5">
        <v>0.7222222222222222</v>
      </c>
      <c r="C327" s="1" t="s">
        <v>312</v>
      </c>
      <c r="D327" s="1">
        <v>9</v>
      </c>
      <c r="E327" s="1">
        <v>2</v>
      </c>
      <c r="F327" s="1" t="s">
        <v>343</v>
      </c>
      <c r="G327" s="2">
        <v>47.6624333333333</v>
      </c>
      <c r="H327" s="6">
        <f>1+_xlfn.COUNTIFS(A:A,A327,O:O,"&lt;"&amp;O327)</f>
        <v>6</v>
      </c>
      <c r="I327" s="2">
        <f>_xlfn.AVERAGEIF(A:A,A327,G:G)</f>
        <v>47.9321880952381</v>
      </c>
      <c r="J327" s="2">
        <f t="shared" si="40"/>
        <v>-0.2697547619047995</v>
      </c>
      <c r="K327" s="2">
        <f t="shared" si="41"/>
        <v>89.7302452380952</v>
      </c>
      <c r="L327" s="2">
        <f t="shared" si="42"/>
        <v>217.8517344680991</v>
      </c>
      <c r="M327" s="2">
        <f>SUMIF(A:A,A327,L:L)</f>
        <v>4343.62563435746</v>
      </c>
      <c r="N327" s="3">
        <f t="shared" si="43"/>
        <v>0.05015435325386307</v>
      </c>
      <c r="O327" s="7">
        <f t="shared" si="44"/>
        <v>19.938448711288615</v>
      </c>
      <c r="P327" s="3">
        <f t="shared" si="45"/>
        <v>0.05015435325386307</v>
      </c>
      <c r="Q327" s="3">
        <f>IF(ISNUMBER(P327),SUMIF(A:A,A327,P:P),"")</f>
        <v>0.8281648558222792</v>
      </c>
      <c r="R327" s="3">
        <f t="shared" si="46"/>
        <v>0.06056083266666171</v>
      </c>
      <c r="S327" s="8">
        <f t="shared" si="47"/>
        <v>16.512322502304244</v>
      </c>
    </row>
    <row r="328" spans="1:19" ht="15">
      <c r="A328" s="1">
        <v>34</v>
      </c>
      <c r="B328" s="5">
        <v>0.7222222222222222</v>
      </c>
      <c r="C328" s="1" t="s">
        <v>312</v>
      </c>
      <c r="D328" s="1">
        <v>9</v>
      </c>
      <c r="E328" s="1">
        <v>5</v>
      </c>
      <c r="F328" s="1" t="s">
        <v>345</v>
      </c>
      <c r="G328" s="2">
        <v>43.2434999999999</v>
      </c>
      <c r="H328" s="6">
        <f>1+_xlfn.COUNTIFS(A:A,A328,O:O,"&lt;"&amp;O328)</f>
        <v>10</v>
      </c>
      <c r="I328" s="2">
        <f>_xlfn.AVERAGEIF(A:A,A328,G:G)</f>
        <v>47.9321880952381</v>
      </c>
      <c r="J328" s="2">
        <f t="shared" si="40"/>
        <v>-4.688688095238199</v>
      </c>
      <c r="K328" s="2">
        <f t="shared" si="41"/>
        <v>85.3113119047618</v>
      </c>
      <c r="L328" s="2">
        <f t="shared" si="42"/>
        <v>167.11441779012145</v>
      </c>
      <c r="M328" s="2">
        <f>SUMIF(A:A,A328,L:L)</f>
        <v>4343.62563435746</v>
      </c>
      <c r="N328" s="3">
        <f t="shared" si="43"/>
        <v>0.03847348548370979</v>
      </c>
      <c r="O328" s="7">
        <f t="shared" si="44"/>
        <v>25.99192632087919</v>
      </c>
      <c r="P328" s="3">
        <f t="shared" si="45"/>
      </c>
      <c r="Q328" s="3">
        <f>IF(ISNUMBER(P328),SUMIF(A:A,A328,P:P),"")</f>
      </c>
      <c r="R328" s="3">
        <f t="shared" si="46"/>
      </c>
      <c r="S328" s="8">
        <f t="shared" si="47"/>
      </c>
    </row>
    <row r="329" spans="1:19" ht="15">
      <c r="A329" s="1">
        <v>34</v>
      </c>
      <c r="B329" s="5">
        <v>0.7222222222222222</v>
      </c>
      <c r="C329" s="1" t="s">
        <v>312</v>
      </c>
      <c r="D329" s="1">
        <v>9</v>
      </c>
      <c r="E329" s="1">
        <v>6</v>
      </c>
      <c r="F329" s="1" t="s">
        <v>346</v>
      </c>
      <c r="G329" s="2">
        <v>29.480099999999997</v>
      </c>
      <c r="H329" s="6">
        <f>1+_xlfn.COUNTIFS(A:A,A329,O:O,"&lt;"&amp;O329)</f>
        <v>13</v>
      </c>
      <c r="I329" s="2">
        <f>_xlfn.AVERAGEIF(A:A,A329,G:G)</f>
        <v>47.9321880952381</v>
      </c>
      <c r="J329" s="2">
        <f t="shared" si="40"/>
        <v>-18.4520880952381</v>
      </c>
      <c r="K329" s="2">
        <f t="shared" si="41"/>
        <v>71.5479119047619</v>
      </c>
      <c r="L329" s="2">
        <f t="shared" si="42"/>
        <v>73.17652803491963</v>
      </c>
      <c r="M329" s="2">
        <f>SUMIF(A:A,A329,L:L)</f>
        <v>4343.62563435746</v>
      </c>
      <c r="N329" s="3">
        <f t="shared" si="43"/>
        <v>0.016846877285211625</v>
      </c>
      <c r="O329" s="7">
        <f t="shared" si="44"/>
        <v>59.35818152351659</v>
      </c>
      <c r="P329" s="3">
        <f t="shared" si="45"/>
      </c>
      <c r="Q329" s="3">
        <f>IF(ISNUMBER(P329),SUMIF(A:A,A329,P:P),"")</f>
      </c>
      <c r="R329" s="3">
        <f t="shared" si="46"/>
      </c>
      <c r="S329" s="8">
        <f t="shared" si="47"/>
      </c>
    </row>
    <row r="330" spans="1:19" ht="15">
      <c r="A330" s="1">
        <v>34</v>
      </c>
      <c r="B330" s="5">
        <v>0.7222222222222222</v>
      </c>
      <c r="C330" s="1" t="s">
        <v>312</v>
      </c>
      <c r="D330" s="1">
        <v>9</v>
      </c>
      <c r="E330" s="1">
        <v>8</v>
      </c>
      <c r="F330" s="1" t="s">
        <v>348</v>
      </c>
      <c r="G330" s="2">
        <v>46.9161666666667</v>
      </c>
      <c r="H330" s="6">
        <f>1+_xlfn.COUNTIFS(A:A,A330,O:O,"&lt;"&amp;O330)</f>
        <v>8</v>
      </c>
      <c r="I330" s="2">
        <f>_xlfn.AVERAGEIF(A:A,A330,G:G)</f>
        <v>47.9321880952381</v>
      </c>
      <c r="J330" s="2">
        <f t="shared" si="40"/>
        <v>-1.016021428571399</v>
      </c>
      <c r="K330" s="2">
        <f t="shared" si="41"/>
        <v>88.9839785714286</v>
      </c>
      <c r="L330" s="2">
        <f t="shared" si="42"/>
        <v>208.3123663087794</v>
      </c>
      <c r="M330" s="2">
        <f>SUMIF(A:A,A330,L:L)</f>
        <v>4343.62563435746</v>
      </c>
      <c r="N330" s="3">
        <f t="shared" si="43"/>
        <v>0.04795817684218876</v>
      </c>
      <c r="O330" s="7">
        <f t="shared" si="44"/>
        <v>20.85150157585434</v>
      </c>
      <c r="P330" s="3">
        <f t="shared" si="45"/>
        <v>0.04795817684218876</v>
      </c>
      <c r="Q330" s="3">
        <f>IF(ISNUMBER(P330),SUMIF(A:A,A330,P:P),"")</f>
        <v>0.8281648558222792</v>
      </c>
      <c r="R330" s="3">
        <f t="shared" si="46"/>
        <v>0.05790897368443801</v>
      </c>
      <c r="S330" s="8">
        <f t="shared" si="47"/>
        <v>17.268480796245434</v>
      </c>
    </row>
    <row r="331" spans="1:19" ht="15">
      <c r="A331" s="1">
        <v>34</v>
      </c>
      <c r="B331" s="5">
        <v>0.7222222222222222</v>
      </c>
      <c r="C331" s="1" t="s">
        <v>312</v>
      </c>
      <c r="D331" s="1">
        <v>9</v>
      </c>
      <c r="E331" s="1">
        <v>9</v>
      </c>
      <c r="F331" s="1" t="s">
        <v>349</v>
      </c>
      <c r="G331" s="2">
        <v>47.251033333333396</v>
      </c>
      <c r="H331" s="6">
        <f>1+_xlfn.COUNTIFS(A:A,A331,O:O,"&lt;"&amp;O331)</f>
        <v>7</v>
      </c>
      <c r="I331" s="2">
        <f>_xlfn.AVERAGEIF(A:A,A331,G:G)</f>
        <v>47.9321880952381</v>
      </c>
      <c r="J331" s="2">
        <f t="shared" si="40"/>
        <v>-0.6811547619047005</v>
      </c>
      <c r="K331" s="2">
        <f t="shared" si="41"/>
        <v>89.31884523809529</v>
      </c>
      <c r="L331" s="2">
        <f t="shared" si="42"/>
        <v>212.54010804285932</v>
      </c>
      <c r="M331" s="2">
        <f>SUMIF(A:A,A331,L:L)</f>
        <v>4343.62563435746</v>
      </c>
      <c r="N331" s="3">
        <f t="shared" si="43"/>
        <v>0.04893149777036431</v>
      </c>
      <c r="O331" s="7">
        <f t="shared" si="44"/>
        <v>20.436733915095004</v>
      </c>
      <c r="P331" s="3">
        <f t="shared" si="45"/>
        <v>0.04893149777036431</v>
      </c>
      <c r="Q331" s="3">
        <f>IF(ISNUMBER(P331),SUMIF(A:A,A331,P:P),"")</f>
        <v>0.8281648558222792</v>
      </c>
      <c r="R331" s="3">
        <f t="shared" si="46"/>
        <v>0.05908424805322192</v>
      </c>
      <c r="S331" s="8">
        <f t="shared" si="47"/>
        <v>16.92498479627294</v>
      </c>
    </row>
    <row r="332" spans="1:19" ht="15">
      <c r="A332" s="1">
        <v>34</v>
      </c>
      <c r="B332" s="5">
        <v>0.7222222222222222</v>
      </c>
      <c r="C332" s="1" t="s">
        <v>312</v>
      </c>
      <c r="D332" s="1">
        <v>9</v>
      </c>
      <c r="E332" s="1">
        <v>12</v>
      </c>
      <c r="F332" s="1" t="s">
        <v>352</v>
      </c>
      <c r="G332" s="2">
        <v>44.2084333333333</v>
      </c>
      <c r="H332" s="6">
        <f>1+_xlfn.COUNTIFS(A:A,A332,O:O,"&lt;"&amp;O332)</f>
        <v>9</v>
      </c>
      <c r="I332" s="2">
        <f>_xlfn.AVERAGEIF(A:A,A332,G:G)</f>
        <v>47.9321880952381</v>
      </c>
      <c r="J332" s="2">
        <f t="shared" si="40"/>
        <v>-3.723754761904793</v>
      </c>
      <c r="K332" s="2">
        <f t="shared" si="41"/>
        <v>86.27624523809521</v>
      </c>
      <c r="L332" s="2">
        <f t="shared" si="42"/>
        <v>177.07523774920475</v>
      </c>
      <c r="M332" s="2">
        <f>SUMIF(A:A,A332,L:L)</f>
        <v>4343.62563435746</v>
      </c>
      <c r="N332" s="3">
        <f t="shared" si="43"/>
        <v>0.04076668954814265</v>
      </c>
      <c r="O332" s="7">
        <f t="shared" si="44"/>
        <v>24.529830876237053</v>
      </c>
      <c r="P332" s="3">
        <f t="shared" si="45"/>
      </c>
      <c r="Q332" s="3">
        <f>IF(ISNUMBER(P332),SUMIF(A:A,A332,P:P),"")</f>
      </c>
      <c r="R332" s="3">
        <f t="shared" si="46"/>
      </c>
      <c r="S332" s="8">
        <f t="shared" si="47"/>
      </c>
    </row>
    <row r="333" spans="1:19" ht="15">
      <c r="A333" s="1">
        <v>34</v>
      </c>
      <c r="B333" s="5">
        <v>0.7222222222222222</v>
      </c>
      <c r="C333" s="1" t="s">
        <v>312</v>
      </c>
      <c r="D333" s="1">
        <v>9</v>
      </c>
      <c r="E333" s="1">
        <v>13</v>
      </c>
      <c r="F333" s="1" t="s">
        <v>353</v>
      </c>
      <c r="G333" s="2">
        <v>41.8096333333333</v>
      </c>
      <c r="H333" s="6">
        <f>1+_xlfn.COUNTIFS(A:A,A333,O:O,"&lt;"&amp;O333)</f>
        <v>11</v>
      </c>
      <c r="I333" s="2">
        <f>_xlfn.AVERAGEIF(A:A,A333,G:G)</f>
        <v>47.9321880952381</v>
      </c>
      <c r="J333" s="2">
        <f aca="true" t="shared" si="48" ref="J333:J387">G333-I333</f>
        <v>-6.122554761904794</v>
      </c>
      <c r="K333" s="2">
        <f aca="true" t="shared" si="49" ref="K333:K387">90+J333</f>
        <v>83.8774452380952</v>
      </c>
      <c r="L333" s="2">
        <f aca="true" t="shared" si="50" ref="L333:L387">EXP(0.06*K333)</f>
        <v>153.33831881321828</v>
      </c>
      <c r="M333" s="2">
        <f>SUMIF(A:A,A333,L:L)</f>
        <v>4343.62563435746</v>
      </c>
      <c r="N333" s="3">
        <f aca="true" t="shared" si="51" ref="N333:N387">L333/M333</f>
        <v>0.03530191865531275</v>
      </c>
      <c r="O333" s="7">
        <f aca="true" t="shared" si="52" ref="O333:O387">1/N333</f>
        <v>28.327072241143057</v>
      </c>
      <c r="P333" s="3">
        <f aca="true" t="shared" si="53" ref="P333:P387">IF(O333&gt;21,"",N333)</f>
      </c>
      <c r="Q333" s="3">
        <f>IF(ISNUMBER(P333),SUMIF(A:A,A333,P:P),"")</f>
      </c>
      <c r="R333" s="3">
        <f aca="true" t="shared" si="54" ref="R333:R387">_xlfn.IFERROR(P333*(1/Q333),"")</f>
      </c>
      <c r="S333" s="8">
        <f aca="true" t="shared" si="55" ref="S333:S387">_xlfn.IFERROR(1/R333,"")</f>
      </c>
    </row>
    <row r="334" spans="1:19" ht="15">
      <c r="A334" s="1">
        <v>34</v>
      </c>
      <c r="B334" s="5">
        <v>0.7222222222222222</v>
      </c>
      <c r="C334" s="1" t="s">
        <v>312</v>
      </c>
      <c r="D334" s="1">
        <v>9</v>
      </c>
      <c r="E334" s="1">
        <v>14</v>
      </c>
      <c r="F334" s="1" t="s">
        <v>354</v>
      </c>
      <c r="G334" s="2">
        <v>38.7971666666667</v>
      </c>
      <c r="H334" s="6">
        <f>1+_xlfn.COUNTIFS(A:A,A334,O:O,"&lt;"&amp;O334)</f>
        <v>12</v>
      </c>
      <c r="I334" s="2">
        <f>_xlfn.AVERAGEIF(A:A,A334,G:G)</f>
        <v>47.9321880952381</v>
      </c>
      <c r="J334" s="2">
        <f t="shared" si="48"/>
        <v>-9.135021428571399</v>
      </c>
      <c r="K334" s="2">
        <f t="shared" si="49"/>
        <v>80.8649785714286</v>
      </c>
      <c r="L334" s="2">
        <f t="shared" si="50"/>
        <v>127.9831627543516</v>
      </c>
      <c r="M334" s="2">
        <f>SUMIF(A:A,A334,L:L)</f>
        <v>4343.62563435746</v>
      </c>
      <c r="N334" s="3">
        <f t="shared" si="51"/>
        <v>0.029464593297825446</v>
      </c>
      <c r="O334" s="7">
        <f t="shared" si="52"/>
        <v>33.93903964300781</v>
      </c>
      <c r="P334" s="3">
        <f t="shared" si="53"/>
      </c>
      <c r="Q334" s="3">
        <f>IF(ISNUMBER(P334),SUMIF(A:A,A334,P:P),"")</f>
      </c>
      <c r="R334" s="3">
        <f t="shared" si="54"/>
      </c>
      <c r="S334" s="8">
        <f t="shared" si="55"/>
      </c>
    </row>
    <row r="335" spans="1:19" ht="15">
      <c r="A335" s="1">
        <v>34</v>
      </c>
      <c r="B335" s="5">
        <v>0.7222222222222222</v>
      </c>
      <c r="C335" s="1" t="s">
        <v>312</v>
      </c>
      <c r="D335" s="1">
        <v>9</v>
      </c>
      <c r="E335" s="1">
        <v>15</v>
      </c>
      <c r="F335" s="1" t="s">
        <v>355</v>
      </c>
      <c r="G335" s="2">
        <v>22.347666666666697</v>
      </c>
      <c r="H335" s="6">
        <f>1+_xlfn.COUNTIFS(A:A,A335,O:O,"&lt;"&amp;O335)</f>
        <v>14</v>
      </c>
      <c r="I335" s="2">
        <f>_xlfn.AVERAGEIF(A:A,A335,G:G)</f>
        <v>47.9321880952381</v>
      </c>
      <c r="J335" s="2">
        <f t="shared" si="48"/>
        <v>-25.5845214285714</v>
      </c>
      <c r="K335" s="2">
        <f t="shared" si="49"/>
        <v>64.4154785714286</v>
      </c>
      <c r="L335" s="2">
        <f t="shared" si="50"/>
        <v>47.69987199204249</v>
      </c>
      <c r="M335" s="2">
        <f>SUMIF(A:A,A335,L:L)</f>
        <v>4343.62563435746</v>
      </c>
      <c r="N335" s="3">
        <f t="shared" si="51"/>
        <v>0.010981579907518572</v>
      </c>
      <c r="O335" s="7">
        <f t="shared" si="52"/>
        <v>91.06157842692079</v>
      </c>
      <c r="P335" s="3">
        <f t="shared" si="53"/>
      </c>
      <c r="Q335" s="3">
        <f>IF(ISNUMBER(P335),SUMIF(A:A,A335,P:P),"")</f>
      </c>
      <c r="R335" s="3">
        <f t="shared" si="54"/>
      </c>
      <c r="S335" s="8">
        <f t="shared" si="55"/>
      </c>
    </row>
    <row r="336" spans="1:19" ht="15">
      <c r="A336" s="1">
        <v>23</v>
      </c>
      <c r="B336" s="5">
        <v>0.7256944444444445</v>
      </c>
      <c r="C336" s="1" t="s">
        <v>167</v>
      </c>
      <c r="D336" s="1">
        <v>10</v>
      </c>
      <c r="E336" s="1">
        <v>5</v>
      </c>
      <c r="F336" s="1" t="s">
        <v>230</v>
      </c>
      <c r="G336" s="2">
        <v>69.4384</v>
      </c>
      <c r="H336" s="6">
        <f>1+_xlfn.COUNTIFS(A:A,A336,O:O,"&lt;"&amp;O336)</f>
        <v>1</v>
      </c>
      <c r="I336" s="2">
        <f>_xlfn.AVERAGEIF(A:A,A336,G:G)</f>
        <v>51.038045454545454</v>
      </c>
      <c r="J336" s="2">
        <f t="shared" si="48"/>
        <v>18.400354545454547</v>
      </c>
      <c r="K336" s="2">
        <f t="shared" si="49"/>
        <v>108.40035454545455</v>
      </c>
      <c r="L336" s="2">
        <f t="shared" si="50"/>
        <v>667.8217340500602</v>
      </c>
      <c r="M336" s="2">
        <f>SUMIF(A:A,A336,L:L)</f>
        <v>3200.253312751522</v>
      </c>
      <c r="N336" s="3">
        <f t="shared" si="51"/>
        <v>0.2086777729091322</v>
      </c>
      <c r="O336" s="7">
        <f t="shared" si="52"/>
        <v>4.79207721099959</v>
      </c>
      <c r="P336" s="3">
        <f t="shared" si="53"/>
        <v>0.2086777729091322</v>
      </c>
      <c r="Q336" s="3">
        <f>IF(ISNUMBER(P336),SUMIF(A:A,A336,P:P),"")</f>
        <v>0.9277964401680432</v>
      </c>
      <c r="R336" s="3">
        <f t="shared" si="54"/>
        <v>0.224917626188926</v>
      </c>
      <c r="S336" s="8">
        <f t="shared" si="55"/>
        <v>4.446072177375824</v>
      </c>
    </row>
    <row r="337" spans="1:19" ht="15">
      <c r="A337" s="1">
        <v>23</v>
      </c>
      <c r="B337" s="5">
        <v>0.7256944444444445</v>
      </c>
      <c r="C337" s="1" t="s">
        <v>167</v>
      </c>
      <c r="D337" s="1">
        <v>10</v>
      </c>
      <c r="E337" s="1">
        <v>3</v>
      </c>
      <c r="F337" s="1" t="s">
        <v>228</v>
      </c>
      <c r="G337" s="2">
        <v>68.3421333333334</v>
      </c>
      <c r="H337" s="6">
        <f>1+_xlfn.COUNTIFS(A:A,A337,O:O,"&lt;"&amp;O337)</f>
        <v>2</v>
      </c>
      <c r="I337" s="2">
        <f>_xlfn.AVERAGEIF(A:A,A337,G:G)</f>
        <v>51.038045454545454</v>
      </c>
      <c r="J337" s="2">
        <f t="shared" si="48"/>
        <v>17.30408787878794</v>
      </c>
      <c r="K337" s="2">
        <f t="shared" si="49"/>
        <v>107.30408787878794</v>
      </c>
      <c r="L337" s="2">
        <f t="shared" si="50"/>
        <v>625.3085905267202</v>
      </c>
      <c r="M337" s="2">
        <f>SUMIF(A:A,A337,L:L)</f>
        <v>3200.253312751522</v>
      </c>
      <c r="N337" s="3">
        <f t="shared" si="51"/>
        <v>0.19539346714685243</v>
      </c>
      <c r="O337" s="7">
        <f t="shared" si="52"/>
        <v>5.117878374349266</v>
      </c>
      <c r="P337" s="3">
        <f t="shared" si="53"/>
        <v>0.19539346714685243</v>
      </c>
      <c r="Q337" s="3">
        <f>IF(ISNUMBER(P337),SUMIF(A:A,A337,P:P),"")</f>
        <v>0.9277964401680432</v>
      </c>
      <c r="R337" s="3">
        <f t="shared" si="54"/>
        <v>0.2105995008037136</v>
      </c>
      <c r="S337" s="8">
        <f t="shared" si="55"/>
        <v>4.748349336934262</v>
      </c>
    </row>
    <row r="338" spans="1:19" ht="15">
      <c r="A338" s="1">
        <v>23</v>
      </c>
      <c r="B338" s="5">
        <v>0.7256944444444445</v>
      </c>
      <c r="C338" s="1" t="s">
        <v>167</v>
      </c>
      <c r="D338" s="1">
        <v>10</v>
      </c>
      <c r="E338" s="1">
        <v>4</v>
      </c>
      <c r="F338" s="1" t="s">
        <v>229</v>
      </c>
      <c r="G338" s="2">
        <v>62.6580666666666</v>
      </c>
      <c r="H338" s="6">
        <f>1+_xlfn.COUNTIFS(A:A,A338,O:O,"&lt;"&amp;O338)</f>
        <v>3</v>
      </c>
      <c r="I338" s="2">
        <f>_xlfn.AVERAGEIF(A:A,A338,G:G)</f>
        <v>51.038045454545454</v>
      </c>
      <c r="J338" s="2">
        <f t="shared" si="48"/>
        <v>11.620021212121145</v>
      </c>
      <c r="K338" s="2">
        <f t="shared" si="49"/>
        <v>101.62002121212115</v>
      </c>
      <c r="L338" s="2">
        <f t="shared" si="50"/>
        <v>444.6116803276902</v>
      </c>
      <c r="M338" s="2">
        <f>SUMIF(A:A,A338,L:L)</f>
        <v>3200.253312751522</v>
      </c>
      <c r="N338" s="3">
        <f t="shared" si="51"/>
        <v>0.13893015235891462</v>
      </c>
      <c r="O338" s="7">
        <f t="shared" si="52"/>
        <v>7.197861537044761</v>
      </c>
      <c r="P338" s="3">
        <f t="shared" si="53"/>
        <v>0.13893015235891462</v>
      </c>
      <c r="Q338" s="3">
        <f>IF(ISNUMBER(P338),SUMIF(A:A,A338,P:P),"")</f>
        <v>0.9277964401680432</v>
      </c>
      <c r="R338" s="3">
        <f t="shared" si="54"/>
        <v>0.14974206231460802</v>
      </c>
      <c r="S338" s="8">
        <f t="shared" si="55"/>
        <v>6.678150310892609</v>
      </c>
    </row>
    <row r="339" spans="1:19" ht="15">
      <c r="A339" s="1">
        <v>23</v>
      </c>
      <c r="B339" s="5">
        <v>0.7256944444444445</v>
      </c>
      <c r="C339" s="1" t="s">
        <v>167</v>
      </c>
      <c r="D339" s="1">
        <v>10</v>
      </c>
      <c r="E339" s="1">
        <v>11</v>
      </c>
      <c r="F339" s="1" t="s">
        <v>234</v>
      </c>
      <c r="G339" s="2">
        <v>55.7017333333333</v>
      </c>
      <c r="H339" s="6">
        <f>1+_xlfn.COUNTIFS(A:A,A339,O:O,"&lt;"&amp;O339)</f>
        <v>4</v>
      </c>
      <c r="I339" s="2">
        <f>_xlfn.AVERAGEIF(A:A,A339,G:G)</f>
        <v>51.038045454545454</v>
      </c>
      <c r="J339" s="2">
        <f t="shared" si="48"/>
        <v>4.663687878787847</v>
      </c>
      <c r="K339" s="2">
        <f t="shared" si="49"/>
        <v>94.66368787878784</v>
      </c>
      <c r="L339" s="2">
        <f t="shared" si="50"/>
        <v>292.89707654852003</v>
      </c>
      <c r="M339" s="2">
        <f>SUMIF(A:A,A339,L:L)</f>
        <v>3200.253312751522</v>
      </c>
      <c r="N339" s="3">
        <f t="shared" si="51"/>
        <v>0.09152309143200049</v>
      </c>
      <c r="O339" s="7">
        <f t="shared" si="52"/>
        <v>10.926204352952572</v>
      </c>
      <c r="P339" s="3">
        <f t="shared" si="53"/>
        <v>0.09152309143200049</v>
      </c>
      <c r="Q339" s="3">
        <f>IF(ISNUMBER(P339),SUMIF(A:A,A339,P:P),"")</f>
        <v>0.9277964401680432</v>
      </c>
      <c r="R339" s="3">
        <f t="shared" si="54"/>
        <v>0.09864565918729302</v>
      </c>
      <c r="S339" s="8">
        <f t="shared" si="55"/>
        <v>10.137293503217974</v>
      </c>
    </row>
    <row r="340" spans="1:19" ht="15">
      <c r="A340" s="1">
        <v>23</v>
      </c>
      <c r="B340" s="5">
        <v>0.7256944444444445</v>
      </c>
      <c r="C340" s="1" t="s">
        <v>167</v>
      </c>
      <c r="D340" s="1">
        <v>10</v>
      </c>
      <c r="E340" s="1">
        <v>6</v>
      </c>
      <c r="F340" s="1" t="s">
        <v>231</v>
      </c>
      <c r="G340" s="2">
        <v>54.381133333333295</v>
      </c>
      <c r="H340" s="6">
        <f>1+_xlfn.COUNTIFS(A:A,A340,O:O,"&lt;"&amp;O340)</f>
        <v>5</v>
      </c>
      <c r="I340" s="2">
        <f>_xlfn.AVERAGEIF(A:A,A340,G:G)</f>
        <v>51.038045454545454</v>
      </c>
      <c r="J340" s="2">
        <f t="shared" si="48"/>
        <v>3.3430878787878413</v>
      </c>
      <c r="K340" s="2">
        <f t="shared" si="49"/>
        <v>93.34308787878784</v>
      </c>
      <c r="L340" s="2">
        <f t="shared" si="50"/>
        <v>270.5847269526842</v>
      </c>
      <c r="M340" s="2">
        <f>SUMIF(A:A,A340,L:L)</f>
        <v>3200.253312751522</v>
      </c>
      <c r="N340" s="3">
        <f t="shared" si="51"/>
        <v>0.08455103409299815</v>
      </c>
      <c r="O340" s="7">
        <f t="shared" si="52"/>
        <v>11.827176458895753</v>
      </c>
      <c r="P340" s="3">
        <f t="shared" si="53"/>
        <v>0.08455103409299815</v>
      </c>
      <c r="Q340" s="3">
        <f>IF(ISNUMBER(P340),SUMIF(A:A,A340,P:P),"")</f>
        <v>0.9277964401680432</v>
      </c>
      <c r="R340" s="3">
        <f t="shared" si="54"/>
        <v>0.09113101800399687</v>
      </c>
      <c r="S340" s="8">
        <f t="shared" si="55"/>
        <v>10.973212215802764</v>
      </c>
    </row>
    <row r="341" spans="1:19" ht="15">
      <c r="A341" s="1">
        <v>23</v>
      </c>
      <c r="B341" s="5">
        <v>0.7256944444444445</v>
      </c>
      <c r="C341" s="1" t="s">
        <v>167</v>
      </c>
      <c r="D341" s="1">
        <v>10</v>
      </c>
      <c r="E341" s="1">
        <v>9</v>
      </c>
      <c r="F341" s="1" t="s">
        <v>232</v>
      </c>
      <c r="G341" s="2">
        <v>53.87650000000001</v>
      </c>
      <c r="H341" s="6">
        <f>1+_xlfn.COUNTIFS(A:A,A341,O:O,"&lt;"&amp;O341)</f>
        <v>6</v>
      </c>
      <c r="I341" s="2">
        <f>_xlfn.AVERAGEIF(A:A,A341,G:G)</f>
        <v>51.038045454545454</v>
      </c>
      <c r="J341" s="2">
        <f t="shared" si="48"/>
        <v>2.838454545454553</v>
      </c>
      <c r="K341" s="2">
        <f t="shared" si="49"/>
        <v>92.83845454545455</v>
      </c>
      <c r="L341" s="2">
        <f t="shared" si="50"/>
        <v>262.51475047200944</v>
      </c>
      <c r="M341" s="2">
        <f>SUMIF(A:A,A341,L:L)</f>
        <v>3200.253312751522</v>
      </c>
      <c r="N341" s="3">
        <f t="shared" si="51"/>
        <v>0.0820293660586211</v>
      </c>
      <c r="O341" s="7">
        <f t="shared" si="52"/>
        <v>12.190756165119751</v>
      </c>
      <c r="P341" s="3">
        <f t="shared" si="53"/>
        <v>0.0820293660586211</v>
      </c>
      <c r="Q341" s="3">
        <f>IF(ISNUMBER(P341),SUMIF(A:A,A341,P:P),"")</f>
        <v>0.9277964401680432</v>
      </c>
      <c r="R341" s="3">
        <f t="shared" si="54"/>
        <v>0.08841310712914988</v>
      </c>
      <c r="S341" s="8">
        <f t="shared" si="55"/>
        <v>11.310540172954731</v>
      </c>
    </row>
    <row r="342" spans="1:19" ht="15">
      <c r="A342" s="1">
        <v>23</v>
      </c>
      <c r="B342" s="5">
        <v>0.7256944444444445</v>
      </c>
      <c r="C342" s="1" t="s">
        <v>167</v>
      </c>
      <c r="D342" s="1">
        <v>10</v>
      </c>
      <c r="E342" s="1">
        <v>13</v>
      </c>
      <c r="F342" s="1" t="s">
        <v>236</v>
      </c>
      <c r="G342" s="2">
        <v>52.746</v>
      </c>
      <c r="H342" s="6">
        <f>1+_xlfn.COUNTIFS(A:A,A342,O:O,"&lt;"&amp;O342)</f>
        <v>7</v>
      </c>
      <c r="I342" s="2">
        <f>_xlfn.AVERAGEIF(A:A,A342,G:G)</f>
        <v>51.038045454545454</v>
      </c>
      <c r="J342" s="2">
        <f t="shared" si="48"/>
        <v>1.7079545454545482</v>
      </c>
      <c r="K342" s="2">
        <f t="shared" si="49"/>
        <v>91.70795454545456</v>
      </c>
      <c r="L342" s="2">
        <f t="shared" si="50"/>
        <v>245.2988523575168</v>
      </c>
      <c r="M342" s="2">
        <f>SUMIF(A:A,A342,L:L)</f>
        <v>3200.253312751522</v>
      </c>
      <c r="N342" s="3">
        <f t="shared" si="51"/>
        <v>0.0766498237436752</v>
      </c>
      <c r="O342" s="7">
        <f t="shared" si="52"/>
        <v>13.046344416186809</v>
      </c>
      <c r="P342" s="3">
        <f t="shared" si="53"/>
        <v>0.0766498237436752</v>
      </c>
      <c r="Q342" s="3">
        <f>IF(ISNUMBER(P342),SUMIF(A:A,A342,P:P),"")</f>
        <v>0.9277964401680432</v>
      </c>
      <c r="R342" s="3">
        <f t="shared" si="54"/>
        <v>0.08261491467868999</v>
      </c>
      <c r="S342" s="8">
        <f t="shared" si="55"/>
        <v>12.10435190654435</v>
      </c>
    </row>
    <row r="343" spans="1:19" ht="15">
      <c r="A343" s="1">
        <v>23</v>
      </c>
      <c r="B343" s="5">
        <v>0.7256944444444445</v>
      </c>
      <c r="C343" s="1" t="s">
        <v>167</v>
      </c>
      <c r="D343" s="1">
        <v>10</v>
      </c>
      <c r="E343" s="1">
        <v>1</v>
      </c>
      <c r="F343" s="1" t="s">
        <v>227</v>
      </c>
      <c r="G343" s="2">
        <v>45.6395</v>
      </c>
      <c r="H343" s="6">
        <f>1+_xlfn.COUNTIFS(A:A,A343,O:O,"&lt;"&amp;O343)</f>
        <v>8</v>
      </c>
      <c r="I343" s="2">
        <f>_xlfn.AVERAGEIF(A:A,A343,G:G)</f>
        <v>51.038045454545454</v>
      </c>
      <c r="J343" s="2">
        <f t="shared" si="48"/>
        <v>-5.398545454545456</v>
      </c>
      <c r="K343" s="2">
        <f t="shared" si="49"/>
        <v>84.60145454545454</v>
      </c>
      <c r="L343" s="2">
        <f t="shared" si="50"/>
        <v>160.1462199716484</v>
      </c>
      <c r="M343" s="2">
        <f>SUMIF(A:A,A343,L:L)</f>
        <v>3200.253312751522</v>
      </c>
      <c r="N343" s="3">
        <f t="shared" si="51"/>
        <v>0.050041732425848966</v>
      </c>
      <c r="O343" s="7">
        <f t="shared" si="52"/>
        <v>19.98332095080409</v>
      </c>
      <c r="P343" s="3">
        <f t="shared" si="53"/>
        <v>0.050041732425848966</v>
      </c>
      <c r="Q343" s="3">
        <f>IF(ISNUMBER(P343),SUMIF(A:A,A343,P:P),"")</f>
        <v>0.9277964401680432</v>
      </c>
      <c r="R343" s="3">
        <f t="shared" si="54"/>
        <v>0.05393611169362254</v>
      </c>
      <c r="S343" s="8">
        <f t="shared" si="55"/>
        <v>18.54045404089151</v>
      </c>
    </row>
    <row r="344" spans="1:19" ht="15">
      <c r="A344" s="1">
        <v>23</v>
      </c>
      <c r="B344" s="5">
        <v>0.7256944444444445</v>
      </c>
      <c r="C344" s="1" t="s">
        <v>167</v>
      </c>
      <c r="D344" s="1">
        <v>10</v>
      </c>
      <c r="E344" s="1">
        <v>10</v>
      </c>
      <c r="F344" s="1" t="s">
        <v>233</v>
      </c>
      <c r="G344" s="2">
        <v>38.8420333333334</v>
      </c>
      <c r="H344" s="6">
        <f>1+_xlfn.COUNTIFS(A:A,A344,O:O,"&lt;"&amp;O344)</f>
        <v>9</v>
      </c>
      <c r="I344" s="2">
        <f>_xlfn.AVERAGEIF(A:A,A344,G:G)</f>
        <v>51.038045454545454</v>
      </c>
      <c r="J344" s="2">
        <f t="shared" si="48"/>
        <v>-12.196012121212057</v>
      </c>
      <c r="K344" s="2">
        <f t="shared" si="49"/>
        <v>77.80398787878795</v>
      </c>
      <c r="L344" s="2">
        <f t="shared" si="50"/>
        <v>106.51004210045063</v>
      </c>
      <c r="M344" s="2">
        <f>SUMIF(A:A,A344,L:L)</f>
        <v>3200.253312751522</v>
      </c>
      <c r="N344" s="3">
        <f t="shared" si="51"/>
        <v>0.03328175356496238</v>
      </c>
      <c r="O344" s="7">
        <f t="shared" si="52"/>
        <v>30.046493735617272</v>
      </c>
      <c r="P344" s="3">
        <f t="shared" si="53"/>
      </c>
      <c r="Q344" s="3">
        <f>IF(ISNUMBER(P344),SUMIF(A:A,A344,P:P),"")</f>
      </c>
      <c r="R344" s="3">
        <f t="shared" si="54"/>
      </c>
      <c r="S344" s="8">
        <f t="shared" si="55"/>
      </c>
    </row>
    <row r="345" spans="1:19" ht="15">
      <c r="A345" s="1">
        <v>23</v>
      </c>
      <c r="B345" s="5">
        <v>0.7256944444444445</v>
      </c>
      <c r="C345" s="1" t="s">
        <v>167</v>
      </c>
      <c r="D345" s="1">
        <v>10</v>
      </c>
      <c r="E345" s="1">
        <v>12</v>
      </c>
      <c r="F345" s="1" t="s">
        <v>235</v>
      </c>
      <c r="G345" s="2">
        <v>29.6275666666666</v>
      </c>
      <c r="H345" s="6">
        <f>1+_xlfn.COUNTIFS(A:A,A345,O:O,"&lt;"&amp;O345)</f>
        <v>11</v>
      </c>
      <c r="I345" s="2">
        <f>_xlfn.AVERAGEIF(A:A,A345,G:G)</f>
        <v>51.038045454545454</v>
      </c>
      <c r="J345" s="2">
        <f t="shared" si="48"/>
        <v>-21.410478787878855</v>
      </c>
      <c r="K345" s="2">
        <f t="shared" si="49"/>
        <v>68.58952121212114</v>
      </c>
      <c r="L345" s="2">
        <f t="shared" si="50"/>
        <v>61.27495976152291</v>
      </c>
      <c r="M345" s="2">
        <f>SUMIF(A:A,A345,L:L)</f>
        <v>3200.253312751522</v>
      </c>
      <c r="N345" s="3">
        <f t="shared" si="51"/>
        <v>0.019146909251642884</v>
      </c>
      <c r="O345" s="7">
        <f t="shared" si="52"/>
        <v>52.22775053964367</v>
      </c>
      <c r="P345" s="3">
        <f t="shared" si="53"/>
      </c>
      <c r="Q345" s="3">
        <f>IF(ISNUMBER(P345),SUMIF(A:A,A345,P:P),"")</f>
      </c>
      <c r="R345" s="3">
        <f t="shared" si="54"/>
      </c>
      <c r="S345" s="8">
        <f t="shared" si="55"/>
      </c>
    </row>
    <row r="346" spans="1:19" ht="15">
      <c r="A346" s="1">
        <v>23</v>
      </c>
      <c r="B346" s="5">
        <v>0.7256944444444445</v>
      </c>
      <c r="C346" s="1" t="s">
        <v>167</v>
      </c>
      <c r="D346" s="1">
        <v>10</v>
      </c>
      <c r="E346" s="1">
        <v>14</v>
      </c>
      <c r="F346" s="1" t="s">
        <v>237</v>
      </c>
      <c r="G346" s="2">
        <v>30.165433333333404</v>
      </c>
      <c r="H346" s="6">
        <f>1+_xlfn.COUNTIFS(A:A,A346,O:O,"&lt;"&amp;O346)</f>
        <v>10</v>
      </c>
      <c r="I346" s="2">
        <f>_xlfn.AVERAGEIF(A:A,A346,G:G)</f>
        <v>51.038045454545454</v>
      </c>
      <c r="J346" s="2">
        <f t="shared" si="48"/>
        <v>-20.87261212121205</v>
      </c>
      <c r="K346" s="2">
        <f t="shared" si="49"/>
        <v>69.12738787878794</v>
      </c>
      <c r="L346" s="2">
        <f t="shared" si="50"/>
        <v>63.28467968269876</v>
      </c>
      <c r="M346" s="2">
        <f>SUMIF(A:A,A346,L:L)</f>
        <v>3200.253312751522</v>
      </c>
      <c r="N346" s="3">
        <f t="shared" si="51"/>
        <v>0.01977489701535148</v>
      </c>
      <c r="O346" s="7">
        <f t="shared" si="52"/>
        <v>50.56916348154372</v>
      </c>
      <c r="P346" s="3">
        <f t="shared" si="53"/>
      </c>
      <c r="Q346" s="3">
        <f>IF(ISNUMBER(P346),SUMIF(A:A,A346,P:P),"")</f>
      </c>
      <c r="R346" s="3">
        <f t="shared" si="54"/>
      </c>
      <c r="S346" s="8">
        <f t="shared" si="55"/>
      </c>
    </row>
    <row r="347" spans="1:19" ht="15">
      <c r="A347" s="1">
        <v>48</v>
      </c>
      <c r="B347" s="5">
        <v>0.7291666666666666</v>
      </c>
      <c r="C347" s="1" t="s">
        <v>410</v>
      </c>
      <c r="D347" s="1">
        <v>8</v>
      </c>
      <c r="E347" s="1">
        <v>4</v>
      </c>
      <c r="F347" s="1" t="s">
        <v>457</v>
      </c>
      <c r="G347" s="2">
        <v>71.7352000000001</v>
      </c>
      <c r="H347" s="6">
        <f>1+_xlfn.COUNTIFS(A:A,A347,O:O,"&lt;"&amp;O347)</f>
        <v>1</v>
      </c>
      <c r="I347" s="2">
        <f>_xlfn.AVERAGEIF(A:A,A347,G:G)</f>
        <v>49.57182820512822</v>
      </c>
      <c r="J347" s="2">
        <f t="shared" si="48"/>
        <v>22.163371794871885</v>
      </c>
      <c r="K347" s="2">
        <f t="shared" si="49"/>
        <v>112.16337179487189</v>
      </c>
      <c r="L347" s="2">
        <f t="shared" si="50"/>
        <v>836.981784736984</v>
      </c>
      <c r="M347" s="2">
        <f>SUMIF(A:A,A347,L:L)</f>
        <v>4166.1562230056015</v>
      </c>
      <c r="N347" s="3">
        <f t="shared" si="51"/>
        <v>0.20090023991782957</v>
      </c>
      <c r="O347" s="7">
        <f t="shared" si="52"/>
        <v>4.977594852096797</v>
      </c>
      <c r="P347" s="3">
        <f t="shared" si="53"/>
        <v>0.20090023991782957</v>
      </c>
      <c r="Q347" s="3">
        <f>IF(ISNUMBER(P347),SUMIF(A:A,A347,P:P),"")</f>
        <v>0.9225667622720898</v>
      </c>
      <c r="R347" s="3">
        <f t="shared" si="54"/>
        <v>0.21776227817166763</v>
      </c>
      <c r="S347" s="8">
        <f t="shared" si="55"/>
        <v>4.5921635666011635</v>
      </c>
    </row>
    <row r="348" spans="1:19" ht="15">
      <c r="A348" s="1">
        <v>48</v>
      </c>
      <c r="B348" s="5">
        <v>0.7291666666666666</v>
      </c>
      <c r="C348" s="1" t="s">
        <v>410</v>
      </c>
      <c r="D348" s="1">
        <v>8</v>
      </c>
      <c r="E348" s="1">
        <v>2</v>
      </c>
      <c r="F348" s="1" t="s">
        <v>455</v>
      </c>
      <c r="G348" s="2">
        <v>71.2693333333333</v>
      </c>
      <c r="H348" s="6">
        <f>1+_xlfn.COUNTIFS(A:A,A348,O:O,"&lt;"&amp;O348)</f>
        <v>2</v>
      </c>
      <c r="I348" s="2">
        <f>_xlfn.AVERAGEIF(A:A,A348,G:G)</f>
        <v>49.57182820512822</v>
      </c>
      <c r="J348" s="2">
        <f t="shared" si="48"/>
        <v>21.697505128205073</v>
      </c>
      <c r="K348" s="2">
        <f t="shared" si="49"/>
        <v>111.69750512820508</v>
      </c>
      <c r="L348" s="2">
        <f t="shared" si="50"/>
        <v>813.91041746521</v>
      </c>
      <c r="M348" s="2">
        <f>SUMIF(A:A,A348,L:L)</f>
        <v>4166.1562230056015</v>
      </c>
      <c r="N348" s="3">
        <f t="shared" si="51"/>
        <v>0.19536243335542236</v>
      </c>
      <c r="O348" s="7">
        <f t="shared" si="52"/>
        <v>5.11869136161251</v>
      </c>
      <c r="P348" s="3">
        <f t="shared" si="53"/>
        <v>0.19536243335542236</v>
      </c>
      <c r="Q348" s="3">
        <f>IF(ISNUMBER(P348),SUMIF(A:A,A348,P:P),"")</f>
        <v>0.9225667622720898</v>
      </c>
      <c r="R348" s="3">
        <f t="shared" si="54"/>
        <v>0.21175967024249323</v>
      </c>
      <c r="S348" s="8">
        <f t="shared" si="55"/>
        <v>4.722334516552967</v>
      </c>
    </row>
    <row r="349" spans="1:19" ht="15">
      <c r="A349" s="1">
        <v>48</v>
      </c>
      <c r="B349" s="5">
        <v>0.7291666666666666</v>
      </c>
      <c r="C349" s="1" t="s">
        <v>410</v>
      </c>
      <c r="D349" s="1">
        <v>8</v>
      </c>
      <c r="E349" s="1">
        <v>6</v>
      </c>
      <c r="F349" s="1" t="s">
        <v>458</v>
      </c>
      <c r="G349" s="2">
        <v>65.14489999999999</v>
      </c>
      <c r="H349" s="6">
        <f>1+_xlfn.COUNTIFS(A:A,A349,O:O,"&lt;"&amp;O349)</f>
        <v>3</v>
      </c>
      <c r="I349" s="2">
        <f>_xlfn.AVERAGEIF(A:A,A349,G:G)</f>
        <v>49.57182820512822</v>
      </c>
      <c r="J349" s="2">
        <f t="shared" si="48"/>
        <v>15.573071794871773</v>
      </c>
      <c r="K349" s="2">
        <f t="shared" si="49"/>
        <v>105.57307179487177</v>
      </c>
      <c r="L349" s="2">
        <f t="shared" si="50"/>
        <v>563.6222782338614</v>
      </c>
      <c r="M349" s="2">
        <f>SUMIF(A:A,A349,L:L)</f>
        <v>4166.1562230056015</v>
      </c>
      <c r="N349" s="3">
        <f t="shared" si="51"/>
        <v>0.1352859201778194</v>
      </c>
      <c r="O349" s="7">
        <f t="shared" si="52"/>
        <v>7.391752214019042</v>
      </c>
      <c r="P349" s="3">
        <f t="shared" si="53"/>
        <v>0.1352859201778194</v>
      </c>
      <c r="Q349" s="3">
        <f>IF(ISNUMBER(P349),SUMIF(A:A,A349,P:P),"")</f>
        <v>0.9225667622720898</v>
      </c>
      <c r="R349" s="3">
        <f t="shared" si="54"/>
        <v>0.14664079144216985</v>
      </c>
      <c r="S349" s="8">
        <f t="shared" si="55"/>
        <v>6.819384907605099</v>
      </c>
    </row>
    <row r="350" spans="1:19" ht="15">
      <c r="A350" s="1">
        <v>48</v>
      </c>
      <c r="B350" s="5">
        <v>0.7291666666666666</v>
      </c>
      <c r="C350" s="1" t="s">
        <v>410</v>
      </c>
      <c r="D350" s="1">
        <v>8</v>
      </c>
      <c r="E350" s="1">
        <v>9</v>
      </c>
      <c r="F350" s="1" t="s">
        <v>460</v>
      </c>
      <c r="G350" s="2">
        <v>56.6199666666667</v>
      </c>
      <c r="H350" s="6">
        <f>1+_xlfn.COUNTIFS(A:A,A350,O:O,"&lt;"&amp;O350)</f>
        <v>4</v>
      </c>
      <c r="I350" s="2">
        <f>_xlfn.AVERAGEIF(A:A,A350,G:G)</f>
        <v>49.57182820512822</v>
      </c>
      <c r="J350" s="2">
        <f t="shared" si="48"/>
        <v>7.048138461538478</v>
      </c>
      <c r="K350" s="2">
        <f t="shared" si="49"/>
        <v>97.04813846153849</v>
      </c>
      <c r="L350" s="2">
        <f t="shared" si="50"/>
        <v>337.9467395234507</v>
      </c>
      <c r="M350" s="2">
        <f>SUMIF(A:A,A350,L:L)</f>
        <v>4166.1562230056015</v>
      </c>
      <c r="N350" s="3">
        <f t="shared" si="51"/>
        <v>0.08111715486262895</v>
      </c>
      <c r="O350" s="7">
        <f t="shared" si="52"/>
        <v>12.327848550574654</v>
      </c>
      <c r="P350" s="3">
        <f t="shared" si="53"/>
        <v>0.08111715486262895</v>
      </c>
      <c r="Q350" s="3">
        <f>IF(ISNUMBER(P350),SUMIF(A:A,A350,P:P),"")</f>
        <v>0.9225667622720898</v>
      </c>
      <c r="R350" s="3">
        <f t="shared" si="54"/>
        <v>0.08792551193027408</v>
      </c>
      <c r="S350" s="8">
        <f t="shared" si="55"/>
        <v>11.373263323084332</v>
      </c>
    </row>
    <row r="351" spans="1:19" ht="15">
      <c r="A351" s="1">
        <v>48</v>
      </c>
      <c r="B351" s="5">
        <v>0.7291666666666666</v>
      </c>
      <c r="C351" s="1" t="s">
        <v>410</v>
      </c>
      <c r="D351" s="1">
        <v>8</v>
      </c>
      <c r="E351" s="1">
        <v>7</v>
      </c>
      <c r="F351" s="1" t="s">
        <v>459</v>
      </c>
      <c r="G351" s="2">
        <v>55.5938666666667</v>
      </c>
      <c r="H351" s="6">
        <f>1+_xlfn.COUNTIFS(A:A,A351,O:O,"&lt;"&amp;O351)</f>
        <v>5</v>
      </c>
      <c r="I351" s="2">
        <f>_xlfn.AVERAGEIF(A:A,A351,G:G)</f>
        <v>49.57182820512822</v>
      </c>
      <c r="J351" s="2">
        <f t="shared" si="48"/>
        <v>6.022038461538479</v>
      </c>
      <c r="K351" s="2">
        <f t="shared" si="49"/>
        <v>96.02203846153847</v>
      </c>
      <c r="L351" s="2">
        <f t="shared" si="50"/>
        <v>317.7682386180487</v>
      </c>
      <c r="M351" s="2">
        <f>SUMIF(A:A,A351,L:L)</f>
        <v>4166.1562230056015</v>
      </c>
      <c r="N351" s="3">
        <f t="shared" si="51"/>
        <v>0.0762737212933413</v>
      </c>
      <c r="O351" s="7">
        <f t="shared" si="52"/>
        <v>13.110675381290202</v>
      </c>
      <c r="P351" s="3">
        <f t="shared" si="53"/>
        <v>0.0762737212933413</v>
      </c>
      <c r="Q351" s="3">
        <f>IF(ISNUMBER(P351),SUMIF(A:A,A351,P:P),"")</f>
        <v>0.9225667622720898</v>
      </c>
      <c r="R351" s="3">
        <f t="shared" si="54"/>
        <v>0.08267555738242185</v>
      </c>
      <c r="S351" s="8">
        <f t="shared" si="55"/>
        <v>12.095473337717298</v>
      </c>
    </row>
    <row r="352" spans="1:19" ht="15">
      <c r="A352" s="1">
        <v>48</v>
      </c>
      <c r="B352" s="5">
        <v>0.7291666666666666</v>
      </c>
      <c r="C352" s="1" t="s">
        <v>410</v>
      </c>
      <c r="D352" s="1">
        <v>8</v>
      </c>
      <c r="E352" s="1">
        <v>8</v>
      </c>
      <c r="F352" s="1" t="s">
        <v>22</v>
      </c>
      <c r="G352" s="2">
        <v>52.3633</v>
      </c>
      <c r="H352" s="6">
        <f>1+_xlfn.COUNTIFS(A:A,A352,O:O,"&lt;"&amp;O352)</f>
        <v>6</v>
      </c>
      <c r="I352" s="2">
        <f>_xlfn.AVERAGEIF(A:A,A352,G:G)</f>
        <v>49.57182820512822</v>
      </c>
      <c r="J352" s="2">
        <f t="shared" si="48"/>
        <v>2.791471794871782</v>
      </c>
      <c r="K352" s="2">
        <f t="shared" si="49"/>
        <v>92.79147179487178</v>
      </c>
      <c r="L352" s="2">
        <f t="shared" si="50"/>
        <v>261.775772634969</v>
      </c>
      <c r="M352" s="2">
        <f>SUMIF(A:A,A352,L:L)</f>
        <v>4166.1562230056015</v>
      </c>
      <c r="N352" s="3">
        <f t="shared" si="51"/>
        <v>0.06283388299013794</v>
      </c>
      <c r="O352" s="7">
        <f t="shared" si="52"/>
        <v>15.914980141478038</v>
      </c>
      <c r="P352" s="3">
        <f t="shared" si="53"/>
        <v>0.06283388299013794</v>
      </c>
      <c r="Q352" s="3">
        <f>IF(ISNUMBER(P352),SUMIF(A:A,A352,P:P),"")</f>
        <v>0.9225667622720898</v>
      </c>
      <c r="R352" s="3">
        <f t="shared" si="54"/>
        <v>0.06810768126459615</v>
      </c>
      <c r="S352" s="8">
        <f t="shared" si="55"/>
        <v>14.682631700747999</v>
      </c>
    </row>
    <row r="353" spans="1:19" ht="15">
      <c r="A353" s="1">
        <v>48</v>
      </c>
      <c r="B353" s="5">
        <v>0.7291666666666666</v>
      </c>
      <c r="C353" s="1" t="s">
        <v>410</v>
      </c>
      <c r="D353" s="1">
        <v>8</v>
      </c>
      <c r="E353" s="1">
        <v>1</v>
      </c>
      <c r="F353" s="1" t="s">
        <v>454</v>
      </c>
      <c r="G353" s="2">
        <v>51.391200000000005</v>
      </c>
      <c r="H353" s="6">
        <f>1+_xlfn.COUNTIFS(A:A,A353,O:O,"&lt;"&amp;O353)</f>
        <v>7</v>
      </c>
      <c r="I353" s="2">
        <f>_xlfn.AVERAGEIF(A:A,A353,G:G)</f>
        <v>49.57182820512822</v>
      </c>
      <c r="J353" s="2">
        <f t="shared" si="48"/>
        <v>1.8193717948717847</v>
      </c>
      <c r="K353" s="2">
        <f t="shared" si="49"/>
        <v>91.81937179487178</v>
      </c>
      <c r="L353" s="2">
        <f t="shared" si="50"/>
        <v>246.9441771619155</v>
      </c>
      <c r="M353" s="2">
        <f>SUMIF(A:A,A353,L:L)</f>
        <v>4166.1562230056015</v>
      </c>
      <c r="N353" s="3">
        <f t="shared" si="51"/>
        <v>0.05927386395120869</v>
      </c>
      <c r="O353" s="7">
        <f t="shared" si="52"/>
        <v>16.87084211049832</v>
      </c>
      <c r="P353" s="3">
        <f t="shared" si="53"/>
        <v>0.05927386395120869</v>
      </c>
      <c r="Q353" s="3">
        <f>IF(ISNUMBER(P353),SUMIF(A:A,A353,P:P),"")</f>
        <v>0.9225667622720898</v>
      </c>
      <c r="R353" s="3">
        <f t="shared" si="54"/>
        <v>0.06424886130216692</v>
      </c>
      <c r="S353" s="8">
        <f t="shared" si="55"/>
        <v>15.564478182686065</v>
      </c>
    </row>
    <row r="354" spans="1:19" ht="15">
      <c r="A354" s="1">
        <v>48</v>
      </c>
      <c r="B354" s="5">
        <v>0.7291666666666666</v>
      </c>
      <c r="C354" s="1" t="s">
        <v>410</v>
      </c>
      <c r="D354" s="1">
        <v>8</v>
      </c>
      <c r="E354" s="1">
        <v>3</v>
      </c>
      <c r="F354" s="1" t="s">
        <v>456</v>
      </c>
      <c r="G354" s="2">
        <v>50.67906666666669</v>
      </c>
      <c r="H354" s="6">
        <f>1+_xlfn.COUNTIFS(A:A,A354,O:O,"&lt;"&amp;O354)</f>
        <v>8</v>
      </c>
      <c r="I354" s="2">
        <f>_xlfn.AVERAGEIF(A:A,A354,G:G)</f>
        <v>49.57182820512822</v>
      </c>
      <c r="J354" s="2">
        <f t="shared" si="48"/>
        <v>1.107238461538472</v>
      </c>
      <c r="K354" s="2">
        <f t="shared" si="49"/>
        <v>91.10723846153847</v>
      </c>
      <c r="L354" s="2">
        <f t="shared" si="50"/>
        <v>236.61499053948845</v>
      </c>
      <c r="M354" s="2">
        <f>SUMIF(A:A,A354,L:L)</f>
        <v>4166.1562230056015</v>
      </c>
      <c r="N354" s="3">
        <f t="shared" si="51"/>
        <v>0.05679455543046982</v>
      </c>
      <c r="O354" s="7">
        <f t="shared" si="52"/>
        <v>17.60732155433878</v>
      </c>
      <c r="P354" s="3">
        <f t="shared" si="53"/>
        <v>0.05679455543046982</v>
      </c>
      <c r="Q354" s="3">
        <f>IF(ISNUMBER(P354),SUMIF(A:A,A354,P:P),"")</f>
        <v>0.9225667622720898</v>
      </c>
      <c r="R354" s="3">
        <f t="shared" si="54"/>
        <v>0.061561458479814146</v>
      </c>
      <c r="S354" s="8">
        <f t="shared" si="55"/>
        <v>16.243929638669908</v>
      </c>
    </row>
    <row r="355" spans="1:19" ht="15">
      <c r="A355" s="1">
        <v>48</v>
      </c>
      <c r="B355" s="5">
        <v>0.7291666666666666</v>
      </c>
      <c r="C355" s="1" t="s">
        <v>410</v>
      </c>
      <c r="D355" s="1">
        <v>8</v>
      </c>
      <c r="E355" s="1">
        <v>11</v>
      </c>
      <c r="F355" s="1" t="s">
        <v>462</v>
      </c>
      <c r="G355" s="2">
        <v>50.0604</v>
      </c>
      <c r="H355" s="6">
        <f>1+_xlfn.COUNTIFS(A:A,A355,O:O,"&lt;"&amp;O355)</f>
        <v>9</v>
      </c>
      <c r="I355" s="2">
        <f>_xlfn.AVERAGEIF(A:A,A355,G:G)</f>
        <v>49.57182820512822</v>
      </c>
      <c r="J355" s="2">
        <f t="shared" si="48"/>
        <v>0.48857179487178115</v>
      </c>
      <c r="K355" s="2">
        <f t="shared" si="49"/>
        <v>90.48857179487177</v>
      </c>
      <c r="L355" s="2">
        <f t="shared" si="50"/>
        <v>227.99285886406855</v>
      </c>
      <c r="M355" s="2">
        <f>SUMIF(A:A,A355,L:L)</f>
        <v>4166.1562230056015</v>
      </c>
      <c r="N355" s="3">
        <f t="shared" si="51"/>
        <v>0.05472499029323174</v>
      </c>
      <c r="O355" s="7">
        <f t="shared" si="52"/>
        <v>18.273187343510187</v>
      </c>
      <c r="P355" s="3">
        <f t="shared" si="53"/>
        <v>0.05472499029323174</v>
      </c>
      <c r="Q355" s="3">
        <f>IF(ISNUMBER(P355),SUMIF(A:A,A355,P:P),"")</f>
        <v>0.9225667622720898</v>
      </c>
      <c r="R355" s="3">
        <f t="shared" si="54"/>
        <v>0.05931818978439619</v>
      </c>
      <c r="S355" s="8">
        <f t="shared" si="55"/>
        <v>16.85823528389352</v>
      </c>
    </row>
    <row r="356" spans="1:19" ht="15">
      <c r="A356" s="1">
        <v>48</v>
      </c>
      <c r="B356" s="5">
        <v>0.7291666666666666</v>
      </c>
      <c r="C356" s="1" t="s">
        <v>410</v>
      </c>
      <c r="D356" s="1">
        <v>8</v>
      </c>
      <c r="E356" s="1">
        <v>10</v>
      </c>
      <c r="F356" s="1" t="s">
        <v>461</v>
      </c>
      <c r="G356" s="2">
        <v>30.974733333333297</v>
      </c>
      <c r="H356" s="6">
        <f>1+_xlfn.COUNTIFS(A:A,A356,O:O,"&lt;"&amp;O356)</f>
        <v>12</v>
      </c>
      <c r="I356" s="2">
        <f>_xlfn.AVERAGEIF(A:A,A356,G:G)</f>
        <v>49.57182820512822</v>
      </c>
      <c r="J356" s="2">
        <f t="shared" si="48"/>
        <v>-18.597094871794923</v>
      </c>
      <c r="K356" s="2">
        <f t="shared" si="49"/>
        <v>71.40290512820508</v>
      </c>
      <c r="L356" s="2">
        <f t="shared" si="50"/>
        <v>72.54262409763732</v>
      </c>
      <c r="M356" s="2">
        <f>SUMIF(A:A,A356,L:L)</f>
        <v>4166.1562230056015</v>
      </c>
      <c r="N356" s="3">
        <f t="shared" si="51"/>
        <v>0.01741236291069822</v>
      </c>
      <c r="O356" s="7">
        <f t="shared" si="52"/>
        <v>57.43045933103062</v>
      </c>
      <c r="P356" s="3">
        <f t="shared" si="53"/>
      </c>
      <c r="Q356" s="3">
        <f>IF(ISNUMBER(P356),SUMIF(A:A,A356,P:P),"")</f>
      </c>
      <c r="R356" s="3">
        <f t="shared" si="54"/>
      </c>
      <c r="S356" s="8">
        <f t="shared" si="55"/>
      </c>
    </row>
    <row r="357" spans="1:19" ht="15">
      <c r="A357" s="1">
        <v>48</v>
      </c>
      <c r="B357" s="5">
        <v>0.7291666666666666</v>
      </c>
      <c r="C357" s="1" t="s">
        <v>410</v>
      </c>
      <c r="D357" s="1">
        <v>8</v>
      </c>
      <c r="E357" s="1">
        <v>13</v>
      </c>
      <c r="F357" s="1" t="s">
        <v>463</v>
      </c>
      <c r="G357" s="2">
        <v>40.6420333333333</v>
      </c>
      <c r="H357" s="6">
        <f>1+_xlfn.COUNTIFS(A:A,A357,O:O,"&lt;"&amp;O357)</f>
        <v>10</v>
      </c>
      <c r="I357" s="2">
        <f>_xlfn.AVERAGEIF(A:A,A357,G:G)</f>
        <v>49.57182820512822</v>
      </c>
      <c r="J357" s="2">
        <f t="shared" si="48"/>
        <v>-8.929794871794918</v>
      </c>
      <c r="K357" s="2">
        <f t="shared" si="49"/>
        <v>81.07020512820509</v>
      </c>
      <c r="L357" s="2">
        <f t="shared" si="50"/>
        <v>129.56883802813417</v>
      </c>
      <c r="M357" s="2">
        <f>SUMIF(A:A,A357,L:L)</f>
        <v>4166.1562230056015</v>
      </c>
      <c r="N357" s="3">
        <f t="shared" si="51"/>
        <v>0.031100331118802588</v>
      </c>
      <c r="O357" s="7">
        <f t="shared" si="52"/>
        <v>32.15399849538649</v>
      </c>
      <c r="P357" s="3">
        <f t="shared" si="53"/>
      </c>
      <c r="Q357" s="3">
        <f>IF(ISNUMBER(P357),SUMIF(A:A,A357,P:P),"")</f>
      </c>
      <c r="R357" s="3">
        <f t="shared" si="54"/>
      </c>
      <c r="S357" s="8">
        <f t="shared" si="55"/>
      </c>
    </row>
    <row r="358" spans="1:19" ht="15">
      <c r="A358" s="1">
        <v>48</v>
      </c>
      <c r="B358" s="5">
        <v>0.7291666666666666</v>
      </c>
      <c r="C358" s="1" t="s">
        <v>410</v>
      </c>
      <c r="D358" s="1">
        <v>8</v>
      </c>
      <c r="E358" s="1">
        <v>14</v>
      </c>
      <c r="F358" s="1" t="s">
        <v>464</v>
      </c>
      <c r="G358" s="2">
        <v>35.8287666666667</v>
      </c>
      <c r="H358" s="6">
        <f>1+_xlfn.COUNTIFS(A:A,A358,O:O,"&lt;"&amp;O358)</f>
        <v>11</v>
      </c>
      <c r="I358" s="2">
        <f>_xlfn.AVERAGEIF(A:A,A358,G:G)</f>
        <v>49.57182820512822</v>
      </c>
      <c r="J358" s="2">
        <f t="shared" si="48"/>
        <v>-13.743061538461518</v>
      </c>
      <c r="K358" s="2">
        <f t="shared" si="49"/>
        <v>76.25693846153848</v>
      </c>
      <c r="L358" s="2">
        <f t="shared" si="50"/>
        <v>97.06844106522892</v>
      </c>
      <c r="M358" s="2">
        <f>SUMIF(A:A,A358,L:L)</f>
        <v>4166.1562230056015</v>
      </c>
      <c r="N358" s="3">
        <f t="shared" si="51"/>
        <v>0.023299280168423586</v>
      </c>
      <c r="O358" s="7">
        <f t="shared" si="52"/>
        <v>42.919780901868926</v>
      </c>
      <c r="P358" s="3">
        <f t="shared" si="53"/>
      </c>
      <c r="Q358" s="3">
        <f>IF(ISNUMBER(P358),SUMIF(A:A,A358,P:P),"")</f>
      </c>
      <c r="R358" s="3">
        <f t="shared" si="54"/>
      </c>
      <c r="S358" s="8">
        <f t="shared" si="55"/>
      </c>
    </row>
    <row r="359" spans="1:19" ht="15">
      <c r="A359" s="1">
        <v>48</v>
      </c>
      <c r="B359" s="5">
        <v>0.7291666666666666</v>
      </c>
      <c r="C359" s="1" t="s">
        <v>410</v>
      </c>
      <c r="D359" s="1">
        <v>8</v>
      </c>
      <c r="E359" s="1">
        <v>15</v>
      </c>
      <c r="F359" s="1" t="s">
        <v>465</v>
      </c>
      <c r="G359" s="2">
        <v>12.131</v>
      </c>
      <c r="H359" s="6">
        <f>1+_xlfn.COUNTIFS(A:A,A359,O:O,"&lt;"&amp;O359)</f>
        <v>13</v>
      </c>
      <c r="I359" s="2">
        <f>_xlfn.AVERAGEIF(A:A,A359,G:G)</f>
        <v>49.57182820512822</v>
      </c>
      <c r="J359" s="2">
        <f t="shared" si="48"/>
        <v>-37.44082820512822</v>
      </c>
      <c r="K359" s="2">
        <f t="shared" si="49"/>
        <v>52.55917179487178</v>
      </c>
      <c r="L359" s="2">
        <f t="shared" si="50"/>
        <v>23.41906203660553</v>
      </c>
      <c r="M359" s="2">
        <f>SUMIF(A:A,A359,L:L)</f>
        <v>4166.1562230056015</v>
      </c>
      <c r="N359" s="3">
        <f t="shared" si="51"/>
        <v>0.005621263529985982</v>
      </c>
      <c r="O359" s="7">
        <f t="shared" si="52"/>
        <v>177.8959471772877</v>
      </c>
      <c r="P359" s="3">
        <f t="shared" si="53"/>
      </c>
      <c r="Q359" s="3">
        <f>IF(ISNUMBER(P359),SUMIF(A:A,A359,P:P),"")</f>
      </c>
      <c r="R359" s="3">
        <f t="shared" si="54"/>
      </c>
      <c r="S359" s="8">
        <f t="shared" si="55"/>
      </c>
    </row>
    <row r="360" spans="1:19" ht="15">
      <c r="A360" s="1">
        <v>13</v>
      </c>
      <c r="B360" s="5">
        <v>0.7326388888888888</v>
      </c>
      <c r="C360" s="1" t="s">
        <v>107</v>
      </c>
      <c r="D360" s="1">
        <v>3</v>
      </c>
      <c r="E360" s="1">
        <v>1</v>
      </c>
      <c r="F360" s="1" t="s">
        <v>115</v>
      </c>
      <c r="G360" s="2">
        <v>76.7488666666668</v>
      </c>
      <c r="H360" s="6">
        <f>1+_xlfn.COUNTIFS(A:A,A360,O:O,"&lt;"&amp;O360)</f>
        <v>1</v>
      </c>
      <c r="I360" s="2">
        <f>_xlfn.AVERAGEIF(A:A,A360,G:G)</f>
        <v>47.85297575757576</v>
      </c>
      <c r="J360" s="2">
        <f t="shared" si="48"/>
        <v>28.895890909091037</v>
      </c>
      <c r="K360" s="2">
        <f t="shared" si="49"/>
        <v>118.89589090909104</v>
      </c>
      <c r="L360" s="2">
        <f t="shared" si="50"/>
        <v>1253.5733782108548</v>
      </c>
      <c r="M360" s="2">
        <f>SUMIF(A:A,A360,L:L)</f>
        <v>3850.0459673450982</v>
      </c>
      <c r="N360" s="3">
        <f t="shared" si="51"/>
        <v>0.32559958734084665</v>
      </c>
      <c r="O360" s="7">
        <f t="shared" si="52"/>
        <v>3.0712569637048475</v>
      </c>
      <c r="P360" s="3">
        <f t="shared" si="53"/>
        <v>0.32559958734084665</v>
      </c>
      <c r="Q360" s="3">
        <f>IF(ISNUMBER(P360),SUMIF(A:A,A360,P:P),"")</f>
        <v>0.8339901815450783</v>
      </c>
      <c r="R360" s="3">
        <f t="shared" si="54"/>
        <v>0.39041177527729387</v>
      </c>
      <c r="S360" s="8">
        <f t="shared" si="55"/>
        <v>2.5613981527317917</v>
      </c>
    </row>
    <row r="361" spans="1:19" ht="15">
      <c r="A361" s="1">
        <v>13</v>
      </c>
      <c r="B361" s="5">
        <v>0.7326388888888888</v>
      </c>
      <c r="C361" s="1" t="s">
        <v>107</v>
      </c>
      <c r="D361" s="1">
        <v>3</v>
      </c>
      <c r="E361" s="1">
        <v>9</v>
      </c>
      <c r="F361" s="1" t="s">
        <v>123</v>
      </c>
      <c r="G361" s="2">
        <v>67.0470666666666</v>
      </c>
      <c r="H361" s="6">
        <f>1+_xlfn.COUNTIFS(A:A,A361,O:O,"&lt;"&amp;O361)</f>
        <v>2</v>
      </c>
      <c r="I361" s="2">
        <f>_xlfn.AVERAGEIF(A:A,A361,G:G)</f>
        <v>47.85297575757576</v>
      </c>
      <c r="J361" s="2">
        <f t="shared" si="48"/>
        <v>19.194090909090832</v>
      </c>
      <c r="K361" s="2">
        <f t="shared" si="49"/>
        <v>109.19409090909083</v>
      </c>
      <c r="L361" s="2">
        <f t="shared" si="50"/>
        <v>700.3956954485083</v>
      </c>
      <c r="M361" s="2">
        <f>SUMIF(A:A,A361,L:L)</f>
        <v>3850.0459673450982</v>
      </c>
      <c r="N361" s="3">
        <f t="shared" si="51"/>
        <v>0.1819187878246256</v>
      </c>
      <c r="O361" s="7">
        <f t="shared" si="52"/>
        <v>5.496958351349757</v>
      </c>
      <c r="P361" s="3">
        <f t="shared" si="53"/>
        <v>0.1819187878246256</v>
      </c>
      <c r="Q361" s="3">
        <f>IF(ISNUMBER(P361),SUMIF(A:A,A361,P:P),"")</f>
        <v>0.8339901815450783</v>
      </c>
      <c r="R361" s="3">
        <f t="shared" si="54"/>
        <v>0.21813061094747746</v>
      </c>
      <c r="S361" s="8">
        <f t="shared" si="55"/>
        <v>4.584409293387918</v>
      </c>
    </row>
    <row r="362" spans="1:19" ht="15">
      <c r="A362" s="1">
        <v>13</v>
      </c>
      <c r="B362" s="5">
        <v>0.7326388888888888</v>
      </c>
      <c r="C362" s="1" t="s">
        <v>107</v>
      </c>
      <c r="D362" s="1">
        <v>3</v>
      </c>
      <c r="E362" s="1">
        <v>8</v>
      </c>
      <c r="F362" s="1" t="s">
        <v>122</v>
      </c>
      <c r="G362" s="2">
        <v>62.0564666666667</v>
      </c>
      <c r="H362" s="6">
        <f>1+_xlfn.COUNTIFS(A:A,A362,O:O,"&lt;"&amp;O362)</f>
        <v>3</v>
      </c>
      <c r="I362" s="2">
        <f>_xlfn.AVERAGEIF(A:A,A362,G:G)</f>
        <v>47.85297575757576</v>
      </c>
      <c r="J362" s="2">
        <f t="shared" si="48"/>
        <v>14.203490909090938</v>
      </c>
      <c r="K362" s="2">
        <f t="shared" si="49"/>
        <v>104.20349090909093</v>
      </c>
      <c r="L362" s="2">
        <f t="shared" si="50"/>
        <v>519.158615778982</v>
      </c>
      <c r="M362" s="2">
        <f>SUMIF(A:A,A362,L:L)</f>
        <v>3850.0459673450982</v>
      </c>
      <c r="N362" s="3">
        <f t="shared" si="51"/>
        <v>0.1348447837200712</v>
      </c>
      <c r="O362" s="7">
        <f t="shared" si="52"/>
        <v>7.415933879028896</v>
      </c>
      <c r="P362" s="3">
        <f t="shared" si="53"/>
        <v>0.1348447837200712</v>
      </c>
      <c r="Q362" s="3">
        <f>IF(ISNUMBER(P362),SUMIF(A:A,A362,P:P),"")</f>
        <v>0.8339901815450783</v>
      </c>
      <c r="R362" s="3">
        <f t="shared" si="54"/>
        <v>0.1616862964384703</v>
      </c>
      <c r="S362" s="8">
        <f t="shared" si="55"/>
        <v>6.184816042097605</v>
      </c>
    </row>
    <row r="363" spans="1:19" ht="15">
      <c r="A363" s="1">
        <v>13</v>
      </c>
      <c r="B363" s="5">
        <v>0.7326388888888888</v>
      </c>
      <c r="C363" s="1" t="s">
        <v>107</v>
      </c>
      <c r="D363" s="1">
        <v>3</v>
      </c>
      <c r="E363" s="1">
        <v>7</v>
      </c>
      <c r="F363" s="1" t="s">
        <v>121</v>
      </c>
      <c r="G363" s="2">
        <v>60.0352333333333</v>
      </c>
      <c r="H363" s="6">
        <f>1+_xlfn.COUNTIFS(A:A,A363,O:O,"&lt;"&amp;O363)</f>
        <v>4</v>
      </c>
      <c r="I363" s="2">
        <f>_xlfn.AVERAGEIF(A:A,A363,G:G)</f>
        <v>47.85297575757576</v>
      </c>
      <c r="J363" s="2">
        <f t="shared" si="48"/>
        <v>12.18225757575754</v>
      </c>
      <c r="K363" s="2">
        <f t="shared" si="49"/>
        <v>102.18225757575755</v>
      </c>
      <c r="L363" s="2">
        <f t="shared" si="50"/>
        <v>459.86614340808086</v>
      </c>
      <c r="M363" s="2">
        <f>SUMIF(A:A,A363,L:L)</f>
        <v>3850.0459673450982</v>
      </c>
      <c r="N363" s="3">
        <f t="shared" si="51"/>
        <v>0.11944432542066344</v>
      </c>
      <c r="O363" s="7">
        <f t="shared" si="52"/>
        <v>8.372101365872034</v>
      </c>
      <c r="P363" s="3">
        <f t="shared" si="53"/>
        <v>0.11944432542066344</v>
      </c>
      <c r="Q363" s="3">
        <f>IF(ISNUMBER(P363),SUMIF(A:A,A363,P:P),"")</f>
        <v>0.8339901815450783</v>
      </c>
      <c r="R363" s="3">
        <f t="shared" si="54"/>
        <v>0.1432203017059228</v>
      </c>
      <c r="S363" s="8">
        <f t="shared" si="55"/>
        <v>6.9822503380374155</v>
      </c>
    </row>
    <row r="364" spans="1:19" ht="15">
      <c r="A364" s="1">
        <v>13</v>
      </c>
      <c r="B364" s="5">
        <v>0.7326388888888888</v>
      </c>
      <c r="C364" s="1" t="s">
        <v>107</v>
      </c>
      <c r="D364" s="1">
        <v>3</v>
      </c>
      <c r="E364" s="1">
        <v>4</v>
      </c>
      <c r="F364" s="1" t="s">
        <v>118</v>
      </c>
      <c r="G364" s="2">
        <v>51.6410666666667</v>
      </c>
      <c r="H364" s="6">
        <f>1+_xlfn.COUNTIFS(A:A,A364,O:O,"&lt;"&amp;O364)</f>
        <v>5</v>
      </c>
      <c r="I364" s="2">
        <f>_xlfn.AVERAGEIF(A:A,A364,G:G)</f>
        <v>47.85297575757576</v>
      </c>
      <c r="J364" s="2">
        <f t="shared" si="48"/>
        <v>3.78809090909094</v>
      </c>
      <c r="K364" s="2">
        <f t="shared" si="49"/>
        <v>93.78809090909094</v>
      </c>
      <c r="L364" s="2">
        <f t="shared" si="50"/>
        <v>277.90670241660916</v>
      </c>
      <c r="M364" s="2">
        <f>SUMIF(A:A,A364,L:L)</f>
        <v>3850.0459673450982</v>
      </c>
      <c r="N364" s="3">
        <f t="shared" si="51"/>
        <v>0.07218269723887144</v>
      </c>
      <c r="O364" s="7">
        <f t="shared" si="52"/>
        <v>13.853735566166753</v>
      </c>
      <c r="P364" s="3">
        <f t="shared" si="53"/>
        <v>0.07218269723887144</v>
      </c>
      <c r="Q364" s="3">
        <f>IF(ISNUMBER(P364),SUMIF(A:A,A364,P:P),"")</f>
        <v>0.8339901815450783</v>
      </c>
      <c r="R364" s="3">
        <f t="shared" si="54"/>
        <v>0.08655101563083553</v>
      </c>
      <c r="S364" s="8">
        <f t="shared" si="55"/>
        <v>11.55387943990492</v>
      </c>
    </row>
    <row r="365" spans="1:19" ht="15">
      <c r="A365" s="1">
        <v>13</v>
      </c>
      <c r="B365" s="5">
        <v>0.7326388888888888</v>
      </c>
      <c r="C365" s="1" t="s">
        <v>107</v>
      </c>
      <c r="D365" s="1">
        <v>3</v>
      </c>
      <c r="E365" s="1">
        <v>2</v>
      </c>
      <c r="F365" s="1" t="s">
        <v>116</v>
      </c>
      <c r="G365" s="2">
        <v>31.4859</v>
      </c>
      <c r="H365" s="6">
        <f>1+_xlfn.COUNTIFS(A:A,A365,O:O,"&lt;"&amp;O365)</f>
        <v>9</v>
      </c>
      <c r="I365" s="2">
        <f>_xlfn.AVERAGEIF(A:A,A365,G:G)</f>
        <v>47.85297575757576</v>
      </c>
      <c r="J365" s="2">
        <f t="shared" si="48"/>
        <v>-16.367075757575762</v>
      </c>
      <c r="K365" s="2">
        <f t="shared" si="49"/>
        <v>73.63292424242424</v>
      </c>
      <c r="L365" s="2">
        <f t="shared" si="50"/>
        <v>82.92822333354023</v>
      </c>
      <c r="M365" s="2">
        <f>SUMIF(A:A,A365,L:L)</f>
        <v>3850.0459673450982</v>
      </c>
      <c r="N365" s="3">
        <f t="shared" si="51"/>
        <v>0.021539541095589983</v>
      </c>
      <c r="O365" s="7">
        <f t="shared" si="52"/>
        <v>46.42624443864037</v>
      </c>
      <c r="P365" s="3">
        <f t="shared" si="53"/>
      </c>
      <c r="Q365" s="3">
        <f>IF(ISNUMBER(P365),SUMIF(A:A,A365,P:P),"")</f>
      </c>
      <c r="R365" s="3">
        <f t="shared" si="54"/>
      </c>
      <c r="S365" s="8">
        <f t="shared" si="55"/>
      </c>
    </row>
    <row r="366" spans="1:19" ht="15">
      <c r="A366" s="1">
        <v>13</v>
      </c>
      <c r="B366" s="5">
        <v>0.7326388888888888</v>
      </c>
      <c r="C366" s="1" t="s">
        <v>107</v>
      </c>
      <c r="D366" s="1">
        <v>3</v>
      </c>
      <c r="E366" s="1">
        <v>3</v>
      </c>
      <c r="F366" s="1" t="s">
        <v>117</v>
      </c>
      <c r="G366" s="2">
        <v>38.075900000000004</v>
      </c>
      <c r="H366" s="6">
        <f>1+_xlfn.COUNTIFS(A:A,A366,O:O,"&lt;"&amp;O366)</f>
        <v>8</v>
      </c>
      <c r="I366" s="2">
        <f>_xlfn.AVERAGEIF(A:A,A366,G:G)</f>
        <v>47.85297575757576</v>
      </c>
      <c r="J366" s="2">
        <f t="shared" si="48"/>
        <v>-9.777075757575759</v>
      </c>
      <c r="K366" s="2">
        <f t="shared" si="49"/>
        <v>80.22292424242424</v>
      </c>
      <c r="L366" s="2">
        <f t="shared" si="50"/>
        <v>123.14659248404568</v>
      </c>
      <c r="M366" s="2">
        <f>SUMIF(A:A,A366,L:L)</f>
        <v>3850.0459673450982</v>
      </c>
      <c r="N366" s="3">
        <f t="shared" si="51"/>
        <v>0.031985746021875344</v>
      </c>
      <c r="O366" s="7">
        <f t="shared" si="52"/>
        <v>31.26392610371166</v>
      </c>
      <c r="P366" s="3">
        <f t="shared" si="53"/>
      </c>
      <c r="Q366" s="3">
        <f>IF(ISNUMBER(P366),SUMIF(A:A,A366,P:P),"")</f>
      </c>
      <c r="R366" s="3">
        <f t="shared" si="54"/>
      </c>
      <c r="S366" s="8">
        <f t="shared" si="55"/>
      </c>
    </row>
    <row r="367" spans="1:19" ht="15">
      <c r="A367" s="1">
        <v>13</v>
      </c>
      <c r="B367" s="5">
        <v>0.7326388888888888</v>
      </c>
      <c r="C367" s="1" t="s">
        <v>107</v>
      </c>
      <c r="D367" s="1">
        <v>3</v>
      </c>
      <c r="E367" s="1">
        <v>5</v>
      </c>
      <c r="F367" s="1" t="s">
        <v>119</v>
      </c>
      <c r="G367" s="2">
        <v>26.9569333333333</v>
      </c>
      <c r="H367" s="6">
        <f>1+_xlfn.COUNTIFS(A:A,A367,O:O,"&lt;"&amp;O367)</f>
        <v>11</v>
      </c>
      <c r="I367" s="2">
        <f>_xlfn.AVERAGEIF(A:A,A367,G:G)</f>
        <v>47.85297575757576</v>
      </c>
      <c r="J367" s="2">
        <f t="shared" si="48"/>
        <v>-20.896042424242463</v>
      </c>
      <c r="K367" s="2">
        <f t="shared" si="49"/>
        <v>69.10395757575753</v>
      </c>
      <c r="L367" s="2">
        <f t="shared" si="50"/>
        <v>63.195775435615346</v>
      </c>
      <c r="M367" s="2">
        <f>SUMIF(A:A,A367,L:L)</f>
        <v>3850.0459673450982</v>
      </c>
      <c r="N367" s="3">
        <f t="shared" si="51"/>
        <v>0.01641429114655316</v>
      </c>
      <c r="O367" s="7">
        <f t="shared" si="52"/>
        <v>60.922521178137515</v>
      </c>
      <c r="P367" s="3">
        <f t="shared" si="53"/>
      </c>
      <c r="Q367" s="3">
        <f>IF(ISNUMBER(P367),SUMIF(A:A,A367,P:P),"")</f>
      </c>
      <c r="R367" s="3">
        <f t="shared" si="54"/>
      </c>
      <c r="S367" s="8">
        <f t="shared" si="55"/>
      </c>
    </row>
    <row r="368" spans="1:19" ht="15">
      <c r="A368" s="1">
        <v>13</v>
      </c>
      <c r="B368" s="5">
        <v>0.7326388888888888</v>
      </c>
      <c r="C368" s="1" t="s">
        <v>107</v>
      </c>
      <c r="D368" s="1">
        <v>3</v>
      </c>
      <c r="E368" s="1">
        <v>6</v>
      </c>
      <c r="F368" s="1" t="s">
        <v>120</v>
      </c>
      <c r="G368" s="2">
        <v>41.8345666666666</v>
      </c>
      <c r="H368" s="6">
        <f>1+_xlfn.COUNTIFS(A:A,A368,O:O,"&lt;"&amp;O368)</f>
        <v>6</v>
      </c>
      <c r="I368" s="2">
        <f>_xlfn.AVERAGEIF(A:A,A368,G:G)</f>
        <v>47.85297575757576</v>
      </c>
      <c r="J368" s="2">
        <f t="shared" si="48"/>
        <v>-6.018409090909159</v>
      </c>
      <c r="K368" s="2">
        <f t="shared" si="49"/>
        <v>83.98159090909084</v>
      </c>
      <c r="L368" s="2">
        <f t="shared" si="50"/>
        <v>154.29949006655113</v>
      </c>
      <c r="M368" s="2">
        <f>SUMIF(A:A,A368,L:L)</f>
        <v>3850.0459673450982</v>
      </c>
      <c r="N368" s="3">
        <f t="shared" si="51"/>
        <v>0.04007731112180784</v>
      </c>
      <c r="O368" s="7">
        <f t="shared" si="52"/>
        <v>24.95177375948896</v>
      </c>
      <c r="P368" s="3">
        <f t="shared" si="53"/>
      </c>
      <c r="Q368" s="3">
        <f>IF(ISNUMBER(P368),SUMIF(A:A,A368,P:P),"")</f>
      </c>
      <c r="R368" s="3">
        <f t="shared" si="54"/>
      </c>
      <c r="S368" s="8">
        <f t="shared" si="55"/>
      </c>
    </row>
    <row r="369" spans="1:19" ht="15">
      <c r="A369" s="1">
        <v>13</v>
      </c>
      <c r="B369" s="5">
        <v>0.7326388888888888</v>
      </c>
      <c r="C369" s="1" t="s">
        <v>107</v>
      </c>
      <c r="D369" s="1">
        <v>3</v>
      </c>
      <c r="E369" s="1">
        <v>10</v>
      </c>
      <c r="F369" s="1" t="s">
        <v>124</v>
      </c>
      <c r="G369" s="2">
        <v>39.7695666666666</v>
      </c>
      <c r="H369" s="6">
        <f>1+_xlfn.COUNTIFS(A:A,A369,O:O,"&lt;"&amp;O369)</f>
        <v>7</v>
      </c>
      <c r="I369" s="2">
        <f>_xlfn.AVERAGEIF(A:A,A369,G:G)</f>
        <v>47.85297575757576</v>
      </c>
      <c r="J369" s="2">
        <f t="shared" si="48"/>
        <v>-8.083409090909164</v>
      </c>
      <c r="K369" s="2">
        <f t="shared" si="49"/>
        <v>81.91659090909084</v>
      </c>
      <c r="L369" s="2">
        <f t="shared" si="50"/>
        <v>136.3186901707259</v>
      </c>
      <c r="M369" s="2">
        <f>SUMIF(A:A,A369,L:L)</f>
        <v>3850.0459673450982</v>
      </c>
      <c r="N369" s="3">
        <f t="shared" si="51"/>
        <v>0.035407029247686635</v>
      </c>
      <c r="O369" s="7">
        <f t="shared" si="52"/>
        <v>28.24297946615604</v>
      </c>
      <c r="P369" s="3">
        <f t="shared" si="53"/>
      </c>
      <c r="Q369" s="3">
        <f>IF(ISNUMBER(P369),SUMIF(A:A,A369,P:P),"")</f>
      </c>
      <c r="R369" s="3">
        <f t="shared" si="54"/>
      </c>
      <c r="S369" s="8">
        <f t="shared" si="55"/>
      </c>
    </row>
    <row r="370" spans="1:19" ht="15">
      <c r="A370" s="1">
        <v>13</v>
      </c>
      <c r="B370" s="5">
        <v>0.7326388888888888</v>
      </c>
      <c r="C370" s="1" t="s">
        <v>107</v>
      </c>
      <c r="D370" s="1">
        <v>3</v>
      </c>
      <c r="E370" s="1">
        <v>11</v>
      </c>
      <c r="F370" s="1" t="s">
        <v>125</v>
      </c>
      <c r="G370" s="2">
        <v>30.7311666666667</v>
      </c>
      <c r="H370" s="6">
        <f>1+_xlfn.COUNTIFS(A:A,A370,O:O,"&lt;"&amp;O370)</f>
        <v>10</v>
      </c>
      <c r="I370" s="2">
        <f>_xlfn.AVERAGEIF(A:A,A370,G:G)</f>
        <v>47.85297575757576</v>
      </c>
      <c r="J370" s="2">
        <f t="shared" si="48"/>
        <v>-17.121809090909064</v>
      </c>
      <c r="K370" s="2">
        <f t="shared" si="49"/>
        <v>72.87819090909093</v>
      </c>
      <c r="L370" s="2">
        <f t="shared" si="50"/>
        <v>79.25666059158432</v>
      </c>
      <c r="M370" s="2">
        <f>SUMIF(A:A,A370,L:L)</f>
        <v>3850.0459673450982</v>
      </c>
      <c r="N370" s="3">
        <f t="shared" si="51"/>
        <v>0.02058589982140859</v>
      </c>
      <c r="O370" s="7">
        <f t="shared" si="52"/>
        <v>48.576939005602085</v>
      </c>
      <c r="P370" s="3">
        <f t="shared" si="53"/>
      </c>
      <c r="Q370" s="3">
        <f>IF(ISNUMBER(P370),SUMIF(A:A,A370,P:P),"")</f>
      </c>
      <c r="R370" s="3">
        <f t="shared" si="54"/>
      </c>
      <c r="S370" s="8">
        <f t="shared" si="55"/>
      </c>
    </row>
    <row r="371" spans="1:19" ht="15">
      <c r="A371" s="1">
        <v>29</v>
      </c>
      <c r="B371" s="5">
        <v>0.7361111111111112</v>
      </c>
      <c r="C371" s="1" t="s">
        <v>238</v>
      </c>
      <c r="D371" s="1">
        <v>7</v>
      </c>
      <c r="E371" s="1">
        <v>11</v>
      </c>
      <c r="F371" s="1" t="s">
        <v>309</v>
      </c>
      <c r="G371" s="2">
        <v>67.8624333333334</v>
      </c>
      <c r="H371" s="6">
        <f>1+_xlfn.COUNTIFS(A:A,A371,O:O,"&lt;"&amp;O371)</f>
        <v>1</v>
      </c>
      <c r="I371" s="2">
        <f>_xlfn.AVERAGEIF(A:A,A371,G:G)</f>
        <v>52.48896944444444</v>
      </c>
      <c r="J371" s="2">
        <f t="shared" si="48"/>
        <v>15.373463888888956</v>
      </c>
      <c r="K371" s="2">
        <f t="shared" si="49"/>
        <v>105.37346388888895</v>
      </c>
      <c r="L371" s="2">
        <f t="shared" si="50"/>
        <v>556.912331427158</v>
      </c>
      <c r="M371" s="2">
        <f>SUMIF(A:A,A371,L:L)</f>
        <v>3040.613336426189</v>
      </c>
      <c r="N371" s="3">
        <f t="shared" si="51"/>
        <v>0.18315789276966393</v>
      </c>
      <c r="O371" s="7">
        <f t="shared" si="52"/>
        <v>5.45977017358232</v>
      </c>
      <c r="P371" s="3">
        <f t="shared" si="53"/>
        <v>0.18315789276966393</v>
      </c>
      <c r="Q371" s="3">
        <f>IF(ISNUMBER(P371),SUMIF(A:A,A371,P:P),"")</f>
        <v>0.9443443873990939</v>
      </c>
      <c r="R371" s="3">
        <f t="shared" si="54"/>
        <v>0.19395243431701437</v>
      </c>
      <c r="S371" s="8">
        <f t="shared" si="55"/>
        <v>5.155903319911441</v>
      </c>
    </row>
    <row r="372" spans="1:19" ht="15">
      <c r="A372" s="1">
        <v>29</v>
      </c>
      <c r="B372" s="5">
        <v>0.7361111111111112</v>
      </c>
      <c r="C372" s="1" t="s">
        <v>238</v>
      </c>
      <c r="D372" s="1">
        <v>7</v>
      </c>
      <c r="E372" s="1">
        <v>2</v>
      </c>
      <c r="F372" s="1" t="s">
        <v>301</v>
      </c>
      <c r="G372" s="2">
        <v>61.4991666666666</v>
      </c>
      <c r="H372" s="6">
        <f>1+_xlfn.COUNTIFS(A:A,A372,O:O,"&lt;"&amp;O372)</f>
        <v>2</v>
      </c>
      <c r="I372" s="2">
        <f>_xlfn.AVERAGEIF(A:A,A372,G:G)</f>
        <v>52.48896944444444</v>
      </c>
      <c r="J372" s="2">
        <f t="shared" si="48"/>
        <v>9.01019722222216</v>
      </c>
      <c r="K372" s="2">
        <f t="shared" si="49"/>
        <v>99.01019722222216</v>
      </c>
      <c r="L372" s="2">
        <f t="shared" si="50"/>
        <v>380.1674575194606</v>
      </c>
      <c r="M372" s="2">
        <f>SUMIF(A:A,A372,L:L)</f>
        <v>3040.613336426189</v>
      </c>
      <c r="N372" s="3">
        <f t="shared" si="51"/>
        <v>0.12502985926066273</v>
      </c>
      <c r="O372" s="7">
        <f t="shared" si="52"/>
        <v>7.998089463695197</v>
      </c>
      <c r="P372" s="3">
        <f t="shared" si="53"/>
        <v>0.12502985926066273</v>
      </c>
      <c r="Q372" s="3">
        <f>IF(ISNUMBER(P372),SUMIF(A:A,A372,P:P),"")</f>
        <v>0.9443443873990939</v>
      </c>
      <c r="R372" s="3">
        <f t="shared" si="54"/>
        <v>0.13239858353478334</v>
      </c>
      <c r="S372" s="8">
        <f t="shared" si="55"/>
        <v>7.552950894956388</v>
      </c>
    </row>
    <row r="373" spans="1:19" ht="15">
      <c r="A373" s="1">
        <v>29</v>
      </c>
      <c r="B373" s="5">
        <v>0.7361111111111112</v>
      </c>
      <c r="C373" s="1" t="s">
        <v>238</v>
      </c>
      <c r="D373" s="1">
        <v>7</v>
      </c>
      <c r="E373" s="1">
        <v>6</v>
      </c>
      <c r="F373" s="1" t="s">
        <v>305</v>
      </c>
      <c r="G373" s="2">
        <v>58.7763666666667</v>
      </c>
      <c r="H373" s="6">
        <f>1+_xlfn.COUNTIFS(A:A,A373,O:O,"&lt;"&amp;O373)</f>
        <v>3</v>
      </c>
      <c r="I373" s="2">
        <f>_xlfn.AVERAGEIF(A:A,A373,G:G)</f>
        <v>52.48896944444444</v>
      </c>
      <c r="J373" s="2">
        <f t="shared" si="48"/>
        <v>6.2873972222222605</v>
      </c>
      <c r="K373" s="2">
        <f t="shared" si="49"/>
        <v>96.28739722222227</v>
      </c>
      <c r="L373" s="2">
        <f t="shared" si="50"/>
        <v>322.86808471061477</v>
      </c>
      <c r="M373" s="2">
        <f>SUMIF(A:A,A373,L:L)</f>
        <v>3040.613336426189</v>
      </c>
      <c r="N373" s="3">
        <f t="shared" si="51"/>
        <v>0.10618518337819978</v>
      </c>
      <c r="O373" s="7">
        <f t="shared" si="52"/>
        <v>9.41750975216853</v>
      </c>
      <c r="P373" s="3">
        <f t="shared" si="53"/>
        <v>0.10618518337819978</v>
      </c>
      <c r="Q373" s="3">
        <f>IF(ISNUMBER(P373),SUMIF(A:A,A373,P:P),"")</f>
        <v>0.9443443873990939</v>
      </c>
      <c r="R373" s="3">
        <f t="shared" si="54"/>
        <v>0.11244328318681938</v>
      </c>
      <c r="S373" s="8">
        <f t="shared" si="55"/>
        <v>8.893372477736582</v>
      </c>
    </row>
    <row r="374" spans="1:19" ht="15">
      <c r="A374" s="1">
        <v>29</v>
      </c>
      <c r="B374" s="5">
        <v>0.7361111111111112</v>
      </c>
      <c r="C374" s="1" t="s">
        <v>238</v>
      </c>
      <c r="D374" s="1">
        <v>7</v>
      </c>
      <c r="E374" s="1">
        <v>5</v>
      </c>
      <c r="F374" s="1" t="s">
        <v>304</v>
      </c>
      <c r="G374" s="2">
        <v>58.16329999999999</v>
      </c>
      <c r="H374" s="6">
        <f>1+_xlfn.COUNTIFS(A:A,A374,O:O,"&lt;"&amp;O374)</f>
        <v>4</v>
      </c>
      <c r="I374" s="2">
        <f>_xlfn.AVERAGEIF(A:A,A374,G:G)</f>
        <v>52.48896944444444</v>
      </c>
      <c r="J374" s="2">
        <f t="shared" si="48"/>
        <v>5.674330555555549</v>
      </c>
      <c r="K374" s="2">
        <f t="shared" si="49"/>
        <v>95.67433055555554</v>
      </c>
      <c r="L374" s="2">
        <f t="shared" si="50"/>
        <v>311.2074816581877</v>
      </c>
      <c r="M374" s="2">
        <f>SUMIF(A:A,A374,L:L)</f>
        <v>3040.613336426189</v>
      </c>
      <c r="N374" s="3">
        <f t="shared" si="51"/>
        <v>0.10235023241198044</v>
      </c>
      <c r="O374" s="7">
        <f t="shared" si="52"/>
        <v>9.770373514881697</v>
      </c>
      <c r="P374" s="3">
        <f t="shared" si="53"/>
        <v>0.10235023241198044</v>
      </c>
      <c r="Q374" s="3">
        <f>IF(ISNUMBER(P374),SUMIF(A:A,A374,P:P),"")</f>
        <v>0.9443443873990939</v>
      </c>
      <c r="R374" s="3">
        <f t="shared" si="54"/>
        <v>0.10838231663966645</v>
      </c>
      <c r="S374" s="8">
        <f t="shared" si="55"/>
        <v>9.226597391571289</v>
      </c>
    </row>
    <row r="375" spans="1:19" ht="15">
      <c r="A375" s="1">
        <v>29</v>
      </c>
      <c r="B375" s="5">
        <v>0.7361111111111112</v>
      </c>
      <c r="C375" s="1" t="s">
        <v>238</v>
      </c>
      <c r="D375" s="1">
        <v>7</v>
      </c>
      <c r="E375" s="1">
        <v>1</v>
      </c>
      <c r="F375" s="1" t="s">
        <v>300</v>
      </c>
      <c r="G375" s="2">
        <v>57.950433333333294</v>
      </c>
      <c r="H375" s="6">
        <f>1+_xlfn.COUNTIFS(A:A,A375,O:O,"&lt;"&amp;O375)</f>
        <v>5</v>
      </c>
      <c r="I375" s="2">
        <f>_xlfn.AVERAGEIF(A:A,A375,G:G)</f>
        <v>52.48896944444444</v>
      </c>
      <c r="J375" s="2">
        <f t="shared" si="48"/>
        <v>5.461463888888851</v>
      </c>
      <c r="K375" s="2">
        <f t="shared" si="49"/>
        <v>95.46146388888886</v>
      </c>
      <c r="L375" s="2">
        <f t="shared" si="50"/>
        <v>307.258014686119</v>
      </c>
      <c r="M375" s="2">
        <f>SUMIF(A:A,A375,L:L)</f>
        <v>3040.613336426189</v>
      </c>
      <c r="N375" s="3">
        <f t="shared" si="51"/>
        <v>0.10105132770589546</v>
      </c>
      <c r="O375" s="7">
        <f t="shared" si="52"/>
        <v>9.895961020031791</v>
      </c>
      <c r="P375" s="3">
        <f t="shared" si="53"/>
        <v>0.10105132770589546</v>
      </c>
      <c r="Q375" s="3">
        <f>IF(ISNUMBER(P375),SUMIF(A:A,A375,P:P),"")</f>
        <v>0.9443443873990939</v>
      </c>
      <c r="R375" s="3">
        <f t="shared" si="54"/>
        <v>0.10700686005474153</v>
      </c>
      <c r="S375" s="8">
        <f t="shared" si="55"/>
        <v>9.345195247187235</v>
      </c>
    </row>
    <row r="376" spans="1:19" ht="15">
      <c r="A376" s="1">
        <v>29</v>
      </c>
      <c r="B376" s="5">
        <v>0.7361111111111112</v>
      </c>
      <c r="C376" s="1" t="s">
        <v>238</v>
      </c>
      <c r="D376" s="1">
        <v>7</v>
      </c>
      <c r="E376" s="1">
        <v>3</v>
      </c>
      <c r="F376" s="1" t="s">
        <v>302</v>
      </c>
      <c r="G376" s="2">
        <v>53.4898666666667</v>
      </c>
      <c r="H376" s="6">
        <f>1+_xlfn.COUNTIFS(A:A,A376,O:O,"&lt;"&amp;O376)</f>
        <v>6</v>
      </c>
      <c r="I376" s="2">
        <f>_xlfn.AVERAGEIF(A:A,A376,G:G)</f>
        <v>52.48896944444444</v>
      </c>
      <c r="J376" s="2">
        <f t="shared" si="48"/>
        <v>1.0008972222222567</v>
      </c>
      <c r="K376" s="2">
        <f t="shared" si="49"/>
        <v>91.00089722222225</v>
      </c>
      <c r="L376" s="2">
        <f t="shared" si="50"/>
        <v>235.11008078391617</v>
      </c>
      <c r="M376" s="2">
        <f>SUMIF(A:A,A376,L:L)</f>
        <v>3040.613336426189</v>
      </c>
      <c r="N376" s="3">
        <f t="shared" si="51"/>
        <v>0.07732324198125594</v>
      </c>
      <c r="O376" s="7">
        <f t="shared" si="52"/>
        <v>12.932722094637622</v>
      </c>
      <c r="P376" s="3">
        <f t="shared" si="53"/>
        <v>0.07732324198125594</v>
      </c>
      <c r="Q376" s="3">
        <f>IF(ISNUMBER(P376),SUMIF(A:A,A376,P:P),"")</f>
        <v>0.9443443873990939</v>
      </c>
      <c r="R376" s="3">
        <f t="shared" si="54"/>
        <v>0.08188034260913968</v>
      </c>
      <c r="S376" s="8">
        <f t="shared" si="55"/>
        <v>12.212943523863292</v>
      </c>
    </row>
    <row r="377" spans="1:19" ht="15">
      <c r="A377" s="1">
        <v>29</v>
      </c>
      <c r="B377" s="5">
        <v>0.7361111111111112</v>
      </c>
      <c r="C377" s="1" t="s">
        <v>238</v>
      </c>
      <c r="D377" s="1">
        <v>7</v>
      </c>
      <c r="E377" s="1">
        <v>7</v>
      </c>
      <c r="F377" s="1" t="s">
        <v>306</v>
      </c>
      <c r="G377" s="2">
        <v>51.5366</v>
      </c>
      <c r="H377" s="6">
        <f>1+_xlfn.COUNTIFS(A:A,A377,O:O,"&lt;"&amp;O377)</f>
        <v>7</v>
      </c>
      <c r="I377" s="2">
        <f>_xlfn.AVERAGEIF(A:A,A377,G:G)</f>
        <v>52.48896944444444</v>
      </c>
      <c r="J377" s="2">
        <f t="shared" si="48"/>
        <v>-0.952369444444443</v>
      </c>
      <c r="K377" s="2">
        <f t="shared" si="49"/>
        <v>89.04763055555556</v>
      </c>
      <c r="L377" s="2">
        <f t="shared" si="50"/>
        <v>209.10945715838506</v>
      </c>
      <c r="M377" s="2">
        <f>SUMIF(A:A,A377,L:L)</f>
        <v>3040.613336426189</v>
      </c>
      <c r="N377" s="3">
        <f t="shared" si="51"/>
        <v>0.06877213049527818</v>
      </c>
      <c r="O377" s="7">
        <f t="shared" si="52"/>
        <v>14.540773897773297</v>
      </c>
      <c r="P377" s="3">
        <f t="shared" si="53"/>
        <v>0.06877213049527818</v>
      </c>
      <c r="Q377" s="3">
        <f>IF(ISNUMBER(P377),SUMIF(A:A,A377,P:P),"")</f>
        <v>0.9443443873990939</v>
      </c>
      <c r="R377" s="3">
        <f t="shared" si="54"/>
        <v>0.07282526524533053</v>
      </c>
      <c r="S377" s="8">
        <f t="shared" si="55"/>
        <v>13.731498218801459</v>
      </c>
    </row>
    <row r="378" spans="1:19" ht="15">
      <c r="A378" s="1">
        <v>29</v>
      </c>
      <c r="B378" s="5">
        <v>0.7361111111111112</v>
      </c>
      <c r="C378" s="1" t="s">
        <v>238</v>
      </c>
      <c r="D378" s="1">
        <v>7</v>
      </c>
      <c r="E378" s="1">
        <v>4</v>
      </c>
      <c r="F378" s="1" t="s">
        <v>303</v>
      </c>
      <c r="G378" s="2">
        <v>50.5069</v>
      </c>
      <c r="H378" s="6">
        <f>1+_xlfn.COUNTIFS(A:A,A378,O:O,"&lt;"&amp;O378)</f>
        <v>8</v>
      </c>
      <c r="I378" s="2">
        <f>_xlfn.AVERAGEIF(A:A,A378,G:G)</f>
        <v>52.48896944444444</v>
      </c>
      <c r="J378" s="2">
        <f t="shared" si="48"/>
        <v>-1.9820694444444413</v>
      </c>
      <c r="K378" s="2">
        <f t="shared" si="49"/>
        <v>88.01793055555555</v>
      </c>
      <c r="L378" s="2">
        <f t="shared" si="50"/>
        <v>196.5812502910795</v>
      </c>
      <c r="M378" s="2">
        <f>SUMIF(A:A,A378,L:L)</f>
        <v>3040.613336426189</v>
      </c>
      <c r="N378" s="3">
        <f t="shared" si="51"/>
        <v>0.06465184110589114</v>
      </c>
      <c r="O378" s="7">
        <f t="shared" si="52"/>
        <v>15.467463615802256</v>
      </c>
      <c r="P378" s="3">
        <f t="shared" si="53"/>
        <v>0.06465184110589114</v>
      </c>
      <c r="Q378" s="3">
        <f>IF(ISNUMBER(P378),SUMIF(A:A,A378,P:P),"")</f>
        <v>0.9443443873990939</v>
      </c>
      <c r="R378" s="3">
        <f t="shared" si="54"/>
        <v>0.06846214365074457</v>
      </c>
      <c r="S378" s="8">
        <f t="shared" si="55"/>
        <v>14.606612452882555</v>
      </c>
    </row>
    <row r="379" spans="1:19" ht="15">
      <c r="A379" s="1">
        <v>29</v>
      </c>
      <c r="B379" s="5">
        <v>0.7361111111111112</v>
      </c>
      <c r="C379" s="1" t="s">
        <v>238</v>
      </c>
      <c r="D379" s="1">
        <v>7</v>
      </c>
      <c r="E379" s="1">
        <v>15</v>
      </c>
      <c r="F379" s="1" t="s">
        <v>311</v>
      </c>
      <c r="G379" s="2">
        <v>49.6923666666666</v>
      </c>
      <c r="H379" s="6">
        <f>1+_xlfn.COUNTIFS(A:A,A379,O:O,"&lt;"&amp;O379)</f>
        <v>9</v>
      </c>
      <c r="I379" s="2">
        <f>_xlfn.AVERAGEIF(A:A,A379,G:G)</f>
        <v>52.48896944444444</v>
      </c>
      <c r="J379" s="2">
        <f t="shared" si="48"/>
        <v>-2.796602777777842</v>
      </c>
      <c r="K379" s="2">
        <f t="shared" si="49"/>
        <v>87.20339722222215</v>
      </c>
      <c r="L379" s="2">
        <f t="shared" si="50"/>
        <v>187.20491767564914</v>
      </c>
      <c r="M379" s="2">
        <f>SUMIF(A:A,A379,L:L)</f>
        <v>3040.613336426189</v>
      </c>
      <c r="N379" s="3">
        <f t="shared" si="51"/>
        <v>0.06156814331929559</v>
      </c>
      <c r="O379" s="7">
        <f t="shared" si="52"/>
        <v>16.242165933345564</v>
      </c>
      <c r="P379" s="3">
        <f t="shared" si="53"/>
        <v>0.06156814331929559</v>
      </c>
      <c r="Q379" s="3">
        <f>IF(ISNUMBER(P379),SUMIF(A:A,A379,P:P),"")</f>
        <v>0.9443443873990939</v>
      </c>
      <c r="R379" s="3">
        <f t="shared" si="54"/>
        <v>0.0651967059272371</v>
      </c>
      <c r="S379" s="8">
        <f t="shared" si="55"/>
        <v>15.338198238359647</v>
      </c>
    </row>
    <row r="380" spans="1:19" ht="15">
      <c r="A380" s="1">
        <v>29</v>
      </c>
      <c r="B380" s="5">
        <v>0.7361111111111112</v>
      </c>
      <c r="C380" s="1" t="s">
        <v>238</v>
      </c>
      <c r="D380" s="1">
        <v>7</v>
      </c>
      <c r="E380" s="1">
        <v>8</v>
      </c>
      <c r="F380" s="1" t="s">
        <v>307</v>
      </c>
      <c r="G380" s="2">
        <v>35.0543333333333</v>
      </c>
      <c r="H380" s="6">
        <f>1+_xlfn.COUNTIFS(A:A,A380,O:O,"&lt;"&amp;O380)</f>
        <v>12</v>
      </c>
      <c r="I380" s="2">
        <f>_xlfn.AVERAGEIF(A:A,A380,G:G)</f>
        <v>52.48896944444444</v>
      </c>
      <c r="J380" s="2">
        <f t="shared" si="48"/>
        <v>-17.434636111111146</v>
      </c>
      <c r="K380" s="2">
        <f t="shared" si="49"/>
        <v>72.56536388888885</v>
      </c>
      <c r="L380" s="2">
        <f t="shared" si="50"/>
        <v>77.78291716293684</v>
      </c>
      <c r="M380" s="2">
        <f>SUMIF(A:A,A380,L:L)</f>
        <v>3040.613336426189</v>
      </c>
      <c r="N380" s="3">
        <f t="shared" si="51"/>
        <v>0.025581324738369944</v>
      </c>
      <c r="O380" s="7">
        <f t="shared" si="52"/>
        <v>39.09101699100359</v>
      </c>
      <c r="P380" s="3">
        <f t="shared" si="53"/>
      </c>
      <c r="Q380" s="3">
        <f>IF(ISNUMBER(P380),SUMIF(A:A,A380,P:P),"")</f>
      </c>
      <c r="R380" s="3">
        <f t="shared" si="54"/>
      </c>
      <c r="S380" s="8">
        <f t="shared" si="55"/>
      </c>
    </row>
    <row r="381" spans="1:19" ht="15">
      <c r="A381" s="1">
        <v>29</v>
      </c>
      <c r="B381" s="5">
        <v>0.7361111111111112</v>
      </c>
      <c r="C381" s="1" t="s">
        <v>238</v>
      </c>
      <c r="D381" s="1">
        <v>7</v>
      </c>
      <c r="E381" s="1">
        <v>9</v>
      </c>
      <c r="F381" s="1" t="s">
        <v>308</v>
      </c>
      <c r="G381" s="2">
        <v>37.7511333333333</v>
      </c>
      <c r="H381" s="6">
        <f>1+_xlfn.COUNTIFS(A:A,A381,O:O,"&lt;"&amp;O381)</f>
        <v>11</v>
      </c>
      <c r="I381" s="2">
        <f>_xlfn.AVERAGEIF(A:A,A381,G:G)</f>
        <v>52.48896944444444</v>
      </c>
      <c r="J381" s="2">
        <f t="shared" si="48"/>
        <v>-14.737836111111143</v>
      </c>
      <c r="K381" s="2">
        <f t="shared" si="49"/>
        <v>75.26216388888886</v>
      </c>
      <c r="L381" s="2">
        <f t="shared" si="50"/>
        <v>91.44428075834783</v>
      </c>
      <c r="M381" s="2">
        <f>SUMIF(A:A,A381,L:L)</f>
        <v>3040.613336426189</v>
      </c>
      <c r="N381" s="3">
        <f t="shared" si="51"/>
        <v>0.030074287862536197</v>
      </c>
      <c r="O381" s="7">
        <f t="shared" si="52"/>
        <v>33.250995154758385</v>
      </c>
      <c r="P381" s="3">
        <f t="shared" si="53"/>
      </c>
      <c r="Q381" s="3">
        <f>IF(ISNUMBER(P381),SUMIF(A:A,A381,P:P),"")</f>
      </c>
      <c r="R381" s="3">
        <f t="shared" si="54"/>
      </c>
      <c r="S381" s="8">
        <f t="shared" si="55"/>
      </c>
    </row>
    <row r="382" spans="1:19" ht="15">
      <c r="A382" s="1">
        <v>29</v>
      </c>
      <c r="B382" s="5">
        <v>0.7361111111111112</v>
      </c>
      <c r="C382" s="1" t="s">
        <v>238</v>
      </c>
      <c r="D382" s="1">
        <v>7</v>
      </c>
      <c r="E382" s="1">
        <v>13</v>
      </c>
      <c r="F382" s="1" t="s">
        <v>310</v>
      </c>
      <c r="G382" s="2">
        <v>47.584733333333304</v>
      </c>
      <c r="H382" s="6">
        <f>1+_xlfn.COUNTIFS(A:A,A382,O:O,"&lt;"&amp;O382)</f>
        <v>10</v>
      </c>
      <c r="I382" s="2">
        <f>_xlfn.AVERAGEIF(A:A,A382,G:G)</f>
        <v>52.48896944444444</v>
      </c>
      <c r="J382" s="2">
        <f t="shared" si="48"/>
        <v>-4.904236111111139</v>
      </c>
      <c r="K382" s="2">
        <f t="shared" si="49"/>
        <v>85.09576388888885</v>
      </c>
      <c r="L382" s="2">
        <f t="shared" si="50"/>
        <v>164.96706259433438</v>
      </c>
      <c r="M382" s="2">
        <f>SUMIF(A:A,A382,L:L)</f>
        <v>3040.613336426189</v>
      </c>
      <c r="N382" s="3">
        <f t="shared" si="51"/>
        <v>0.05425453497097064</v>
      </c>
      <c r="O382" s="7">
        <f t="shared" si="52"/>
        <v>18.43163895027501</v>
      </c>
      <c r="P382" s="3">
        <f t="shared" si="53"/>
        <v>0.05425453497097064</v>
      </c>
      <c r="Q382" s="3">
        <f>IF(ISNUMBER(P382),SUMIF(A:A,A382,P:P),"")</f>
        <v>0.9443443873990939</v>
      </c>
      <c r="R382" s="3">
        <f t="shared" si="54"/>
        <v>0.05745206483452299</v>
      </c>
      <c r="S382" s="8">
        <f t="shared" si="55"/>
        <v>17.40581479325873</v>
      </c>
    </row>
    <row r="383" spans="1:19" ht="15">
      <c r="A383" s="1">
        <v>3</v>
      </c>
      <c r="B383" s="5">
        <v>0.7465277777777778</v>
      </c>
      <c r="C383" s="1" t="s">
        <v>25</v>
      </c>
      <c r="D383" s="1">
        <v>3</v>
      </c>
      <c r="E383" s="1">
        <v>1</v>
      </c>
      <c r="F383" s="1" t="s">
        <v>37</v>
      </c>
      <c r="G383" s="2">
        <v>76.86619999999999</v>
      </c>
      <c r="H383" s="6">
        <f>1+_xlfn.COUNTIFS(A:A,A383,O:O,"&lt;"&amp;O383)</f>
        <v>1</v>
      </c>
      <c r="I383" s="2">
        <f>_xlfn.AVERAGEIF(A:A,A383,G:G)</f>
        <v>49.731580952380966</v>
      </c>
      <c r="J383" s="2">
        <f t="shared" si="48"/>
        <v>27.134619047619026</v>
      </c>
      <c r="K383" s="2">
        <f t="shared" si="49"/>
        <v>117.13461904761903</v>
      </c>
      <c r="L383" s="2">
        <f t="shared" si="50"/>
        <v>1127.8598104936275</v>
      </c>
      <c r="M383" s="2">
        <f>SUMIF(A:A,A383,L:L)</f>
        <v>2386.4813898255225</v>
      </c>
      <c r="N383" s="3">
        <f t="shared" si="51"/>
        <v>0.47260364790696574</v>
      </c>
      <c r="O383" s="7">
        <f t="shared" si="52"/>
        <v>2.1159379628759334</v>
      </c>
      <c r="P383" s="3">
        <f t="shared" si="53"/>
        <v>0.47260364790696574</v>
      </c>
      <c r="Q383" s="3">
        <f>IF(ISNUMBER(P383),SUMIF(A:A,A383,P:P),"")</f>
        <v>0.9415282072805979</v>
      </c>
      <c r="R383" s="3">
        <f t="shared" si="54"/>
        <v>0.5019537856141134</v>
      </c>
      <c r="S383" s="8">
        <f t="shared" si="55"/>
        <v>1.9922152769035377</v>
      </c>
    </row>
    <row r="384" spans="1:19" ht="15">
      <c r="A384" s="1">
        <v>3</v>
      </c>
      <c r="B384" s="5">
        <v>0.7465277777777778</v>
      </c>
      <c r="C384" s="1" t="s">
        <v>25</v>
      </c>
      <c r="D384" s="1">
        <v>3</v>
      </c>
      <c r="E384" s="1">
        <v>3</v>
      </c>
      <c r="F384" s="1" t="s">
        <v>39</v>
      </c>
      <c r="G384" s="2">
        <v>58.7563333333333</v>
      </c>
      <c r="H384" s="6">
        <f>1+_xlfn.COUNTIFS(A:A,A384,O:O,"&lt;"&amp;O384)</f>
        <v>2</v>
      </c>
      <c r="I384" s="2">
        <f>_xlfn.AVERAGEIF(A:A,A384,G:G)</f>
        <v>49.731580952380966</v>
      </c>
      <c r="J384" s="2">
        <f t="shared" si="48"/>
        <v>9.024752380952336</v>
      </c>
      <c r="K384" s="2">
        <f t="shared" si="49"/>
        <v>99.02475238095234</v>
      </c>
      <c r="L384" s="2">
        <f t="shared" si="50"/>
        <v>380.4996063940329</v>
      </c>
      <c r="M384" s="2">
        <f>SUMIF(A:A,A384,L:L)</f>
        <v>2386.4813898255225</v>
      </c>
      <c r="N384" s="3">
        <f t="shared" si="51"/>
        <v>0.1594395866719294</v>
      </c>
      <c r="O384" s="7">
        <f t="shared" si="52"/>
        <v>6.2719680906953705</v>
      </c>
      <c r="P384" s="3">
        <f t="shared" si="53"/>
        <v>0.1594395866719294</v>
      </c>
      <c r="Q384" s="3">
        <f>IF(ISNUMBER(P384),SUMIF(A:A,A384,P:P),"")</f>
        <v>0.9415282072805979</v>
      </c>
      <c r="R384" s="3">
        <f t="shared" si="54"/>
        <v>0.16934127457788697</v>
      </c>
      <c r="S384" s="8">
        <f t="shared" si="55"/>
        <v>5.9052348725535255</v>
      </c>
    </row>
    <row r="385" spans="1:19" ht="15">
      <c r="A385" s="1">
        <v>3</v>
      </c>
      <c r="B385" s="5">
        <v>0.7465277777777778</v>
      </c>
      <c r="C385" s="1" t="s">
        <v>25</v>
      </c>
      <c r="D385" s="1">
        <v>3</v>
      </c>
      <c r="E385" s="1">
        <v>2</v>
      </c>
      <c r="F385" s="1" t="s">
        <v>38</v>
      </c>
      <c r="G385" s="2">
        <v>58.09253333333339</v>
      </c>
      <c r="H385" s="6">
        <f>1+_xlfn.COUNTIFS(A:A,A385,O:O,"&lt;"&amp;O385)</f>
        <v>3</v>
      </c>
      <c r="I385" s="2">
        <f>_xlfn.AVERAGEIF(A:A,A385,G:G)</f>
        <v>49.731580952380966</v>
      </c>
      <c r="J385" s="2">
        <f t="shared" si="48"/>
        <v>8.360952380952426</v>
      </c>
      <c r="K385" s="2">
        <f t="shared" si="49"/>
        <v>98.36095238095243</v>
      </c>
      <c r="L385" s="2">
        <f t="shared" si="50"/>
        <v>365.64288859356316</v>
      </c>
      <c r="M385" s="2">
        <f>SUMIF(A:A,A385,L:L)</f>
        <v>2386.4813898255225</v>
      </c>
      <c r="N385" s="3">
        <f t="shared" si="51"/>
        <v>0.15321422163710885</v>
      </c>
      <c r="O385" s="7">
        <f t="shared" si="52"/>
        <v>6.526809256444362</v>
      </c>
      <c r="P385" s="3">
        <f t="shared" si="53"/>
        <v>0.15321422163710885</v>
      </c>
      <c r="Q385" s="3">
        <f>IF(ISNUMBER(P385),SUMIF(A:A,A385,P:P),"")</f>
        <v>0.9415282072805979</v>
      </c>
      <c r="R385" s="3">
        <f t="shared" si="54"/>
        <v>0.16272929525885926</v>
      </c>
      <c r="S385" s="8">
        <f t="shared" si="55"/>
        <v>6.145175018482472</v>
      </c>
    </row>
    <row r="386" spans="1:19" ht="15">
      <c r="A386" s="1">
        <v>3</v>
      </c>
      <c r="B386" s="5">
        <v>0.7465277777777778</v>
      </c>
      <c r="C386" s="1" t="s">
        <v>25</v>
      </c>
      <c r="D386" s="1">
        <v>3</v>
      </c>
      <c r="E386" s="1">
        <v>4</v>
      </c>
      <c r="F386" s="1" t="s">
        <v>40</v>
      </c>
      <c r="G386" s="2">
        <v>48.9513333333333</v>
      </c>
      <c r="H386" s="6">
        <f>1+_xlfn.COUNTIFS(A:A,A386,O:O,"&lt;"&amp;O386)</f>
        <v>4</v>
      </c>
      <c r="I386" s="2">
        <f>_xlfn.AVERAGEIF(A:A,A386,G:G)</f>
        <v>49.731580952380966</v>
      </c>
      <c r="J386" s="2">
        <f t="shared" si="48"/>
        <v>-0.7802476190476639</v>
      </c>
      <c r="K386" s="2">
        <f t="shared" si="49"/>
        <v>89.21975238095234</v>
      </c>
      <c r="L386" s="2">
        <f t="shared" si="50"/>
        <v>211.28018484224756</v>
      </c>
      <c r="M386" s="2">
        <f>SUMIF(A:A,A386,L:L)</f>
        <v>2386.4813898255225</v>
      </c>
      <c r="N386" s="3">
        <f t="shared" si="51"/>
        <v>0.08853208985538932</v>
      </c>
      <c r="O386" s="7">
        <f t="shared" si="52"/>
        <v>11.295339369413131</v>
      </c>
      <c r="P386" s="3">
        <f t="shared" si="53"/>
        <v>0.08853208985538932</v>
      </c>
      <c r="Q386" s="3">
        <f>IF(ISNUMBER(P386),SUMIF(A:A,A386,P:P),"")</f>
        <v>0.9415282072805979</v>
      </c>
      <c r="R386" s="3">
        <f t="shared" si="54"/>
        <v>0.09403020448117562</v>
      </c>
      <c r="S386" s="8">
        <f t="shared" si="55"/>
        <v>10.634880627109505</v>
      </c>
    </row>
    <row r="387" spans="1:19" ht="15">
      <c r="A387" s="1">
        <v>3</v>
      </c>
      <c r="B387" s="5">
        <v>0.7465277777777778</v>
      </c>
      <c r="C387" s="1" t="s">
        <v>25</v>
      </c>
      <c r="D387" s="1">
        <v>3</v>
      </c>
      <c r="E387" s="1">
        <v>6</v>
      </c>
      <c r="F387" s="1" t="s">
        <v>42</v>
      </c>
      <c r="G387" s="2">
        <v>44.4895333333333</v>
      </c>
      <c r="H387" s="6">
        <f>1+_xlfn.COUNTIFS(A:A,A387,O:O,"&lt;"&amp;O387)</f>
        <v>5</v>
      </c>
      <c r="I387" s="2">
        <f>_xlfn.AVERAGEIF(A:A,A387,G:G)</f>
        <v>49.731580952380966</v>
      </c>
      <c r="J387" s="2">
        <f t="shared" si="48"/>
        <v>-5.242047619047668</v>
      </c>
      <c r="K387" s="2">
        <f t="shared" si="49"/>
        <v>84.75795238095233</v>
      </c>
      <c r="L387" s="2">
        <f t="shared" si="50"/>
        <v>161.6570543474631</v>
      </c>
      <c r="M387" s="2">
        <f>SUMIF(A:A,A387,L:L)</f>
        <v>2386.4813898255225</v>
      </c>
      <c r="N387" s="3">
        <f t="shared" si="51"/>
        <v>0.06773866120920471</v>
      </c>
      <c r="O387" s="7">
        <f t="shared" si="52"/>
        <v>14.762618306133785</v>
      </c>
      <c r="P387" s="3">
        <f t="shared" si="53"/>
        <v>0.06773866120920471</v>
      </c>
      <c r="Q387" s="3">
        <f>IF(ISNUMBER(P387),SUMIF(A:A,A387,P:P),"")</f>
        <v>0.9415282072805979</v>
      </c>
      <c r="R387" s="3">
        <f t="shared" si="54"/>
        <v>0.07194544006796492</v>
      </c>
      <c r="S387" s="8">
        <f t="shared" si="55"/>
        <v>13.899421548541879</v>
      </c>
    </row>
    <row r="388" spans="1:19" ht="15">
      <c r="A388" s="1">
        <v>3</v>
      </c>
      <c r="B388" s="5">
        <v>0.7465277777777778</v>
      </c>
      <c r="C388" s="1" t="s">
        <v>25</v>
      </c>
      <c r="D388" s="1">
        <v>3</v>
      </c>
      <c r="E388" s="1">
        <v>5</v>
      </c>
      <c r="F388" s="1" t="s">
        <v>41</v>
      </c>
      <c r="G388" s="2">
        <v>30.7790333333334</v>
      </c>
      <c r="H388" s="6">
        <f>1+_xlfn.COUNTIFS(A:A,A388,O:O,"&lt;"&amp;O388)</f>
        <v>6</v>
      </c>
      <c r="I388" s="2">
        <f>_xlfn.AVERAGEIF(A:A,A388,G:G)</f>
        <v>49.731580952380966</v>
      </c>
      <c r="J388" s="2">
        <f aca="true" t="shared" si="56" ref="J388:J451">G388-I388</f>
        <v>-18.952547619047568</v>
      </c>
      <c r="K388" s="2">
        <f aca="true" t="shared" si="57" ref="K388:K451">90+J388</f>
        <v>71.04745238095244</v>
      </c>
      <c r="L388" s="2">
        <f aca="true" t="shared" si="58" ref="L388:L451">EXP(0.06*K388)</f>
        <v>71.01187686619316</v>
      </c>
      <c r="M388" s="2">
        <f>SUMIF(A:A,A388,L:L)</f>
        <v>2386.4813898255225</v>
      </c>
      <c r="N388" s="3">
        <f aca="true" t="shared" si="59" ref="N388:N451">L388/M388</f>
        <v>0.0297558896411025</v>
      </c>
      <c r="O388" s="7">
        <f aca="true" t="shared" si="60" ref="O388:O451">1/N388</f>
        <v>33.606792203539996</v>
      </c>
      <c r="P388" s="3">
        <f aca="true" t="shared" si="61" ref="P388:P451">IF(O388&gt;21,"",N388)</f>
      </c>
      <c r="Q388" s="3">
        <f>IF(ISNUMBER(P388),SUMIF(A:A,A388,P:P),"")</f>
      </c>
      <c r="R388" s="3">
        <f aca="true" t="shared" si="62" ref="R388:R451">_xlfn.IFERROR(P388*(1/Q388),"")</f>
      </c>
      <c r="S388" s="8">
        <f aca="true" t="shared" si="63" ref="S388:S451">_xlfn.IFERROR(1/R388,"")</f>
      </c>
    </row>
    <row r="389" spans="1:19" ht="15">
      <c r="A389" s="1">
        <v>3</v>
      </c>
      <c r="B389" s="5">
        <v>0.7465277777777778</v>
      </c>
      <c r="C389" s="1" t="s">
        <v>25</v>
      </c>
      <c r="D389" s="1">
        <v>3</v>
      </c>
      <c r="E389" s="1">
        <v>7</v>
      </c>
      <c r="F389" s="1" t="s">
        <v>43</v>
      </c>
      <c r="G389" s="2">
        <v>30.1861</v>
      </c>
      <c r="H389" s="6">
        <f>1+_xlfn.COUNTIFS(A:A,A389,O:O,"&lt;"&amp;O389)</f>
        <v>7</v>
      </c>
      <c r="I389" s="2">
        <f>_xlfn.AVERAGEIF(A:A,A389,G:G)</f>
        <v>49.731580952380966</v>
      </c>
      <c r="J389" s="2">
        <f t="shared" si="56"/>
        <v>-19.545480952380966</v>
      </c>
      <c r="K389" s="2">
        <f t="shared" si="57"/>
        <v>70.45451904761903</v>
      </c>
      <c r="L389" s="2">
        <f t="shared" si="58"/>
        <v>68.52996828839463</v>
      </c>
      <c r="M389" s="2">
        <f>SUMIF(A:A,A389,L:L)</f>
        <v>2386.4813898255225</v>
      </c>
      <c r="N389" s="3">
        <f t="shared" si="59"/>
        <v>0.028715903078299264</v>
      </c>
      <c r="O389" s="7">
        <f t="shared" si="60"/>
        <v>34.8239091514313</v>
      </c>
      <c r="P389" s="3">
        <f t="shared" si="61"/>
      </c>
      <c r="Q389" s="3">
        <f>IF(ISNUMBER(P389),SUMIF(A:A,A389,P:P),"")</f>
      </c>
      <c r="R389" s="3">
        <f t="shared" si="62"/>
      </c>
      <c r="S389" s="8">
        <f t="shared" si="63"/>
      </c>
    </row>
    <row r="390" spans="1:19" ht="15">
      <c r="A390" s="1">
        <v>14</v>
      </c>
      <c r="B390" s="5">
        <v>0.7569444444444445</v>
      </c>
      <c r="C390" s="1" t="s">
        <v>107</v>
      </c>
      <c r="D390" s="1">
        <v>4</v>
      </c>
      <c r="E390" s="1">
        <v>9</v>
      </c>
      <c r="F390" s="1" t="s">
        <v>134</v>
      </c>
      <c r="G390" s="2">
        <v>78.35180000000001</v>
      </c>
      <c r="H390" s="6">
        <f>1+_xlfn.COUNTIFS(A:A,A390,O:O,"&lt;"&amp;O390)</f>
        <v>1</v>
      </c>
      <c r="I390" s="2">
        <f>_xlfn.AVERAGEIF(A:A,A390,G:G)</f>
        <v>47.52963333333333</v>
      </c>
      <c r="J390" s="2">
        <f t="shared" si="56"/>
        <v>30.822166666666682</v>
      </c>
      <c r="K390" s="2">
        <f t="shared" si="57"/>
        <v>120.82216666666667</v>
      </c>
      <c r="L390" s="2">
        <f t="shared" si="58"/>
        <v>1407.1617339349598</v>
      </c>
      <c r="M390" s="2">
        <f>SUMIF(A:A,A390,L:L)</f>
        <v>5123.967307096788</v>
      </c>
      <c r="N390" s="3">
        <f t="shared" si="59"/>
        <v>0.27462348012759863</v>
      </c>
      <c r="O390" s="7">
        <f t="shared" si="60"/>
        <v>3.641349237637542</v>
      </c>
      <c r="P390" s="3">
        <f t="shared" si="61"/>
        <v>0.27462348012759863</v>
      </c>
      <c r="Q390" s="3">
        <f>IF(ISNUMBER(P390),SUMIF(A:A,A390,P:P),"")</f>
        <v>0.6786310418612448</v>
      </c>
      <c r="R390" s="3">
        <f t="shared" si="62"/>
        <v>0.4046727355329984</v>
      </c>
      <c r="S390" s="8">
        <f t="shared" si="63"/>
        <v>2.4711326269186142</v>
      </c>
    </row>
    <row r="391" spans="1:19" ht="15">
      <c r="A391" s="1">
        <v>14</v>
      </c>
      <c r="B391" s="5">
        <v>0.7569444444444445</v>
      </c>
      <c r="C391" s="1" t="s">
        <v>107</v>
      </c>
      <c r="D391" s="1">
        <v>4</v>
      </c>
      <c r="E391" s="1">
        <v>2</v>
      </c>
      <c r="F391" s="1" t="s">
        <v>127</v>
      </c>
      <c r="G391" s="2">
        <v>61.44333333333331</v>
      </c>
      <c r="H391" s="6">
        <f>1+_xlfn.COUNTIFS(A:A,A391,O:O,"&lt;"&amp;O391)</f>
        <v>2</v>
      </c>
      <c r="I391" s="2">
        <f>_xlfn.AVERAGEIF(A:A,A391,G:G)</f>
        <v>47.52963333333333</v>
      </c>
      <c r="J391" s="2">
        <f t="shared" si="56"/>
        <v>13.913699999999977</v>
      </c>
      <c r="K391" s="2">
        <f t="shared" si="57"/>
        <v>103.91369999999998</v>
      </c>
      <c r="L391" s="2">
        <f t="shared" si="58"/>
        <v>510.20979302190983</v>
      </c>
      <c r="M391" s="2">
        <f>SUMIF(A:A,A391,L:L)</f>
        <v>5123.967307096788</v>
      </c>
      <c r="N391" s="3">
        <f t="shared" si="59"/>
        <v>0.0995731944493986</v>
      </c>
      <c r="O391" s="7">
        <f t="shared" si="60"/>
        <v>10.042863498852423</v>
      </c>
      <c r="P391" s="3">
        <f t="shared" si="61"/>
        <v>0.0995731944493986</v>
      </c>
      <c r="Q391" s="3">
        <f>IF(ISNUMBER(P391),SUMIF(A:A,A391,P:P),"")</f>
        <v>0.6786310418612448</v>
      </c>
      <c r="R391" s="3">
        <f t="shared" si="62"/>
        <v>0.14672655435316453</v>
      </c>
      <c r="S391" s="8">
        <f t="shared" si="63"/>
        <v>6.815398919496486</v>
      </c>
    </row>
    <row r="392" spans="1:19" ht="15">
      <c r="A392" s="1">
        <v>14</v>
      </c>
      <c r="B392" s="5">
        <v>0.7569444444444445</v>
      </c>
      <c r="C392" s="1" t="s">
        <v>107</v>
      </c>
      <c r="D392" s="1">
        <v>4</v>
      </c>
      <c r="E392" s="1">
        <v>10</v>
      </c>
      <c r="F392" s="1" t="s">
        <v>135</v>
      </c>
      <c r="G392" s="2">
        <v>59.5836666666666</v>
      </c>
      <c r="H392" s="6">
        <f>1+_xlfn.COUNTIFS(A:A,A392,O:O,"&lt;"&amp;O392)</f>
        <v>3</v>
      </c>
      <c r="I392" s="2">
        <f>_xlfn.AVERAGEIF(A:A,A392,G:G)</f>
        <v>47.52963333333333</v>
      </c>
      <c r="J392" s="2">
        <f t="shared" si="56"/>
        <v>12.054033333333273</v>
      </c>
      <c r="K392" s="2">
        <f t="shared" si="57"/>
        <v>102.05403333333328</v>
      </c>
      <c r="L392" s="2">
        <f t="shared" si="58"/>
        <v>456.34175886669874</v>
      </c>
      <c r="M392" s="2">
        <f>SUMIF(A:A,A392,L:L)</f>
        <v>5123.967307096788</v>
      </c>
      <c r="N392" s="3">
        <f t="shared" si="59"/>
        <v>0.08906024014529856</v>
      </c>
      <c r="O392" s="7">
        <f t="shared" si="60"/>
        <v>11.228355081555318</v>
      </c>
      <c r="P392" s="3">
        <f t="shared" si="61"/>
        <v>0.08906024014529856</v>
      </c>
      <c r="Q392" s="3">
        <f>IF(ISNUMBER(P392),SUMIF(A:A,A392,P:P),"")</f>
        <v>0.6786310418612448</v>
      </c>
      <c r="R392" s="3">
        <f t="shared" si="62"/>
        <v>0.13123514052796326</v>
      </c>
      <c r="S392" s="8">
        <f t="shared" si="63"/>
        <v>7.619910307383886</v>
      </c>
    </row>
    <row r="393" spans="1:19" ht="15">
      <c r="A393" s="1">
        <v>14</v>
      </c>
      <c r="B393" s="5">
        <v>0.7569444444444445</v>
      </c>
      <c r="C393" s="1" t="s">
        <v>107</v>
      </c>
      <c r="D393" s="1">
        <v>4</v>
      </c>
      <c r="E393" s="1">
        <v>4</v>
      </c>
      <c r="F393" s="1" t="s">
        <v>129</v>
      </c>
      <c r="G393" s="2">
        <v>58.521866666666696</v>
      </c>
      <c r="H393" s="6">
        <f>1+_xlfn.COUNTIFS(A:A,A393,O:O,"&lt;"&amp;O393)</f>
        <v>4</v>
      </c>
      <c r="I393" s="2">
        <f>_xlfn.AVERAGEIF(A:A,A393,G:G)</f>
        <v>47.52963333333333</v>
      </c>
      <c r="J393" s="2">
        <f t="shared" si="56"/>
        <v>10.992233333333367</v>
      </c>
      <c r="K393" s="2">
        <f t="shared" si="57"/>
        <v>100.99223333333336</v>
      </c>
      <c r="L393" s="2">
        <f t="shared" si="58"/>
        <v>428.1758604106351</v>
      </c>
      <c r="M393" s="2">
        <f>SUMIF(A:A,A393,L:L)</f>
        <v>5123.967307096788</v>
      </c>
      <c r="N393" s="3">
        <f t="shared" si="59"/>
        <v>0.08356334745102759</v>
      </c>
      <c r="O393" s="7">
        <f t="shared" si="60"/>
        <v>11.966969137827459</v>
      </c>
      <c r="P393" s="3">
        <f t="shared" si="61"/>
        <v>0.08356334745102759</v>
      </c>
      <c r="Q393" s="3">
        <f>IF(ISNUMBER(P393),SUMIF(A:A,A393,P:P),"")</f>
        <v>0.6786310418612448</v>
      </c>
      <c r="R393" s="3">
        <f t="shared" si="62"/>
        <v>0.12313516814945998</v>
      </c>
      <c r="S393" s="8">
        <f t="shared" si="63"/>
        <v>8.121156733925211</v>
      </c>
    </row>
    <row r="394" spans="1:19" ht="15">
      <c r="A394" s="1">
        <v>14</v>
      </c>
      <c r="B394" s="5">
        <v>0.7569444444444445</v>
      </c>
      <c r="C394" s="1" t="s">
        <v>107</v>
      </c>
      <c r="D394" s="1">
        <v>4</v>
      </c>
      <c r="E394" s="1">
        <v>3</v>
      </c>
      <c r="F394" s="1" t="s">
        <v>128</v>
      </c>
      <c r="G394" s="2">
        <v>58.308099999999996</v>
      </c>
      <c r="H394" s="6">
        <f>1+_xlfn.COUNTIFS(A:A,A394,O:O,"&lt;"&amp;O394)</f>
        <v>5</v>
      </c>
      <c r="I394" s="2">
        <f>_xlfn.AVERAGEIF(A:A,A394,G:G)</f>
        <v>47.52963333333333</v>
      </c>
      <c r="J394" s="2">
        <f t="shared" si="56"/>
        <v>10.778466666666667</v>
      </c>
      <c r="K394" s="2">
        <f t="shared" si="57"/>
        <v>100.77846666666667</v>
      </c>
      <c r="L394" s="2">
        <f t="shared" si="58"/>
        <v>422.71914554257205</v>
      </c>
      <c r="M394" s="2">
        <f>SUMIF(A:A,A394,L:L)</f>
        <v>5123.967307096788</v>
      </c>
      <c r="N394" s="3">
        <f t="shared" si="59"/>
        <v>0.08249840801230295</v>
      </c>
      <c r="O394" s="7">
        <f t="shared" si="60"/>
        <v>12.121446026581149</v>
      </c>
      <c r="P394" s="3">
        <f t="shared" si="61"/>
        <v>0.08249840801230295</v>
      </c>
      <c r="Q394" s="3">
        <f>IF(ISNUMBER(P394),SUMIF(A:A,A394,P:P),"")</f>
        <v>0.6786310418612448</v>
      </c>
      <c r="R394" s="3">
        <f t="shared" si="62"/>
        <v>0.12156592157358292</v>
      </c>
      <c r="S394" s="8">
        <f t="shared" si="63"/>
        <v>8.22598954588361</v>
      </c>
    </row>
    <row r="395" spans="1:19" ht="15">
      <c r="A395" s="1">
        <v>14</v>
      </c>
      <c r="B395" s="5">
        <v>0.7569444444444445</v>
      </c>
      <c r="C395" s="1" t="s">
        <v>107</v>
      </c>
      <c r="D395" s="1">
        <v>4</v>
      </c>
      <c r="E395" s="1">
        <v>1</v>
      </c>
      <c r="F395" s="1" t="s">
        <v>126</v>
      </c>
      <c r="G395" s="2">
        <v>49.7313666666667</v>
      </c>
      <c r="H395" s="6">
        <f>1+_xlfn.COUNTIFS(A:A,A395,O:O,"&lt;"&amp;O395)</f>
        <v>6</v>
      </c>
      <c r="I395" s="2">
        <f>_xlfn.AVERAGEIF(A:A,A395,G:G)</f>
        <v>47.52963333333333</v>
      </c>
      <c r="J395" s="2">
        <f t="shared" si="56"/>
        <v>2.2017333333333724</v>
      </c>
      <c r="K395" s="2">
        <f t="shared" si="57"/>
        <v>92.20173333333338</v>
      </c>
      <c r="L395" s="2">
        <f t="shared" si="58"/>
        <v>252.6749803012748</v>
      </c>
      <c r="M395" s="2">
        <f>SUMIF(A:A,A395,L:L)</f>
        <v>5123.967307096788</v>
      </c>
      <c r="N395" s="3">
        <f t="shared" si="59"/>
        <v>0.049312371675618485</v>
      </c>
      <c r="O395" s="7">
        <f t="shared" si="60"/>
        <v>20.27888673816169</v>
      </c>
      <c r="P395" s="3">
        <f t="shared" si="61"/>
        <v>0.049312371675618485</v>
      </c>
      <c r="Q395" s="3">
        <f>IF(ISNUMBER(P395),SUMIF(A:A,A395,P:P),"")</f>
        <v>0.6786310418612448</v>
      </c>
      <c r="R395" s="3">
        <f t="shared" si="62"/>
        <v>0.07266447986283106</v>
      </c>
      <c r="S395" s="8">
        <f t="shared" si="63"/>
        <v>13.76188203490485</v>
      </c>
    </row>
    <row r="396" spans="1:19" ht="15">
      <c r="A396" s="1">
        <v>14</v>
      </c>
      <c r="B396" s="5">
        <v>0.7569444444444445</v>
      </c>
      <c r="C396" s="1" t="s">
        <v>107</v>
      </c>
      <c r="D396" s="1">
        <v>4</v>
      </c>
      <c r="E396" s="1">
        <v>5</v>
      </c>
      <c r="F396" s="1" t="s">
        <v>130</v>
      </c>
      <c r="G396" s="2">
        <v>45.562000000000005</v>
      </c>
      <c r="H396" s="6">
        <f>1+_xlfn.COUNTIFS(A:A,A396,O:O,"&lt;"&amp;O396)</f>
        <v>9</v>
      </c>
      <c r="I396" s="2">
        <f>_xlfn.AVERAGEIF(A:A,A396,G:G)</f>
        <v>47.52963333333333</v>
      </c>
      <c r="J396" s="2">
        <f t="shared" si="56"/>
        <v>-1.9676333333333247</v>
      </c>
      <c r="K396" s="2">
        <f t="shared" si="57"/>
        <v>88.03236666666668</v>
      </c>
      <c r="L396" s="2">
        <f t="shared" si="58"/>
        <v>196.75159618068903</v>
      </c>
      <c r="M396" s="2">
        <f>SUMIF(A:A,A396,L:L)</f>
        <v>5123.967307096788</v>
      </c>
      <c r="N396" s="3">
        <f t="shared" si="59"/>
        <v>0.03839829264878105</v>
      </c>
      <c r="O396" s="7">
        <f t="shared" si="60"/>
        <v>26.042824589799697</v>
      </c>
      <c r="P396" s="3">
        <f t="shared" si="61"/>
      </c>
      <c r="Q396" s="3">
        <f>IF(ISNUMBER(P396),SUMIF(A:A,A396,P:P),"")</f>
      </c>
      <c r="R396" s="3">
        <f t="shared" si="62"/>
      </c>
      <c r="S396" s="8">
        <f t="shared" si="63"/>
      </c>
    </row>
    <row r="397" spans="1:19" ht="15">
      <c r="A397" s="1">
        <v>14</v>
      </c>
      <c r="B397" s="5">
        <v>0.7569444444444445</v>
      </c>
      <c r="C397" s="1" t="s">
        <v>107</v>
      </c>
      <c r="D397" s="1">
        <v>4</v>
      </c>
      <c r="E397" s="1">
        <v>6</v>
      </c>
      <c r="F397" s="1" t="s">
        <v>131</v>
      </c>
      <c r="G397" s="2">
        <v>41.7838</v>
      </c>
      <c r="H397" s="6">
        <f>1+_xlfn.COUNTIFS(A:A,A397,O:O,"&lt;"&amp;O397)</f>
        <v>13</v>
      </c>
      <c r="I397" s="2">
        <f>_xlfn.AVERAGEIF(A:A,A397,G:G)</f>
        <v>47.52963333333333</v>
      </c>
      <c r="J397" s="2">
        <f t="shared" si="56"/>
        <v>-5.74583333333333</v>
      </c>
      <c r="K397" s="2">
        <f t="shared" si="57"/>
        <v>84.25416666666666</v>
      </c>
      <c r="L397" s="2">
        <f t="shared" si="58"/>
        <v>156.8437363773042</v>
      </c>
      <c r="M397" s="2">
        <f>SUMIF(A:A,A397,L:L)</f>
        <v>5123.967307096788</v>
      </c>
      <c r="N397" s="3">
        <f t="shared" si="59"/>
        <v>0.030609823790263602</v>
      </c>
      <c r="O397" s="7">
        <f t="shared" si="60"/>
        <v>32.66925046194094</v>
      </c>
      <c r="P397" s="3">
        <f t="shared" si="61"/>
      </c>
      <c r="Q397" s="3">
        <f>IF(ISNUMBER(P397),SUMIF(A:A,A397,P:P),"")</f>
      </c>
      <c r="R397" s="3">
        <f t="shared" si="62"/>
      </c>
      <c r="S397" s="8">
        <f t="shared" si="63"/>
      </c>
    </row>
    <row r="398" spans="1:19" ht="15">
      <c r="A398" s="1">
        <v>14</v>
      </c>
      <c r="B398" s="5">
        <v>0.7569444444444445</v>
      </c>
      <c r="C398" s="1" t="s">
        <v>107</v>
      </c>
      <c r="D398" s="1">
        <v>4</v>
      </c>
      <c r="E398" s="1">
        <v>7</v>
      </c>
      <c r="F398" s="1" t="s">
        <v>132</v>
      </c>
      <c r="G398" s="2">
        <v>34.7630333333333</v>
      </c>
      <c r="H398" s="6">
        <f>1+_xlfn.COUNTIFS(A:A,A398,O:O,"&lt;"&amp;O398)</f>
        <v>15</v>
      </c>
      <c r="I398" s="2">
        <f>_xlfn.AVERAGEIF(A:A,A398,G:G)</f>
        <v>47.52963333333333</v>
      </c>
      <c r="J398" s="2">
        <f t="shared" si="56"/>
        <v>-12.766600000000032</v>
      </c>
      <c r="K398" s="2">
        <f t="shared" si="57"/>
        <v>77.23339999999996</v>
      </c>
      <c r="L398" s="2">
        <f t="shared" si="58"/>
        <v>102.92535327461546</v>
      </c>
      <c r="M398" s="2">
        <f>SUMIF(A:A,A398,L:L)</f>
        <v>5123.967307096788</v>
      </c>
      <c r="N398" s="3">
        <f t="shared" si="59"/>
        <v>0.020087043321307292</v>
      </c>
      <c r="O398" s="7">
        <f t="shared" si="60"/>
        <v>49.78333466027088</v>
      </c>
      <c r="P398" s="3">
        <f t="shared" si="61"/>
      </c>
      <c r="Q398" s="3">
        <f>IF(ISNUMBER(P398),SUMIF(A:A,A398,P:P),"")</f>
      </c>
      <c r="R398" s="3">
        <f t="shared" si="62"/>
      </c>
      <c r="S398" s="8">
        <f t="shared" si="63"/>
      </c>
    </row>
    <row r="399" spans="1:19" ht="15">
      <c r="A399" s="1">
        <v>14</v>
      </c>
      <c r="B399" s="5">
        <v>0.7569444444444445</v>
      </c>
      <c r="C399" s="1" t="s">
        <v>107</v>
      </c>
      <c r="D399" s="1">
        <v>4</v>
      </c>
      <c r="E399" s="1">
        <v>8</v>
      </c>
      <c r="F399" s="1" t="s">
        <v>133</v>
      </c>
      <c r="G399" s="2">
        <v>47.4066</v>
      </c>
      <c r="H399" s="6">
        <f>1+_xlfn.COUNTIFS(A:A,A399,O:O,"&lt;"&amp;O399)</f>
        <v>7</v>
      </c>
      <c r="I399" s="2">
        <f>_xlfn.AVERAGEIF(A:A,A399,G:G)</f>
        <v>47.52963333333333</v>
      </c>
      <c r="J399" s="2">
        <f t="shared" si="56"/>
        <v>-0.123033333333332</v>
      </c>
      <c r="K399" s="2">
        <f t="shared" si="57"/>
        <v>89.87696666666668</v>
      </c>
      <c r="L399" s="2">
        <f t="shared" si="58"/>
        <v>219.77801187498542</v>
      </c>
      <c r="M399" s="2">
        <f>SUMIF(A:A,A399,L:L)</f>
        <v>5123.967307096788</v>
      </c>
      <c r="N399" s="3">
        <f t="shared" si="59"/>
        <v>0.04289215732711426</v>
      </c>
      <c r="O399" s="7">
        <f t="shared" si="60"/>
        <v>23.314285461875112</v>
      </c>
      <c r="P399" s="3">
        <f t="shared" si="61"/>
      </c>
      <c r="Q399" s="3">
        <f>IF(ISNUMBER(P399),SUMIF(A:A,A399,P:P),"")</f>
      </c>
      <c r="R399" s="3">
        <f t="shared" si="62"/>
      </c>
      <c r="S399" s="8">
        <f t="shared" si="63"/>
      </c>
    </row>
    <row r="400" spans="1:19" ht="15">
      <c r="A400" s="1">
        <v>14</v>
      </c>
      <c r="B400" s="5">
        <v>0.7569444444444445</v>
      </c>
      <c r="C400" s="1" t="s">
        <v>107</v>
      </c>
      <c r="D400" s="1">
        <v>4</v>
      </c>
      <c r="E400" s="1">
        <v>11</v>
      </c>
      <c r="F400" s="1" t="s">
        <v>136</v>
      </c>
      <c r="G400" s="2">
        <v>34.5870666666667</v>
      </c>
      <c r="H400" s="6">
        <f>1+_xlfn.COUNTIFS(A:A,A400,O:O,"&lt;"&amp;O400)</f>
        <v>16</v>
      </c>
      <c r="I400" s="2">
        <f>_xlfn.AVERAGEIF(A:A,A400,G:G)</f>
        <v>47.52963333333333</v>
      </c>
      <c r="J400" s="2">
        <f t="shared" si="56"/>
        <v>-12.942566666666629</v>
      </c>
      <c r="K400" s="2">
        <f t="shared" si="57"/>
        <v>77.05743333333336</v>
      </c>
      <c r="L400" s="2">
        <f t="shared" si="58"/>
        <v>101.84438387361948</v>
      </c>
      <c r="M400" s="2">
        <f>SUMIF(A:A,A400,L:L)</f>
        <v>5123.967307096788</v>
      </c>
      <c r="N400" s="3">
        <f t="shared" si="59"/>
        <v>0.019876079953235287</v>
      </c>
      <c r="O400" s="7">
        <f t="shared" si="60"/>
        <v>50.31173160667564</v>
      </c>
      <c r="P400" s="3">
        <f t="shared" si="61"/>
      </c>
      <c r="Q400" s="3">
        <f>IF(ISNUMBER(P400),SUMIF(A:A,A400,P:P),"")</f>
      </c>
      <c r="R400" s="3">
        <f t="shared" si="62"/>
      </c>
      <c r="S400" s="8">
        <f t="shared" si="63"/>
      </c>
    </row>
    <row r="401" spans="1:19" ht="15">
      <c r="A401" s="1">
        <v>14</v>
      </c>
      <c r="B401" s="5">
        <v>0.7569444444444445</v>
      </c>
      <c r="C401" s="1" t="s">
        <v>107</v>
      </c>
      <c r="D401" s="1">
        <v>4</v>
      </c>
      <c r="E401" s="1">
        <v>12</v>
      </c>
      <c r="F401" s="1" t="s">
        <v>137</v>
      </c>
      <c r="G401" s="2">
        <v>42.021633333333405</v>
      </c>
      <c r="H401" s="6">
        <f>1+_xlfn.COUNTIFS(A:A,A401,O:O,"&lt;"&amp;O401)</f>
        <v>12</v>
      </c>
      <c r="I401" s="2">
        <f>_xlfn.AVERAGEIF(A:A,A401,G:G)</f>
        <v>47.52963333333333</v>
      </c>
      <c r="J401" s="2">
        <f t="shared" si="56"/>
        <v>-5.5079999999999245</v>
      </c>
      <c r="K401" s="2">
        <f t="shared" si="57"/>
        <v>84.49200000000008</v>
      </c>
      <c r="L401" s="2">
        <f t="shared" si="58"/>
        <v>159.09794200012195</v>
      </c>
      <c r="M401" s="2">
        <f>SUMIF(A:A,A401,L:L)</f>
        <v>5123.967307096788</v>
      </c>
      <c r="N401" s="3">
        <f t="shared" si="59"/>
        <v>0.031049757436931415</v>
      </c>
      <c r="O401" s="7">
        <f t="shared" si="60"/>
        <v>32.20637075929531</v>
      </c>
      <c r="P401" s="3">
        <f t="shared" si="61"/>
      </c>
      <c r="Q401" s="3">
        <f>IF(ISNUMBER(P401),SUMIF(A:A,A401,P:P),"")</f>
      </c>
      <c r="R401" s="3">
        <f t="shared" si="62"/>
      </c>
      <c r="S401" s="8">
        <f t="shared" si="63"/>
      </c>
    </row>
    <row r="402" spans="1:19" ht="15">
      <c r="A402" s="1">
        <v>14</v>
      </c>
      <c r="B402" s="5">
        <v>0.7569444444444445</v>
      </c>
      <c r="C402" s="1" t="s">
        <v>107</v>
      </c>
      <c r="D402" s="1">
        <v>4</v>
      </c>
      <c r="E402" s="1">
        <v>13</v>
      </c>
      <c r="F402" s="1" t="s">
        <v>138</v>
      </c>
      <c r="G402" s="2">
        <v>42.087766666666695</v>
      </c>
      <c r="H402" s="6">
        <f>1+_xlfn.COUNTIFS(A:A,A402,O:O,"&lt;"&amp;O402)</f>
        <v>11</v>
      </c>
      <c r="I402" s="2">
        <f>_xlfn.AVERAGEIF(A:A,A402,G:G)</f>
        <v>47.52963333333333</v>
      </c>
      <c r="J402" s="2">
        <f t="shared" si="56"/>
        <v>-5.441866666666634</v>
      </c>
      <c r="K402" s="2">
        <f t="shared" si="57"/>
        <v>84.55813333333336</v>
      </c>
      <c r="L402" s="2">
        <f t="shared" si="58"/>
        <v>159.7304967927208</v>
      </c>
      <c r="M402" s="2">
        <f>SUMIF(A:A,A402,L:L)</f>
        <v>5123.967307096788</v>
      </c>
      <c r="N402" s="3">
        <f t="shared" si="59"/>
        <v>0.031173207637662157</v>
      </c>
      <c r="O402" s="7">
        <f t="shared" si="60"/>
        <v>32.07882909013964</v>
      </c>
      <c r="P402" s="3">
        <f t="shared" si="61"/>
      </c>
      <c r="Q402" s="3">
        <f>IF(ISNUMBER(P402),SUMIF(A:A,A402,P:P),"")</f>
      </c>
      <c r="R402" s="3">
        <f t="shared" si="62"/>
      </c>
      <c r="S402" s="8">
        <f t="shared" si="63"/>
      </c>
    </row>
    <row r="403" spans="1:19" ht="15">
      <c r="A403" s="1">
        <v>14</v>
      </c>
      <c r="B403" s="5">
        <v>0.7569444444444445</v>
      </c>
      <c r="C403" s="1" t="s">
        <v>107</v>
      </c>
      <c r="D403" s="1">
        <v>4</v>
      </c>
      <c r="E403" s="1">
        <v>14</v>
      </c>
      <c r="F403" s="1" t="s">
        <v>139</v>
      </c>
      <c r="G403" s="2">
        <v>45.6686666666666</v>
      </c>
      <c r="H403" s="6">
        <f>1+_xlfn.COUNTIFS(A:A,A403,O:O,"&lt;"&amp;O403)</f>
        <v>8</v>
      </c>
      <c r="I403" s="2">
        <f>_xlfn.AVERAGEIF(A:A,A403,G:G)</f>
        <v>47.52963333333333</v>
      </c>
      <c r="J403" s="2">
        <f t="shared" si="56"/>
        <v>-1.8609666666667266</v>
      </c>
      <c r="K403" s="2">
        <f t="shared" si="57"/>
        <v>88.13903333333327</v>
      </c>
      <c r="L403" s="2">
        <f t="shared" si="58"/>
        <v>198.0148444789145</v>
      </c>
      <c r="M403" s="2">
        <f>SUMIF(A:A,A403,L:L)</f>
        <v>5123.967307096788</v>
      </c>
      <c r="N403" s="3">
        <f t="shared" si="59"/>
        <v>0.03864482979910124</v>
      </c>
      <c r="O403" s="7">
        <f t="shared" si="60"/>
        <v>25.876682733462495</v>
      </c>
      <c r="P403" s="3">
        <f t="shared" si="61"/>
      </c>
      <c r="Q403" s="3">
        <f>IF(ISNUMBER(P403),SUMIF(A:A,A403,P:P),"")</f>
      </c>
      <c r="R403" s="3">
        <f t="shared" si="62"/>
      </c>
      <c r="S403" s="8">
        <f t="shared" si="63"/>
      </c>
    </row>
    <row r="404" spans="1:19" ht="15">
      <c r="A404" s="1">
        <v>14</v>
      </c>
      <c r="B404" s="5">
        <v>0.7569444444444445</v>
      </c>
      <c r="C404" s="1" t="s">
        <v>107</v>
      </c>
      <c r="D404" s="1">
        <v>4</v>
      </c>
      <c r="E404" s="1">
        <v>15</v>
      </c>
      <c r="F404" s="1" t="s">
        <v>140</v>
      </c>
      <c r="G404" s="2">
        <v>37.3236</v>
      </c>
      <c r="H404" s="6">
        <f>1+_xlfn.COUNTIFS(A:A,A404,O:O,"&lt;"&amp;O404)</f>
        <v>14</v>
      </c>
      <c r="I404" s="2">
        <f>_xlfn.AVERAGEIF(A:A,A404,G:G)</f>
        <v>47.52963333333333</v>
      </c>
      <c r="J404" s="2">
        <f t="shared" si="56"/>
        <v>-10.20603333333333</v>
      </c>
      <c r="K404" s="2">
        <f t="shared" si="57"/>
        <v>79.79396666666668</v>
      </c>
      <c r="L404" s="2">
        <f t="shared" si="58"/>
        <v>120.01755214968752</v>
      </c>
      <c r="M404" s="2">
        <f>SUMIF(A:A,A404,L:L)</f>
        <v>5123.967307096788</v>
      </c>
      <c r="N404" s="3">
        <f t="shared" si="59"/>
        <v>0.02342277867063301</v>
      </c>
      <c r="O404" s="7">
        <f t="shared" si="60"/>
        <v>42.69348287245608</v>
      </c>
      <c r="P404" s="3">
        <f t="shared" si="61"/>
      </c>
      <c r="Q404" s="3">
        <f>IF(ISNUMBER(P404),SUMIF(A:A,A404,P:P),"")</f>
      </c>
      <c r="R404" s="3">
        <f t="shared" si="62"/>
      </c>
      <c r="S404" s="8">
        <f t="shared" si="63"/>
      </c>
    </row>
    <row r="405" spans="1:19" ht="15">
      <c r="A405" s="1">
        <v>14</v>
      </c>
      <c r="B405" s="5">
        <v>0.7569444444444445</v>
      </c>
      <c r="C405" s="1" t="s">
        <v>107</v>
      </c>
      <c r="D405" s="1">
        <v>4</v>
      </c>
      <c r="E405" s="1">
        <v>16</v>
      </c>
      <c r="F405" s="1" t="s">
        <v>141</v>
      </c>
      <c r="G405" s="2">
        <v>28.7520666666667</v>
      </c>
      <c r="H405" s="6">
        <f>1+_xlfn.COUNTIFS(A:A,A405,O:O,"&lt;"&amp;O405)</f>
        <v>17</v>
      </c>
      <c r="I405" s="2">
        <f>_xlfn.AVERAGEIF(A:A,A405,G:G)</f>
        <v>47.52963333333333</v>
      </c>
      <c r="J405" s="2">
        <f t="shared" si="56"/>
        <v>-18.77756666666663</v>
      </c>
      <c r="K405" s="2">
        <f t="shared" si="57"/>
        <v>71.22243333333337</v>
      </c>
      <c r="L405" s="2">
        <f t="shared" si="58"/>
        <v>71.7613478268789</v>
      </c>
      <c r="M405" s="2">
        <f>SUMIF(A:A,A405,L:L)</f>
        <v>5123.967307096788</v>
      </c>
      <c r="N405" s="3">
        <f t="shared" si="59"/>
        <v>0.014005036239690313</v>
      </c>
      <c r="O405" s="7">
        <f t="shared" si="60"/>
        <v>71.40288556812135</v>
      </c>
      <c r="P405" s="3">
        <f t="shared" si="61"/>
      </c>
      <c r="Q405" s="3">
        <f>IF(ISNUMBER(P405),SUMIF(A:A,A405,P:P),"")</f>
      </c>
      <c r="R405" s="3">
        <f t="shared" si="62"/>
      </c>
      <c r="S405" s="8">
        <f t="shared" si="63"/>
      </c>
    </row>
    <row r="406" spans="1:19" ht="15">
      <c r="A406" s="1">
        <v>14</v>
      </c>
      <c r="B406" s="5">
        <v>0.7569444444444445</v>
      </c>
      <c r="C406" s="1" t="s">
        <v>107</v>
      </c>
      <c r="D406" s="1">
        <v>4</v>
      </c>
      <c r="E406" s="1">
        <v>17</v>
      </c>
      <c r="F406" s="1" t="s">
        <v>120</v>
      </c>
      <c r="G406" s="2">
        <v>42.1074</v>
      </c>
      <c r="H406" s="6">
        <f>1+_xlfn.COUNTIFS(A:A,A406,O:O,"&lt;"&amp;O406)</f>
        <v>10</v>
      </c>
      <c r="I406" s="2">
        <f>_xlfn.AVERAGEIF(A:A,A406,G:G)</f>
        <v>47.52963333333333</v>
      </c>
      <c r="J406" s="2">
        <f t="shared" si="56"/>
        <v>-5.422233333333331</v>
      </c>
      <c r="K406" s="2">
        <f t="shared" si="57"/>
        <v>84.57776666666666</v>
      </c>
      <c r="L406" s="2">
        <f t="shared" si="58"/>
        <v>159.91877018920093</v>
      </c>
      <c r="M406" s="2">
        <f>SUMIF(A:A,A406,L:L)</f>
        <v>5123.967307096788</v>
      </c>
      <c r="N406" s="3">
        <f t="shared" si="59"/>
        <v>0.031209951314035613</v>
      </c>
      <c r="O406" s="7">
        <f t="shared" si="60"/>
        <v>32.04106247837317</v>
      </c>
      <c r="P406" s="3">
        <f t="shared" si="61"/>
      </c>
      <c r="Q406" s="3">
        <f>IF(ISNUMBER(P406),SUMIF(A:A,A406,P:P),"")</f>
      </c>
      <c r="R406" s="3">
        <f t="shared" si="62"/>
      </c>
      <c r="S406" s="8">
        <f t="shared" si="63"/>
      </c>
    </row>
    <row r="407" spans="1:19" ht="15">
      <c r="A407" s="1">
        <v>4</v>
      </c>
      <c r="B407" s="5">
        <v>0.7687499999999999</v>
      </c>
      <c r="C407" s="1" t="s">
        <v>25</v>
      </c>
      <c r="D407" s="1">
        <v>4</v>
      </c>
      <c r="E407" s="1">
        <v>5</v>
      </c>
      <c r="F407" s="1" t="s">
        <v>48</v>
      </c>
      <c r="G407" s="2">
        <v>66.1621333333333</v>
      </c>
      <c r="H407" s="6">
        <f>1+_xlfn.COUNTIFS(A:A,A407,O:O,"&lt;"&amp;O407)</f>
        <v>1</v>
      </c>
      <c r="I407" s="2">
        <f>_xlfn.AVERAGEIF(A:A,A407,G:G)</f>
        <v>51.91961999999995</v>
      </c>
      <c r="J407" s="2">
        <f t="shared" si="56"/>
        <v>14.24251333333335</v>
      </c>
      <c r="K407" s="2">
        <f t="shared" si="57"/>
        <v>104.24251333333335</v>
      </c>
      <c r="L407" s="2">
        <f t="shared" si="58"/>
        <v>520.3755695428712</v>
      </c>
      <c r="M407" s="2">
        <f>SUMIF(A:A,A407,L:L)</f>
        <v>1302.0534245937909</v>
      </c>
      <c r="N407" s="3">
        <f t="shared" si="59"/>
        <v>0.39965761750921686</v>
      </c>
      <c r="O407" s="7">
        <f t="shared" si="60"/>
        <v>2.5021417237892085</v>
      </c>
      <c r="P407" s="3">
        <f t="shared" si="61"/>
        <v>0.39965761750921686</v>
      </c>
      <c r="Q407" s="3">
        <f>IF(ISNUMBER(P407),SUMIF(A:A,A407,P:P),"")</f>
        <v>1</v>
      </c>
      <c r="R407" s="3">
        <f t="shared" si="62"/>
        <v>0.39965761750921686</v>
      </c>
      <c r="S407" s="8">
        <f t="shared" si="63"/>
        <v>2.5021417237892085</v>
      </c>
    </row>
    <row r="408" spans="1:19" ht="15">
      <c r="A408" s="1">
        <v>4</v>
      </c>
      <c r="B408" s="5">
        <v>0.7687499999999999</v>
      </c>
      <c r="C408" s="1" t="s">
        <v>25</v>
      </c>
      <c r="D408" s="1">
        <v>4</v>
      </c>
      <c r="E408" s="1">
        <v>3</v>
      </c>
      <c r="F408" s="1" t="s">
        <v>46</v>
      </c>
      <c r="G408" s="2">
        <v>56.4426999999999</v>
      </c>
      <c r="H408" s="6">
        <f>1+_xlfn.COUNTIFS(A:A,A408,O:O,"&lt;"&amp;O408)</f>
        <v>2</v>
      </c>
      <c r="I408" s="2">
        <f>_xlfn.AVERAGEIF(A:A,A408,G:G)</f>
        <v>51.91961999999995</v>
      </c>
      <c r="J408" s="2">
        <f t="shared" si="56"/>
        <v>4.5230799999999505</v>
      </c>
      <c r="K408" s="2">
        <f t="shared" si="57"/>
        <v>94.52307999999995</v>
      </c>
      <c r="L408" s="2">
        <f t="shared" si="58"/>
        <v>290.4364524387863</v>
      </c>
      <c r="M408" s="2">
        <f>SUMIF(A:A,A408,L:L)</f>
        <v>1302.0534245937909</v>
      </c>
      <c r="N408" s="3">
        <f t="shared" si="59"/>
        <v>0.22306031914888244</v>
      </c>
      <c r="O408" s="7">
        <f t="shared" si="60"/>
        <v>4.4830923035331365</v>
      </c>
      <c r="P408" s="3">
        <f t="shared" si="61"/>
        <v>0.22306031914888244</v>
      </c>
      <c r="Q408" s="3">
        <f>IF(ISNUMBER(P408),SUMIF(A:A,A408,P:P),"")</f>
        <v>1</v>
      </c>
      <c r="R408" s="3">
        <f t="shared" si="62"/>
        <v>0.22306031914888244</v>
      </c>
      <c r="S408" s="8">
        <f t="shared" si="63"/>
        <v>4.4830923035331365</v>
      </c>
    </row>
    <row r="409" spans="1:19" ht="15">
      <c r="A409" s="1">
        <v>4</v>
      </c>
      <c r="B409" s="5">
        <v>0.7687499999999999</v>
      </c>
      <c r="C409" s="1" t="s">
        <v>25</v>
      </c>
      <c r="D409" s="1">
        <v>4</v>
      </c>
      <c r="E409" s="1">
        <v>2</v>
      </c>
      <c r="F409" s="1" t="s">
        <v>45</v>
      </c>
      <c r="G409" s="2">
        <v>51.2533666666667</v>
      </c>
      <c r="H409" s="6">
        <f>1+_xlfn.COUNTIFS(A:A,A409,O:O,"&lt;"&amp;O409)</f>
        <v>3</v>
      </c>
      <c r="I409" s="2">
        <f>_xlfn.AVERAGEIF(A:A,A409,G:G)</f>
        <v>51.91961999999995</v>
      </c>
      <c r="J409" s="2">
        <f t="shared" si="56"/>
        <v>-0.6662533333332519</v>
      </c>
      <c r="K409" s="2">
        <f t="shared" si="57"/>
        <v>89.33374666666674</v>
      </c>
      <c r="L409" s="2">
        <f t="shared" si="58"/>
        <v>212.7302220936373</v>
      </c>
      <c r="M409" s="2">
        <f>SUMIF(A:A,A409,L:L)</f>
        <v>1302.0534245937909</v>
      </c>
      <c r="N409" s="3">
        <f t="shared" si="59"/>
        <v>0.16338056340507226</v>
      </c>
      <c r="O409" s="7">
        <f t="shared" si="60"/>
        <v>6.120679101348688</v>
      </c>
      <c r="P409" s="3">
        <f t="shared" si="61"/>
        <v>0.16338056340507226</v>
      </c>
      <c r="Q409" s="3">
        <f>IF(ISNUMBER(P409),SUMIF(A:A,A409,P:P),"")</f>
        <v>1</v>
      </c>
      <c r="R409" s="3">
        <f t="shared" si="62"/>
        <v>0.16338056340507226</v>
      </c>
      <c r="S409" s="8">
        <f t="shared" si="63"/>
        <v>6.120679101348688</v>
      </c>
    </row>
    <row r="410" spans="1:19" ht="15">
      <c r="A410" s="1">
        <v>4</v>
      </c>
      <c r="B410" s="5">
        <v>0.7687499999999999</v>
      </c>
      <c r="C410" s="1" t="s">
        <v>25</v>
      </c>
      <c r="D410" s="1">
        <v>4</v>
      </c>
      <c r="E410" s="1">
        <v>1</v>
      </c>
      <c r="F410" s="1" t="s">
        <v>44</v>
      </c>
      <c r="G410" s="2">
        <v>49.5950666666666</v>
      </c>
      <c r="H410" s="6">
        <f>1+_xlfn.COUNTIFS(A:A,A410,O:O,"&lt;"&amp;O410)</f>
        <v>4</v>
      </c>
      <c r="I410" s="2">
        <f>_xlfn.AVERAGEIF(A:A,A410,G:G)</f>
        <v>51.91961999999995</v>
      </c>
      <c r="J410" s="2">
        <f t="shared" si="56"/>
        <v>-2.3245533333333555</v>
      </c>
      <c r="K410" s="2">
        <f t="shared" si="57"/>
        <v>87.67544666666664</v>
      </c>
      <c r="L410" s="2">
        <f t="shared" si="58"/>
        <v>192.5829172601137</v>
      </c>
      <c r="M410" s="2">
        <f>SUMIF(A:A,A410,L:L)</f>
        <v>1302.0534245937909</v>
      </c>
      <c r="N410" s="3">
        <f t="shared" si="59"/>
        <v>0.1479070778683255</v>
      </c>
      <c r="O410" s="7">
        <f t="shared" si="60"/>
        <v>6.761001666804963</v>
      </c>
      <c r="P410" s="3">
        <f t="shared" si="61"/>
        <v>0.1479070778683255</v>
      </c>
      <c r="Q410" s="3">
        <f>IF(ISNUMBER(P410),SUMIF(A:A,A410,P:P),"")</f>
        <v>1</v>
      </c>
      <c r="R410" s="3">
        <f t="shared" si="62"/>
        <v>0.1479070778683255</v>
      </c>
      <c r="S410" s="8">
        <f t="shared" si="63"/>
        <v>6.761001666804963</v>
      </c>
    </row>
    <row r="411" spans="1:19" ht="15">
      <c r="A411" s="1">
        <v>4</v>
      </c>
      <c r="B411" s="5">
        <v>0.7687499999999999</v>
      </c>
      <c r="C411" s="1" t="s">
        <v>25</v>
      </c>
      <c r="D411" s="1">
        <v>4</v>
      </c>
      <c r="E411" s="1">
        <v>4</v>
      </c>
      <c r="F411" s="1" t="s">
        <v>47</v>
      </c>
      <c r="G411" s="2">
        <v>36.144833333333295</v>
      </c>
      <c r="H411" s="6">
        <f>1+_xlfn.COUNTIFS(A:A,A411,O:O,"&lt;"&amp;O411)</f>
        <v>5</v>
      </c>
      <c r="I411" s="2">
        <f>_xlfn.AVERAGEIF(A:A,A411,G:G)</f>
        <v>51.91961999999995</v>
      </c>
      <c r="J411" s="2">
        <f t="shared" si="56"/>
        <v>-15.774786666666657</v>
      </c>
      <c r="K411" s="2">
        <f t="shared" si="57"/>
        <v>74.22521333333334</v>
      </c>
      <c r="L411" s="2">
        <f t="shared" si="58"/>
        <v>85.92826325838246</v>
      </c>
      <c r="M411" s="2">
        <f>SUMIF(A:A,A411,L:L)</f>
        <v>1302.0534245937909</v>
      </c>
      <c r="N411" s="3">
        <f t="shared" si="59"/>
        <v>0.06599442206850306</v>
      </c>
      <c r="O411" s="7">
        <f t="shared" si="60"/>
        <v>15.152795776618623</v>
      </c>
      <c r="P411" s="3">
        <f t="shared" si="61"/>
        <v>0.06599442206850306</v>
      </c>
      <c r="Q411" s="3">
        <f>IF(ISNUMBER(P411),SUMIF(A:A,A411,P:P),"")</f>
        <v>1</v>
      </c>
      <c r="R411" s="3">
        <f t="shared" si="62"/>
        <v>0.06599442206850306</v>
      </c>
      <c r="S411" s="8">
        <f t="shared" si="63"/>
        <v>15.152795776618623</v>
      </c>
    </row>
    <row r="412" spans="1:19" ht="15">
      <c r="A412" s="1">
        <v>5</v>
      </c>
      <c r="B412" s="5">
        <v>0.7916666666666666</v>
      </c>
      <c r="C412" s="1" t="s">
        <v>25</v>
      </c>
      <c r="D412" s="1">
        <v>5</v>
      </c>
      <c r="E412" s="1">
        <v>1</v>
      </c>
      <c r="F412" s="1" t="s">
        <v>49</v>
      </c>
      <c r="G412" s="2">
        <v>59.669000000000004</v>
      </c>
      <c r="H412" s="6">
        <f>1+_xlfn.COUNTIFS(A:A,A412,O:O,"&lt;"&amp;O412)</f>
        <v>1</v>
      </c>
      <c r="I412" s="2">
        <f>_xlfn.AVERAGEIF(A:A,A412,G:G)</f>
        <v>48.87413999999998</v>
      </c>
      <c r="J412" s="2">
        <f t="shared" si="56"/>
        <v>10.794860000000021</v>
      </c>
      <c r="K412" s="2">
        <f t="shared" si="57"/>
        <v>100.79486000000003</v>
      </c>
      <c r="L412" s="2">
        <f t="shared" si="58"/>
        <v>423.1351366450139</v>
      </c>
      <c r="M412" s="2">
        <f>SUMIF(A:A,A412,L:L)</f>
        <v>1292.4889604011091</v>
      </c>
      <c r="N412" s="3">
        <f t="shared" si="59"/>
        <v>0.3273800779804717</v>
      </c>
      <c r="O412" s="7">
        <f t="shared" si="60"/>
        <v>3.054553612940523</v>
      </c>
      <c r="P412" s="3">
        <f t="shared" si="61"/>
        <v>0.3273800779804717</v>
      </c>
      <c r="Q412" s="3">
        <f>IF(ISNUMBER(P412),SUMIF(A:A,A412,P:P),"")</f>
        <v>0.9999999999999999</v>
      </c>
      <c r="R412" s="3">
        <f t="shared" si="62"/>
        <v>0.3273800779804717</v>
      </c>
      <c r="S412" s="8">
        <f t="shared" si="63"/>
        <v>3.054553612940523</v>
      </c>
    </row>
    <row r="413" spans="1:19" ht="15">
      <c r="A413" s="1">
        <v>5</v>
      </c>
      <c r="B413" s="5">
        <v>0.7916666666666666</v>
      </c>
      <c r="C413" s="1" t="s">
        <v>25</v>
      </c>
      <c r="D413" s="1">
        <v>5</v>
      </c>
      <c r="E413" s="1">
        <v>3</v>
      </c>
      <c r="F413" s="1" t="s">
        <v>51</v>
      </c>
      <c r="G413" s="2">
        <v>59.55573333333331</v>
      </c>
      <c r="H413" s="6">
        <f>1+_xlfn.COUNTIFS(A:A,A413,O:O,"&lt;"&amp;O413)</f>
        <v>2</v>
      </c>
      <c r="I413" s="2">
        <f>_xlfn.AVERAGEIF(A:A,A413,G:G)</f>
        <v>48.87413999999998</v>
      </c>
      <c r="J413" s="2">
        <f t="shared" si="56"/>
        <v>10.681593333333325</v>
      </c>
      <c r="K413" s="2">
        <f t="shared" si="57"/>
        <v>100.68159333333332</v>
      </c>
      <c r="L413" s="2">
        <f t="shared" si="58"/>
        <v>420.26925953696974</v>
      </c>
      <c r="M413" s="2">
        <f>SUMIF(A:A,A413,L:L)</f>
        <v>1292.4889604011091</v>
      </c>
      <c r="N413" s="3">
        <f t="shared" si="59"/>
        <v>0.32516274599865364</v>
      </c>
      <c r="O413" s="7">
        <f t="shared" si="60"/>
        <v>3.0753830575786214</v>
      </c>
      <c r="P413" s="3">
        <f t="shared" si="61"/>
        <v>0.32516274599865364</v>
      </c>
      <c r="Q413" s="3">
        <f>IF(ISNUMBER(P413),SUMIF(A:A,A413,P:P),"")</f>
        <v>0.9999999999999999</v>
      </c>
      <c r="R413" s="3">
        <f t="shared" si="62"/>
        <v>0.32516274599865364</v>
      </c>
      <c r="S413" s="8">
        <f t="shared" si="63"/>
        <v>3.0753830575786214</v>
      </c>
    </row>
    <row r="414" spans="1:19" ht="15">
      <c r="A414" s="1">
        <v>5</v>
      </c>
      <c r="B414" s="5">
        <v>0.7916666666666666</v>
      </c>
      <c r="C414" s="1" t="s">
        <v>25</v>
      </c>
      <c r="D414" s="1">
        <v>5</v>
      </c>
      <c r="E414" s="1">
        <v>2</v>
      </c>
      <c r="F414" s="1" t="s">
        <v>50</v>
      </c>
      <c r="G414" s="2">
        <v>46.0116333333333</v>
      </c>
      <c r="H414" s="6">
        <f>1+_xlfn.COUNTIFS(A:A,A414,O:O,"&lt;"&amp;O414)</f>
        <v>3</v>
      </c>
      <c r="I414" s="2">
        <f>_xlfn.AVERAGEIF(A:A,A414,G:G)</f>
        <v>48.87413999999998</v>
      </c>
      <c r="J414" s="2">
        <f t="shared" si="56"/>
        <v>-2.8625066666666825</v>
      </c>
      <c r="K414" s="2">
        <f t="shared" si="57"/>
        <v>87.13749333333331</v>
      </c>
      <c r="L414" s="2">
        <f t="shared" si="58"/>
        <v>186.46612738724613</v>
      </c>
      <c r="M414" s="2">
        <f>SUMIF(A:A,A414,L:L)</f>
        <v>1292.4889604011091</v>
      </c>
      <c r="N414" s="3">
        <f t="shared" si="59"/>
        <v>0.144269029059543</v>
      </c>
      <c r="O414" s="7">
        <f t="shared" si="60"/>
        <v>6.931494628603052</v>
      </c>
      <c r="P414" s="3">
        <f t="shared" si="61"/>
        <v>0.144269029059543</v>
      </c>
      <c r="Q414" s="3">
        <f>IF(ISNUMBER(P414),SUMIF(A:A,A414,P:P),"")</f>
        <v>0.9999999999999999</v>
      </c>
      <c r="R414" s="3">
        <f t="shared" si="62"/>
        <v>0.144269029059543</v>
      </c>
      <c r="S414" s="8">
        <f t="shared" si="63"/>
        <v>6.931494628603052</v>
      </c>
    </row>
    <row r="415" spans="1:19" ht="15">
      <c r="A415" s="1">
        <v>5</v>
      </c>
      <c r="B415" s="5">
        <v>0.7916666666666666</v>
      </c>
      <c r="C415" s="1" t="s">
        <v>25</v>
      </c>
      <c r="D415" s="1">
        <v>5</v>
      </c>
      <c r="E415" s="1">
        <v>5</v>
      </c>
      <c r="F415" s="1" t="s">
        <v>53</v>
      </c>
      <c r="G415" s="2">
        <v>44.0645</v>
      </c>
      <c r="H415" s="6">
        <f>1+_xlfn.COUNTIFS(A:A,A415,O:O,"&lt;"&amp;O415)</f>
        <v>4</v>
      </c>
      <c r="I415" s="2">
        <f>_xlfn.AVERAGEIF(A:A,A415,G:G)</f>
        <v>48.87413999999998</v>
      </c>
      <c r="J415" s="2">
        <f t="shared" si="56"/>
        <v>-4.80963999999998</v>
      </c>
      <c r="K415" s="2">
        <f t="shared" si="57"/>
        <v>85.19036000000003</v>
      </c>
      <c r="L415" s="2">
        <f t="shared" si="58"/>
        <v>165.9060393350414</v>
      </c>
      <c r="M415" s="2">
        <f>SUMIF(A:A,A415,L:L)</f>
        <v>1292.4889604011091</v>
      </c>
      <c r="N415" s="3">
        <f t="shared" si="59"/>
        <v>0.1283616683917783</v>
      </c>
      <c r="O415" s="7">
        <f t="shared" si="60"/>
        <v>7.790487709678687</v>
      </c>
      <c r="P415" s="3">
        <f t="shared" si="61"/>
        <v>0.1283616683917783</v>
      </c>
      <c r="Q415" s="3">
        <f>IF(ISNUMBER(P415),SUMIF(A:A,A415,P:P),"")</f>
        <v>0.9999999999999999</v>
      </c>
      <c r="R415" s="3">
        <f t="shared" si="62"/>
        <v>0.1283616683917783</v>
      </c>
      <c r="S415" s="8">
        <f t="shared" si="63"/>
        <v>7.790487709678687</v>
      </c>
    </row>
    <row r="416" spans="1:19" ht="15">
      <c r="A416" s="1">
        <v>5</v>
      </c>
      <c r="B416" s="5">
        <v>0.7916666666666666</v>
      </c>
      <c r="C416" s="1" t="s">
        <v>25</v>
      </c>
      <c r="D416" s="1">
        <v>5</v>
      </c>
      <c r="E416" s="1">
        <v>4</v>
      </c>
      <c r="F416" s="1" t="s">
        <v>52</v>
      </c>
      <c r="G416" s="2">
        <v>35.0698333333333</v>
      </c>
      <c r="H416" s="6">
        <f>1+_xlfn.COUNTIFS(A:A,A416,O:O,"&lt;"&amp;O416)</f>
        <v>5</v>
      </c>
      <c r="I416" s="2">
        <f>_xlfn.AVERAGEIF(A:A,A416,G:G)</f>
        <v>48.87413999999998</v>
      </c>
      <c r="J416" s="2">
        <f t="shared" si="56"/>
        <v>-13.804306666666683</v>
      </c>
      <c r="K416" s="2">
        <f t="shared" si="57"/>
        <v>76.19569333333331</v>
      </c>
      <c r="L416" s="2">
        <f t="shared" si="58"/>
        <v>96.71239749683782</v>
      </c>
      <c r="M416" s="2">
        <f>SUMIF(A:A,A416,L:L)</f>
        <v>1292.4889604011091</v>
      </c>
      <c r="N416" s="3">
        <f t="shared" si="59"/>
        <v>0.07482647856955331</v>
      </c>
      <c r="O416" s="7">
        <f t="shared" si="60"/>
        <v>13.36425312425296</v>
      </c>
      <c r="P416" s="3">
        <f t="shared" si="61"/>
        <v>0.07482647856955331</v>
      </c>
      <c r="Q416" s="3">
        <f>IF(ISNUMBER(P416),SUMIF(A:A,A416,P:P),"")</f>
        <v>0.9999999999999999</v>
      </c>
      <c r="R416" s="3">
        <f t="shared" si="62"/>
        <v>0.07482647856955331</v>
      </c>
      <c r="S416" s="8">
        <f t="shared" si="63"/>
        <v>13.36425312425296</v>
      </c>
    </row>
    <row r="417" spans="1:19" ht="15">
      <c r="A417" s="1">
        <v>15</v>
      </c>
      <c r="B417" s="5">
        <v>0.8020833333333334</v>
      </c>
      <c r="C417" s="1" t="s">
        <v>107</v>
      </c>
      <c r="D417" s="1">
        <v>6</v>
      </c>
      <c r="E417" s="1">
        <v>1</v>
      </c>
      <c r="F417" s="1" t="s">
        <v>142</v>
      </c>
      <c r="G417" s="2">
        <v>73.94800000000001</v>
      </c>
      <c r="H417" s="6">
        <f>1+_xlfn.COUNTIFS(A:A,A417,O:O,"&lt;"&amp;O417)</f>
        <v>1</v>
      </c>
      <c r="I417" s="2">
        <f>_xlfn.AVERAGEIF(A:A,A417,G:G)</f>
        <v>48.60118999999998</v>
      </c>
      <c r="J417" s="2">
        <f t="shared" si="56"/>
        <v>25.346810000000026</v>
      </c>
      <c r="K417" s="2">
        <f t="shared" si="57"/>
        <v>115.34681000000003</v>
      </c>
      <c r="L417" s="2">
        <f t="shared" si="58"/>
        <v>1013.1388875163121</v>
      </c>
      <c r="M417" s="2">
        <f>SUMIF(A:A,A417,L:L)</f>
        <v>2835.5007103965736</v>
      </c>
      <c r="N417" s="3">
        <f t="shared" si="59"/>
        <v>0.3573051079837728</v>
      </c>
      <c r="O417" s="7">
        <f t="shared" si="60"/>
        <v>2.7987285310385643</v>
      </c>
      <c r="P417" s="3">
        <f t="shared" si="61"/>
        <v>0.3573051079837728</v>
      </c>
      <c r="Q417" s="3">
        <f>IF(ISNUMBER(P417),SUMIF(A:A,A417,P:P),"")</f>
        <v>0.9156773211377172</v>
      </c>
      <c r="R417" s="3">
        <f t="shared" si="62"/>
        <v>0.3902085371513033</v>
      </c>
      <c r="S417" s="8">
        <f t="shared" si="63"/>
        <v>2.5627322438930906</v>
      </c>
    </row>
    <row r="418" spans="1:19" ht="15">
      <c r="A418" s="1">
        <v>15</v>
      </c>
      <c r="B418" s="5">
        <v>0.8020833333333334</v>
      </c>
      <c r="C418" s="1" t="s">
        <v>107</v>
      </c>
      <c r="D418" s="1">
        <v>6</v>
      </c>
      <c r="E418" s="1">
        <v>2</v>
      </c>
      <c r="F418" s="1" t="s">
        <v>143</v>
      </c>
      <c r="G418" s="2">
        <v>57.9772333333333</v>
      </c>
      <c r="H418" s="6">
        <f>1+_xlfn.COUNTIFS(A:A,A418,O:O,"&lt;"&amp;O418)</f>
        <v>2</v>
      </c>
      <c r="I418" s="2">
        <f>_xlfn.AVERAGEIF(A:A,A418,G:G)</f>
        <v>48.60118999999998</v>
      </c>
      <c r="J418" s="2">
        <f t="shared" si="56"/>
        <v>9.376043333333321</v>
      </c>
      <c r="K418" s="2">
        <f t="shared" si="57"/>
        <v>99.37604333333331</v>
      </c>
      <c r="L418" s="2">
        <f t="shared" si="58"/>
        <v>388.60468773209163</v>
      </c>
      <c r="M418" s="2">
        <f>SUMIF(A:A,A418,L:L)</f>
        <v>2835.5007103965736</v>
      </c>
      <c r="N418" s="3">
        <f t="shared" si="59"/>
        <v>0.1370497585513711</v>
      </c>
      <c r="O418" s="7">
        <f t="shared" si="60"/>
        <v>7.296619932571166</v>
      </c>
      <c r="P418" s="3">
        <f t="shared" si="61"/>
        <v>0.1370497585513711</v>
      </c>
      <c r="Q418" s="3">
        <f>IF(ISNUMBER(P418),SUMIF(A:A,A418,P:P),"")</f>
        <v>0.9156773211377172</v>
      </c>
      <c r="R418" s="3">
        <f t="shared" si="62"/>
        <v>0.14967036464448916</v>
      </c>
      <c r="S418" s="8">
        <f t="shared" si="63"/>
        <v>6.681349393216834</v>
      </c>
    </row>
    <row r="419" spans="1:19" ht="15">
      <c r="A419" s="1">
        <v>15</v>
      </c>
      <c r="B419" s="5">
        <v>0.8020833333333334</v>
      </c>
      <c r="C419" s="1" t="s">
        <v>107</v>
      </c>
      <c r="D419" s="1">
        <v>6</v>
      </c>
      <c r="E419" s="1">
        <v>4</v>
      </c>
      <c r="F419" s="1" t="s">
        <v>145</v>
      </c>
      <c r="G419" s="2">
        <v>53.4632</v>
      </c>
      <c r="H419" s="6">
        <f>1+_xlfn.COUNTIFS(A:A,A419,O:O,"&lt;"&amp;O419)</f>
        <v>3</v>
      </c>
      <c r="I419" s="2">
        <f>_xlfn.AVERAGEIF(A:A,A419,G:G)</f>
        <v>48.60118999999998</v>
      </c>
      <c r="J419" s="2">
        <f t="shared" si="56"/>
        <v>4.862010000000019</v>
      </c>
      <c r="K419" s="2">
        <f t="shared" si="57"/>
        <v>94.86201000000003</v>
      </c>
      <c r="L419" s="2">
        <f t="shared" si="58"/>
        <v>296.40317344672826</v>
      </c>
      <c r="M419" s="2">
        <f>SUMIF(A:A,A419,L:L)</f>
        <v>2835.5007103965736</v>
      </c>
      <c r="N419" s="3">
        <f t="shared" si="59"/>
        <v>0.10453292159650818</v>
      </c>
      <c r="O419" s="7">
        <f t="shared" si="60"/>
        <v>9.566364210692873</v>
      </c>
      <c r="P419" s="3">
        <f t="shared" si="61"/>
        <v>0.10453292159650818</v>
      </c>
      <c r="Q419" s="3">
        <f>IF(ISNUMBER(P419),SUMIF(A:A,A419,P:P),"")</f>
        <v>0.9156773211377172</v>
      </c>
      <c r="R419" s="3">
        <f t="shared" si="62"/>
        <v>0.11415912481771132</v>
      </c>
      <c r="S419" s="8">
        <f t="shared" si="63"/>
        <v>8.759702753474983</v>
      </c>
    </row>
    <row r="420" spans="1:19" ht="15">
      <c r="A420" s="1">
        <v>15</v>
      </c>
      <c r="B420" s="5">
        <v>0.8020833333333334</v>
      </c>
      <c r="C420" s="1" t="s">
        <v>107</v>
      </c>
      <c r="D420" s="1">
        <v>6</v>
      </c>
      <c r="E420" s="1">
        <v>5</v>
      </c>
      <c r="F420" s="1" t="s">
        <v>146</v>
      </c>
      <c r="G420" s="2">
        <v>49.9792</v>
      </c>
      <c r="H420" s="6">
        <f>1+_xlfn.COUNTIFS(A:A,A420,O:O,"&lt;"&amp;O420)</f>
        <v>4</v>
      </c>
      <c r="I420" s="2">
        <f>_xlfn.AVERAGEIF(A:A,A420,G:G)</f>
        <v>48.60118999999998</v>
      </c>
      <c r="J420" s="2">
        <f t="shared" si="56"/>
        <v>1.3780100000000175</v>
      </c>
      <c r="K420" s="2">
        <f t="shared" si="57"/>
        <v>91.37801000000002</v>
      </c>
      <c r="L420" s="2">
        <f t="shared" si="58"/>
        <v>240.49050295174982</v>
      </c>
      <c r="M420" s="2">
        <f>SUMIF(A:A,A420,L:L)</f>
        <v>2835.5007103965736</v>
      </c>
      <c r="N420" s="3">
        <f t="shared" si="59"/>
        <v>0.084814121918564</v>
      </c>
      <c r="O420" s="7">
        <f t="shared" si="60"/>
        <v>11.790489335728434</v>
      </c>
      <c r="P420" s="3">
        <f t="shared" si="61"/>
        <v>0.084814121918564</v>
      </c>
      <c r="Q420" s="3">
        <f>IF(ISNUMBER(P420),SUMIF(A:A,A420,P:P),"")</f>
        <v>0.9156773211377172</v>
      </c>
      <c r="R420" s="3">
        <f t="shared" si="62"/>
        <v>0.09262446492961468</v>
      </c>
      <c r="S420" s="8">
        <f t="shared" si="63"/>
        <v>10.796283689842634</v>
      </c>
    </row>
    <row r="421" spans="1:19" ht="15">
      <c r="A421" s="1">
        <v>15</v>
      </c>
      <c r="B421" s="5">
        <v>0.8020833333333334</v>
      </c>
      <c r="C421" s="1" t="s">
        <v>107</v>
      </c>
      <c r="D421" s="1">
        <v>6</v>
      </c>
      <c r="E421" s="1">
        <v>6</v>
      </c>
      <c r="F421" s="1" t="s">
        <v>147</v>
      </c>
      <c r="G421" s="2">
        <v>45.0427333333333</v>
      </c>
      <c r="H421" s="6">
        <f>1+_xlfn.COUNTIFS(A:A,A421,O:O,"&lt;"&amp;O421)</f>
        <v>5</v>
      </c>
      <c r="I421" s="2">
        <f>_xlfn.AVERAGEIF(A:A,A421,G:G)</f>
        <v>48.60118999999998</v>
      </c>
      <c r="J421" s="2">
        <f t="shared" si="56"/>
        <v>-3.558456666666679</v>
      </c>
      <c r="K421" s="2">
        <f t="shared" si="57"/>
        <v>86.44154333333333</v>
      </c>
      <c r="L421" s="2">
        <f t="shared" si="58"/>
        <v>178.84018753784213</v>
      </c>
      <c r="M421" s="2">
        <f>SUMIF(A:A,A421,L:L)</f>
        <v>2835.5007103965736</v>
      </c>
      <c r="N421" s="3">
        <f t="shared" si="59"/>
        <v>0.06307181898495434</v>
      </c>
      <c r="O421" s="7">
        <f t="shared" si="60"/>
        <v>15.854941495163601</v>
      </c>
      <c r="P421" s="3">
        <f t="shared" si="61"/>
        <v>0.06307181898495434</v>
      </c>
      <c r="Q421" s="3">
        <f>IF(ISNUMBER(P421),SUMIF(A:A,A421,P:P),"")</f>
        <v>0.9156773211377172</v>
      </c>
      <c r="R421" s="3">
        <f t="shared" si="62"/>
        <v>0.06887996189158473</v>
      </c>
      <c r="S421" s="8">
        <f t="shared" si="63"/>
        <v>14.518010355086638</v>
      </c>
    </row>
    <row r="422" spans="1:19" ht="15">
      <c r="A422" s="1">
        <v>15</v>
      </c>
      <c r="B422" s="5">
        <v>0.8020833333333334</v>
      </c>
      <c r="C422" s="1" t="s">
        <v>107</v>
      </c>
      <c r="D422" s="1">
        <v>6</v>
      </c>
      <c r="E422" s="1">
        <v>8</v>
      </c>
      <c r="F422" s="1" t="s">
        <v>149</v>
      </c>
      <c r="G422" s="2">
        <v>45.0420666666666</v>
      </c>
      <c r="H422" s="6">
        <f>1+_xlfn.COUNTIFS(A:A,A422,O:O,"&lt;"&amp;O422)</f>
        <v>6</v>
      </c>
      <c r="I422" s="2">
        <f>_xlfn.AVERAGEIF(A:A,A422,G:G)</f>
        <v>48.60118999999998</v>
      </c>
      <c r="J422" s="2">
        <f t="shared" si="56"/>
        <v>-3.559123333333382</v>
      </c>
      <c r="K422" s="2">
        <f t="shared" si="57"/>
        <v>86.44087666666661</v>
      </c>
      <c r="L422" s="2">
        <f t="shared" si="58"/>
        <v>178.83303407341035</v>
      </c>
      <c r="M422" s="2">
        <f>SUMIF(A:A,A422,L:L)</f>
        <v>2835.5007103965736</v>
      </c>
      <c r="N422" s="3">
        <f t="shared" si="59"/>
        <v>0.06306929616265154</v>
      </c>
      <c r="O422" s="7">
        <f t="shared" si="60"/>
        <v>15.855575705507576</v>
      </c>
      <c r="P422" s="3">
        <f t="shared" si="61"/>
        <v>0.06306929616265154</v>
      </c>
      <c r="Q422" s="3">
        <f>IF(ISNUMBER(P422),SUMIF(A:A,A422,P:P),"")</f>
        <v>0.9156773211377172</v>
      </c>
      <c r="R422" s="3">
        <f t="shared" si="62"/>
        <v>0.0688772067482121</v>
      </c>
      <c r="S422" s="8">
        <f t="shared" si="63"/>
        <v>14.518591087115446</v>
      </c>
    </row>
    <row r="423" spans="1:19" ht="15">
      <c r="A423" s="1">
        <v>15</v>
      </c>
      <c r="B423" s="5">
        <v>0.8020833333333334</v>
      </c>
      <c r="C423" s="1" t="s">
        <v>107</v>
      </c>
      <c r="D423" s="1">
        <v>6</v>
      </c>
      <c r="E423" s="1">
        <v>7</v>
      </c>
      <c r="F423" s="1" t="s">
        <v>148</v>
      </c>
      <c r="G423" s="2">
        <v>43.6928333333334</v>
      </c>
      <c r="H423" s="6">
        <f>1+_xlfn.COUNTIFS(A:A,A423,O:O,"&lt;"&amp;O423)</f>
        <v>7</v>
      </c>
      <c r="I423" s="2">
        <f>_xlfn.AVERAGEIF(A:A,A423,G:G)</f>
        <v>48.60118999999998</v>
      </c>
      <c r="J423" s="2">
        <f t="shared" si="56"/>
        <v>-4.9083566666665845</v>
      </c>
      <c r="K423" s="2">
        <f t="shared" si="57"/>
        <v>85.09164333333342</v>
      </c>
      <c r="L423" s="2">
        <f t="shared" si="58"/>
        <v>164.9262822788946</v>
      </c>
      <c r="M423" s="2">
        <f>SUMIF(A:A,A423,L:L)</f>
        <v>2835.5007103965736</v>
      </c>
      <c r="N423" s="3">
        <f t="shared" si="59"/>
        <v>0.05816478256350992</v>
      </c>
      <c r="O423" s="7">
        <f t="shared" si="60"/>
        <v>17.192533968610707</v>
      </c>
      <c r="P423" s="3">
        <f t="shared" si="61"/>
        <v>0.05816478256350992</v>
      </c>
      <c r="Q423" s="3">
        <f>IF(ISNUMBER(P423),SUMIF(A:A,A423,P:P),"")</f>
        <v>0.9156773211377172</v>
      </c>
      <c r="R423" s="3">
        <f t="shared" si="62"/>
        <v>0.06352104744850613</v>
      </c>
      <c r="S423" s="8">
        <f t="shared" si="63"/>
        <v>15.742813447946657</v>
      </c>
    </row>
    <row r="424" spans="1:19" ht="15">
      <c r="A424" s="1">
        <v>15</v>
      </c>
      <c r="B424" s="5">
        <v>0.8020833333333334</v>
      </c>
      <c r="C424" s="1" t="s">
        <v>107</v>
      </c>
      <c r="D424" s="1">
        <v>6</v>
      </c>
      <c r="E424" s="1">
        <v>9</v>
      </c>
      <c r="F424" s="1" t="s">
        <v>150</v>
      </c>
      <c r="G424" s="2">
        <v>40.376366666666605</v>
      </c>
      <c r="H424" s="6">
        <f>1+_xlfn.COUNTIFS(A:A,A424,O:O,"&lt;"&amp;O424)</f>
        <v>8</v>
      </c>
      <c r="I424" s="2">
        <f>_xlfn.AVERAGEIF(A:A,A424,G:G)</f>
        <v>48.60118999999998</v>
      </c>
      <c r="J424" s="2">
        <f t="shared" si="56"/>
        <v>-8.224823333333376</v>
      </c>
      <c r="K424" s="2">
        <f t="shared" si="57"/>
        <v>81.77517666666662</v>
      </c>
      <c r="L424" s="2">
        <f t="shared" si="58"/>
        <v>135.1669390429995</v>
      </c>
      <c r="M424" s="2">
        <f>SUMIF(A:A,A424,L:L)</f>
        <v>2835.5007103965736</v>
      </c>
      <c r="N424" s="3">
        <f t="shared" si="59"/>
        <v>0.04766951337638531</v>
      </c>
      <c r="O424" s="7">
        <f t="shared" si="60"/>
        <v>20.977768161891568</v>
      </c>
      <c r="P424" s="3">
        <f t="shared" si="61"/>
        <v>0.04766951337638531</v>
      </c>
      <c r="Q424" s="3">
        <f>IF(ISNUMBER(P424),SUMIF(A:A,A424,P:P),"")</f>
        <v>0.9156773211377172</v>
      </c>
      <c r="R424" s="3">
        <f t="shared" si="62"/>
        <v>0.05205929236857866</v>
      </c>
      <c r="S424" s="8">
        <f t="shared" si="63"/>
        <v>19.208866553928964</v>
      </c>
    </row>
    <row r="425" spans="1:19" ht="15">
      <c r="A425" s="1">
        <v>15</v>
      </c>
      <c r="B425" s="5">
        <v>0.8020833333333334</v>
      </c>
      <c r="C425" s="1" t="s">
        <v>107</v>
      </c>
      <c r="D425" s="1">
        <v>6</v>
      </c>
      <c r="E425" s="1">
        <v>3</v>
      </c>
      <c r="F425" s="1" t="s">
        <v>144</v>
      </c>
      <c r="G425" s="2">
        <v>39.9274333333333</v>
      </c>
      <c r="H425" s="6">
        <f>1+_xlfn.COUNTIFS(A:A,A425,O:O,"&lt;"&amp;O425)</f>
        <v>9</v>
      </c>
      <c r="I425" s="2">
        <f>_xlfn.AVERAGEIF(A:A,A425,G:G)</f>
        <v>48.60118999999998</v>
      </c>
      <c r="J425" s="2">
        <f t="shared" si="56"/>
        <v>-8.673756666666684</v>
      </c>
      <c r="K425" s="2">
        <f t="shared" si="57"/>
        <v>81.32624333333331</v>
      </c>
      <c r="L425" s="2">
        <f t="shared" si="58"/>
        <v>131.5746801100063</v>
      </c>
      <c r="M425" s="2">
        <f>SUMIF(A:A,A425,L:L)</f>
        <v>2835.5007103965736</v>
      </c>
      <c r="N425" s="3">
        <f t="shared" si="59"/>
        <v>0.04640262639595821</v>
      </c>
      <c r="O425" s="7">
        <f t="shared" si="60"/>
        <v>21.550504306952387</v>
      </c>
      <c r="P425" s="3">
        <f t="shared" si="61"/>
      </c>
      <c r="Q425" s="3">
        <f>IF(ISNUMBER(P425),SUMIF(A:A,A425,P:P),"")</f>
      </c>
      <c r="R425" s="3">
        <f t="shared" si="62"/>
      </c>
      <c r="S425" s="8">
        <f t="shared" si="63"/>
      </c>
    </row>
    <row r="426" spans="1:19" ht="15">
      <c r="A426" s="1">
        <v>15</v>
      </c>
      <c r="B426" s="5">
        <v>0.8020833333333334</v>
      </c>
      <c r="C426" s="1" t="s">
        <v>107</v>
      </c>
      <c r="D426" s="1">
        <v>6</v>
      </c>
      <c r="E426" s="1">
        <v>10</v>
      </c>
      <c r="F426" s="1" t="s">
        <v>151</v>
      </c>
      <c r="G426" s="2">
        <v>36.5628333333333</v>
      </c>
      <c r="H426" s="6">
        <f>1+_xlfn.COUNTIFS(A:A,A426,O:O,"&lt;"&amp;O426)</f>
        <v>10</v>
      </c>
      <c r="I426" s="2">
        <f>_xlfn.AVERAGEIF(A:A,A426,G:G)</f>
        <v>48.60118999999998</v>
      </c>
      <c r="J426" s="2">
        <f t="shared" si="56"/>
        <v>-12.03835666666668</v>
      </c>
      <c r="K426" s="2">
        <f t="shared" si="57"/>
        <v>77.96164333333331</v>
      </c>
      <c r="L426" s="2">
        <f t="shared" si="58"/>
        <v>107.52233570653856</v>
      </c>
      <c r="M426" s="2">
        <f>SUMIF(A:A,A426,L:L)</f>
        <v>2835.5007103965736</v>
      </c>
      <c r="N426" s="3">
        <f t="shared" si="59"/>
        <v>0.03792005246632453</v>
      </c>
      <c r="O426" s="7">
        <f t="shared" si="60"/>
        <v>26.371271529438545</v>
      </c>
      <c r="P426" s="3">
        <f t="shared" si="61"/>
      </c>
      <c r="Q426" s="3">
        <f>IF(ISNUMBER(P426),SUMIF(A:A,A426,P:P),"")</f>
      </c>
      <c r="R426" s="3">
        <f t="shared" si="62"/>
      </c>
      <c r="S426" s="8">
        <f t="shared" si="63"/>
      </c>
    </row>
    <row r="427" spans="1:19" ht="15">
      <c r="A427" s="1">
        <v>16</v>
      </c>
      <c r="B427" s="5">
        <v>0.8506944444444445</v>
      </c>
      <c r="C427" s="1" t="s">
        <v>107</v>
      </c>
      <c r="D427" s="1">
        <v>8</v>
      </c>
      <c r="E427" s="1">
        <v>4</v>
      </c>
      <c r="F427" s="1" t="s">
        <v>155</v>
      </c>
      <c r="G427" s="2">
        <v>77.6565</v>
      </c>
      <c r="H427" s="6">
        <f>1+_xlfn.COUNTIFS(A:A,A427,O:O,"&lt;"&amp;O427)</f>
        <v>1</v>
      </c>
      <c r="I427" s="2">
        <f>_xlfn.AVERAGEIF(A:A,A427,G:G)</f>
        <v>48.83744444444445</v>
      </c>
      <c r="J427" s="2">
        <f t="shared" si="56"/>
        <v>28.819055555555543</v>
      </c>
      <c r="K427" s="2">
        <f t="shared" si="57"/>
        <v>118.81905555555554</v>
      </c>
      <c r="L427" s="2">
        <f t="shared" si="58"/>
        <v>1247.8075537756263</v>
      </c>
      <c r="M427" s="2">
        <f>SUMIF(A:A,A427,L:L)</f>
        <v>4684.870444432933</v>
      </c>
      <c r="N427" s="3">
        <f t="shared" si="59"/>
        <v>0.26634835873816004</v>
      </c>
      <c r="O427" s="7">
        <f t="shared" si="60"/>
        <v>3.754481554673567</v>
      </c>
      <c r="P427" s="3">
        <f t="shared" si="61"/>
        <v>0.26634835873816004</v>
      </c>
      <c r="Q427" s="3">
        <f>IF(ISNUMBER(P427),SUMIF(A:A,A427,P:P),"")</f>
        <v>0.7678049143946938</v>
      </c>
      <c r="R427" s="3">
        <f t="shared" si="62"/>
        <v>0.34689587647161424</v>
      </c>
      <c r="S427" s="8">
        <f t="shared" si="63"/>
        <v>2.8827093886825947</v>
      </c>
    </row>
    <row r="428" spans="1:19" ht="15">
      <c r="A428" s="1">
        <v>16</v>
      </c>
      <c r="B428" s="5">
        <v>0.8506944444444445</v>
      </c>
      <c r="C428" s="1" t="s">
        <v>107</v>
      </c>
      <c r="D428" s="1">
        <v>8</v>
      </c>
      <c r="E428" s="1">
        <v>7</v>
      </c>
      <c r="F428" s="1" t="s">
        <v>158</v>
      </c>
      <c r="G428" s="2">
        <v>67.1405333333333</v>
      </c>
      <c r="H428" s="6">
        <f>1+_xlfn.COUNTIFS(A:A,A428,O:O,"&lt;"&amp;O428)</f>
        <v>2</v>
      </c>
      <c r="I428" s="2">
        <f>_xlfn.AVERAGEIF(A:A,A428,G:G)</f>
        <v>48.83744444444445</v>
      </c>
      <c r="J428" s="2">
        <f t="shared" si="56"/>
        <v>18.303088888888844</v>
      </c>
      <c r="K428" s="2">
        <f t="shared" si="57"/>
        <v>108.30308888888885</v>
      </c>
      <c r="L428" s="2">
        <f t="shared" si="58"/>
        <v>663.9357171928367</v>
      </c>
      <c r="M428" s="2">
        <f>SUMIF(A:A,A428,L:L)</f>
        <v>4684.870444432933</v>
      </c>
      <c r="N428" s="3">
        <f t="shared" si="59"/>
        <v>0.14171912010540152</v>
      </c>
      <c r="O428" s="7">
        <f t="shared" si="60"/>
        <v>7.056210899815527</v>
      </c>
      <c r="P428" s="3">
        <f t="shared" si="61"/>
        <v>0.14171912010540152</v>
      </c>
      <c r="Q428" s="3">
        <f>IF(ISNUMBER(P428),SUMIF(A:A,A428,P:P),"")</f>
        <v>0.7678049143946938</v>
      </c>
      <c r="R428" s="3">
        <f t="shared" si="62"/>
        <v>0.18457699012922718</v>
      </c>
      <c r="S428" s="8">
        <f t="shared" si="63"/>
        <v>5.417793405883766</v>
      </c>
    </row>
    <row r="429" spans="1:19" ht="15">
      <c r="A429" s="1">
        <v>16</v>
      </c>
      <c r="B429" s="5">
        <v>0.8506944444444445</v>
      </c>
      <c r="C429" s="1" t="s">
        <v>107</v>
      </c>
      <c r="D429" s="1">
        <v>8</v>
      </c>
      <c r="E429" s="1">
        <v>1</v>
      </c>
      <c r="F429" s="1" t="s">
        <v>152</v>
      </c>
      <c r="G429" s="2">
        <v>61.7123</v>
      </c>
      <c r="H429" s="6">
        <f>1+_xlfn.COUNTIFS(A:A,A429,O:O,"&lt;"&amp;O429)</f>
        <v>3</v>
      </c>
      <c r="I429" s="2">
        <f>_xlfn.AVERAGEIF(A:A,A429,G:G)</f>
        <v>48.83744444444445</v>
      </c>
      <c r="J429" s="2">
        <f t="shared" si="56"/>
        <v>12.874855555555548</v>
      </c>
      <c r="K429" s="2">
        <f t="shared" si="57"/>
        <v>102.87485555555554</v>
      </c>
      <c r="L429" s="2">
        <f t="shared" si="58"/>
        <v>479.3789122968768</v>
      </c>
      <c r="M429" s="2">
        <f>SUMIF(A:A,A429,L:L)</f>
        <v>4684.870444432933</v>
      </c>
      <c r="N429" s="3">
        <f t="shared" si="59"/>
        <v>0.10232490268039886</v>
      </c>
      <c r="O429" s="7">
        <f t="shared" si="60"/>
        <v>9.772792094641863</v>
      </c>
      <c r="P429" s="3">
        <f t="shared" si="61"/>
        <v>0.10232490268039886</v>
      </c>
      <c r="Q429" s="3">
        <f>IF(ISNUMBER(P429),SUMIF(A:A,A429,P:P),"")</f>
        <v>0.7678049143946938</v>
      </c>
      <c r="R429" s="3">
        <f t="shared" si="62"/>
        <v>0.1332694031544037</v>
      </c>
      <c r="S429" s="8">
        <f t="shared" si="63"/>
        <v>7.503597797623636</v>
      </c>
    </row>
    <row r="430" spans="1:19" ht="15">
      <c r="A430" s="1">
        <v>16</v>
      </c>
      <c r="B430" s="5">
        <v>0.8506944444444445</v>
      </c>
      <c r="C430" s="1" t="s">
        <v>107</v>
      </c>
      <c r="D430" s="1">
        <v>8</v>
      </c>
      <c r="E430" s="1">
        <v>10</v>
      </c>
      <c r="F430" s="1" t="s">
        <v>161</v>
      </c>
      <c r="G430" s="2">
        <v>57.9499</v>
      </c>
      <c r="H430" s="6">
        <f>1+_xlfn.COUNTIFS(A:A,A430,O:O,"&lt;"&amp;O430)</f>
        <v>4</v>
      </c>
      <c r="I430" s="2">
        <f>_xlfn.AVERAGEIF(A:A,A430,G:G)</f>
        <v>48.83744444444445</v>
      </c>
      <c r="J430" s="2">
        <f t="shared" si="56"/>
        <v>9.112455555555549</v>
      </c>
      <c r="K430" s="2">
        <f t="shared" si="57"/>
        <v>99.11245555555556</v>
      </c>
      <c r="L430" s="2">
        <f t="shared" si="58"/>
        <v>382.507145192265</v>
      </c>
      <c r="M430" s="2">
        <f>SUMIF(A:A,A430,L:L)</f>
        <v>4684.870444432933</v>
      </c>
      <c r="N430" s="3">
        <f t="shared" si="59"/>
        <v>0.08164732615963823</v>
      </c>
      <c r="O430" s="7">
        <f t="shared" si="60"/>
        <v>12.247798513876415</v>
      </c>
      <c r="P430" s="3">
        <f t="shared" si="61"/>
        <v>0.08164732615963823</v>
      </c>
      <c r="Q430" s="3">
        <f>IF(ISNUMBER(P430),SUMIF(A:A,A430,P:P),"")</f>
        <v>0.7678049143946938</v>
      </c>
      <c r="R430" s="3">
        <f t="shared" si="62"/>
        <v>0.10633863450067346</v>
      </c>
      <c r="S430" s="8">
        <f t="shared" si="63"/>
        <v>9.40391988947034</v>
      </c>
    </row>
    <row r="431" spans="1:19" ht="15">
      <c r="A431" s="1">
        <v>16</v>
      </c>
      <c r="B431" s="5">
        <v>0.8506944444444445</v>
      </c>
      <c r="C431" s="1" t="s">
        <v>107</v>
      </c>
      <c r="D431" s="1">
        <v>8</v>
      </c>
      <c r="E431" s="1">
        <v>12</v>
      </c>
      <c r="F431" s="1" t="s">
        <v>163</v>
      </c>
      <c r="G431" s="2">
        <v>53.312599999999996</v>
      </c>
      <c r="H431" s="6">
        <f>1+_xlfn.COUNTIFS(A:A,A431,O:O,"&lt;"&amp;O431)</f>
        <v>5</v>
      </c>
      <c r="I431" s="2">
        <f>_xlfn.AVERAGEIF(A:A,A431,G:G)</f>
        <v>48.83744444444445</v>
      </c>
      <c r="J431" s="2">
        <f t="shared" si="56"/>
        <v>4.475155555555546</v>
      </c>
      <c r="K431" s="2">
        <f t="shared" si="57"/>
        <v>94.47515555555555</v>
      </c>
      <c r="L431" s="2">
        <f t="shared" si="58"/>
        <v>289.6025116600766</v>
      </c>
      <c r="M431" s="2">
        <f>SUMIF(A:A,A431,L:L)</f>
        <v>4684.870444432933</v>
      </c>
      <c r="N431" s="3">
        <f t="shared" si="59"/>
        <v>0.0618165464968649</v>
      </c>
      <c r="O431" s="7">
        <f t="shared" si="60"/>
        <v>16.176898527495645</v>
      </c>
      <c r="P431" s="3">
        <f t="shared" si="61"/>
        <v>0.0618165464968649</v>
      </c>
      <c r="Q431" s="3">
        <f>IF(ISNUMBER(P431),SUMIF(A:A,A431,P:P),"")</f>
        <v>0.7678049143946938</v>
      </c>
      <c r="R431" s="3">
        <f t="shared" si="62"/>
        <v>0.08051074607356291</v>
      </c>
      <c r="S431" s="8">
        <f t="shared" si="63"/>
        <v>12.420702189075444</v>
      </c>
    </row>
    <row r="432" spans="1:19" ht="15">
      <c r="A432" s="1">
        <v>16</v>
      </c>
      <c r="B432" s="5">
        <v>0.8506944444444445</v>
      </c>
      <c r="C432" s="1" t="s">
        <v>107</v>
      </c>
      <c r="D432" s="1">
        <v>8</v>
      </c>
      <c r="E432" s="1">
        <v>2</v>
      </c>
      <c r="F432" s="1" t="s">
        <v>153</v>
      </c>
      <c r="G432" s="2">
        <v>53.0258333333333</v>
      </c>
      <c r="H432" s="6">
        <f>1+_xlfn.COUNTIFS(A:A,A432,O:O,"&lt;"&amp;O432)</f>
        <v>6</v>
      </c>
      <c r="I432" s="2">
        <f>_xlfn.AVERAGEIF(A:A,A432,G:G)</f>
        <v>48.83744444444445</v>
      </c>
      <c r="J432" s="2">
        <f t="shared" si="56"/>
        <v>4.188388888888852</v>
      </c>
      <c r="K432" s="2">
        <f t="shared" si="57"/>
        <v>94.18838888888885</v>
      </c>
      <c r="L432" s="2">
        <f t="shared" si="58"/>
        <v>284.6622339324435</v>
      </c>
      <c r="M432" s="2">
        <f>SUMIF(A:A,A432,L:L)</f>
        <v>4684.870444432933</v>
      </c>
      <c r="N432" s="3">
        <f t="shared" si="59"/>
        <v>0.06076202902701605</v>
      </c>
      <c r="O432" s="7">
        <f t="shared" si="60"/>
        <v>16.457646592996085</v>
      </c>
      <c r="P432" s="3">
        <f t="shared" si="61"/>
        <v>0.06076202902701605</v>
      </c>
      <c r="Q432" s="3">
        <f>IF(ISNUMBER(P432),SUMIF(A:A,A432,P:P),"")</f>
        <v>0.7678049143946938</v>
      </c>
      <c r="R432" s="3">
        <f t="shared" si="62"/>
        <v>0.07913732757873576</v>
      </c>
      <c r="S432" s="8">
        <f t="shared" si="63"/>
        <v>12.636261933473484</v>
      </c>
    </row>
    <row r="433" spans="1:19" ht="15">
      <c r="A433" s="1">
        <v>16</v>
      </c>
      <c r="B433" s="5">
        <v>0.8506944444444445</v>
      </c>
      <c r="C433" s="1" t="s">
        <v>107</v>
      </c>
      <c r="D433" s="1">
        <v>8</v>
      </c>
      <c r="E433" s="1">
        <v>5</v>
      </c>
      <c r="F433" s="1" t="s">
        <v>156</v>
      </c>
      <c r="G433" s="2">
        <v>50.806533333333306</v>
      </c>
      <c r="H433" s="6">
        <f>1+_xlfn.COUNTIFS(A:A,A433,O:O,"&lt;"&amp;O433)</f>
        <v>7</v>
      </c>
      <c r="I433" s="2">
        <f>_xlfn.AVERAGEIF(A:A,A433,G:G)</f>
        <v>48.83744444444445</v>
      </c>
      <c r="J433" s="2">
        <f t="shared" si="56"/>
        <v>1.9690888888888551</v>
      </c>
      <c r="K433" s="2">
        <f t="shared" si="57"/>
        <v>91.96908888888885</v>
      </c>
      <c r="L433" s="2">
        <f t="shared" si="58"/>
        <v>249.17247648793526</v>
      </c>
      <c r="M433" s="2">
        <f>SUMIF(A:A,A433,L:L)</f>
        <v>4684.870444432933</v>
      </c>
      <c r="N433" s="3">
        <f t="shared" si="59"/>
        <v>0.05318663118721432</v>
      </c>
      <c r="O433" s="7">
        <f t="shared" si="60"/>
        <v>18.80171723003191</v>
      </c>
      <c r="P433" s="3">
        <f t="shared" si="61"/>
        <v>0.05318663118721432</v>
      </c>
      <c r="Q433" s="3">
        <f>IF(ISNUMBER(P433),SUMIF(A:A,A433,P:P),"")</f>
        <v>0.7678049143946938</v>
      </c>
      <c r="R433" s="3">
        <f t="shared" si="62"/>
        <v>0.0692710220917829</v>
      </c>
      <c r="S433" s="8">
        <f t="shared" si="63"/>
        <v>14.436050888277892</v>
      </c>
    </row>
    <row r="434" spans="1:19" ht="15">
      <c r="A434" s="1">
        <v>16</v>
      </c>
      <c r="B434" s="5">
        <v>0.8506944444444445</v>
      </c>
      <c r="C434" s="1" t="s">
        <v>107</v>
      </c>
      <c r="D434" s="1">
        <v>8</v>
      </c>
      <c r="E434" s="1">
        <v>3</v>
      </c>
      <c r="F434" s="1" t="s">
        <v>154</v>
      </c>
      <c r="G434" s="2">
        <v>44.5829666666667</v>
      </c>
      <c r="H434" s="6">
        <f>1+_xlfn.COUNTIFS(A:A,A434,O:O,"&lt;"&amp;O434)</f>
        <v>9</v>
      </c>
      <c r="I434" s="2">
        <f>_xlfn.AVERAGEIF(A:A,A434,G:G)</f>
        <v>48.83744444444445</v>
      </c>
      <c r="J434" s="2">
        <f t="shared" si="56"/>
        <v>-4.254477777777751</v>
      </c>
      <c r="K434" s="2">
        <f t="shared" si="57"/>
        <v>85.74552222222225</v>
      </c>
      <c r="L434" s="2">
        <f t="shared" si="58"/>
        <v>171.52539532379362</v>
      </c>
      <c r="M434" s="2">
        <f>SUMIF(A:A,A434,L:L)</f>
        <v>4684.870444432933</v>
      </c>
      <c r="N434" s="3">
        <f t="shared" si="59"/>
        <v>0.03661262298675058</v>
      </c>
      <c r="O434" s="7">
        <f t="shared" si="60"/>
        <v>27.312984386884303</v>
      </c>
      <c r="P434" s="3">
        <f t="shared" si="61"/>
      </c>
      <c r="Q434" s="3">
        <f>IF(ISNUMBER(P434),SUMIF(A:A,A434,P:P),"")</f>
      </c>
      <c r="R434" s="3">
        <f t="shared" si="62"/>
      </c>
      <c r="S434" s="8">
        <f t="shared" si="63"/>
      </c>
    </row>
    <row r="435" spans="1:19" ht="15">
      <c r="A435" s="1">
        <v>16</v>
      </c>
      <c r="B435" s="5">
        <v>0.8506944444444445</v>
      </c>
      <c r="C435" s="1" t="s">
        <v>107</v>
      </c>
      <c r="D435" s="1">
        <v>8</v>
      </c>
      <c r="E435" s="1">
        <v>6</v>
      </c>
      <c r="F435" s="1" t="s">
        <v>157</v>
      </c>
      <c r="G435" s="2">
        <v>42.9728333333334</v>
      </c>
      <c r="H435" s="6">
        <f>1+_xlfn.COUNTIFS(A:A,A435,O:O,"&lt;"&amp;O435)</f>
        <v>11</v>
      </c>
      <c r="I435" s="2">
        <f>_xlfn.AVERAGEIF(A:A,A435,G:G)</f>
        <v>48.83744444444445</v>
      </c>
      <c r="J435" s="2">
        <f t="shared" si="56"/>
        <v>-5.864611111111053</v>
      </c>
      <c r="K435" s="2">
        <f t="shared" si="57"/>
        <v>84.13538888888894</v>
      </c>
      <c r="L435" s="2">
        <f t="shared" si="58"/>
        <v>155.72993690227963</v>
      </c>
      <c r="M435" s="2">
        <f>SUMIF(A:A,A435,L:L)</f>
        <v>4684.870444432933</v>
      </c>
      <c r="N435" s="3">
        <f t="shared" si="59"/>
        <v>0.033241033823536076</v>
      </c>
      <c r="O435" s="7">
        <f t="shared" si="60"/>
        <v>30.08330021589031</v>
      </c>
      <c r="P435" s="3">
        <f t="shared" si="61"/>
      </c>
      <c r="Q435" s="3">
        <f>IF(ISNUMBER(P435),SUMIF(A:A,A435,P:P),"")</f>
      </c>
      <c r="R435" s="3">
        <f t="shared" si="62"/>
      </c>
      <c r="S435" s="8">
        <f t="shared" si="63"/>
      </c>
    </row>
    <row r="436" spans="1:19" ht="15">
      <c r="A436" s="1">
        <v>16</v>
      </c>
      <c r="B436" s="5">
        <v>0.8506944444444445</v>
      </c>
      <c r="C436" s="1" t="s">
        <v>107</v>
      </c>
      <c r="D436" s="1">
        <v>8</v>
      </c>
      <c r="E436" s="1">
        <v>8</v>
      </c>
      <c r="F436" s="1" t="s">
        <v>159</v>
      </c>
      <c r="G436" s="2">
        <v>48.747099999999996</v>
      </c>
      <c r="H436" s="6">
        <f>1+_xlfn.COUNTIFS(A:A,A436,O:O,"&lt;"&amp;O436)</f>
        <v>8</v>
      </c>
      <c r="I436" s="2">
        <f>_xlfn.AVERAGEIF(A:A,A436,G:G)</f>
        <v>48.83744444444445</v>
      </c>
      <c r="J436" s="2">
        <f t="shared" si="56"/>
        <v>-0.09034444444445455</v>
      </c>
      <c r="K436" s="2">
        <f t="shared" si="57"/>
        <v>89.90965555555555</v>
      </c>
      <c r="L436" s="2">
        <f t="shared" si="58"/>
        <v>220.2094928162663</v>
      </c>
      <c r="M436" s="2">
        <f>SUMIF(A:A,A436,L:L)</f>
        <v>4684.870444432933</v>
      </c>
      <c r="N436" s="3">
        <f t="shared" si="59"/>
        <v>0.04700439327579334</v>
      </c>
      <c r="O436" s="7">
        <f t="shared" si="60"/>
        <v>21.274607123053478</v>
      </c>
      <c r="P436" s="3">
        <f t="shared" si="61"/>
      </c>
      <c r="Q436" s="3">
        <f>IF(ISNUMBER(P436),SUMIF(A:A,A436,P:P),"")</f>
      </c>
      <c r="R436" s="3">
        <f t="shared" si="62"/>
      </c>
      <c r="S436" s="8">
        <f t="shared" si="63"/>
      </c>
    </row>
    <row r="437" spans="1:19" ht="15">
      <c r="A437" s="1">
        <v>16</v>
      </c>
      <c r="B437" s="5">
        <v>0.8506944444444445</v>
      </c>
      <c r="C437" s="1" t="s">
        <v>107</v>
      </c>
      <c r="D437" s="1">
        <v>8</v>
      </c>
      <c r="E437" s="1">
        <v>9</v>
      </c>
      <c r="F437" s="1" t="s">
        <v>160</v>
      </c>
      <c r="G437" s="2">
        <v>43.305666666666696</v>
      </c>
      <c r="H437" s="6">
        <f>1+_xlfn.COUNTIFS(A:A,A437,O:O,"&lt;"&amp;O437)</f>
        <v>10</v>
      </c>
      <c r="I437" s="2">
        <f>_xlfn.AVERAGEIF(A:A,A437,G:G)</f>
        <v>48.83744444444445</v>
      </c>
      <c r="J437" s="2">
        <f t="shared" si="56"/>
        <v>-5.531777777777755</v>
      </c>
      <c r="K437" s="2">
        <f t="shared" si="57"/>
        <v>84.46822222222224</v>
      </c>
      <c r="L437" s="2">
        <f t="shared" si="58"/>
        <v>158.87112410477164</v>
      </c>
      <c r="M437" s="2">
        <f>SUMIF(A:A,A437,L:L)</f>
        <v>4684.870444432933</v>
      </c>
      <c r="N437" s="3">
        <f t="shared" si="59"/>
        <v>0.03391152988948913</v>
      </c>
      <c r="O437" s="7">
        <f t="shared" si="60"/>
        <v>29.48849560190293</v>
      </c>
      <c r="P437" s="3">
        <f t="shared" si="61"/>
      </c>
      <c r="Q437" s="3">
        <f>IF(ISNUMBER(P437),SUMIF(A:A,A437,P:P),"")</f>
      </c>
      <c r="R437" s="3">
        <f t="shared" si="62"/>
      </c>
      <c r="S437" s="8">
        <f t="shared" si="63"/>
      </c>
    </row>
    <row r="438" spans="1:19" ht="15">
      <c r="A438" s="1">
        <v>16</v>
      </c>
      <c r="B438" s="5">
        <v>0.8506944444444445</v>
      </c>
      <c r="C438" s="1" t="s">
        <v>107</v>
      </c>
      <c r="D438" s="1">
        <v>8</v>
      </c>
      <c r="E438" s="1">
        <v>11</v>
      </c>
      <c r="F438" s="1" t="s">
        <v>162</v>
      </c>
      <c r="G438" s="2">
        <v>38.2573333333333</v>
      </c>
      <c r="H438" s="6">
        <f>1+_xlfn.COUNTIFS(A:A,A438,O:O,"&lt;"&amp;O438)</f>
        <v>13</v>
      </c>
      <c r="I438" s="2">
        <f>_xlfn.AVERAGEIF(A:A,A438,G:G)</f>
        <v>48.83744444444445</v>
      </c>
      <c r="J438" s="2">
        <f t="shared" si="56"/>
        <v>-10.580111111111151</v>
      </c>
      <c r="K438" s="2">
        <f t="shared" si="57"/>
        <v>79.41988888888885</v>
      </c>
      <c r="L438" s="2">
        <f t="shared" si="58"/>
        <v>117.35380349674689</v>
      </c>
      <c r="M438" s="2">
        <f>SUMIF(A:A,A438,L:L)</f>
        <v>4684.870444432933</v>
      </c>
      <c r="N438" s="3">
        <f t="shared" si="59"/>
        <v>0.025049530160689778</v>
      </c>
      <c r="O438" s="7">
        <f t="shared" si="60"/>
        <v>39.92090843960418</v>
      </c>
      <c r="P438" s="3">
        <f t="shared" si="61"/>
      </c>
      <c r="Q438" s="3">
        <f>IF(ISNUMBER(P438),SUMIF(A:A,A438,P:P),"")</f>
      </c>
      <c r="R438" s="3">
        <f t="shared" si="62"/>
      </c>
      <c r="S438" s="8">
        <f t="shared" si="63"/>
      </c>
    </row>
    <row r="439" spans="1:19" ht="15">
      <c r="A439" s="1">
        <v>16</v>
      </c>
      <c r="B439" s="5">
        <v>0.8506944444444445</v>
      </c>
      <c r="C439" s="1" t="s">
        <v>107</v>
      </c>
      <c r="D439" s="1">
        <v>8</v>
      </c>
      <c r="E439" s="1">
        <v>13</v>
      </c>
      <c r="F439" s="1" t="s">
        <v>164</v>
      </c>
      <c r="G439" s="2">
        <v>17.8182333333333</v>
      </c>
      <c r="H439" s="6">
        <f>1+_xlfn.COUNTIFS(A:A,A439,O:O,"&lt;"&amp;O439)</f>
        <v>15</v>
      </c>
      <c r="I439" s="2">
        <f>_xlfn.AVERAGEIF(A:A,A439,G:G)</f>
        <v>48.83744444444445</v>
      </c>
      <c r="J439" s="2">
        <f t="shared" si="56"/>
        <v>-31.01921111111115</v>
      </c>
      <c r="K439" s="2">
        <f t="shared" si="57"/>
        <v>58.98078888888885</v>
      </c>
      <c r="L439" s="2">
        <f t="shared" si="58"/>
        <v>34.4272132102797</v>
      </c>
      <c r="M439" s="2">
        <f>SUMIF(A:A,A439,L:L)</f>
        <v>4684.870444432933</v>
      </c>
      <c r="N439" s="3">
        <f t="shared" si="59"/>
        <v>0.007348594506213041</v>
      </c>
      <c r="O439" s="7">
        <f t="shared" si="60"/>
        <v>136.0804435670694</v>
      </c>
      <c r="P439" s="3">
        <f t="shared" si="61"/>
      </c>
      <c r="Q439" s="3">
        <f>IF(ISNUMBER(P439),SUMIF(A:A,A439,P:P),"")</f>
      </c>
      <c r="R439" s="3">
        <f t="shared" si="62"/>
      </c>
      <c r="S439" s="8">
        <f t="shared" si="63"/>
      </c>
    </row>
    <row r="440" spans="1:19" ht="15">
      <c r="A440" s="1">
        <v>16</v>
      </c>
      <c r="B440" s="5">
        <v>0.8506944444444445</v>
      </c>
      <c r="C440" s="1" t="s">
        <v>107</v>
      </c>
      <c r="D440" s="1">
        <v>8</v>
      </c>
      <c r="E440" s="1">
        <v>14</v>
      </c>
      <c r="F440" s="1" t="s">
        <v>165</v>
      </c>
      <c r="G440" s="2">
        <v>34.6835</v>
      </c>
      <c r="H440" s="6">
        <f>1+_xlfn.COUNTIFS(A:A,A440,O:O,"&lt;"&amp;O440)</f>
        <v>14</v>
      </c>
      <c r="I440" s="2">
        <f>_xlfn.AVERAGEIF(A:A,A440,G:G)</f>
        <v>48.83744444444445</v>
      </c>
      <c r="J440" s="2">
        <f t="shared" si="56"/>
        <v>-14.153944444444448</v>
      </c>
      <c r="K440" s="2">
        <f t="shared" si="57"/>
        <v>75.84605555555555</v>
      </c>
      <c r="L440" s="2">
        <f t="shared" si="58"/>
        <v>94.70467196372155</v>
      </c>
      <c r="M440" s="2">
        <f>SUMIF(A:A,A440,L:L)</f>
        <v>4684.870444432933</v>
      </c>
      <c r="N440" s="3">
        <f t="shared" si="59"/>
        <v>0.020215003400202842</v>
      </c>
      <c r="O440" s="7">
        <f t="shared" si="60"/>
        <v>49.46820835013887</v>
      </c>
      <c r="P440" s="3">
        <f t="shared" si="61"/>
      </c>
      <c r="Q440" s="3">
        <f>IF(ISNUMBER(P440),SUMIF(A:A,A440,P:P),"")</f>
      </c>
      <c r="R440" s="3">
        <f t="shared" si="62"/>
      </c>
      <c r="S440" s="8">
        <f t="shared" si="63"/>
      </c>
    </row>
    <row r="441" spans="1:19" ht="15">
      <c r="A441" s="1">
        <v>16</v>
      </c>
      <c r="B441" s="5">
        <v>0.8506944444444445</v>
      </c>
      <c r="C441" s="1" t="s">
        <v>107</v>
      </c>
      <c r="D441" s="1">
        <v>8</v>
      </c>
      <c r="E441" s="1">
        <v>15</v>
      </c>
      <c r="F441" s="1" t="s">
        <v>166</v>
      </c>
      <c r="G441" s="2">
        <v>40.589833333333296</v>
      </c>
      <c r="H441" s="6">
        <f>1+_xlfn.COUNTIFS(A:A,A441,O:O,"&lt;"&amp;O441)</f>
        <v>12</v>
      </c>
      <c r="I441" s="2">
        <f>_xlfn.AVERAGEIF(A:A,A441,G:G)</f>
        <v>48.83744444444445</v>
      </c>
      <c r="J441" s="2">
        <f t="shared" si="56"/>
        <v>-8.247611111111155</v>
      </c>
      <c r="K441" s="2">
        <f t="shared" si="57"/>
        <v>81.75238888888885</v>
      </c>
      <c r="L441" s="2">
        <f t="shared" si="58"/>
        <v>134.9822560770131</v>
      </c>
      <c r="M441" s="2">
        <f>SUMIF(A:A,A441,L:L)</f>
        <v>4684.870444432933</v>
      </c>
      <c r="N441" s="3">
        <f t="shared" si="59"/>
        <v>0.028812377562631112</v>
      </c>
      <c r="O441" s="7">
        <f t="shared" si="60"/>
        <v>34.7073058384801</v>
      </c>
      <c r="P441" s="3">
        <f t="shared" si="61"/>
      </c>
      <c r="Q441" s="3">
        <f>IF(ISNUMBER(P441),SUMIF(A:A,A441,P:P),"")</f>
      </c>
      <c r="R441" s="3">
        <f t="shared" si="62"/>
      </c>
      <c r="S441" s="8">
        <f t="shared" si="63"/>
      </c>
    </row>
  </sheetData>
  <sheetProtection/>
  <autoFilter ref="A1:S86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2017-02-04T23:12:14Z</dcterms:modified>
  <cp:category/>
  <cp:version/>
  <cp:contentType/>
  <cp:contentStatus/>
</cp:coreProperties>
</file>