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'PRICES'!$A$1:$S$89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<sst xmlns="http://schemas.openxmlformats.org/spreadsheetml/2006/main" count="557" uniqueCount="292">
  <si>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</si>
  <si>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</si>
  <si>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</si>
  <si>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</si>
  <si>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</si>
  <si>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</si>
  <si>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</si>
  <si>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</si>
  <si>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</si>
  <si>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</si>
  <si>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</si>
  <si>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</si>
  <si>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</si>
  <si>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</si>
  <si>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</si>
  <si>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</si>
  <si>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</si>
  <si>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</si>
  <si>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</si>
  <si>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El Dorado Mine      </t>
  </si>
  <si>
    <t xml:space="preserve">Gone To Paris       </t>
  </si>
  <si>
    <t>Albany</t>
  </si>
  <si>
    <t xml:space="preserve">So Edgy             </t>
  </si>
  <si>
    <t xml:space="preserve">Costa Oeste         </t>
  </si>
  <si>
    <t xml:space="preserve">Imperial Black      </t>
  </si>
  <si>
    <t xml:space="preserve">Impresszar          </t>
  </si>
  <si>
    <t xml:space="preserve">Thieves Like Us     </t>
  </si>
  <si>
    <t xml:space="preserve">Boxonlucy           </t>
  </si>
  <si>
    <t xml:space="preserve">Quiet Whisper       </t>
  </si>
  <si>
    <t xml:space="preserve">Joyous Affair       </t>
  </si>
  <si>
    <t xml:space="preserve">Hala Cruise         </t>
  </si>
  <si>
    <t xml:space="preserve">Perhaps Love        </t>
  </si>
  <si>
    <t xml:space="preserve">Bindaree Lady       </t>
  </si>
  <si>
    <t xml:space="preserve">Long Knife          </t>
  </si>
  <si>
    <t xml:space="preserve">Crusoe              </t>
  </si>
  <si>
    <t xml:space="preserve">My Greek Boy        </t>
  </si>
  <si>
    <t xml:space="preserve">Quality Fair        </t>
  </si>
  <si>
    <t xml:space="preserve">Jetson Express      </t>
  </si>
  <si>
    <t xml:space="preserve">Insurgency          </t>
  </si>
  <si>
    <t xml:space="preserve">Kronstadt           </t>
  </si>
  <si>
    <t xml:space="preserve">Blizzard Express    </t>
  </si>
  <si>
    <t xml:space="preserve">Rowie               </t>
  </si>
  <si>
    <t xml:space="preserve">Friarfighter        </t>
  </si>
  <si>
    <t xml:space="preserve">Twisted Mountain    </t>
  </si>
  <si>
    <t xml:space="preserve">Scampin             </t>
  </si>
  <si>
    <t xml:space="preserve">Secret Ensign       </t>
  </si>
  <si>
    <t xml:space="preserve">Free Geoffrey       </t>
  </si>
  <si>
    <t xml:space="preserve">Miss Kitwe          </t>
  </si>
  <si>
    <t xml:space="preserve">Our Royal Demon     </t>
  </si>
  <si>
    <t xml:space="preserve">The Chorister       </t>
  </si>
  <si>
    <t xml:space="preserve">Return On Capital   </t>
  </si>
  <si>
    <t xml:space="preserve">King Cole           </t>
  </si>
  <si>
    <t xml:space="preserve">Mass Effect         </t>
  </si>
  <si>
    <t xml:space="preserve">Miss Meika          </t>
  </si>
  <si>
    <t xml:space="preserve">Chengdu             </t>
  </si>
  <si>
    <t xml:space="preserve">Zipline             </t>
  </si>
  <si>
    <t xml:space="preserve">Vino Beneteau       </t>
  </si>
  <si>
    <t xml:space="preserve">Singa Doll          </t>
  </si>
  <si>
    <t xml:space="preserve">Super Saxon         </t>
  </si>
  <si>
    <t xml:space="preserve">Herecomesthestorm   </t>
  </si>
  <si>
    <t xml:space="preserve">New Attire          </t>
  </si>
  <si>
    <t xml:space="preserve">Sangaree            </t>
  </si>
  <si>
    <t xml:space="preserve">Foxy Lad            </t>
  </si>
  <si>
    <t xml:space="preserve">Fairly Hot          </t>
  </si>
  <si>
    <t xml:space="preserve">Hey Listen          </t>
  </si>
  <si>
    <t xml:space="preserve">Honour Rock         </t>
  </si>
  <si>
    <t xml:space="preserve">In The Loop         </t>
  </si>
  <si>
    <t xml:space="preserve">Little Sincero      </t>
  </si>
  <si>
    <t xml:space="preserve">Toru Waimarie       </t>
  </si>
  <si>
    <t xml:space="preserve">Priceless Rock      </t>
  </si>
  <si>
    <t xml:space="preserve">Censory Rule        </t>
  </si>
  <si>
    <t xml:space="preserve">Key To The World    </t>
  </si>
  <si>
    <t xml:space="preserve">Angels Force        </t>
  </si>
  <si>
    <t xml:space="preserve">Piccolo Joe         </t>
  </si>
  <si>
    <t xml:space="preserve">Lion Cruiser        </t>
  </si>
  <si>
    <t xml:space="preserve">Fyren               </t>
  </si>
  <si>
    <t xml:space="preserve">Waychinicup         </t>
  </si>
  <si>
    <t xml:space="preserve">Gradual Incline     </t>
  </si>
  <si>
    <t xml:space="preserve">Molly Twohundred    </t>
  </si>
  <si>
    <t xml:space="preserve">Money Trainer       </t>
  </si>
  <si>
    <t xml:space="preserve">Our Buddy Boy       </t>
  </si>
  <si>
    <t xml:space="preserve">Parisienne Lady     </t>
  </si>
  <si>
    <t xml:space="preserve">Barney Beau         </t>
  </si>
  <si>
    <t xml:space="preserve">Joukaku             </t>
  </si>
  <si>
    <t xml:space="preserve">Riding Shotgun      </t>
  </si>
  <si>
    <t xml:space="preserve">Dandy Fine          </t>
  </si>
  <si>
    <t xml:space="preserve">Queen Tori          </t>
  </si>
  <si>
    <t xml:space="preserve">Enchanting Miss     </t>
  </si>
  <si>
    <t xml:space="preserve">Il Postino          </t>
  </si>
  <si>
    <t xml:space="preserve">Chasing Chaos       </t>
  </si>
  <si>
    <t xml:space="preserve">War Ksar            </t>
  </si>
  <si>
    <t xml:space="preserve">Shilling            </t>
  </si>
  <si>
    <t xml:space="preserve">Canna Lily          </t>
  </si>
  <si>
    <t xml:space="preserve">Desired View        </t>
  </si>
  <si>
    <t xml:space="preserve">Cosmah Domination   </t>
  </si>
  <si>
    <t xml:space="preserve">Countercat          </t>
  </si>
  <si>
    <t xml:space="preserve">Elite Flight        </t>
  </si>
  <si>
    <t xml:space="preserve">Prince Friar        </t>
  </si>
  <si>
    <t xml:space="preserve">Storm Ending        </t>
  </si>
  <si>
    <t xml:space="preserve">Fulzip              </t>
  </si>
  <si>
    <t xml:space="preserve">Gee Pee Ess         </t>
  </si>
  <si>
    <t xml:space="preserve">By Decree           </t>
  </si>
  <si>
    <t xml:space="preserve">Mlady Hallowell     </t>
  </si>
  <si>
    <t>Muswellbrook</t>
  </si>
  <si>
    <t xml:space="preserve">Strike Me Lucky     </t>
  </si>
  <si>
    <t xml:space="preserve">Advocacy            </t>
  </si>
  <si>
    <t xml:space="preserve">Macmissile          </t>
  </si>
  <si>
    <t xml:space="preserve">Tillzale            </t>
  </si>
  <si>
    <t xml:space="preserve">Ode To Caitlin      </t>
  </si>
  <si>
    <t xml:space="preserve">Mons Gal            </t>
  </si>
  <si>
    <t xml:space="preserve">Leave Ya Numba      </t>
  </si>
  <si>
    <t xml:space="preserve">Prancing Cloud      </t>
  </si>
  <si>
    <t xml:space="preserve">Southern Delight    </t>
  </si>
  <si>
    <t xml:space="preserve">Stan                </t>
  </si>
  <si>
    <t xml:space="preserve">Yatte Yattah        </t>
  </si>
  <si>
    <t xml:space="preserve">Zarabeel            </t>
  </si>
  <si>
    <t xml:space="preserve">Lucky Show          </t>
  </si>
  <si>
    <t xml:space="preserve">Me Auld Segotia     </t>
  </si>
  <si>
    <t xml:space="preserve">Guthrum             </t>
  </si>
  <si>
    <t xml:space="preserve">Diplomatic Grace    </t>
  </si>
  <si>
    <t xml:space="preserve">Little Poppy        </t>
  </si>
  <si>
    <t xml:space="preserve">Happy Go Plucky     </t>
  </si>
  <si>
    <t xml:space="preserve">Unsinkable Sam      </t>
  </si>
  <si>
    <t xml:space="preserve">Mister Marmalade    </t>
  </si>
  <si>
    <t xml:space="preserve">Smooth Truth        </t>
  </si>
  <si>
    <t xml:space="preserve">White Eagle         </t>
  </si>
  <si>
    <t xml:space="preserve">Danshari            </t>
  </si>
  <si>
    <t xml:space="preserve">All Aflutter        </t>
  </si>
  <si>
    <t xml:space="preserve">Assertive Chef      </t>
  </si>
  <si>
    <t xml:space="preserve">Sinnendor           </t>
  </si>
  <si>
    <t xml:space="preserve">Sweet Holly         </t>
  </si>
  <si>
    <t xml:space="preserve">Fort Sumter         </t>
  </si>
  <si>
    <t xml:space="preserve">Cool Ice            </t>
  </si>
  <si>
    <t xml:space="preserve">Local Hero          </t>
  </si>
  <si>
    <t xml:space="preserve">Distinctive Look    </t>
  </si>
  <si>
    <t xml:space="preserve">Radical Impact      </t>
  </si>
  <si>
    <t xml:space="preserve">Settle The Future   </t>
  </si>
  <si>
    <t xml:space="preserve">Damedge             </t>
  </si>
  <si>
    <t xml:space="preserve">Zigamore            </t>
  </si>
  <si>
    <t xml:space="preserve">Fancy Nickers       </t>
  </si>
  <si>
    <t xml:space="preserve">Royal Engineer      </t>
  </si>
  <si>
    <t xml:space="preserve">Italian Son         </t>
  </si>
  <si>
    <t xml:space="preserve">Billy Bent Ear      </t>
  </si>
  <si>
    <t xml:space="preserve">Duck In Dubai       </t>
  </si>
  <si>
    <t xml:space="preserve">Quick Cash          </t>
  </si>
  <si>
    <t xml:space="preserve">Chasing Malcom      </t>
  </si>
  <si>
    <t xml:space="preserve">In Her Wake         </t>
  </si>
  <si>
    <t>Pakenham</t>
  </si>
  <si>
    <t xml:space="preserve">Hazard Ahead        </t>
  </si>
  <si>
    <t xml:space="preserve">High Valley         </t>
  </si>
  <si>
    <t xml:space="preserve">Little Rattler      </t>
  </si>
  <si>
    <t xml:space="preserve">Mighty Mo           </t>
  </si>
  <si>
    <t xml:space="preserve">Pats Lad            </t>
  </si>
  <si>
    <t xml:space="preserve">Pull The Ripcord    </t>
  </si>
  <si>
    <t xml:space="preserve">Red Gateau          </t>
  </si>
  <si>
    <t xml:space="preserve">Same Nonno          </t>
  </si>
  <si>
    <t xml:space="preserve">Merrylls Choice     </t>
  </si>
  <si>
    <t xml:space="preserve">Trimouille          </t>
  </si>
  <si>
    <t xml:space="preserve">Al I Am             </t>
  </si>
  <si>
    <t xml:space="preserve">Captain Rhett       </t>
  </si>
  <si>
    <t xml:space="preserve">Doppler             </t>
  </si>
  <si>
    <t xml:space="preserve">Hypermarionation    </t>
  </si>
  <si>
    <t xml:space="preserve">Richly Speaking     </t>
  </si>
  <si>
    <t xml:space="preserve">Shangani Patrol     </t>
  </si>
  <si>
    <t xml:space="preserve">Sutters Mill        </t>
  </si>
  <si>
    <t xml:space="preserve">Zanzarock           </t>
  </si>
  <si>
    <t xml:space="preserve">Delzali             </t>
  </si>
  <si>
    <t xml:space="preserve">Explosive Evie      </t>
  </si>
  <si>
    <t xml:space="preserve">Miss Strathallan    </t>
  </si>
  <si>
    <t xml:space="preserve">Eloquent Belle      </t>
  </si>
  <si>
    <t xml:space="preserve">Count The Interest  </t>
  </si>
  <si>
    <t xml:space="preserve">Labuan Star         </t>
  </si>
  <si>
    <t xml:space="preserve">Nitro Nick          </t>
  </si>
  <si>
    <t xml:space="preserve">Heza Dude           </t>
  </si>
  <si>
    <t xml:space="preserve">Wall Street Wolf    </t>
  </si>
  <si>
    <t xml:space="preserve">Essence Of Terror   </t>
  </si>
  <si>
    <t xml:space="preserve">Belle Ez            </t>
  </si>
  <si>
    <t xml:space="preserve">Unique Assassin     </t>
  </si>
  <si>
    <t xml:space="preserve">Rezak               </t>
  </si>
  <si>
    <t xml:space="preserve">Praecereus          </t>
  </si>
  <si>
    <t xml:space="preserve">Darbadar            </t>
  </si>
  <si>
    <t xml:space="preserve">Lotion              </t>
  </si>
  <si>
    <t xml:space="preserve">Backroads           </t>
  </si>
  <si>
    <t xml:space="preserve">Downhearted         </t>
  </si>
  <si>
    <t xml:space="preserve">Triple Snitz        </t>
  </si>
  <si>
    <t xml:space="preserve">The Terricks        </t>
  </si>
  <si>
    <t xml:space="preserve">Ragazzo Del Corsa   </t>
  </si>
  <si>
    <t xml:space="preserve">Desimaan            </t>
  </si>
  <si>
    <t xml:space="preserve">Mosaqua             </t>
  </si>
  <si>
    <t xml:space="preserve">Jocasta             </t>
  </si>
  <si>
    <t xml:space="preserve">What A Stryker      </t>
  </si>
  <si>
    <t xml:space="preserve">Hes Harry           </t>
  </si>
  <si>
    <t xml:space="preserve">Maggie Manhattan    </t>
  </si>
  <si>
    <t xml:space="preserve">Yarrayne Lass       </t>
  </si>
  <si>
    <t xml:space="preserve">Asyoudo             </t>
  </si>
  <si>
    <t xml:space="preserve">Bel Sir             </t>
  </si>
  <si>
    <t xml:space="preserve">Kaptan Apollo       </t>
  </si>
  <si>
    <t xml:space="preserve">Elegant Queen       </t>
  </si>
  <si>
    <t xml:space="preserve">Enzo The Barber     </t>
  </si>
  <si>
    <t xml:space="preserve">Stylemaker          </t>
  </si>
  <si>
    <t xml:space="preserve">Barmaid From Wye    </t>
  </si>
  <si>
    <t xml:space="preserve">Thumbtacks          </t>
  </si>
  <si>
    <t xml:space="preserve">Lost Command        </t>
  </si>
  <si>
    <t xml:space="preserve">Nacirema            </t>
  </si>
  <si>
    <t xml:space="preserve">Nina Rules          </t>
  </si>
  <si>
    <t>Rockhampton</t>
  </si>
  <si>
    <t xml:space="preserve">Cant Forget         </t>
  </si>
  <si>
    <t xml:space="preserve">Frisky Terror       </t>
  </si>
  <si>
    <t xml:space="preserve">King Torio          </t>
  </si>
  <si>
    <t xml:space="preserve">Futureal            </t>
  </si>
  <si>
    <t xml:space="preserve">Saintly Pro         </t>
  </si>
  <si>
    <t xml:space="preserve">Vicious Chick       </t>
  </si>
  <si>
    <t xml:space="preserve">Legal Procedure     </t>
  </si>
  <si>
    <t xml:space="preserve">Prince Dan          </t>
  </si>
  <si>
    <t xml:space="preserve">The Thomas Affair   </t>
  </si>
  <si>
    <t xml:space="preserve">Green Empire        </t>
  </si>
  <si>
    <t xml:space="preserve">Quick Assault       </t>
  </si>
  <si>
    <t xml:space="preserve">Supreme Jet         </t>
  </si>
  <si>
    <t xml:space="preserve">Gambit              </t>
  </si>
  <si>
    <t xml:space="preserve">King Max            </t>
  </si>
  <si>
    <t xml:space="preserve">Rockchesta          </t>
  </si>
  <si>
    <t xml:space="preserve">Takings             </t>
  </si>
  <si>
    <t xml:space="preserve">Thats Woody         </t>
  </si>
  <si>
    <t xml:space="preserve">Hyper Drive         </t>
  </si>
  <si>
    <t xml:space="preserve">Lucifers Angel      </t>
  </si>
  <si>
    <t xml:space="preserve">Campino             </t>
  </si>
  <si>
    <t xml:space="preserve">Splendaba           </t>
  </si>
  <si>
    <t xml:space="preserve">Amazon Ruler        </t>
  </si>
  <si>
    <t xml:space="preserve">First Regret        </t>
  </si>
  <si>
    <t xml:space="preserve">Crunch Time         </t>
  </si>
  <si>
    <t xml:space="preserve">General Beers       </t>
  </si>
  <si>
    <t xml:space="preserve">Guinigi Prince      </t>
  </si>
  <si>
    <t xml:space="preserve">Said Written        </t>
  </si>
  <si>
    <t xml:space="preserve">Vienna Storm        </t>
  </si>
  <si>
    <t xml:space="preserve">I Can I Will I Am   </t>
  </si>
  <si>
    <t xml:space="preserve">Let Me Say This     </t>
  </si>
  <si>
    <t xml:space="preserve">Charsons Gift       </t>
  </si>
  <si>
    <t xml:space="preserve">Sir Trustice        </t>
  </si>
  <si>
    <t xml:space="preserve">Poetic Show         </t>
  </si>
  <si>
    <t xml:space="preserve">Captain Adriatic    </t>
  </si>
  <si>
    <t xml:space="preserve">Two Of A Kind       </t>
  </si>
  <si>
    <t xml:space="preserve">The Clang Affair    </t>
  </si>
  <si>
    <t xml:space="preserve">Monaco Dream        </t>
  </si>
  <si>
    <t xml:space="preserve">Abes Baby           </t>
  </si>
  <si>
    <t>Terang</t>
  </si>
  <si>
    <t xml:space="preserve">Nasdex              </t>
  </si>
  <si>
    <t xml:space="preserve">Douzaines           </t>
  </si>
  <si>
    <t xml:space="preserve">Hes The Sheriff     </t>
  </si>
  <si>
    <t xml:space="preserve">Magna Carta         </t>
  </si>
  <si>
    <t xml:space="preserve">Annagic             </t>
  </si>
  <si>
    <t xml:space="preserve">Ejaytee             </t>
  </si>
  <si>
    <t xml:space="preserve">Miss Universe       </t>
  </si>
  <si>
    <t xml:space="preserve">Dorsay Girl         </t>
  </si>
  <si>
    <t xml:space="preserve">Durnford            </t>
  </si>
  <si>
    <t xml:space="preserve">Grassmere Flyer     </t>
  </si>
  <si>
    <t xml:space="preserve">Black Ziggy         </t>
  </si>
  <si>
    <t xml:space="preserve">Jester Angel        </t>
  </si>
  <si>
    <t xml:space="preserve">Our Dexter          </t>
  </si>
  <si>
    <t xml:space="preserve">Esprit Finale       </t>
  </si>
  <si>
    <t xml:space="preserve">Sense In The City   </t>
  </si>
  <si>
    <t xml:space="preserve">Contilla            </t>
  </si>
  <si>
    <t xml:space="preserve">Silvere Lady        </t>
  </si>
  <si>
    <t xml:space="preserve">Steal The Light     </t>
  </si>
  <si>
    <t xml:space="preserve">Nemesis             </t>
  </si>
  <si>
    <t xml:space="preserve">Kayjayem            </t>
  </si>
  <si>
    <t xml:space="preserve">Samers Atom         </t>
  </si>
  <si>
    <t xml:space="preserve">Sarimanok           </t>
  </si>
  <si>
    <t xml:space="preserve">Voluto              </t>
  </si>
  <si>
    <t xml:space="preserve">Salisbury           </t>
  </si>
  <si>
    <t xml:space="preserve">Super Daph          </t>
  </si>
  <si>
    <t xml:space="preserve">Kapaulenko          </t>
  </si>
  <si>
    <t xml:space="preserve">Mezzanotte          </t>
  </si>
  <si>
    <t xml:space="preserve">Candeo              </t>
  </si>
  <si>
    <t xml:space="preserve">Northern Edge       </t>
  </si>
  <si>
    <t xml:space="preserve">Tea Tales           </t>
  </si>
  <si>
    <t xml:space="preserve">King Cuddler        </t>
  </si>
  <si>
    <t xml:space="preserve">Street Outlaw       </t>
  </si>
  <si>
    <t xml:space="preserve">Runkle              </t>
  </si>
  <si>
    <t xml:space="preserve">Manny               </t>
  </si>
  <si>
    <t xml:space="preserve">Al Shameel          </t>
  </si>
  <si>
    <t xml:space="preserve">Comic Miss          </t>
  </si>
  <si>
    <t xml:space="preserve">Lord Of The Song    </t>
  </si>
  <si>
    <t xml:space="preserve">About The Journey   </t>
  </si>
  <si>
    <t xml:space="preserve">Purrfect Trick      </t>
  </si>
  <si>
    <t xml:space="preserve">Space Invader       </t>
  </si>
  <si>
    <t xml:space="preserve">Stellarized         </t>
  </si>
  <si>
    <t xml:space="preserve">Goldies Fortune     </t>
  </si>
  <si>
    <t xml:space="preserve">Reaan Royale        </t>
  </si>
  <si>
    <t xml:space="preserve">My Girl Chilly      </t>
  </si>
  <si>
    <t xml:space="preserve">Salvarotti          </t>
  </si>
  <si>
    <t xml:space="preserve">Marcks Maha         </t>
  </si>
  <si>
    <t xml:space="preserve">Lachies A Star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</si>
</sst>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Z262" sqref="Z262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0.8515625" style="10" bestFit="1" customWidth="1"/>
    <col min="4" max="5" width="5.57421875" style="10" bestFit="1" customWidth="1"/>
    <col min="6" max="6" width="20.140625" style="10" bestFit="1" customWidth="1"/>
    <col min="7" max="7" width="8.5742187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8</v>
      </c>
      <c r="B2" s="5">
        <v>0.5555555555555556</v>
      </c>
      <c r="C2" s="1" t="s">
        <v>103</v>
      </c>
      <c r="D2" s="1">
        <v>1</v>
      </c>
      <c r="E2" s="1">
        <v>1</v>
      </c>
      <c r="F2" s="1" t="s">
        <v>104</v>
      </c>
      <c r="G2" s="2">
        <v>64.3223999999999</v>
      </c>
      <c r="H2" s="6">
        <f>1+_xlfn.COUNTIFS(A:A,A2,O:O,"&lt;"&amp;O2)</f>
        <v>1</v>
      </c>
      <c r="I2" s="2">
        <f>_xlfn.AVERAGEIF(A:A,A2,G:G)</f>
        <v>48.35696666666664</v>
      </c>
      <c r="J2" s="2">
        <f aca="true" t="shared" si="0" ref="J2:J55">G2-I2</f>
        <v>15.965433333333266</v>
      </c>
      <c r="K2" s="2">
        <f aca="true" t="shared" si="1" ref="K2:K55">90+J2</f>
        <v>105.96543333333327</v>
      </c>
      <c r="L2" s="2">
        <f aca="true" t="shared" si="2" ref="L2:L55">EXP(0.06*K2)</f>
        <v>577.0483162476398</v>
      </c>
      <c r="M2" s="2">
        <f>SUMIF(A:A,A2,L:L)</f>
        <v>1590.8424583221552</v>
      </c>
      <c r="N2" s="3">
        <f aca="true" t="shared" si="3" ref="N2:N55">L2/M2</f>
        <v>0.3627312768960458</v>
      </c>
      <c r="O2" s="7">
        <f aca="true" t="shared" si="4" ref="O2:O55">1/N2</f>
        <v>2.7568617974087397</v>
      </c>
      <c r="P2" s="3">
        <f aca="true" t="shared" si="5" ref="P2:P55">IF(O2&gt;21,"",N2)</f>
        <v>0.3627312768960458</v>
      </c>
      <c r="Q2" s="3">
        <f>IF(ISNUMBER(P2),SUMIF(A:A,A2,P:P),"")</f>
        <v>1</v>
      </c>
      <c r="R2" s="3">
        <f aca="true" t="shared" si="6" ref="R2:R55">_xlfn.IFERROR(P2*(1/Q2),"")</f>
        <v>0.3627312768960458</v>
      </c>
      <c r="S2" s="8">
        <f aca="true" t="shared" si="7" ref="S2:S55">_xlfn.IFERROR(1/R2,"")</f>
        <v>2.7568617974087397</v>
      </c>
    </row>
    <row r="3" spans="1:19" ht="15">
      <c r="A3" s="1">
        <v>8</v>
      </c>
      <c r="B3" s="5">
        <v>0.5555555555555556</v>
      </c>
      <c r="C3" s="1" t="s">
        <v>103</v>
      </c>
      <c r="D3" s="1">
        <v>1</v>
      </c>
      <c r="E3" s="1">
        <v>3</v>
      </c>
      <c r="F3" s="1" t="s">
        <v>106</v>
      </c>
      <c r="G3" s="2">
        <v>58.5634333333333</v>
      </c>
      <c r="H3" s="6">
        <f>1+_xlfn.COUNTIFS(A:A,A3,O:O,"&lt;"&amp;O3)</f>
        <v>2</v>
      </c>
      <c r="I3" s="2">
        <f>_xlfn.AVERAGEIF(A:A,A3,G:G)</f>
        <v>48.35696666666664</v>
      </c>
      <c r="J3" s="2">
        <f t="shared" si="0"/>
        <v>10.206466666666664</v>
      </c>
      <c r="K3" s="2">
        <f t="shared" si="1"/>
        <v>100.20646666666667</v>
      </c>
      <c r="L3" s="2">
        <f t="shared" si="2"/>
        <v>408.45755321387855</v>
      </c>
      <c r="M3" s="2">
        <f>SUMIF(A:A,A3,L:L)</f>
        <v>1590.8424583221552</v>
      </c>
      <c r="N3" s="3">
        <f t="shared" si="3"/>
        <v>0.256755501512497</v>
      </c>
      <c r="O3" s="7">
        <f t="shared" si="4"/>
        <v>3.894755882967233</v>
      </c>
      <c r="P3" s="3">
        <f t="shared" si="5"/>
        <v>0.256755501512497</v>
      </c>
      <c r="Q3" s="3">
        <f>IF(ISNUMBER(P3),SUMIF(A:A,A3,P:P),"")</f>
        <v>1</v>
      </c>
      <c r="R3" s="3">
        <f t="shared" si="6"/>
        <v>0.256755501512497</v>
      </c>
      <c r="S3" s="8">
        <f t="shared" si="7"/>
        <v>3.894755882967233</v>
      </c>
    </row>
    <row r="4" spans="1:19" ht="15">
      <c r="A4" s="1">
        <v>8</v>
      </c>
      <c r="B4" s="5">
        <v>0.5555555555555556</v>
      </c>
      <c r="C4" s="1" t="s">
        <v>103</v>
      </c>
      <c r="D4" s="1">
        <v>1</v>
      </c>
      <c r="E4" s="1">
        <v>2</v>
      </c>
      <c r="F4" s="1" t="s">
        <v>105</v>
      </c>
      <c r="G4" s="2">
        <v>44.383133333333305</v>
      </c>
      <c r="H4" s="6">
        <f>1+_xlfn.COUNTIFS(A:A,A4,O:O,"&lt;"&amp;O4)</f>
        <v>3</v>
      </c>
      <c r="I4" s="2">
        <f>_xlfn.AVERAGEIF(A:A,A4,G:G)</f>
        <v>48.35696666666664</v>
      </c>
      <c r="J4" s="2">
        <f t="shared" si="0"/>
        <v>-3.9738333333333316</v>
      </c>
      <c r="K4" s="2">
        <f t="shared" si="1"/>
        <v>86.02616666666667</v>
      </c>
      <c r="L4" s="2">
        <f t="shared" si="2"/>
        <v>174.43810856177123</v>
      </c>
      <c r="M4" s="2">
        <f>SUMIF(A:A,A4,L:L)</f>
        <v>1590.8424583221552</v>
      </c>
      <c r="N4" s="3">
        <f t="shared" si="3"/>
        <v>0.10965140366303101</v>
      </c>
      <c r="O4" s="7">
        <f t="shared" si="4"/>
        <v>9.119810295115721</v>
      </c>
      <c r="P4" s="3">
        <f t="shared" si="5"/>
        <v>0.10965140366303101</v>
      </c>
      <c r="Q4" s="3">
        <f>IF(ISNUMBER(P4),SUMIF(A:A,A4,P:P),"")</f>
        <v>1</v>
      </c>
      <c r="R4" s="3">
        <f t="shared" si="6"/>
        <v>0.10965140366303101</v>
      </c>
      <c r="S4" s="8">
        <f t="shared" si="7"/>
        <v>9.119810295115721</v>
      </c>
    </row>
    <row r="5" spans="1:19" ht="15">
      <c r="A5" s="1">
        <v>8</v>
      </c>
      <c r="B5" s="5">
        <v>0.5555555555555556</v>
      </c>
      <c r="C5" s="1" t="s">
        <v>103</v>
      </c>
      <c r="D5" s="1">
        <v>1</v>
      </c>
      <c r="E5" s="1">
        <v>5</v>
      </c>
      <c r="F5" s="1" t="s">
        <v>108</v>
      </c>
      <c r="G5" s="2">
        <v>43.4322666666667</v>
      </c>
      <c r="H5" s="6">
        <f>1+_xlfn.COUNTIFS(A:A,A5,O:O,"&lt;"&amp;O5)</f>
        <v>4</v>
      </c>
      <c r="I5" s="2">
        <f>_xlfn.AVERAGEIF(A:A,A5,G:G)</f>
        <v>48.35696666666664</v>
      </c>
      <c r="J5" s="2">
        <f t="shared" si="0"/>
        <v>-4.9246999999999375</v>
      </c>
      <c r="K5" s="2">
        <f t="shared" si="1"/>
        <v>85.07530000000006</v>
      </c>
      <c r="L5" s="2">
        <f t="shared" si="2"/>
        <v>164.76463483518629</v>
      </c>
      <c r="M5" s="2">
        <f>SUMIF(A:A,A5,L:L)</f>
        <v>1590.8424583221552</v>
      </c>
      <c r="N5" s="3">
        <f t="shared" si="3"/>
        <v>0.10357067978243541</v>
      </c>
      <c r="O5" s="7">
        <f t="shared" si="4"/>
        <v>9.655242218170613</v>
      </c>
      <c r="P5" s="3">
        <f t="shared" si="5"/>
        <v>0.10357067978243541</v>
      </c>
      <c r="Q5" s="3">
        <f>IF(ISNUMBER(P5),SUMIF(A:A,A5,P:P),"")</f>
        <v>1</v>
      </c>
      <c r="R5" s="3">
        <f t="shared" si="6"/>
        <v>0.10357067978243541</v>
      </c>
      <c r="S5" s="8">
        <f t="shared" si="7"/>
        <v>9.655242218170613</v>
      </c>
    </row>
    <row r="6" spans="1:19" ht="15">
      <c r="A6" s="1">
        <v>8</v>
      </c>
      <c r="B6" s="5">
        <v>0.5555555555555556</v>
      </c>
      <c r="C6" s="1" t="s">
        <v>103</v>
      </c>
      <c r="D6" s="1">
        <v>1</v>
      </c>
      <c r="E6" s="1">
        <v>4</v>
      </c>
      <c r="F6" s="1" t="s">
        <v>107</v>
      </c>
      <c r="G6" s="2">
        <v>41.9663333333333</v>
      </c>
      <c r="H6" s="6">
        <f>1+_xlfn.COUNTIFS(A:A,A6,O:O,"&lt;"&amp;O6)</f>
        <v>5</v>
      </c>
      <c r="I6" s="2">
        <f>_xlfn.AVERAGEIF(A:A,A6,G:G)</f>
        <v>48.35696666666664</v>
      </c>
      <c r="J6" s="2">
        <f t="shared" si="0"/>
        <v>-6.390633333333334</v>
      </c>
      <c r="K6" s="2">
        <f t="shared" si="1"/>
        <v>83.60936666666666</v>
      </c>
      <c r="L6" s="2">
        <f t="shared" si="2"/>
        <v>150.89164553601083</v>
      </c>
      <c r="M6" s="2">
        <f>SUMIF(A:A,A6,L:L)</f>
        <v>1590.8424583221552</v>
      </c>
      <c r="N6" s="3">
        <f t="shared" si="3"/>
        <v>0.09485014983517266</v>
      </c>
      <c r="O6" s="7">
        <f t="shared" si="4"/>
        <v>10.542945917721434</v>
      </c>
      <c r="P6" s="3">
        <f t="shared" si="5"/>
        <v>0.09485014983517266</v>
      </c>
      <c r="Q6" s="3">
        <f>IF(ISNUMBER(P6),SUMIF(A:A,A6,P:P),"")</f>
        <v>1</v>
      </c>
      <c r="R6" s="3">
        <f t="shared" si="6"/>
        <v>0.09485014983517266</v>
      </c>
      <c r="S6" s="8">
        <f t="shared" si="7"/>
        <v>10.542945917721434</v>
      </c>
    </row>
    <row r="7" spans="1:19" ht="15">
      <c r="A7" s="1">
        <v>8</v>
      </c>
      <c r="B7" s="5">
        <v>0.5555555555555556</v>
      </c>
      <c r="C7" s="1" t="s">
        <v>103</v>
      </c>
      <c r="D7" s="1">
        <v>1</v>
      </c>
      <c r="E7" s="1">
        <v>6</v>
      </c>
      <c r="F7" s="1" t="s">
        <v>109</v>
      </c>
      <c r="G7" s="2">
        <v>37.4742333333333</v>
      </c>
      <c r="H7" s="6">
        <f>1+_xlfn.COUNTIFS(A:A,A7,O:O,"&lt;"&amp;O7)</f>
        <v>6</v>
      </c>
      <c r="I7" s="2">
        <f>_xlfn.AVERAGEIF(A:A,A7,G:G)</f>
        <v>48.35696666666664</v>
      </c>
      <c r="J7" s="2">
        <f t="shared" si="0"/>
        <v>-10.882733333333334</v>
      </c>
      <c r="K7" s="2">
        <f t="shared" si="1"/>
        <v>79.11726666666667</v>
      </c>
      <c r="L7" s="2">
        <f t="shared" si="2"/>
        <v>115.24219992766835</v>
      </c>
      <c r="M7" s="2">
        <f>SUMIF(A:A,A7,L:L)</f>
        <v>1590.8424583221552</v>
      </c>
      <c r="N7" s="3">
        <f t="shared" si="3"/>
        <v>0.07244098831081809</v>
      </c>
      <c r="O7" s="7">
        <f t="shared" si="4"/>
        <v>13.804339550274515</v>
      </c>
      <c r="P7" s="3">
        <f t="shared" si="5"/>
        <v>0.07244098831081809</v>
      </c>
      <c r="Q7" s="3">
        <f>IF(ISNUMBER(P7),SUMIF(A:A,A7,P:P),"")</f>
        <v>1</v>
      </c>
      <c r="R7" s="3">
        <f t="shared" si="6"/>
        <v>0.07244098831081809</v>
      </c>
      <c r="S7" s="8">
        <f t="shared" si="7"/>
        <v>13.804339550274515</v>
      </c>
    </row>
    <row r="8" spans="1:19" ht="15">
      <c r="A8" s="1">
        <v>19</v>
      </c>
      <c r="B8" s="5">
        <v>0.59375</v>
      </c>
      <c r="C8" s="1" t="s">
        <v>205</v>
      </c>
      <c r="D8" s="1">
        <v>1</v>
      </c>
      <c r="E8" s="1">
        <v>3</v>
      </c>
      <c r="F8" s="1" t="s">
        <v>208</v>
      </c>
      <c r="G8" s="2">
        <v>74.8289333333333</v>
      </c>
      <c r="H8" s="6">
        <f>1+_xlfn.COUNTIFS(A:A,A8,O:O,"&lt;"&amp;O8)</f>
        <v>1</v>
      </c>
      <c r="I8" s="2">
        <f>_xlfn.AVERAGEIF(A:A,A8,G:G)</f>
        <v>51.16640555555554</v>
      </c>
      <c r="J8" s="2">
        <f t="shared" si="0"/>
        <v>23.662527777777754</v>
      </c>
      <c r="K8" s="2">
        <f t="shared" si="1"/>
        <v>113.66252777777775</v>
      </c>
      <c r="L8" s="2">
        <f t="shared" si="2"/>
        <v>915.7575687121168</v>
      </c>
      <c r="M8" s="2">
        <f>SUMIF(A:A,A8,L:L)</f>
        <v>1940.709780147718</v>
      </c>
      <c r="N8" s="3">
        <f t="shared" si="3"/>
        <v>0.4718673436284809</v>
      </c>
      <c r="O8" s="7">
        <f t="shared" si="4"/>
        <v>2.1192396835737335</v>
      </c>
      <c r="P8" s="3">
        <f t="shared" si="5"/>
        <v>0.4718673436284809</v>
      </c>
      <c r="Q8" s="3">
        <f>IF(ISNUMBER(P8),SUMIF(A:A,A8,P:P),"")</f>
        <v>0.9775974252948783</v>
      </c>
      <c r="R8" s="3">
        <f t="shared" si="6"/>
        <v>0.4826806325580787</v>
      </c>
      <c r="S8" s="8">
        <f t="shared" si="7"/>
        <v>2.071763258244414</v>
      </c>
    </row>
    <row r="9" spans="1:19" ht="15">
      <c r="A9" s="1">
        <v>19</v>
      </c>
      <c r="B9" s="5">
        <v>0.59375</v>
      </c>
      <c r="C9" s="1" t="s">
        <v>205</v>
      </c>
      <c r="D9" s="1">
        <v>1</v>
      </c>
      <c r="E9" s="1">
        <v>4</v>
      </c>
      <c r="F9" s="1" t="s">
        <v>209</v>
      </c>
      <c r="G9" s="2">
        <v>60.200666666666706</v>
      </c>
      <c r="H9" s="6">
        <f>1+_xlfn.COUNTIFS(A:A,A9,O:O,"&lt;"&amp;O9)</f>
        <v>2</v>
      </c>
      <c r="I9" s="2">
        <f>_xlfn.AVERAGEIF(A:A,A9,G:G)</f>
        <v>51.16640555555554</v>
      </c>
      <c r="J9" s="2">
        <f t="shared" si="0"/>
        <v>9.034261111111164</v>
      </c>
      <c r="K9" s="2">
        <f t="shared" si="1"/>
        <v>99.03426111111116</v>
      </c>
      <c r="L9" s="2">
        <f t="shared" si="2"/>
        <v>380.71675241659534</v>
      </c>
      <c r="M9" s="2">
        <f>SUMIF(A:A,A9,L:L)</f>
        <v>1940.709780147718</v>
      </c>
      <c r="N9" s="3">
        <f t="shared" si="3"/>
        <v>0.19617397526981953</v>
      </c>
      <c r="O9" s="7">
        <f t="shared" si="4"/>
        <v>5.097516113564965</v>
      </c>
      <c r="P9" s="3">
        <f t="shared" si="5"/>
        <v>0.19617397526981953</v>
      </c>
      <c r="Q9" s="3">
        <f>IF(ISNUMBER(P9),SUMIF(A:A,A9,P:P),"")</f>
        <v>0.9775974252948783</v>
      </c>
      <c r="R9" s="3">
        <f t="shared" si="6"/>
        <v>0.20066948847645183</v>
      </c>
      <c r="S9" s="8">
        <f t="shared" si="7"/>
        <v>4.983318628020263</v>
      </c>
    </row>
    <row r="10" spans="1:19" ht="15">
      <c r="A10" s="1">
        <v>19</v>
      </c>
      <c r="B10" s="5">
        <v>0.59375</v>
      </c>
      <c r="C10" s="1" t="s">
        <v>205</v>
      </c>
      <c r="D10" s="1">
        <v>1</v>
      </c>
      <c r="E10" s="1">
        <v>1</v>
      </c>
      <c r="F10" s="1" t="s">
        <v>206</v>
      </c>
      <c r="G10" s="2">
        <v>52.5925333333333</v>
      </c>
      <c r="H10" s="6">
        <f>1+_xlfn.COUNTIFS(A:A,A10,O:O,"&lt;"&amp;O10)</f>
        <v>3</v>
      </c>
      <c r="I10" s="2">
        <f>_xlfn.AVERAGEIF(A:A,A10,G:G)</f>
        <v>51.16640555555554</v>
      </c>
      <c r="J10" s="2">
        <f t="shared" si="0"/>
        <v>1.426127777777758</v>
      </c>
      <c r="K10" s="2">
        <f t="shared" si="1"/>
        <v>91.42612777777777</v>
      </c>
      <c r="L10" s="2">
        <f t="shared" si="2"/>
        <v>241.18581829438216</v>
      </c>
      <c r="M10" s="2">
        <f>SUMIF(A:A,A10,L:L)</f>
        <v>1940.709780147718</v>
      </c>
      <c r="N10" s="3">
        <f t="shared" si="3"/>
        <v>0.1242771179707376</v>
      </c>
      <c r="O10" s="7">
        <f t="shared" si="4"/>
        <v>8.04653355604417</v>
      </c>
      <c r="P10" s="3">
        <f t="shared" si="5"/>
        <v>0.1242771179707376</v>
      </c>
      <c r="Q10" s="3">
        <f>IF(ISNUMBER(P10),SUMIF(A:A,A10,P:P),"")</f>
        <v>0.9775974252948783</v>
      </c>
      <c r="R10" s="3">
        <f t="shared" si="6"/>
        <v>0.12712504631776336</v>
      </c>
      <c r="S10" s="8">
        <f t="shared" si="7"/>
        <v>7.866270486937621</v>
      </c>
    </row>
    <row r="11" spans="1:19" ht="15">
      <c r="A11" s="1">
        <v>19</v>
      </c>
      <c r="B11" s="5">
        <v>0.59375</v>
      </c>
      <c r="C11" s="1" t="s">
        <v>205</v>
      </c>
      <c r="D11" s="1">
        <v>1</v>
      </c>
      <c r="E11" s="1">
        <v>5</v>
      </c>
      <c r="F11" s="1" t="s">
        <v>210</v>
      </c>
      <c r="G11" s="2">
        <v>48.6043666666666</v>
      </c>
      <c r="H11" s="6">
        <f>1+_xlfn.COUNTIFS(A:A,A11,O:O,"&lt;"&amp;O11)</f>
        <v>4</v>
      </c>
      <c r="I11" s="2">
        <f>_xlfn.AVERAGEIF(A:A,A11,G:G)</f>
        <v>51.16640555555554</v>
      </c>
      <c r="J11" s="2">
        <f t="shared" si="0"/>
        <v>-2.5620388888889423</v>
      </c>
      <c r="K11" s="2">
        <f t="shared" si="1"/>
        <v>87.43796111111106</v>
      </c>
      <c r="L11" s="2">
        <f t="shared" si="2"/>
        <v>189.8582358695182</v>
      </c>
      <c r="M11" s="2">
        <f>SUMIF(A:A,A11,L:L)</f>
        <v>1940.709780147718</v>
      </c>
      <c r="N11" s="3">
        <f t="shared" si="3"/>
        <v>0.09782927762391504</v>
      </c>
      <c r="O11" s="7">
        <f t="shared" si="4"/>
        <v>10.22188882804899</v>
      </c>
      <c r="P11" s="3">
        <f t="shared" si="5"/>
        <v>0.09782927762391504</v>
      </c>
      <c r="Q11" s="3">
        <f>IF(ISNUMBER(P11),SUMIF(A:A,A11,P:P),"")</f>
        <v>0.9775974252948783</v>
      </c>
      <c r="R11" s="3">
        <f t="shared" si="6"/>
        <v>0.10007112855724457</v>
      </c>
      <c r="S11" s="8">
        <f t="shared" si="7"/>
        <v>9.99289219995117</v>
      </c>
    </row>
    <row r="12" spans="1:19" ht="15">
      <c r="A12" s="1">
        <v>19</v>
      </c>
      <c r="B12" s="5">
        <v>0.59375</v>
      </c>
      <c r="C12" s="1" t="s">
        <v>205</v>
      </c>
      <c r="D12" s="1">
        <v>1</v>
      </c>
      <c r="E12" s="1">
        <v>2</v>
      </c>
      <c r="F12" s="1" t="s">
        <v>207</v>
      </c>
      <c r="G12" s="2">
        <v>46.7350333333333</v>
      </c>
      <c r="H12" s="6">
        <f>1+_xlfn.COUNTIFS(A:A,A12,O:O,"&lt;"&amp;O12)</f>
        <v>5</v>
      </c>
      <c r="I12" s="2">
        <f>_xlfn.AVERAGEIF(A:A,A12,G:G)</f>
        <v>51.16640555555554</v>
      </c>
      <c r="J12" s="2">
        <f t="shared" si="0"/>
        <v>-4.431372222222244</v>
      </c>
      <c r="K12" s="2">
        <f t="shared" si="1"/>
        <v>85.56862777777775</v>
      </c>
      <c r="L12" s="2">
        <f t="shared" si="2"/>
        <v>169.71450902438588</v>
      </c>
      <c r="M12" s="2">
        <f>SUMIF(A:A,A12,L:L)</f>
        <v>1940.709780147718</v>
      </c>
      <c r="N12" s="3">
        <f t="shared" si="3"/>
        <v>0.08744971080192525</v>
      </c>
      <c r="O12" s="7">
        <f t="shared" si="4"/>
        <v>11.435143590869194</v>
      </c>
      <c r="P12" s="3">
        <f t="shared" si="5"/>
        <v>0.08744971080192525</v>
      </c>
      <c r="Q12" s="3">
        <f>IF(ISNUMBER(P12),SUMIF(A:A,A12,P:P),"")</f>
        <v>0.9775974252948783</v>
      </c>
      <c r="R12" s="3">
        <f t="shared" si="6"/>
        <v>0.08945370409046167</v>
      </c>
      <c r="S12" s="8">
        <f t="shared" si="7"/>
        <v>11.178966932310951</v>
      </c>
    </row>
    <row r="13" spans="1:19" ht="15">
      <c r="A13" s="1">
        <v>19</v>
      </c>
      <c r="B13" s="5">
        <v>0.59375</v>
      </c>
      <c r="C13" s="1" t="s">
        <v>205</v>
      </c>
      <c r="D13" s="1">
        <v>1</v>
      </c>
      <c r="E13" s="1">
        <v>6</v>
      </c>
      <c r="F13" s="1" t="s">
        <v>211</v>
      </c>
      <c r="G13" s="2">
        <v>24.0369</v>
      </c>
      <c r="H13" s="6">
        <f>1+_xlfn.COUNTIFS(A:A,A13,O:O,"&lt;"&amp;O13)</f>
        <v>6</v>
      </c>
      <c r="I13" s="2">
        <f>_xlfn.AVERAGEIF(A:A,A13,G:G)</f>
        <v>51.16640555555554</v>
      </c>
      <c r="J13" s="2">
        <f t="shared" si="0"/>
        <v>-27.129505555555543</v>
      </c>
      <c r="K13" s="2">
        <f t="shared" si="1"/>
        <v>62.87049444444446</v>
      </c>
      <c r="L13" s="2">
        <f t="shared" si="2"/>
        <v>43.476895830719194</v>
      </c>
      <c r="M13" s="2">
        <f>SUMIF(A:A,A13,L:L)</f>
        <v>1940.709780147718</v>
      </c>
      <c r="N13" s="3">
        <f t="shared" si="3"/>
        <v>0.02240257470512151</v>
      </c>
      <c r="O13" s="7">
        <f t="shared" si="4"/>
        <v>44.63772638469932</v>
      </c>
      <c r="P13" s="3">
        <f t="shared" si="5"/>
      </c>
      <c r="Q13" s="3">
        <f>IF(ISNUMBER(P13),SUMIF(A:A,A13,P:P),"")</f>
      </c>
      <c r="R13" s="3">
        <f t="shared" si="6"/>
      </c>
      <c r="S13" s="8">
        <f t="shared" si="7"/>
      </c>
    </row>
    <row r="14" spans="1:19" ht="15">
      <c r="A14" s="1">
        <v>20</v>
      </c>
      <c r="B14" s="5">
        <v>0.6180555555555556</v>
      </c>
      <c r="C14" s="1" t="s">
        <v>205</v>
      </c>
      <c r="D14" s="1">
        <v>2</v>
      </c>
      <c r="E14" s="1">
        <v>6</v>
      </c>
      <c r="F14" s="1" t="s">
        <v>217</v>
      </c>
      <c r="G14" s="2">
        <v>67.1276</v>
      </c>
      <c r="H14" s="6">
        <f>1+_xlfn.COUNTIFS(A:A,A14,O:O,"&lt;"&amp;O14)</f>
        <v>1</v>
      </c>
      <c r="I14" s="2">
        <f>_xlfn.AVERAGEIF(A:A,A14,G:G)</f>
        <v>49.46659999999997</v>
      </c>
      <c r="J14" s="2">
        <f t="shared" si="0"/>
        <v>17.66100000000003</v>
      </c>
      <c r="K14" s="2">
        <f t="shared" si="1"/>
        <v>107.66100000000003</v>
      </c>
      <c r="L14" s="2">
        <f t="shared" si="2"/>
        <v>638.843812743863</v>
      </c>
      <c r="M14" s="2">
        <f>SUMIF(A:A,A14,L:L)</f>
        <v>1691.4618302203949</v>
      </c>
      <c r="N14" s="3">
        <f t="shared" si="3"/>
        <v>0.3776873952045508</v>
      </c>
      <c r="O14" s="7">
        <f t="shared" si="4"/>
        <v>2.6476922785797825</v>
      </c>
      <c r="P14" s="3">
        <f t="shared" si="5"/>
        <v>0.3776873952045508</v>
      </c>
      <c r="Q14" s="3">
        <f>IF(ISNUMBER(P14),SUMIF(A:A,A14,P:P),"")</f>
        <v>0.9602351698659107</v>
      </c>
      <c r="R14" s="3">
        <f t="shared" si="6"/>
        <v>0.39332801698701775</v>
      </c>
      <c r="S14" s="8">
        <f t="shared" si="7"/>
        <v>2.5424072448747177</v>
      </c>
    </row>
    <row r="15" spans="1:19" ht="15">
      <c r="A15" s="1">
        <v>20</v>
      </c>
      <c r="B15" s="5">
        <v>0.6180555555555556</v>
      </c>
      <c r="C15" s="1" t="s">
        <v>205</v>
      </c>
      <c r="D15" s="1">
        <v>2</v>
      </c>
      <c r="E15" s="1">
        <v>1</v>
      </c>
      <c r="F15" s="1" t="s">
        <v>212</v>
      </c>
      <c r="G15" s="2">
        <v>60.1740333333333</v>
      </c>
      <c r="H15" s="6">
        <f>1+_xlfn.COUNTIFS(A:A,A15,O:O,"&lt;"&amp;O15)</f>
        <v>2</v>
      </c>
      <c r="I15" s="2">
        <f>_xlfn.AVERAGEIF(A:A,A15,G:G)</f>
        <v>49.46659999999997</v>
      </c>
      <c r="J15" s="2">
        <f t="shared" si="0"/>
        <v>10.707433333333327</v>
      </c>
      <c r="K15" s="2">
        <f t="shared" si="1"/>
        <v>100.70743333333333</v>
      </c>
      <c r="L15" s="2">
        <f t="shared" si="2"/>
        <v>420.9213503671461</v>
      </c>
      <c r="M15" s="2">
        <f>SUMIF(A:A,A15,L:L)</f>
        <v>1691.4618302203949</v>
      </c>
      <c r="N15" s="3">
        <f t="shared" si="3"/>
        <v>0.2488506349045433</v>
      </c>
      <c r="O15" s="7">
        <f t="shared" si="4"/>
        <v>4.018474778589938</v>
      </c>
      <c r="P15" s="3">
        <f t="shared" si="5"/>
        <v>0.2488506349045433</v>
      </c>
      <c r="Q15" s="3">
        <f>IF(ISNUMBER(P15),SUMIF(A:A,A15,P:P),"")</f>
        <v>0.9602351698659107</v>
      </c>
      <c r="R15" s="3">
        <f t="shared" si="6"/>
        <v>0.2591559262917784</v>
      </c>
      <c r="S15" s="8">
        <f t="shared" si="7"/>
        <v>3.858680811621187</v>
      </c>
    </row>
    <row r="16" spans="1:19" ht="15">
      <c r="A16" s="1">
        <v>20</v>
      </c>
      <c r="B16" s="5">
        <v>0.6180555555555556</v>
      </c>
      <c r="C16" s="1" t="s">
        <v>205</v>
      </c>
      <c r="D16" s="1">
        <v>2</v>
      </c>
      <c r="E16" s="1">
        <v>2</v>
      </c>
      <c r="F16" s="1" t="s">
        <v>213</v>
      </c>
      <c r="G16" s="2">
        <v>48.924333333333294</v>
      </c>
      <c r="H16" s="6">
        <f>1+_xlfn.COUNTIFS(A:A,A16,O:O,"&lt;"&amp;O16)</f>
        <v>3</v>
      </c>
      <c r="I16" s="2">
        <f>_xlfn.AVERAGEIF(A:A,A16,G:G)</f>
        <v>49.46659999999997</v>
      </c>
      <c r="J16" s="2">
        <f t="shared" si="0"/>
        <v>-0.5422666666666771</v>
      </c>
      <c r="K16" s="2">
        <f t="shared" si="1"/>
        <v>89.45773333333332</v>
      </c>
      <c r="L16" s="2">
        <f t="shared" si="2"/>
        <v>214.3186658114974</v>
      </c>
      <c r="M16" s="2">
        <f>SUMIF(A:A,A16,L:L)</f>
        <v>1691.4618302203949</v>
      </c>
      <c r="N16" s="3">
        <f t="shared" si="3"/>
        <v>0.12670617922461308</v>
      </c>
      <c r="O16" s="7">
        <f t="shared" si="4"/>
        <v>7.8922749160267225</v>
      </c>
      <c r="P16" s="3">
        <f t="shared" si="5"/>
        <v>0.12670617922461308</v>
      </c>
      <c r="Q16" s="3">
        <f>IF(ISNUMBER(P16),SUMIF(A:A,A16,P:P),"")</f>
        <v>0.9602351698659107</v>
      </c>
      <c r="R16" s="3">
        <f t="shared" si="6"/>
        <v>0.13195327894760053</v>
      </c>
      <c r="S16" s="8">
        <f t="shared" si="7"/>
        <v>7.578439944619385</v>
      </c>
    </row>
    <row r="17" spans="1:19" ht="15">
      <c r="A17" s="1">
        <v>20</v>
      </c>
      <c r="B17" s="5">
        <v>0.6180555555555556</v>
      </c>
      <c r="C17" s="1" t="s">
        <v>205</v>
      </c>
      <c r="D17" s="1">
        <v>2</v>
      </c>
      <c r="E17" s="1">
        <v>3</v>
      </c>
      <c r="F17" s="1" t="s">
        <v>214</v>
      </c>
      <c r="G17" s="2">
        <v>47.0095666666667</v>
      </c>
      <c r="H17" s="6">
        <f>1+_xlfn.COUNTIFS(A:A,A17,O:O,"&lt;"&amp;O17)</f>
        <v>4</v>
      </c>
      <c r="I17" s="2">
        <f>_xlfn.AVERAGEIF(A:A,A17,G:G)</f>
        <v>49.46659999999997</v>
      </c>
      <c r="J17" s="2">
        <f t="shared" si="0"/>
        <v>-2.4570333333332712</v>
      </c>
      <c r="K17" s="2">
        <f t="shared" si="1"/>
        <v>87.54296666666673</v>
      </c>
      <c r="L17" s="2">
        <f t="shared" si="2"/>
        <v>191.05818210296295</v>
      </c>
      <c r="M17" s="2">
        <f>SUMIF(A:A,A17,L:L)</f>
        <v>1691.4618302203949</v>
      </c>
      <c r="N17" s="3">
        <f t="shared" si="3"/>
        <v>0.11295447446074994</v>
      </c>
      <c r="O17" s="7">
        <f t="shared" si="4"/>
        <v>8.853124276608323</v>
      </c>
      <c r="P17" s="3">
        <f t="shared" si="5"/>
        <v>0.11295447446074994</v>
      </c>
      <c r="Q17" s="3">
        <f>IF(ISNUMBER(P17),SUMIF(A:A,A17,P:P),"")</f>
        <v>0.9602351698659107</v>
      </c>
      <c r="R17" s="3">
        <f t="shared" si="6"/>
        <v>0.11763209472584008</v>
      </c>
      <c r="S17" s="8">
        <f t="shared" si="7"/>
        <v>8.50108129359301</v>
      </c>
    </row>
    <row r="18" spans="1:19" ht="15">
      <c r="A18" s="1">
        <v>20</v>
      </c>
      <c r="B18" s="5">
        <v>0.6180555555555556</v>
      </c>
      <c r="C18" s="1" t="s">
        <v>205</v>
      </c>
      <c r="D18" s="1">
        <v>2</v>
      </c>
      <c r="E18" s="1">
        <v>4</v>
      </c>
      <c r="F18" s="1" t="s">
        <v>215</v>
      </c>
      <c r="G18" s="2">
        <v>43.9545333333333</v>
      </c>
      <c r="H18" s="6">
        <f>1+_xlfn.COUNTIFS(A:A,A18,O:O,"&lt;"&amp;O18)</f>
        <v>5</v>
      </c>
      <c r="I18" s="2">
        <f>_xlfn.AVERAGEIF(A:A,A18,G:G)</f>
        <v>49.46659999999997</v>
      </c>
      <c r="J18" s="2">
        <f t="shared" si="0"/>
        <v>-5.512066666666669</v>
      </c>
      <c r="K18" s="2">
        <f t="shared" si="1"/>
        <v>84.48793333333333</v>
      </c>
      <c r="L18" s="2">
        <f t="shared" si="2"/>
        <v>159.05912683791553</v>
      </c>
      <c r="M18" s="2">
        <f>SUMIF(A:A,A18,L:L)</f>
        <v>1691.4618302203949</v>
      </c>
      <c r="N18" s="3">
        <f t="shared" si="3"/>
        <v>0.09403648607145357</v>
      </c>
      <c r="O18" s="7">
        <f t="shared" si="4"/>
        <v>10.634170222398044</v>
      </c>
      <c r="P18" s="3">
        <f t="shared" si="5"/>
        <v>0.09403648607145357</v>
      </c>
      <c r="Q18" s="3">
        <f>IF(ISNUMBER(P18),SUMIF(A:A,A18,P:P),"")</f>
        <v>0.9602351698659107</v>
      </c>
      <c r="R18" s="3">
        <f t="shared" si="6"/>
        <v>0.09793068304776321</v>
      </c>
      <c r="S18" s="8">
        <f t="shared" si="7"/>
        <v>10.211304249887394</v>
      </c>
    </row>
    <row r="19" spans="1:19" ht="15">
      <c r="A19" s="1">
        <v>20</v>
      </c>
      <c r="B19" s="5">
        <v>0.6180555555555556</v>
      </c>
      <c r="C19" s="1" t="s">
        <v>205</v>
      </c>
      <c r="D19" s="1">
        <v>2</v>
      </c>
      <c r="E19" s="1">
        <v>5</v>
      </c>
      <c r="F19" s="1" t="s">
        <v>216</v>
      </c>
      <c r="G19" s="2">
        <v>29.6095333333333</v>
      </c>
      <c r="H19" s="6">
        <f>1+_xlfn.COUNTIFS(A:A,A19,O:O,"&lt;"&amp;O19)</f>
        <v>6</v>
      </c>
      <c r="I19" s="2">
        <f>_xlfn.AVERAGEIF(A:A,A19,G:G)</f>
        <v>49.46659999999997</v>
      </c>
      <c r="J19" s="2">
        <f t="shared" si="0"/>
        <v>-19.85706666666667</v>
      </c>
      <c r="K19" s="2">
        <f t="shared" si="1"/>
        <v>70.14293333333333</v>
      </c>
      <c r="L19" s="2">
        <f t="shared" si="2"/>
        <v>67.26069235701002</v>
      </c>
      <c r="M19" s="2">
        <f>SUMIF(A:A,A19,L:L)</f>
        <v>1691.4618302203949</v>
      </c>
      <c r="N19" s="3">
        <f t="shared" si="3"/>
        <v>0.03976483013408943</v>
      </c>
      <c r="O19" s="7">
        <f t="shared" si="4"/>
        <v>25.14785041525235</v>
      </c>
      <c r="P19" s="3">
        <f t="shared" si="5"/>
      </c>
      <c r="Q19" s="3">
        <f>IF(ISNUMBER(P19),SUMIF(A:A,A19,P:P),"")</f>
      </c>
      <c r="R19" s="3">
        <f t="shared" si="6"/>
      </c>
      <c r="S19" s="8">
        <f t="shared" si="7"/>
      </c>
    </row>
    <row r="20" spans="1:19" ht="15">
      <c r="A20" s="1">
        <v>24</v>
      </c>
      <c r="B20" s="5">
        <v>0.6458333333333334</v>
      </c>
      <c r="C20" s="1" t="s">
        <v>244</v>
      </c>
      <c r="D20" s="1">
        <v>5</v>
      </c>
      <c r="E20" s="1">
        <v>1</v>
      </c>
      <c r="F20" s="1" t="s">
        <v>245</v>
      </c>
      <c r="G20" s="2">
        <v>68.7106999999999</v>
      </c>
      <c r="H20" s="6">
        <f>1+_xlfn.COUNTIFS(A:A,A20,O:O,"&lt;"&amp;O20)</f>
        <v>1</v>
      </c>
      <c r="I20" s="2">
        <f>_xlfn.AVERAGEIF(A:A,A20,G:G)</f>
        <v>49.862595833333316</v>
      </c>
      <c r="J20" s="2">
        <f t="shared" si="0"/>
        <v>18.848104166666587</v>
      </c>
      <c r="K20" s="2">
        <f t="shared" si="1"/>
        <v>108.84810416666659</v>
      </c>
      <c r="L20" s="2">
        <f t="shared" si="2"/>
        <v>686.005914905539</v>
      </c>
      <c r="M20" s="2">
        <f>SUMIF(A:A,A20,L:L)</f>
        <v>2104.0807012218525</v>
      </c>
      <c r="N20" s="3">
        <f t="shared" si="3"/>
        <v>0.32603593317840485</v>
      </c>
      <c r="O20" s="7">
        <f t="shared" si="4"/>
        <v>3.0671465879584696</v>
      </c>
      <c r="P20" s="3">
        <f t="shared" si="5"/>
        <v>0.32603593317840485</v>
      </c>
      <c r="Q20" s="3">
        <f>IF(ISNUMBER(P20),SUMIF(A:A,A20,P:P),"")</f>
        <v>0.9534918484320544</v>
      </c>
      <c r="R20" s="3">
        <f t="shared" si="6"/>
        <v>0.34193887836015213</v>
      </c>
      <c r="S20" s="8">
        <f t="shared" si="7"/>
        <v>2.9244992695645897</v>
      </c>
    </row>
    <row r="21" spans="1:19" ht="15">
      <c r="A21" s="1">
        <v>24</v>
      </c>
      <c r="B21" s="5">
        <v>0.6458333333333334</v>
      </c>
      <c r="C21" s="1" t="s">
        <v>244</v>
      </c>
      <c r="D21" s="1">
        <v>5</v>
      </c>
      <c r="E21" s="1">
        <v>8</v>
      </c>
      <c r="F21" s="1" t="s">
        <v>250</v>
      </c>
      <c r="G21" s="2">
        <v>55.4636333333333</v>
      </c>
      <c r="H21" s="6">
        <f>1+_xlfn.COUNTIFS(A:A,A21,O:O,"&lt;"&amp;O21)</f>
        <v>2</v>
      </c>
      <c r="I21" s="2">
        <f>_xlfn.AVERAGEIF(A:A,A21,G:G)</f>
        <v>49.862595833333316</v>
      </c>
      <c r="J21" s="2">
        <f t="shared" si="0"/>
        <v>5.601037499999983</v>
      </c>
      <c r="K21" s="2">
        <f t="shared" si="1"/>
        <v>95.60103749999999</v>
      </c>
      <c r="L21" s="2">
        <f t="shared" si="2"/>
        <v>309.8419255976023</v>
      </c>
      <c r="M21" s="2">
        <f>SUMIF(A:A,A21,L:L)</f>
        <v>2104.0807012218525</v>
      </c>
      <c r="N21" s="3">
        <f t="shared" si="3"/>
        <v>0.1472576243951457</v>
      </c>
      <c r="O21" s="7">
        <f t="shared" si="4"/>
        <v>6.790819858105525</v>
      </c>
      <c r="P21" s="3">
        <f t="shared" si="5"/>
        <v>0.1472576243951457</v>
      </c>
      <c r="Q21" s="3">
        <f>IF(ISNUMBER(P21),SUMIF(A:A,A21,P:P),"")</f>
        <v>0.9534918484320544</v>
      </c>
      <c r="R21" s="3">
        <f t="shared" si="6"/>
        <v>0.15444036006946446</v>
      </c>
      <c r="S21" s="8">
        <f t="shared" si="7"/>
        <v>6.474991378874138</v>
      </c>
    </row>
    <row r="22" spans="1:19" ht="15">
      <c r="A22" s="1">
        <v>24</v>
      </c>
      <c r="B22" s="5">
        <v>0.6458333333333334</v>
      </c>
      <c r="C22" s="1" t="s">
        <v>244</v>
      </c>
      <c r="D22" s="1">
        <v>5</v>
      </c>
      <c r="E22" s="1">
        <v>6</v>
      </c>
      <c r="F22" s="1" t="s">
        <v>248</v>
      </c>
      <c r="G22" s="2">
        <v>52.7144</v>
      </c>
      <c r="H22" s="6">
        <f>1+_xlfn.COUNTIFS(A:A,A22,O:O,"&lt;"&amp;O22)</f>
        <v>3</v>
      </c>
      <c r="I22" s="2">
        <f>_xlfn.AVERAGEIF(A:A,A22,G:G)</f>
        <v>49.862595833333316</v>
      </c>
      <c r="J22" s="2">
        <f t="shared" si="0"/>
        <v>2.851804166666682</v>
      </c>
      <c r="K22" s="2">
        <f t="shared" si="1"/>
        <v>92.85180416666668</v>
      </c>
      <c r="L22" s="2">
        <f t="shared" si="2"/>
        <v>262.7251030534655</v>
      </c>
      <c r="M22" s="2">
        <f>SUMIF(A:A,A22,L:L)</f>
        <v>2104.0807012218525</v>
      </c>
      <c r="N22" s="3">
        <f t="shared" si="3"/>
        <v>0.12486455624106976</v>
      </c>
      <c r="O22" s="7">
        <f t="shared" si="4"/>
        <v>8.008677803406036</v>
      </c>
      <c r="P22" s="3">
        <f t="shared" si="5"/>
        <v>0.12486455624106976</v>
      </c>
      <c r="Q22" s="3">
        <f>IF(ISNUMBER(P22),SUMIF(A:A,A22,P:P),"")</f>
        <v>0.9534918484320544</v>
      </c>
      <c r="R22" s="3">
        <f t="shared" si="6"/>
        <v>0.13095503275292825</v>
      </c>
      <c r="S22" s="8">
        <f t="shared" si="7"/>
        <v>7.636209002266385</v>
      </c>
    </row>
    <row r="23" spans="1:19" ht="15">
      <c r="A23" s="1">
        <v>24</v>
      </c>
      <c r="B23" s="5">
        <v>0.6458333333333334</v>
      </c>
      <c r="C23" s="1" t="s">
        <v>244</v>
      </c>
      <c r="D23" s="1">
        <v>5</v>
      </c>
      <c r="E23" s="1">
        <v>5</v>
      </c>
      <c r="F23" s="1" t="s">
        <v>247</v>
      </c>
      <c r="G23" s="2">
        <v>51.620233333333296</v>
      </c>
      <c r="H23" s="6">
        <f>1+_xlfn.COUNTIFS(A:A,A23,O:O,"&lt;"&amp;O23)</f>
        <v>4</v>
      </c>
      <c r="I23" s="2">
        <f>_xlfn.AVERAGEIF(A:A,A23,G:G)</f>
        <v>49.862595833333316</v>
      </c>
      <c r="J23" s="2">
        <f t="shared" si="0"/>
        <v>1.75763749999998</v>
      </c>
      <c r="K23" s="2">
        <f t="shared" si="1"/>
        <v>91.75763749999999</v>
      </c>
      <c r="L23" s="2">
        <f t="shared" si="2"/>
        <v>246.03117363566597</v>
      </c>
      <c r="M23" s="2">
        <f>SUMIF(A:A,A23,L:L)</f>
        <v>2104.0807012218525</v>
      </c>
      <c r="N23" s="3">
        <f t="shared" si="3"/>
        <v>0.11693048346139678</v>
      </c>
      <c r="O23" s="7">
        <f t="shared" si="4"/>
        <v>8.552089843450773</v>
      </c>
      <c r="P23" s="3">
        <f t="shared" si="5"/>
        <v>0.11693048346139678</v>
      </c>
      <c r="Q23" s="3">
        <f>IF(ISNUMBER(P23),SUMIF(A:A,A23,P:P),"")</f>
        <v>0.9534918484320544</v>
      </c>
      <c r="R23" s="3">
        <f t="shared" si="6"/>
        <v>0.12263396237071159</v>
      </c>
      <c r="S23" s="8">
        <f t="shared" si="7"/>
        <v>8.154347952788875</v>
      </c>
    </row>
    <row r="24" spans="1:19" ht="15">
      <c r="A24" s="1">
        <v>24</v>
      </c>
      <c r="B24" s="5">
        <v>0.6458333333333334</v>
      </c>
      <c r="C24" s="1" t="s">
        <v>244</v>
      </c>
      <c r="D24" s="1">
        <v>5</v>
      </c>
      <c r="E24" s="1">
        <v>2</v>
      </c>
      <c r="F24" s="1" t="s">
        <v>246</v>
      </c>
      <c r="G24" s="2">
        <v>48.0773333333334</v>
      </c>
      <c r="H24" s="6">
        <f>1+_xlfn.COUNTIFS(A:A,A24,O:O,"&lt;"&amp;O24)</f>
        <v>5</v>
      </c>
      <c r="I24" s="2">
        <f>_xlfn.AVERAGEIF(A:A,A24,G:G)</f>
        <v>49.862595833333316</v>
      </c>
      <c r="J24" s="2">
        <f t="shared" si="0"/>
        <v>-1.7852624999999165</v>
      </c>
      <c r="K24" s="2">
        <f t="shared" si="1"/>
        <v>88.21473750000008</v>
      </c>
      <c r="L24" s="2">
        <f t="shared" si="2"/>
        <v>198.9163232272282</v>
      </c>
      <c r="M24" s="2">
        <f>SUMIF(A:A,A24,L:L)</f>
        <v>2104.0807012218525</v>
      </c>
      <c r="N24" s="3">
        <f t="shared" si="3"/>
        <v>0.09453835259822319</v>
      </c>
      <c r="O24" s="7">
        <f t="shared" si="4"/>
        <v>10.577717640690036</v>
      </c>
      <c r="P24" s="3">
        <f t="shared" si="5"/>
        <v>0.09453835259822319</v>
      </c>
      <c r="Q24" s="3">
        <f>IF(ISNUMBER(P24),SUMIF(A:A,A24,P:P),"")</f>
        <v>0.9534918484320544</v>
      </c>
      <c r="R24" s="3">
        <f t="shared" si="6"/>
        <v>0.09914961806300117</v>
      </c>
      <c r="S24" s="8">
        <f t="shared" si="7"/>
        <v>10.08576754541389</v>
      </c>
    </row>
    <row r="25" spans="1:19" ht="15">
      <c r="A25" s="1">
        <v>24</v>
      </c>
      <c r="B25" s="5">
        <v>0.6458333333333334</v>
      </c>
      <c r="C25" s="1" t="s">
        <v>244</v>
      </c>
      <c r="D25" s="1">
        <v>5</v>
      </c>
      <c r="E25" s="1">
        <v>9</v>
      </c>
      <c r="F25" s="1" t="s">
        <v>251</v>
      </c>
      <c r="G25" s="2">
        <v>47.1024</v>
      </c>
      <c r="H25" s="6">
        <f>1+_xlfn.COUNTIFS(A:A,A25,O:O,"&lt;"&amp;O25)</f>
        <v>6</v>
      </c>
      <c r="I25" s="2">
        <f>_xlfn.AVERAGEIF(A:A,A25,G:G)</f>
        <v>49.862595833333316</v>
      </c>
      <c r="J25" s="2">
        <f t="shared" si="0"/>
        <v>-2.760195833333313</v>
      </c>
      <c r="K25" s="2">
        <f t="shared" si="1"/>
        <v>87.23980416666669</v>
      </c>
      <c r="L25" s="2">
        <f t="shared" si="2"/>
        <v>187.6142981839196</v>
      </c>
      <c r="M25" s="2">
        <f>SUMIF(A:A,A25,L:L)</f>
        <v>2104.0807012218525</v>
      </c>
      <c r="N25" s="3">
        <f t="shared" si="3"/>
        <v>0.08916687372065664</v>
      </c>
      <c r="O25" s="7">
        <f t="shared" si="4"/>
        <v>11.214927228836299</v>
      </c>
      <c r="P25" s="3">
        <f t="shared" si="5"/>
        <v>0.08916687372065664</v>
      </c>
      <c r="Q25" s="3">
        <f>IF(ISNUMBER(P25),SUMIF(A:A,A25,P:P),"")</f>
        <v>0.9534918484320544</v>
      </c>
      <c r="R25" s="3">
        <f t="shared" si="6"/>
        <v>0.09351613636475745</v>
      </c>
      <c r="S25" s="8">
        <f t="shared" si="7"/>
        <v>10.693341693454101</v>
      </c>
    </row>
    <row r="26" spans="1:19" ht="15">
      <c r="A26" s="1">
        <v>24</v>
      </c>
      <c r="B26" s="5">
        <v>0.6458333333333334</v>
      </c>
      <c r="C26" s="1" t="s">
        <v>244</v>
      </c>
      <c r="D26" s="1">
        <v>5</v>
      </c>
      <c r="E26" s="1">
        <v>7</v>
      </c>
      <c r="F26" s="1" t="s">
        <v>249</v>
      </c>
      <c r="G26" s="2">
        <v>38.9576999999999</v>
      </c>
      <c r="H26" s="6">
        <f>1+_xlfn.COUNTIFS(A:A,A26,O:O,"&lt;"&amp;O26)</f>
        <v>7</v>
      </c>
      <c r="I26" s="2">
        <f>_xlfn.AVERAGEIF(A:A,A26,G:G)</f>
        <v>49.862595833333316</v>
      </c>
      <c r="J26" s="2">
        <f t="shared" si="0"/>
        <v>-10.904895833333413</v>
      </c>
      <c r="K26" s="2">
        <f t="shared" si="1"/>
        <v>79.09510416666659</v>
      </c>
      <c r="L26" s="2">
        <f t="shared" si="2"/>
        <v>115.08905845481662</v>
      </c>
      <c r="M26" s="2">
        <f>SUMIF(A:A,A26,L:L)</f>
        <v>2104.0807012218525</v>
      </c>
      <c r="N26" s="3">
        <f t="shared" si="3"/>
        <v>0.05469802483715749</v>
      </c>
      <c r="O26" s="7">
        <f t="shared" si="4"/>
        <v>18.282195800984017</v>
      </c>
      <c r="P26" s="3">
        <f t="shared" si="5"/>
        <v>0.05469802483715749</v>
      </c>
      <c r="Q26" s="3">
        <f>IF(ISNUMBER(P26),SUMIF(A:A,A26,P:P),"")</f>
        <v>0.9534918484320544</v>
      </c>
      <c r="R26" s="3">
        <f t="shared" si="6"/>
        <v>0.05736601201898504</v>
      </c>
      <c r="S26" s="8">
        <f t="shared" si="7"/>
        <v>17.43192466767699</v>
      </c>
    </row>
    <row r="27" spans="1:19" ht="15">
      <c r="A27" s="1">
        <v>24</v>
      </c>
      <c r="B27" s="5">
        <v>0.6458333333333334</v>
      </c>
      <c r="C27" s="1" t="s">
        <v>244</v>
      </c>
      <c r="D27" s="1">
        <v>5</v>
      </c>
      <c r="E27" s="1">
        <v>12</v>
      </c>
      <c r="F27" s="1" t="s">
        <v>252</v>
      </c>
      <c r="G27" s="2">
        <v>36.2543666666667</v>
      </c>
      <c r="H27" s="6">
        <f>1+_xlfn.COUNTIFS(A:A,A27,O:O,"&lt;"&amp;O27)</f>
        <v>8</v>
      </c>
      <c r="I27" s="2">
        <f>_xlfn.AVERAGEIF(A:A,A27,G:G)</f>
        <v>49.862595833333316</v>
      </c>
      <c r="J27" s="2">
        <f t="shared" si="0"/>
        <v>-13.608229166666618</v>
      </c>
      <c r="K27" s="2">
        <f t="shared" si="1"/>
        <v>76.39177083333338</v>
      </c>
      <c r="L27" s="2">
        <f t="shared" si="2"/>
        <v>97.856904163615</v>
      </c>
      <c r="M27" s="2">
        <f>SUMIF(A:A,A27,L:L)</f>
        <v>2104.0807012218525</v>
      </c>
      <c r="N27" s="3">
        <f t="shared" si="3"/>
        <v>0.046508151567945515</v>
      </c>
      <c r="O27" s="7">
        <f t="shared" si="4"/>
        <v>21.50160705783076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9</v>
      </c>
      <c r="B28" s="5">
        <v>0.65625</v>
      </c>
      <c r="C28" s="1" t="s">
        <v>103</v>
      </c>
      <c r="D28" s="1">
        <v>5</v>
      </c>
      <c r="E28" s="1">
        <v>8</v>
      </c>
      <c r="F28" s="1" t="s">
        <v>115</v>
      </c>
      <c r="G28" s="2">
        <v>73.4372</v>
      </c>
      <c r="H28" s="6">
        <f>1+_xlfn.COUNTIFS(A:A,A28,O:O,"&lt;"&amp;O28)</f>
        <v>1</v>
      </c>
      <c r="I28" s="2">
        <f>_xlfn.AVERAGEIF(A:A,A28,G:G)</f>
        <v>47.42805757575756</v>
      </c>
      <c r="J28" s="2">
        <f t="shared" si="0"/>
        <v>26.00914242424244</v>
      </c>
      <c r="K28" s="2">
        <f t="shared" si="1"/>
        <v>116.00914242424244</v>
      </c>
      <c r="L28" s="2">
        <f t="shared" si="2"/>
        <v>1054.211681690175</v>
      </c>
      <c r="M28" s="2">
        <f>SUMIF(A:A,A28,L:L)</f>
        <v>3825.063188168341</v>
      </c>
      <c r="N28" s="3">
        <f t="shared" si="3"/>
        <v>0.2756063442170198</v>
      </c>
      <c r="O28" s="7">
        <f t="shared" si="4"/>
        <v>3.628363500996092</v>
      </c>
      <c r="P28" s="3">
        <f t="shared" si="5"/>
        <v>0.2756063442170198</v>
      </c>
      <c r="Q28" s="3">
        <f>IF(ISNUMBER(P28),SUMIF(A:A,A28,P:P),"")</f>
        <v>0.8805372974467686</v>
      </c>
      <c r="R28" s="3">
        <f t="shared" si="6"/>
        <v>0.31299792185541253</v>
      </c>
      <c r="S28" s="8">
        <f t="shared" si="7"/>
        <v>3.1949093913215942</v>
      </c>
    </row>
    <row r="29" spans="1:19" ht="15">
      <c r="A29" s="1">
        <v>9</v>
      </c>
      <c r="B29" s="5">
        <v>0.65625</v>
      </c>
      <c r="C29" s="1" t="s">
        <v>103</v>
      </c>
      <c r="D29" s="1">
        <v>5</v>
      </c>
      <c r="E29" s="1">
        <v>2</v>
      </c>
      <c r="F29" s="1" t="s">
        <v>110</v>
      </c>
      <c r="G29" s="2">
        <v>71.2073333333333</v>
      </c>
      <c r="H29" s="6">
        <f>1+_xlfn.COUNTIFS(A:A,A29,O:O,"&lt;"&amp;O29)</f>
        <v>2</v>
      </c>
      <c r="I29" s="2">
        <f>_xlfn.AVERAGEIF(A:A,A29,G:G)</f>
        <v>47.42805757575756</v>
      </c>
      <c r="J29" s="2">
        <f t="shared" si="0"/>
        <v>23.779275757575732</v>
      </c>
      <c r="K29" s="2">
        <f t="shared" si="1"/>
        <v>113.77927575757573</v>
      </c>
      <c r="L29" s="2">
        <f t="shared" si="2"/>
        <v>922.1948593782112</v>
      </c>
      <c r="M29" s="2">
        <f>SUMIF(A:A,A29,L:L)</f>
        <v>3825.063188168341</v>
      </c>
      <c r="N29" s="3">
        <f t="shared" si="3"/>
        <v>0.24109271246308764</v>
      </c>
      <c r="O29" s="7">
        <f t="shared" si="4"/>
        <v>4.1477819457239065</v>
      </c>
      <c r="P29" s="3">
        <f t="shared" si="5"/>
        <v>0.24109271246308764</v>
      </c>
      <c r="Q29" s="3">
        <f>IF(ISNUMBER(P29),SUMIF(A:A,A29,P:P),"")</f>
        <v>0.8805372974467686</v>
      </c>
      <c r="R29" s="3">
        <f t="shared" si="6"/>
        <v>0.27380181755181415</v>
      </c>
      <c r="S29" s="8">
        <f t="shared" si="7"/>
        <v>3.652276704886228</v>
      </c>
    </row>
    <row r="30" spans="1:19" ht="15">
      <c r="A30" s="1">
        <v>9</v>
      </c>
      <c r="B30" s="5">
        <v>0.65625</v>
      </c>
      <c r="C30" s="1" t="s">
        <v>103</v>
      </c>
      <c r="D30" s="1">
        <v>5</v>
      </c>
      <c r="E30" s="1">
        <v>5</v>
      </c>
      <c r="F30" s="1" t="s">
        <v>113</v>
      </c>
      <c r="G30" s="2">
        <v>58.935699999999905</v>
      </c>
      <c r="H30" s="6">
        <f>1+_xlfn.COUNTIFS(A:A,A30,O:O,"&lt;"&amp;O30)</f>
        <v>3</v>
      </c>
      <c r="I30" s="2">
        <f>_xlfn.AVERAGEIF(A:A,A30,G:G)</f>
        <v>47.42805757575756</v>
      </c>
      <c r="J30" s="2">
        <f t="shared" si="0"/>
        <v>11.507642424242341</v>
      </c>
      <c r="K30" s="2">
        <f t="shared" si="1"/>
        <v>101.50764242424233</v>
      </c>
      <c r="L30" s="2">
        <f t="shared" si="2"/>
        <v>441.6238693421837</v>
      </c>
      <c r="M30" s="2">
        <f>SUMIF(A:A,A30,L:L)</f>
        <v>3825.063188168341</v>
      </c>
      <c r="N30" s="3">
        <f t="shared" si="3"/>
        <v>0.11545531344637955</v>
      </c>
      <c r="O30" s="7">
        <f t="shared" si="4"/>
        <v>8.661359708355269</v>
      </c>
      <c r="P30" s="3">
        <f t="shared" si="5"/>
        <v>0.11545531344637955</v>
      </c>
      <c r="Q30" s="3">
        <f>IF(ISNUMBER(P30),SUMIF(A:A,A30,P:P),"")</f>
        <v>0.8805372974467686</v>
      </c>
      <c r="R30" s="3">
        <f t="shared" si="6"/>
        <v>0.13111916301689563</v>
      </c>
      <c r="S30" s="8">
        <f t="shared" si="7"/>
        <v>7.626650269809478</v>
      </c>
    </row>
    <row r="31" spans="1:19" ht="15">
      <c r="A31" s="1">
        <v>9</v>
      </c>
      <c r="B31" s="5">
        <v>0.65625</v>
      </c>
      <c r="C31" s="1" t="s">
        <v>103</v>
      </c>
      <c r="D31" s="1">
        <v>5</v>
      </c>
      <c r="E31" s="1">
        <v>4</v>
      </c>
      <c r="F31" s="1" t="s">
        <v>112</v>
      </c>
      <c r="G31" s="2">
        <v>54.3166333333333</v>
      </c>
      <c r="H31" s="6">
        <f>1+_xlfn.COUNTIFS(A:A,A31,O:O,"&lt;"&amp;O31)</f>
        <v>4</v>
      </c>
      <c r="I31" s="2">
        <f>_xlfn.AVERAGEIF(A:A,A31,G:G)</f>
        <v>47.42805757575756</v>
      </c>
      <c r="J31" s="2">
        <f t="shared" si="0"/>
        <v>6.888575757575737</v>
      </c>
      <c r="K31" s="2">
        <f t="shared" si="1"/>
        <v>96.88857575757574</v>
      </c>
      <c r="L31" s="2">
        <f t="shared" si="2"/>
        <v>334.72675606270053</v>
      </c>
      <c r="M31" s="2">
        <f>SUMIF(A:A,A31,L:L)</f>
        <v>3825.063188168341</v>
      </c>
      <c r="N31" s="3">
        <f t="shared" si="3"/>
        <v>0.08750881739629165</v>
      </c>
      <c r="O31" s="7">
        <f t="shared" si="4"/>
        <v>11.427419884688979</v>
      </c>
      <c r="P31" s="3">
        <f t="shared" si="5"/>
        <v>0.08750881739629165</v>
      </c>
      <c r="Q31" s="3">
        <f>IF(ISNUMBER(P31),SUMIF(A:A,A31,P:P),"")</f>
        <v>0.8805372974467686</v>
      </c>
      <c r="R31" s="3">
        <f t="shared" si="6"/>
        <v>0.09938115926495647</v>
      </c>
      <c r="S31" s="8">
        <f t="shared" si="7"/>
        <v>10.062269422053497</v>
      </c>
    </row>
    <row r="32" spans="1:19" ht="15">
      <c r="A32" s="1">
        <v>9</v>
      </c>
      <c r="B32" s="5">
        <v>0.65625</v>
      </c>
      <c r="C32" s="1" t="s">
        <v>103</v>
      </c>
      <c r="D32" s="1">
        <v>5</v>
      </c>
      <c r="E32" s="1">
        <v>7</v>
      </c>
      <c r="F32" s="1" t="s">
        <v>114</v>
      </c>
      <c r="G32" s="2">
        <v>53.993500000000004</v>
      </c>
      <c r="H32" s="6">
        <f>1+_xlfn.COUNTIFS(A:A,A32,O:O,"&lt;"&amp;O32)</f>
        <v>5</v>
      </c>
      <c r="I32" s="2">
        <f>_xlfn.AVERAGEIF(A:A,A32,G:G)</f>
        <v>47.42805757575756</v>
      </c>
      <c r="J32" s="2">
        <f t="shared" si="0"/>
        <v>6.565442424242441</v>
      </c>
      <c r="K32" s="2">
        <f t="shared" si="1"/>
        <v>96.56544242424243</v>
      </c>
      <c r="L32" s="2">
        <f t="shared" si="2"/>
        <v>328.2995800871681</v>
      </c>
      <c r="M32" s="2">
        <f>SUMIF(A:A,A32,L:L)</f>
        <v>3825.063188168341</v>
      </c>
      <c r="N32" s="3">
        <f t="shared" si="3"/>
        <v>0.0858285377095631</v>
      </c>
      <c r="O32" s="7">
        <f t="shared" si="4"/>
        <v>11.651136401553524</v>
      </c>
      <c r="P32" s="3">
        <f t="shared" si="5"/>
        <v>0.0858285377095631</v>
      </c>
      <c r="Q32" s="3">
        <f>IF(ISNUMBER(P32),SUMIF(A:A,A32,P:P),"")</f>
        <v>0.8805372974467686</v>
      </c>
      <c r="R32" s="3">
        <f t="shared" si="6"/>
        <v>0.09747291563734327</v>
      </c>
      <c r="S32" s="8">
        <f t="shared" si="7"/>
        <v>10.259260159207608</v>
      </c>
    </row>
    <row r="33" spans="1:19" ht="15">
      <c r="A33" s="1">
        <v>9</v>
      </c>
      <c r="B33" s="5">
        <v>0.65625</v>
      </c>
      <c r="C33" s="1" t="s">
        <v>103</v>
      </c>
      <c r="D33" s="1">
        <v>5</v>
      </c>
      <c r="E33" s="1">
        <v>11</v>
      </c>
      <c r="F33" s="1" t="s">
        <v>118</v>
      </c>
      <c r="G33" s="2">
        <v>51.755900000000096</v>
      </c>
      <c r="H33" s="6">
        <f>1+_xlfn.COUNTIFS(A:A,A33,O:O,"&lt;"&amp;O33)</f>
        <v>6</v>
      </c>
      <c r="I33" s="2">
        <f>_xlfn.AVERAGEIF(A:A,A33,G:G)</f>
        <v>47.42805757575756</v>
      </c>
      <c r="J33" s="2">
        <f t="shared" si="0"/>
        <v>4.327842424242533</v>
      </c>
      <c r="K33" s="2">
        <f t="shared" si="1"/>
        <v>94.32784242424253</v>
      </c>
      <c r="L33" s="2">
        <f t="shared" si="2"/>
        <v>287.0540557124333</v>
      </c>
      <c r="M33" s="2">
        <f>SUMIF(A:A,A33,L:L)</f>
        <v>3825.063188168341</v>
      </c>
      <c r="N33" s="3">
        <f t="shared" si="3"/>
        <v>0.07504557221442691</v>
      </c>
      <c r="O33" s="7">
        <f t="shared" si="4"/>
        <v>13.325236526183193</v>
      </c>
      <c r="P33" s="3">
        <f t="shared" si="5"/>
        <v>0.07504557221442691</v>
      </c>
      <c r="Q33" s="3">
        <f>IF(ISNUMBER(P33),SUMIF(A:A,A33,P:P),"")</f>
        <v>0.8805372974467686</v>
      </c>
      <c r="R33" s="3">
        <f t="shared" si="6"/>
        <v>0.08522702267357808</v>
      </c>
      <c r="S33" s="8">
        <f t="shared" si="7"/>
        <v>11.733367758604315</v>
      </c>
    </row>
    <row r="34" spans="1:19" ht="15">
      <c r="A34" s="1">
        <v>9</v>
      </c>
      <c r="B34" s="5">
        <v>0.65625</v>
      </c>
      <c r="C34" s="1" t="s">
        <v>103</v>
      </c>
      <c r="D34" s="1">
        <v>5</v>
      </c>
      <c r="E34" s="1">
        <v>3</v>
      </c>
      <c r="F34" s="1" t="s">
        <v>111</v>
      </c>
      <c r="G34" s="2">
        <v>29.6218666666667</v>
      </c>
      <c r="H34" s="6">
        <f>1+_xlfn.COUNTIFS(A:A,A34,O:O,"&lt;"&amp;O34)</f>
        <v>9</v>
      </c>
      <c r="I34" s="2">
        <f>_xlfn.AVERAGEIF(A:A,A34,G:G)</f>
        <v>47.42805757575756</v>
      </c>
      <c r="J34" s="2">
        <f t="shared" si="0"/>
        <v>-17.806190909090862</v>
      </c>
      <c r="K34" s="2">
        <f t="shared" si="1"/>
        <v>72.19380909090914</v>
      </c>
      <c r="L34" s="2">
        <f t="shared" si="2"/>
        <v>76.0680660547809</v>
      </c>
      <c r="M34" s="2">
        <f>SUMIF(A:A,A34,L:L)</f>
        <v>3825.063188168341</v>
      </c>
      <c r="N34" s="3">
        <f t="shared" si="3"/>
        <v>0.019886747568007273</v>
      </c>
      <c r="O34" s="7">
        <f t="shared" si="4"/>
        <v>50.284743474531055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9</v>
      </c>
      <c r="B35" s="5">
        <v>0.65625</v>
      </c>
      <c r="C35" s="1" t="s">
        <v>103</v>
      </c>
      <c r="D35" s="1">
        <v>5</v>
      </c>
      <c r="E35" s="1">
        <v>9</v>
      </c>
      <c r="F35" s="1" t="s">
        <v>116</v>
      </c>
      <c r="G35" s="2">
        <v>23.9190666666667</v>
      </c>
      <c r="H35" s="6">
        <f>1+_xlfn.COUNTIFS(A:A,A35,O:O,"&lt;"&amp;O35)</f>
        <v>11</v>
      </c>
      <c r="I35" s="2">
        <f>_xlfn.AVERAGEIF(A:A,A35,G:G)</f>
        <v>47.42805757575756</v>
      </c>
      <c r="J35" s="2">
        <f t="shared" si="0"/>
        <v>-23.508990909090862</v>
      </c>
      <c r="K35" s="2">
        <f t="shared" si="1"/>
        <v>66.49100909090913</v>
      </c>
      <c r="L35" s="2">
        <f t="shared" si="2"/>
        <v>54.02573707143077</v>
      </c>
      <c r="M35" s="2">
        <f>SUMIF(A:A,A35,L:L)</f>
        <v>3825.063188168341</v>
      </c>
      <c r="N35" s="3">
        <f t="shared" si="3"/>
        <v>0.014124142377188122</v>
      </c>
      <c r="O35" s="7">
        <f t="shared" si="4"/>
        <v>70.80075896254758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9</v>
      </c>
      <c r="B36" s="5">
        <v>0.65625</v>
      </c>
      <c r="C36" s="1" t="s">
        <v>103</v>
      </c>
      <c r="D36" s="1">
        <v>5</v>
      </c>
      <c r="E36" s="1">
        <v>10</v>
      </c>
      <c r="F36" s="1" t="s">
        <v>117</v>
      </c>
      <c r="G36" s="2">
        <v>36.4997333333333</v>
      </c>
      <c r="H36" s="6">
        <f>1+_xlfn.COUNTIFS(A:A,A36,O:O,"&lt;"&amp;O36)</f>
        <v>8</v>
      </c>
      <c r="I36" s="2">
        <f>_xlfn.AVERAGEIF(A:A,A36,G:G)</f>
        <v>47.42805757575756</v>
      </c>
      <c r="J36" s="2">
        <f t="shared" si="0"/>
        <v>-10.92832424242426</v>
      </c>
      <c r="K36" s="2">
        <f t="shared" si="1"/>
        <v>79.07167575757575</v>
      </c>
      <c r="L36" s="2">
        <f t="shared" si="2"/>
        <v>114.92739089724665</v>
      </c>
      <c r="M36" s="2">
        <f>SUMIF(A:A,A36,L:L)</f>
        <v>3825.063188168341</v>
      </c>
      <c r="N36" s="3">
        <f t="shared" si="3"/>
        <v>0.03004588035375187</v>
      </c>
      <c r="O36" s="7">
        <f t="shared" si="4"/>
        <v>33.28243300666438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9</v>
      </c>
      <c r="B37" s="5">
        <v>0.65625</v>
      </c>
      <c r="C37" s="1" t="s">
        <v>103</v>
      </c>
      <c r="D37" s="1">
        <v>5</v>
      </c>
      <c r="E37" s="1">
        <v>12</v>
      </c>
      <c r="F37" s="1" t="s">
        <v>119</v>
      </c>
      <c r="G37" s="2">
        <v>40.233966666666596</v>
      </c>
      <c r="H37" s="6">
        <f>1+_xlfn.COUNTIFS(A:A,A37,O:O,"&lt;"&amp;O37)</f>
        <v>7</v>
      </c>
      <c r="I37" s="2">
        <f>_xlfn.AVERAGEIF(A:A,A37,G:G)</f>
        <v>47.42805757575756</v>
      </c>
      <c r="J37" s="2">
        <f t="shared" si="0"/>
        <v>-7.194090909090967</v>
      </c>
      <c r="K37" s="2">
        <f t="shared" si="1"/>
        <v>82.80590909090904</v>
      </c>
      <c r="L37" s="2">
        <f t="shared" si="2"/>
        <v>143.79009254541523</v>
      </c>
      <c r="M37" s="2">
        <f>SUMIF(A:A,A37,L:L)</f>
        <v>3825.063188168341</v>
      </c>
      <c r="N37" s="3">
        <f t="shared" si="3"/>
        <v>0.037591560053226246</v>
      </c>
      <c r="O37" s="7">
        <f t="shared" si="4"/>
        <v>26.601715879417895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9</v>
      </c>
      <c r="B38" s="5">
        <v>0.65625</v>
      </c>
      <c r="C38" s="1" t="s">
        <v>103</v>
      </c>
      <c r="D38" s="1">
        <v>5</v>
      </c>
      <c r="E38" s="1">
        <v>13</v>
      </c>
      <c r="F38" s="1" t="s">
        <v>120</v>
      </c>
      <c r="G38" s="2">
        <v>27.787733333333296</v>
      </c>
      <c r="H38" s="6">
        <f>1+_xlfn.COUNTIFS(A:A,A38,O:O,"&lt;"&amp;O38)</f>
        <v>10</v>
      </c>
      <c r="I38" s="2">
        <f>_xlfn.AVERAGEIF(A:A,A38,G:G)</f>
        <v>47.42805757575756</v>
      </c>
      <c r="J38" s="2">
        <f t="shared" si="0"/>
        <v>-19.640324242424267</v>
      </c>
      <c r="K38" s="2">
        <f t="shared" si="1"/>
        <v>70.35967575757573</v>
      </c>
      <c r="L38" s="2">
        <f t="shared" si="2"/>
        <v>68.141099326596</v>
      </c>
      <c r="M38" s="2">
        <f>SUMIF(A:A,A38,L:L)</f>
        <v>3825.063188168341</v>
      </c>
      <c r="N38" s="3">
        <f t="shared" si="3"/>
        <v>0.0178143722010579</v>
      </c>
      <c r="O38" s="7">
        <f t="shared" si="4"/>
        <v>56.134450808242086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25</v>
      </c>
      <c r="B39" s="5">
        <v>0.6666666666666666</v>
      </c>
      <c r="C39" s="1" t="s">
        <v>244</v>
      </c>
      <c r="D39" s="1">
        <v>6</v>
      </c>
      <c r="E39" s="1">
        <v>4</v>
      </c>
      <c r="F39" s="1" t="s">
        <v>256</v>
      </c>
      <c r="G39" s="2">
        <v>77.1544</v>
      </c>
      <c r="H39" s="6">
        <f>1+_xlfn.COUNTIFS(A:A,A39,O:O,"&lt;"&amp;O39)</f>
        <v>1</v>
      </c>
      <c r="I39" s="2">
        <f>_xlfn.AVERAGEIF(A:A,A39,G:G)</f>
        <v>48.27990555555556</v>
      </c>
      <c r="J39" s="2">
        <f t="shared" si="0"/>
        <v>28.874494444444437</v>
      </c>
      <c r="K39" s="2">
        <f t="shared" si="1"/>
        <v>118.87449444444444</v>
      </c>
      <c r="L39" s="2">
        <f t="shared" si="2"/>
        <v>1251.9650884750474</v>
      </c>
      <c r="M39" s="2">
        <f>SUMIF(A:A,A39,L:L)</f>
        <v>3724.424610525098</v>
      </c>
      <c r="N39" s="3">
        <f t="shared" si="3"/>
        <v>0.33614993439175445</v>
      </c>
      <c r="O39" s="7">
        <f t="shared" si="4"/>
        <v>2.9748629932337995</v>
      </c>
      <c r="P39" s="3">
        <f t="shared" si="5"/>
        <v>0.33614993439175445</v>
      </c>
      <c r="Q39" s="3">
        <f>IF(ISNUMBER(P39),SUMIF(A:A,A39,P:P),"")</f>
        <v>0.837340146341133</v>
      </c>
      <c r="R39" s="3">
        <f t="shared" si="6"/>
        <v>0.401449680706945</v>
      </c>
      <c r="S39" s="8">
        <f t="shared" si="7"/>
        <v>2.490972214099211</v>
      </c>
    </row>
    <row r="40" spans="1:19" ht="15">
      <c r="A40" s="1">
        <v>25</v>
      </c>
      <c r="B40" s="5">
        <v>0.6666666666666666</v>
      </c>
      <c r="C40" s="1" t="s">
        <v>244</v>
      </c>
      <c r="D40" s="1">
        <v>6</v>
      </c>
      <c r="E40" s="1">
        <v>5</v>
      </c>
      <c r="F40" s="1" t="s">
        <v>257</v>
      </c>
      <c r="G40" s="2">
        <v>58.9976666666667</v>
      </c>
      <c r="H40" s="6">
        <f>1+_xlfn.COUNTIFS(A:A,A40,O:O,"&lt;"&amp;O40)</f>
        <v>2</v>
      </c>
      <c r="I40" s="2">
        <f>_xlfn.AVERAGEIF(A:A,A40,G:G)</f>
        <v>48.27990555555556</v>
      </c>
      <c r="J40" s="2">
        <f t="shared" si="0"/>
        <v>10.717761111111145</v>
      </c>
      <c r="K40" s="2">
        <f t="shared" si="1"/>
        <v>100.71776111111114</v>
      </c>
      <c r="L40" s="2">
        <f t="shared" si="2"/>
        <v>421.18226212806997</v>
      </c>
      <c r="M40" s="2">
        <f>SUMIF(A:A,A40,L:L)</f>
        <v>3724.424610525098</v>
      </c>
      <c r="N40" s="3">
        <f t="shared" si="3"/>
        <v>0.11308653179280985</v>
      </c>
      <c r="O40" s="7">
        <f t="shared" si="4"/>
        <v>8.842785998885686</v>
      </c>
      <c r="P40" s="3">
        <f t="shared" si="5"/>
        <v>0.11308653179280985</v>
      </c>
      <c r="Q40" s="3">
        <f>IF(ISNUMBER(P40),SUMIF(A:A,A40,P:P),"")</f>
        <v>0.837340146341133</v>
      </c>
      <c r="R40" s="3">
        <f t="shared" si="6"/>
        <v>0.1350544725306152</v>
      </c>
      <c r="S40" s="8">
        <f t="shared" si="7"/>
        <v>7.404419722370262</v>
      </c>
    </row>
    <row r="41" spans="1:19" ht="15">
      <c r="A41" s="1">
        <v>25</v>
      </c>
      <c r="B41" s="5">
        <v>0.6666666666666666</v>
      </c>
      <c r="C41" s="1" t="s">
        <v>244</v>
      </c>
      <c r="D41" s="1">
        <v>6</v>
      </c>
      <c r="E41" s="1">
        <v>3</v>
      </c>
      <c r="F41" s="1" t="s">
        <v>255</v>
      </c>
      <c r="G41" s="2">
        <v>58.5826</v>
      </c>
      <c r="H41" s="6">
        <f>1+_xlfn.COUNTIFS(A:A,A41,O:O,"&lt;"&amp;O41)</f>
        <v>3</v>
      </c>
      <c r="I41" s="2">
        <f>_xlfn.AVERAGEIF(A:A,A41,G:G)</f>
        <v>48.27990555555556</v>
      </c>
      <c r="J41" s="2">
        <f t="shared" si="0"/>
        <v>10.302694444444441</v>
      </c>
      <c r="K41" s="2">
        <f t="shared" si="1"/>
        <v>100.30269444444444</v>
      </c>
      <c r="L41" s="2">
        <f t="shared" si="2"/>
        <v>410.82267210753287</v>
      </c>
      <c r="M41" s="2">
        <f>SUMIF(A:A,A41,L:L)</f>
        <v>3724.424610525098</v>
      </c>
      <c r="N41" s="3">
        <f t="shared" si="3"/>
        <v>0.11030500414656316</v>
      </c>
      <c r="O41" s="7">
        <f t="shared" si="4"/>
        <v>9.065771836346535</v>
      </c>
      <c r="P41" s="3">
        <f t="shared" si="5"/>
        <v>0.11030500414656316</v>
      </c>
      <c r="Q41" s="3">
        <f>IF(ISNUMBER(P41),SUMIF(A:A,A41,P:P),"")</f>
        <v>0.837340146341133</v>
      </c>
      <c r="R41" s="3">
        <f t="shared" si="6"/>
        <v>0.1317326114465612</v>
      </c>
      <c r="S41" s="8">
        <f t="shared" si="7"/>
        <v>7.591134716141728</v>
      </c>
    </row>
    <row r="42" spans="1:19" ht="15">
      <c r="A42" s="1">
        <v>25</v>
      </c>
      <c r="B42" s="5">
        <v>0.6666666666666666</v>
      </c>
      <c r="C42" s="1" t="s">
        <v>244</v>
      </c>
      <c r="D42" s="1">
        <v>6</v>
      </c>
      <c r="E42" s="1">
        <v>2</v>
      </c>
      <c r="F42" s="1" t="s">
        <v>254</v>
      </c>
      <c r="G42" s="2">
        <v>56.0336333333333</v>
      </c>
      <c r="H42" s="6">
        <f>1+_xlfn.COUNTIFS(A:A,A42,O:O,"&lt;"&amp;O42)</f>
        <v>4</v>
      </c>
      <c r="I42" s="2">
        <f>_xlfn.AVERAGEIF(A:A,A42,G:G)</f>
        <v>48.27990555555556</v>
      </c>
      <c r="J42" s="2">
        <f t="shared" si="0"/>
        <v>7.7537277777777405</v>
      </c>
      <c r="K42" s="2">
        <f t="shared" si="1"/>
        <v>97.75372777777774</v>
      </c>
      <c r="L42" s="2">
        <f t="shared" si="2"/>
        <v>352.5610034340547</v>
      </c>
      <c r="M42" s="2">
        <f>SUMIF(A:A,A42,L:L)</f>
        <v>3724.424610525098</v>
      </c>
      <c r="N42" s="3">
        <f t="shared" si="3"/>
        <v>0.09466187137678374</v>
      </c>
      <c r="O42" s="7">
        <f t="shared" si="4"/>
        <v>10.563915391231687</v>
      </c>
      <c r="P42" s="3">
        <f t="shared" si="5"/>
        <v>0.09466187137678374</v>
      </c>
      <c r="Q42" s="3">
        <f>IF(ISNUMBER(P42),SUMIF(A:A,A42,P:P),"")</f>
        <v>0.837340146341133</v>
      </c>
      <c r="R42" s="3">
        <f t="shared" si="6"/>
        <v>0.1130506781388915</v>
      </c>
      <c r="S42" s="8">
        <f t="shared" si="7"/>
        <v>8.845590459629289</v>
      </c>
    </row>
    <row r="43" spans="1:19" ht="15">
      <c r="A43" s="1">
        <v>25</v>
      </c>
      <c r="B43" s="5">
        <v>0.6666666666666666</v>
      </c>
      <c r="C43" s="1" t="s">
        <v>244</v>
      </c>
      <c r="D43" s="1">
        <v>6</v>
      </c>
      <c r="E43" s="1">
        <v>13</v>
      </c>
      <c r="F43" s="1" t="s">
        <v>263</v>
      </c>
      <c r="G43" s="2">
        <v>50.8655000000001</v>
      </c>
      <c r="H43" s="6">
        <f>1+_xlfn.COUNTIFS(A:A,A43,O:O,"&lt;"&amp;O43)</f>
        <v>5</v>
      </c>
      <c r="I43" s="2">
        <f>_xlfn.AVERAGEIF(A:A,A43,G:G)</f>
        <v>48.27990555555556</v>
      </c>
      <c r="J43" s="2">
        <f t="shared" si="0"/>
        <v>2.5855944444445385</v>
      </c>
      <c r="K43" s="2">
        <f t="shared" si="1"/>
        <v>92.58559444444454</v>
      </c>
      <c r="L43" s="2">
        <f t="shared" si="2"/>
        <v>258.56204039135457</v>
      </c>
      <c r="M43" s="2">
        <f>SUMIF(A:A,A43,L:L)</f>
        <v>3724.424610525098</v>
      </c>
      <c r="N43" s="3">
        <f t="shared" si="3"/>
        <v>0.06942335190801473</v>
      </c>
      <c r="O43" s="7">
        <f t="shared" si="4"/>
        <v>14.404375077207312</v>
      </c>
      <c r="P43" s="3">
        <f t="shared" si="5"/>
        <v>0.06942335190801473</v>
      </c>
      <c r="Q43" s="3">
        <f>IF(ISNUMBER(P43),SUMIF(A:A,A43,P:P),"")</f>
        <v>0.837340146341133</v>
      </c>
      <c r="R43" s="3">
        <f t="shared" si="6"/>
        <v>0.08290937943363771</v>
      </c>
      <c r="S43" s="8">
        <f t="shared" si="7"/>
        <v>12.061361535101339</v>
      </c>
    </row>
    <row r="44" spans="1:19" ht="15">
      <c r="A44" s="1">
        <v>25</v>
      </c>
      <c r="B44" s="5">
        <v>0.6666666666666666</v>
      </c>
      <c r="C44" s="1" t="s">
        <v>244</v>
      </c>
      <c r="D44" s="1">
        <v>6</v>
      </c>
      <c r="E44" s="1">
        <v>1</v>
      </c>
      <c r="F44" s="1" t="s">
        <v>253</v>
      </c>
      <c r="G44" s="2">
        <v>42.953933333333296</v>
      </c>
      <c r="H44" s="6">
        <f>1+_xlfn.COUNTIFS(A:A,A44,O:O,"&lt;"&amp;O44)</f>
        <v>9</v>
      </c>
      <c r="I44" s="2">
        <f>_xlfn.AVERAGEIF(A:A,A44,G:G)</f>
        <v>48.27990555555556</v>
      </c>
      <c r="J44" s="2">
        <f t="shared" si="0"/>
        <v>-5.325972222222262</v>
      </c>
      <c r="K44" s="2">
        <f t="shared" si="1"/>
        <v>84.67402777777774</v>
      </c>
      <c r="L44" s="2">
        <f t="shared" si="2"/>
        <v>160.84508015333716</v>
      </c>
      <c r="M44" s="2">
        <f>SUMIF(A:A,A44,L:L)</f>
        <v>3724.424610525098</v>
      </c>
      <c r="N44" s="3">
        <f t="shared" si="3"/>
        <v>0.04318655818640936</v>
      </c>
      <c r="O44" s="7">
        <f t="shared" si="4"/>
        <v>23.155353007841594</v>
      </c>
      <c r="P44" s="3">
        <f t="shared" si="5"/>
      </c>
      <c r="Q44" s="3">
        <f>IF(ISNUMBER(P44),SUMIF(A:A,A44,P:P),"")</f>
      </c>
      <c r="R44" s="3">
        <f t="shared" si="6"/>
      </c>
      <c r="S44" s="8">
        <f t="shared" si="7"/>
      </c>
    </row>
    <row r="45" spans="1:19" ht="15">
      <c r="A45" s="1">
        <v>25</v>
      </c>
      <c r="B45" s="5">
        <v>0.6666666666666666</v>
      </c>
      <c r="C45" s="1" t="s">
        <v>244</v>
      </c>
      <c r="D45" s="1">
        <v>6</v>
      </c>
      <c r="E45" s="1">
        <v>6</v>
      </c>
      <c r="F45" s="1" t="s">
        <v>258</v>
      </c>
      <c r="G45" s="2">
        <v>46.8228666666666</v>
      </c>
      <c r="H45" s="6">
        <f>1+_xlfn.COUNTIFS(A:A,A45,O:O,"&lt;"&amp;O45)</f>
        <v>7</v>
      </c>
      <c r="I45" s="2">
        <f>_xlfn.AVERAGEIF(A:A,A45,G:G)</f>
        <v>48.27990555555556</v>
      </c>
      <c r="J45" s="2">
        <f t="shared" si="0"/>
        <v>-1.4570388888889596</v>
      </c>
      <c r="K45" s="2">
        <f t="shared" si="1"/>
        <v>88.54296111111104</v>
      </c>
      <c r="L45" s="2">
        <f t="shared" si="2"/>
        <v>202.87249264926757</v>
      </c>
      <c r="M45" s="2">
        <f>SUMIF(A:A,A45,L:L)</f>
        <v>3724.424610525098</v>
      </c>
      <c r="N45" s="3">
        <f t="shared" si="3"/>
        <v>0.05447082807796854</v>
      </c>
      <c r="O45" s="7">
        <f t="shared" si="4"/>
        <v>18.35845048231355</v>
      </c>
      <c r="P45" s="3">
        <f t="shared" si="5"/>
        <v>0.05447082807796854</v>
      </c>
      <c r="Q45" s="3">
        <f>IF(ISNUMBER(P45),SUMIF(A:A,A45,P:P),"")</f>
        <v>0.837340146341133</v>
      </c>
      <c r="R45" s="3">
        <f t="shared" si="6"/>
        <v>0.06505221123815205</v>
      </c>
      <c r="S45" s="8">
        <f t="shared" si="7"/>
        <v>15.372267613456872</v>
      </c>
    </row>
    <row r="46" spans="1:19" ht="15">
      <c r="A46" s="1">
        <v>25</v>
      </c>
      <c r="B46" s="5">
        <v>0.6666666666666666</v>
      </c>
      <c r="C46" s="1" t="s">
        <v>244</v>
      </c>
      <c r="D46" s="1">
        <v>6</v>
      </c>
      <c r="E46" s="1">
        <v>7</v>
      </c>
      <c r="F46" s="1" t="s">
        <v>259</v>
      </c>
      <c r="G46" s="2">
        <v>39.0983333333334</v>
      </c>
      <c r="H46" s="6">
        <f>1+_xlfn.COUNTIFS(A:A,A46,O:O,"&lt;"&amp;O46)</f>
        <v>10</v>
      </c>
      <c r="I46" s="2">
        <f>_xlfn.AVERAGEIF(A:A,A46,G:G)</f>
        <v>48.27990555555556</v>
      </c>
      <c r="J46" s="2">
        <f t="shared" si="0"/>
        <v>-9.181572222222158</v>
      </c>
      <c r="K46" s="2">
        <f t="shared" si="1"/>
        <v>80.81842777777784</v>
      </c>
      <c r="L46" s="2">
        <f t="shared" si="2"/>
        <v>127.6261984275841</v>
      </c>
      <c r="M46" s="2">
        <f>SUMIF(A:A,A46,L:L)</f>
        <v>3724.424610525098</v>
      </c>
      <c r="N46" s="3">
        <f t="shared" si="3"/>
        <v>0.03426735986732468</v>
      </c>
      <c r="O46" s="7">
        <f t="shared" si="4"/>
        <v>29.18228903165489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25</v>
      </c>
      <c r="B47" s="5">
        <v>0.6666666666666666</v>
      </c>
      <c r="C47" s="1" t="s">
        <v>244</v>
      </c>
      <c r="D47" s="1">
        <v>6</v>
      </c>
      <c r="E47" s="1">
        <v>10</v>
      </c>
      <c r="F47" s="1" t="s">
        <v>260</v>
      </c>
      <c r="G47" s="2">
        <v>48.222466666666705</v>
      </c>
      <c r="H47" s="6">
        <f>1+_xlfn.COUNTIFS(A:A,A47,O:O,"&lt;"&amp;O47)</f>
        <v>6</v>
      </c>
      <c r="I47" s="2">
        <f>_xlfn.AVERAGEIF(A:A,A47,G:G)</f>
        <v>48.27990555555556</v>
      </c>
      <c r="J47" s="2">
        <f t="shared" si="0"/>
        <v>-0.05743888888885351</v>
      </c>
      <c r="K47" s="2">
        <f t="shared" si="1"/>
        <v>89.94256111111115</v>
      </c>
      <c r="L47" s="2">
        <f t="shared" si="2"/>
        <v>220.64468922827578</v>
      </c>
      <c r="M47" s="2">
        <f>SUMIF(A:A,A47,L:L)</f>
        <v>3724.424610525098</v>
      </c>
      <c r="N47" s="3">
        <f t="shared" si="3"/>
        <v>0.059242624647238486</v>
      </c>
      <c r="O47" s="7">
        <f t="shared" si="4"/>
        <v>16.879738295771364</v>
      </c>
      <c r="P47" s="3">
        <f t="shared" si="5"/>
        <v>0.059242624647238486</v>
      </c>
      <c r="Q47" s="3">
        <f>IF(ISNUMBER(P47),SUMIF(A:A,A47,P:P),"")</f>
        <v>0.837340146341133</v>
      </c>
      <c r="R47" s="3">
        <f t="shared" si="6"/>
        <v>0.07075096650519727</v>
      </c>
      <c r="S47" s="8">
        <f t="shared" si="7"/>
        <v>14.134082534781221</v>
      </c>
    </row>
    <row r="48" spans="1:19" ht="15">
      <c r="A48" s="1">
        <v>25</v>
      </c>
      <c r="B48" s="5">
        <v>0.6666666666666666</v>
      </c>
      <c r="C48" s="1" t="s">
        <v>244</v>
      </c>
      <c r="D48" s="1">
        <v>6</v>
      </c>
      <c r="E48" s="1">
        <v>11</v>
      </c>
      <c r="F48" s="1" t="s">
        <v>261</v>
      </c>
      <c r="G48" s="2">
        <v>42.991633333333304</v>
      </c>
      <c r="H48" s="6">
        <f>1+_xlfn.COUNTIFS(A:A,A48,O:O,"&lt;"&amp;O48)</f>
        <v>8</v>
      </c>
      <c r="I48" s="2">
        <f>_xlfn.AVERAGEIF(A:A,A48,G:G)</f>
        <v>48.27990555555556</v>
      </c>
      <c r="J48" s="2">
        <f t="shared" si="0"/>
        <v>-5.288272222222254</v>
      </c>
      <c r="K48" s="2">
        <f t="shared" si="1"/>
        <v>84.71172777777775</v>
      </c>
      <c r="L48" s="2">
        <f t="shared" si="2"/>
        <v>161.20932352859293</v>
      </c>
      <c r="M48" s="2">
        <f>SUMIF(A:A,A48,L:L)</f>
        <v>3724.424610525098</v>
      </c>
      <c r="N48" s="3">
        <f t="shared" si="3"/>
        <v>0.04328435674950188</v>
      </c>
      <c r="O48" s="7">
        <f t="shared" si="4"/>
        <v>23.10303479354601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25</v>
      </c>
      <c r="B49" s="5">
        <v>0.6666666666666666</v>
      </c>
      <c r="C49" s="1" t="s">
        <v>244</v>
      </c>
      <c r="D49" s="1">
        <v>6</v>
      </c>
      <c r="E49" s="1">
        <v>12</v>
      </c>
      <c r="F49" s="1" t="s">
        <v>262</v>
      </c>
      <c r="G49" s="2">
        <v>37.336000000000006</v>
      </c>
      <c r="H49" s="6">
        <f>1+_xlfn.COUNTIFS(A:A,A49,O:O,"&lt;"&amp;O49)</f>
        <v>11</v>
      </c>
      <c r="I49" s="2">
        <f>_xlfn.AVERAGEIF(A:A,A49,G:G)</f>
        <v>48.27990555555556</v>
      </c>
      <c r="J49" s="2">
        <f t="shared" si="0"/>
        <v>-10.943905555555553</v>
      </c>
      <c r="K49" s="2">
        <f t="shared" si="1"/>
        <v>79.05609444444445</v>
      </c>
      <c r="L49" s="2">
        <f t="shared" si="2"/>
        <v>114.81999792487845</v>
      </c>
      <c r="M49" s="2">
        <f>SUMIF(A:A,A49,L:L)</f>
        <v>3724.424610525098</v>
      </c>
      <c r="N49" s="3">
        <f t="shared" si="3"/>
        <v>0.03082892256709963</v>
      </c>
      <c r="O49" s="7">
        <f t="shared" si="4"/>
        <v>32.437072616582185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25</v>
      </c>
      <c r="B50" s="5">
        <v>0.6666666666666666</v>
      </c>
      <c r="C50" s="1" t="s">
        <v>244</v>
      </c>
      <c r="D50" s="1">
        <v>6</v>
      </c>
      <c r="E50" s="1">
        <v>16</v>
      </c>
      <c r="F50" s="1" t="s">
        <v>264</v>
      </c>
      <c r="G50" s="2">
        <v>20.2998333333333</v>
      </c>
      <c r="H50" s="6">
        <f>1+_xlfn.COUNTIFS(A:A,A50,O:O,"&lt;"&amp;O50)</f>
        <v>12</v>
      </c>
      <c r="I50" s="2">
        <f>_xlfn.AVERAGEIF(A:A,A50,G:G)</f>
        <v>48.27990555555556</v>
      </c>
      <c r="J50" s="2">
        <f t="shared" si="0"/>
        <v>-27.980072222222258</v>
      </c>
      <c r="K50" s="2">
        <f t="shared" si="1"/>
        <v>62.01992777777774</v>
      </c>
      <c r="L50" s="2">
        <f t="shared" si="2"/>
        <v>41.313762077102275</v>
      </c>
      <c r="M50" s="2">
        <f>SUMIF(A:A,A50,L:L)</f>
        <v>3724.424610525098</v>
      </c>
      <c r="N50" s="3">
        <f t="shared" si="3"/>
        <v>0.011092656288531382</v>
      </c>
      <c r="O50" s="7">
        <f t="shared" si="4"/>
        <v>90.14973275913118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21</v>
      </c>
      <c r="B51" s="5">
        <v>0.6701388888888888</v>
      </c>
      <c r="C51" s="1" t="s">
        <v>205</v>
      </c>
      <c r="D51" s="1">
        <v>4</v>
      </c>
      <c r="E51" s="1">
        <v>2</v>
      </c>
      <c r="F51" s="1" t="s">
        <v>219</v>
      </c>
      <c r="G51" s="2">
        <v>67.1996666666666</v>
      </c>
      <c r="H51" s="6">
        <f>1+_xlfn.COUNTIFS(A:A,A51,O:O,"&lt;"&amp;O51)</f>
        <v>1</v>
      </c>
      <c r="I51" s="2">
        <f>_xlfn.AVERAGEIF(A:A,A51,G:G)</f>
        <v>52.113028571428565</v>
      </c>
      <c r="J51" s="2">
        <f t="shared" si="0"/>
        <v>15.086638095238037</v>
      </c>
      <c r="K51" s="2">
        <f t="shared" si="1"/>
        <v>105.08663809523804</v>
      </c>
      <c r="L51" s="2">
        <f t="shared" si="2"/>
        <v>547.4101210311211</v>
      </c>
      <c r="M51" s="2">
        <f>SUMIF(A:A,A51,L:L)</f>
        <v>1872.3333813717227</v>
      </c>
      <c r="N51" s="3">
        <f t="shared" si="3"/>
        <v>0.2923678691398823</v>
      </c>
      <c r="O51" s="7">
        <f t="shared" si="4"/>
        <v>3.420348490899162</v>
      </c>
      <c r="P51" s="3">
        <f t="shared" si="5"/>
        <v>0.2923678691398823</v>
      </c>
      <c r="Q51" s="3">
        <f>IF(ISNUMBER(P51),SUMIF(A:A,A51,P:P),"")</f>
        <v>0.9593615429940919</v>
      </c>
      <c r="R51" s="3">
        <f t="shared" si="6"/>
        <v>0.30475254222451437</v>
      </c>
      <c r="S51" s="8">
        <f t="shared" si="7"/>
        <v>3.281350805806534</v>
      </c>
    </row>
    <row r="52" spans="1:19" ht="15">
      <c r="A52" s="1">
        <v>21</v>
      </c>
      <c r="B52" s="5">
        <v>0.6701388888888888</v>
      </c>
      <c r="C52" s="1" t="s">
        <v>205</v>
      </c>
      <c r="D52" s="1">
        <v>4</v>
      </c>
      <c r="E52" s="1">
        <v>4</v>
      </c>
      <c r="F52" s="1" t="s">
        <v>221</v>
      </c>
      <c r="G52" s="2">
        <v>65.02433333333329</v>
      </c>
      <c r="H52" s="6">
        <f>1+_xlfn.COUNTIFS(A:A,A52,O:O,"&lt;"&amp;O52)</f>
        <v>2</v>
      </c>
      <c r="I52" s="2">
        <f>_xlfn.AVERAGEIF(A:A,A52,G:G)</f>
        <v>52.113028571428565</v>
      </c>
      <c r="J52" s="2">
        <f t="shared" si="0"/>
        <v>12.911304761904724</v>
      </c>
      <c r="K52" s="2">
        <f t="shared" si="1"/>
        <v>102.91130476190472</v>
      </c>
      <c r="L52" s="2">
        <f t="shared" si="2"/>
        <v>480.42843836396474</v>
      </c>
      <c r="M52" s="2">
        <f>SUMIF(A:A,A52,L:L)</f>
        <v>1872.3333813717227</v>
      </c>
      <c r="N52" s="3">
        <f t="shared" si="3"/>
        <v>0.25659342676035063</v>
      </c>
      <c r="O52" s="7">
        <f t="shared" si="4"/>
        <v>3.897215967788471</v>
      </c>
      <c r="P52" s="3">
        <f t="shared" si="5"/>
        <v>0.25659342676035063</v>
      </c>
      <c r="Q52" s="3">
        <f>IF(ISNUMBER(P52),SUMIF(A:A,A52,P:P),"")</f>
        <v>0.9593615429940919</v>
      </c>
      <c r="R52" s="3">
        <f t="shared" si="6"/>
        <v>0.2674626981185244</v>
      </c>
      <c r="S52" s="8">
        <f t="shared" si="7"/>
        <v>3.7388391242387615</v>
      </c>
    </row>
    <row r="53" spans="1:19" ht="15">
      <c r="A53" s="1">
        <v>21</v>
      </c>
      <c r="B53" s="5">
        <v>0.6701388888888888</v>
      </c>
      <c r="C53" s="1" t="s">
        <v>205</v>
      </c>
      <c r="D53" s="1">
        <v>4</v>
      </c>
      <c r="E53" s="1">
        <v>6</v>
      </c>
      <c r="F53" s="1" t="s">
        <v>223</v>
      </c>
      <c r="G53" s="2">
        <v>52.586999999999996</v>
      </c>
      <c r="H53" s="6">
        <f>1+_xlfn.COUNTIFS(A:A,A53,O:O,"&lt;"&amp;O53)</f>
        <v>3</v>
      </c>
      <c r="I53" s="2">
        <f>_xlfn.AVERAGEIF(A:A,A53,G:G)</f>
        <v>52.113028571428565</v>
      </c>
      <c r="J53" s="2">
        <f t="shared" si="0"/>
        <v>0.4739714285714314</v>
      </c>
      <c r="K53" s="2">
        <f t="shared" si="1"/>
        <v>90.47397142857143</v>
      </c>
      <c r="L53" s="2">
        <f t="shared" si="2"/>
        <v>227.79321956584562</v>
      </c>
      <c r="M53" s="2">
        <f>SUMIF(A:A,A53,L:L)</f>
        <v>1872.3333813717227</v>
      </c>
      <c r="N53" s="3">
        <f t="shared" si="3"/>
        <v>0.12166274544491541</v>
      </c>
      <c r="O53" s="7">
        <f t="shared" si="4"/>
        <v>8.21944298842709</v>
      </c>
      <c r="P53" s="3">
        <f t="shared" si="5"/>
        <v>0.12166274544491541</v>
      </c>
      <c r="Q53" s="3">
        <f>IF(ISNUMBER(P53),SUMIF(A:A,A53,P:P),"")</f>
        <v>0.9593615429940919</v>
      </c>
      <c r="R53" s="3">
        <f t="shared" si="6"/>
        <v>0.126816366919624</v>
      </c>
      <c r="S53" s="8">
        <f t="shared" si="7"/>
        <v>7.885417507929385</v>
      </c>
    </row>
    <row r="54" spans="1:19" ht="15">
      <c r="A54" s="1">
        <v>21</v>
      </c>
      <c r="B54" s="5">
        <v>0.6701388888888888</v>
      </c>
      <c r="C54" s="1" t="s">
        <v>205</v>
      </c>
      <c r="D54" s="1">
        <v>4</v>
      </c>
      <c r="E54" s="1">
        <v>1</v>
      </c>
      <c r="F54" s="1" t="s">
        <v>218</v>
      </c>
      <c r="G54" s="2">
        <v>50.5035666666667</v>
      </c>
      <c r="H54" s="6">
        <f>1+_xlfn.COUNTIFS(A:A,A54,O:O,"&lt;"&amp;O54)</f>
        <v>4</v>
      </c>
      <c r="I54" s="2">
        <f>_xlfn.AVERAGEIF(A:A,A54,G:G)</f>
        <v>52.113028571428565</v>
      </c>
      <c r="J54" s="2">
        <f t="shared" si="0"/>
        <v>-1.609461904761865</v>
      </c>
      <c r="K54" s="2">
        <f t="shared" si="1"/>
        <v>88.39053809523813</v>
      </c>
      <c r="L54" s="2">
        <f t="shared" si="2"/>
        <v>201.02560453938608</v>
      </c>
      <c r="M54" s="2">
        <f>SUMIF(A:A,A54,L:L)</f>
        <v>1872.3333813717227</v>
      </c>
      <c r="N54" s="3">
        <f t="shared" si="3"/>
        <v>0.10736635181503265</v>
      </c>
      <c r="O54" s="7">
        <f t="shared" si="4"/>
        <v>9.313904990669407</v>
      </c>
      <c r="P54" s="3">
        <f t="shared" si="5"/>
        <v>0.10736635181503265</v>
      </c>
      <c r="Q54" s="3">
        <f>IF(ISNUMBER(P54),SUMIF(A:A,A54,P:P),"")</f>
        <v>0.9593615429940919</v>
      </c>
      <c r="R54" s="3">
        <f t="shared" si="6"/>
        <v>0.11191437951530837</v>
      </c>
      <c r="S54" s="8">
        <f t="shared" si="7"/>
        <v>8.935402263148978</v>
      </c>
    </row>
    <row r="55" spans="1:19" ht="15">
      <c r="A55" s="1">
        <v>21</v>
      </c>
      <c r="B55" s="5">
        <v>0.6701388888888888</v>
      </c>
      <c r="C55" s="1" t="s">
        <v>205</v>
      </c>
      <c r="D55" s="1">
        <v>4</v>
      </c>
      <c r="E55" s="1">
        <v>7</v>
      </c>
      <c r="F55" s="1" t="s">
        <v>224</v>
      </c>
      <c r="G55" s="2">
        <v>49.4713666666667</v>
      </c>
      <c r="H55" s="6">
        <f>1+_xlfn.COUNTIFS(A:A,A55,O:O,"&lt;"&amp;O55)</f>
        <v>5</v>
      </c>
      <c r="I55" s="2">
        <f>_xlfn.AVERAGEIF(A:A,A55,G:G)</f>
        <v>52.113028571428565</v>
      </c>
      <c r="J55" s="2">
        <f t="shared" si="0"/>
        <v>-2.641661904761868</v>
      </c>
      <c r="K55" s="2">
        <f t="shared" si="1"/>
        <v>87.35833809523814</v>
      </c>
      <c r="L55" s="2">
        <f t="shared" si="2"/>
        <v>188.9533739059774</v>
      </c>
      <c r="M55" s="2">
        <f>SUMIF(A:A,A55,L:L)</f>
        <v>1872.3333813717227</v>
      </c>
      <c r="N55" s="3">
        <f t="shared" si="3"/>
        <v>0.10091865892362875</v>
      </c>
      <c r="O55" s="7">
        <f t="shared" si="4"/>
        <v>9.908970359552246</v>
      </c>
      <c r="P55" s="3">
        <f t="shared" si="5"/>
        <v>0.10091865892362875</v>
      </c>
      <c r="Q55" s="3">
        <f>IF(ISNUMBER(P55),SUMIF(A:A,A55,P:P),"")</f>
        <v>0.9593615429940919</v>
      </c>
      <c r="R55" s="3">
        <f t="shared" si="6"/>
        <v>0.10519356301136436</v>
      </c>
      <c r="S55" s="8">
        <f t="shared" si="7"/>
        <v>9.506285093622765</v>
      </c>
    </row>
    <row r="56" spans="1:19" ht="15">
      <c r="A56" s="1">
        <v>21</v>
      </c>
      <c r="B56" s="5">
        <v>0.6701388888888888</v>
      </c>
      <c r="C56" s="1" t="s">
        <v>205</v>
      </c>
      <c r="D56" s="1">
        <v>4</v>
      </c>
      <c r="E56" s="1">
        <v>5</v>
      </c>
      <c r="F56" s="1" t="s">
        <v>222</v>
      </c>
      <c r="G56" s="2">
        <v>45.6939</v>
      </c>
      <c r="H56" s="6">
        <f>1+_xlfn.COUNTIFS(A:A,A56,O:O,"&lt;"&amp;O56)</f>
        <v>6</v>
      </c>
      <c r="I56" s="2">
        <f>_xlfn.AVERAGEIF(A:A,A56,G:G)</f>
        <v>52.113028571428565</v>
      </c>
      <c r="J56" s="2">
        <f aca="true" t="shared" si="8" ref="J56:J112">G56-I56</f>
        <v>-6.4191285714285655</v>
      </c>
      <c r="K56" s="2">
        <f aca="true" t="shared" si="9" ref="K56:K112">90+J56</f>
        <v>83.58087142857144</v>
      </c>
      <c r="L56" s="2">
        <f aca="true" t="shared" si="10" ref="L56:L112">EXP(0.06*K56)</f>
        <v>150.6338843458267</v>
      </c>
      <c r="M56" s="2">
        <f>SUMIF(A:A,A56,L:L)</f>
        <v>1872.3333813717227</v>
      </c>
      <c r="N56" s="3">
        <f aca="true" t="shared" si="11" ref="N56:N112">L56/M56</f>
        <v>0.08045249091028232</v>
      </c>
      <c r="O56" s="7">
        <f aca="true" t="shared" si="12" ref="O56:O112">1/N56</f>
        <v>12.429695944593728</v>
      </c>
      <c r="P56" s="3">
        <f aca="true" t="shared" si="13" ref="P56:P112">IF(O56&gt;21,"",N56)</f>
        <v>0.08045249091028232</v>
      </c>
      <c r="Q56" s="3">
        <f>IF(ISNUMBER(P56),SUMIF(A:A,A56,P:P),"")</f>
        <v>0.9593615429940919</v>
      </c>
      <c r="R56" s="3">
        <f aca="true" t="shared" si="14" ref="R56:R112">_xlfn.IFERROR(P56*(1/Q56),"")</f>
        <v>0.0838604502106645</v>
      </c>
      <c r="S56" s="8">
        <f aca="true" t="shared" si="15" ref="S56:S112">_xlfn.IFERROR(1/R56,"")</f>
        <v>11.924572280352846</v>
      </c>
    </row>
    <row r="57" spans="1:19" ht="15">
      <c r="A57" s="1">
        <v>21</v>
      </c>
      <c r="B57" s="5">
        <v>0.6701388888888888</v>
      </c>
      <c r="C57" s="1" t="s">
        <v>205</v>
      </c>
      <c r="D57" s="1">
        <v>4</v>
      </c>
      <c r="E57" s="1">
        <v>3</v>
      </c>
      <c r="F57" s="1" t="s">
        <v>220</v>
      </c>
      <c r="G57" s="2">
        <v>34.3113666666667</v>
      </c>
      <c r="H57" s="6">
        <f>1+_xlfn.COUNTIFS(A:A,A57,O:O,"&lt;"&amp;O57)</f>
        <v>7</v>
      </c>
      <c r="I57" s="2">
        <f>_xlfn.AVERAGEIF(A:A,A57,G:G)</f>
        <v>52.113028571428565</v>
      </c>
      <c r="J57" s="2">
        <f t="shared" si="8"/>
        <v>-17.801661904761865</v>
      </c>
      <c r="K57" s="2">
        <f t="shared" si="9"/>
        <v>72.19833809523814</v>
      </c>
      <c r="L57" s="2">
        <f t="shared" si="10"/>
        <v>76.08873961960128</v>
      </c>
      <c r="M57" s="2">
        <f>SUMIF(A:A,A57,L:L)</f>
        <v>1872.3333813717227</v>
      </c>
      <c r="N57" s="3">
        <f t="shared" si="11"/>
        <v>0.040638457005908096</v>
      </c>
      <c r="O57" s="7">
        <f t="shared" si="12"/>
        <v>24.607233484642837</v>
      </c>
      <c r="P57" s="3">
        <f t="shared" si="13"/>
      </c>
      <c r="Q57" s="3">
        <f>IF(ISNUMBER(P57),SUMIF(A:A,A57,P:P),"")</f>
      </c>
      <c r="R57" s="3">
        <f t="shared" si="14"/>
      </c>
      <c r="S57" s="8">
        <f t="shared" si="15"/>
      </c>
    </row>
    <row r="58" spans="1:19" ht="15">
      <c r="A58" s="1">
        <v>10</v>
      </c>
      <c r="B58" s="5">
        <v>0.6805555555555555</v>
      </c>
      <c r="C58" s="1" t="s">
        <v>103</v>
      </c>
      <c r="D58" s="1">
        <v>6</v>
      </c>
      <c r="E58" s="1">
        <v>4</v>
      </c>
      <c r="F58" s="1" t="s">
        <v>124</v>
      </c>
      <c r="G58" s="2">
        <v>77.00869999999999</v>
      </c>
      <c r="H58" s="6">
        <f>1+_xlfn.COUNTIFS(A:A,A58,O:O,"&lt;"&amp;O58)</f>
        <v>1</v>
      </c>
      <c r="I58" s="2">
        <f>_xlfn.AVERAGEIF(A:A,A58,G:G)</f>
        <v>51.684269999999984</v>
      </c>
      <c r="J58" s="2">
        <f t="shared" si="8"/>
        <v>25.324430000000007</v>
      </c>
      <c r="K58" s="2">
        <f t="shared" si="9"/>
        <v>115.32443</v>
      </c>
      <c r="L58" s="2">
        <f t="shared" si="10"/>
        <v>1011.7793576108143</v>
      </c>
      <c r="M58" s="2">
        <f>SUMIF(A:A,A58,L:L)</f>
        <v>3500.075283745499</v>
      </c>
      <c r="N58" s="3">
        <f t="shared" si="11"/>
        <v>0.2890735985907393</v>
      </c>
      <c r="O58" s="7">
        <f t="shared" si="12"/>
        <v>3.4593266381817402</v>
      </c>
      <c r="P58" s="3">
        <f t="shared" si="13"/>
        <v>0.2890735985907393</v>
      </c>
      <c r="Q58" s="3">
        <f>IF(ISNUMBER(P58),SUMIF(A:A,A58,P:P),"")</f>
        <v>0.929373933394558</v>
      </c>
      <c r="R58" s="3">
        <f t="shared" si="14"/>
        <v>0.3110412162463948</v>
      </c>
      <c r="S58" s="8">
        <f t="shared" si="15"/>
        <v>3.2150080046235376</v>
      </c>
    </row>
    <row r="59" spans="1:19" ht="15">
      <c r="A59" s="1">
        <v>10</v>
      </c>
      <c r="B59" s="5">
        <v>0.6805555555555555</v>
      </c>
      <c r="C59" s="1" t="s">
        <v>103</v>
      </c>
      <c r="D59" s="1">
        <v>6</v>
      </c>
      <c r="E59" s="1">
        <v>1</v>
      </c>
      <c r="F59" s="1" t="s">
        <v>121</v>
      </c>
      <c r="G59" s="2">
        <v>71.3362</v>
      </c>
      <c r="H59" s="6">
        <f>1+_xlfn.COUNTIFS(A:A,A59,O:O,"&lt;"&amp;O59)</f>
        <v>2</v>
      </c>
      <c r="I59" s="2">
        <f>_xlfn.AVERAGEIF(A:A,A59,G:G)</f>
        <v>51.684269999999984</v>
      </c>
      <c r="J59" s="2">
        <f t="shared" si="8"/>
        <v>19.65193000000002</v>
      </c>
      <c r="K59" s="2">
        <f t="shared" si="9"/>
        <v>109.65193000000002</v>
      </c>
      <c r="L59" s="2">
        <f t="shared" si="10"/>
        <v>719.9025099535387</v>
      </c>
      <c r="M59" s="2">
        <f>SUMIF(A:A,A59,L:L)</f>
        <v>3500.075283745499</v>
      </c>
      <c r="N59" s="3">
        <f t="shared" si="11"/>
        <v>0.2056820072690428</v>
      </c>
      <c r="O59" s="7">
        <f t="shared" si="12"/>
        <v>4.861873983425045</v>
      </c>
      <c r="P59" s="3">
        <f t="shared" si="13"/>
        <v>0.2056820072690428</v>
      </c>
      <c r="Q59" s="3">
        <f>IF(ISNUMBER(P59),SUMIF(A:A,A59,P:P),"")</f>
        <v>0.929373933394558</v>
      </c>
      <c r="R59" s="3">
        <f t="shared" si="14"/>
        <v>0.22131243397131323</v>
      </c>
      <c r="S59" s="8">
        <f t="shared" si="15"/>
        <v>4.518498947644402</v>
      </c>
    </row>
    <row r="60" spans="1:19" ht="15">
      <c r="A60" s="1">
        <v>10</v>
      </c>
      <c r="B60" s="5">
        <v>0.6805555555555555</v>
      </c>
      <c r="C60" s="1" t="s">
        <v>103</v>
      </c>
      <c r="D60" s="1">
        <v>6</v>
      </c>
      <c r="E60" s="1">
        <v>3</v>
      </c>
      <c r="F60" s="1" t="s">
        <v>123</v>
      </c>
      <c r="G60" s="2">
        <v>68.2394666666666</v>
      </c>
      <c r="H60" s="6">
        <f>1+_xlfn.COUNTIFS(A:A,A60,O:O,"&lt;"&amp;O60)</f>
        <v>3</v>
      </c>
      <c r="I60" s="2">
        <f>_xlfn.AVERAGEIF(A:A,A60,G:G)</f>
        <v>51.684269999999984</v>
      </c>
      <c r="J60" s="2">
        <f t="shared" si="8"/>
        <v>16.555196666666617</v>
      </c>
      <c r="K60" s="2">
        <f t="shared" si="9"/>
        <v>106.55519666666662</v>
      </c>
      <c r="L60" s="2">
        <f t="shared" si="10"/>
        <v>597.8332088021336</v>
      </c>
      <c r="M60" s="2">
        <f>SUMIF(A:A,A60,L:L)</f>
        <v>3500.075283745499</v>
      </c>
      <c r="N60" s="3">
        <f t="shared" si="11"/>
        <v>0.1708058142573381</v>
      </c>
      <c r="O60" s="7">
        <f t="shared" si="12"/>
        <v>5.854601638404346</v>
      </c>
      <c r="P60" s="3">
        <f t="shared" si="13"/>
        <v>0.1708058142573381</v>
      </c>
      <c r="Q60" s="3">
        <f>IF(ISNUMBER(P60),SUMIF(A:A,A60,P:P),"")</f>
        <v>0.929373933394558</v>
      </c>
      <c r="R60" s="3">
        <f t="shared" si="14"/>
        <v>0.18378588867181397</v>
      </c>
      <c r="S60" s="8">
        <f t="shared" si="15"/>
        <v>5.441114153142071</v>
      </c>
    </row>
    <row r="61" spans="1:19" ht="15">
      <c r="A61" s="1">
        <v>10</v>
      </c>
      <c r="B61" s="5">
        <v>0.6805555555555555</v>
      </c>
      <c r="C61" s="1" t="s">
        <v>103</v>
      </c>
      <c r="D61" s="1">
        <v>6</v>
      </c>
      <c r="E61" s="1">
        <v>7</v>
      </c>
      <c r="F61" s="1" t="s">
        <v>127</v>
      </c>
      <c r="G61" s="2">
        <v>58.0519</v>
      </c>
      <c r="H61" s="6">
        <f>1+_xlfn.COUNTIFS(A:A,A61,O:O,"&lt;"&amp;O61)</f>
        <v>4</v>
      </c>
      <c r="I61" s="2">
        <f>_xlfn.AVERAGEIF(A:A,A61,G:G)</f>
        <v>51.684269999999984</v>
      </c>
      <c r="J61" s="2">
        <f t="shared" si="8"/>
        <v>6.36763000000002</v>
      </c>
      <c r="K61" s="2">
        <f t="shared" si="9"/>
        <v>96.36763000000002</v>
      </c>
      <c r="L61" s="2">
        <f t="shared" si="10"/>
        <v>324.4261080354804</v>
      </c>
      <c r="M61" s="2">
        <f>SUMIF(A:A,A61,L:L)</f>
        <v>3500.075283745499</v>
      </c>
      <c r="N61" s="3">
        <f t="shared" si="11"/>
        <v>0.09269117997036501</v>
      </c>
      <c r="O61" s="7">
        <f t="shared" si="12"/>
        <v>10.788512998968375</v>
      </c>
      <c r="P61" s="3">
        <f t="shared" si="13"/>
        <v>0.09269117997036501</v>
      </c>
      <c r="Q61" s="3">
        <f>IF(ISNUMBER(P61),SUMIF(A:A,A61,P:P),"")</f>
        <v>0.929373933394558</v>
      </c>
      <c r="R61" s="3">
        <f t="shared" si="14"/>
        <v>0.09973507609774303</v>
      </c>
      <c r="S61" s="8">
        <f t="shared" si="15"/>
        <v>10.026562761329558</v>
      </c>
    </row>
    <row r="62" spans="1:19" ht="15">
      <c r="A62" s="1">
        <v>10</v>
      </c>
      <c r="B62" s="5">
        <v>0.6805555555555555</v>
      </c>
      <c r="C62" s="1" t="s">
        <v>103</v>
      </c>
      <c r="D62" s="1">
        <v>6</v>
      </c>
      <c r="E62" s="1">
        <v>2</v>
      </c>
      <c r="F62" s="1" t="s">
        <v>122</v>
      </c>
      <c r="G62" s="2">
        <v>50.1703</v>
      </c>
      <c r="H62" s="6">
        <f>1+_xlfn.COUNTIFS(A:A,A62,O:O,"&lt;"&amp;O62)</f>
        <v>5</v>
      </c>
      <c r="I62" s="2">
        <f>_xlfn.AVERAGEIF(A:A,A62,G:G)</f>
        <v>51.684269999999984</v>
      </c>
      <c r="J62" s="2">
        <f t="shared" si="8"/>
        <v>-1.5139699999999863</v>
      </c>
      <c r="K62" s="2">
        <f t="shared" si="9"/>
        <v>88.48603000000001</v>
      </c>
      <c r="L62" s="2">
        <f t="shared" si="10"/>
        <v>202.18068949039107</v>
      </c>
      <c r="M62" s="2">
        <f>SUMIF(A:A,A62,L:L)</f>
        <v>3500.075283745499</v>
      </c>
      <c r="N62" s="3">
        <f t="shared" si="11"/>
        <v>0.05776466878564782</v>
      </c>
      <c r="O62" s="7">
        <f t="shared" si="12"/>
        <v>17.311620078889113</v>
      </c>
      <c r="P62" s="3">
        <f t="shared" si="13"/>
        <v>0.05776466878564782</v>
      </c>
      <c r="Q62" s="3">
        <f>IF(ISNUMBER(P62),SUMIF(A:A,A62,P:P),"")</f>
        <v>0.929373933394558</v>
      </c>
      <c r="R62" s="3">
        <f t="shared" si="14"/>
        <v>0.06215438878801038</v>
      </c>
      <c r="S62" s="8">
        <f t="shared" si="15"/>
        <v>16.088968446149384</v>
      </c>
    </row>
    <row r="63" spans="1:19" ht="15">
      <c r="A63" s="1">
        <v>10</v>
      </c>
      <c r="B63" s="5">
        <v>0.6805555555555555</v>
      </c>
      <c r="C63" s="1" t="s">
        <v>103</v>
      </c>
      <c r="D63" s="1">
        <v>6</v>
      </c>
      <c r="E63" s="1">
        <v>5</v>
      </c>
      <c r="F63" s="1" t="s">
        <v>125</v>
      </c>
      <c r="G63" s="2">
        <v>50.1076</v>
      </c>
      <c r="H63" s="6">
        <f>1+_xlfn.COUNTIFS(A:A,A63,O:O,"&lt;"&amp;O63)</f>
        <v>6</v>
      </c>
      <c r="I63" s="2">
        <f>_xlfn.AVERAGEIF(A:A,A63,G:G)</f>
        <v>51.684269999999984</v>
      </c>
      <c r="J63" s="2">
        <f t="shared" si="8"/>
        <v>-1.5766699999999858</v>
      </c>
      <c r="K63" s="2">
        <f t="shared" si="9"/>
        <v>88.42333000000002</v>
      </c>
      <c r="L63" s="2">
        <f t="shared" si="10"/>
        <v>201.42151463978294</v>
      </c>
      <c r="M63" s="2">
        <f>SUMIF(A:A,A63,L:L)</f>
        <v>3500.075283745499</v>
      </c>
      <c r="N63" s="3">
        <f t="shared" si="11"/>
        <v>0.0575477663509677</v>
      </c>
      <c r="O63" s="7">
        <f t="shared" si="12"/>
        <v>17.37686904998676</v>
      </c>
      <c r="P63" s="3">
        <f t="shared" si="13"/>
        <v>0.0575477663509677</v>
      </c>
      <c r="Q63" s="3">
        <f>IF(ISNUMBER(P63),SUMIF(A:A,A63,P:P),"")</f>
        <v>0.929373933394558</v>
      </c>
      <c r="R63" s="3">
        <f t="shared" si="14"/>
        <v>0.06192100325083711</v>
      </c>
      <c r="S63" s="8">
        <f t="shared" si="15"/>
        <v>16.14960913906835</v>
      </c>
    </row>
    <row r="64" spans="1:19" ht="15">
      <c r="A64" s="1">
        <v>10</v>
      </c>
      <c r="B64" s="5">
        <v>0.6805555555555555</v>
      </c>
      <c r="C64" s="1" t="s">
        <v>103</v>
      </c>
      <c r="D64" s="1">
        <v>6</v>
      </c>
      <c r="E64" s="1">
        <v>6</v>
      </c>
      <c r="F64" s="1" t="s">
        <v>126</v>
      </c>
      <c r="G64" s="2">
        <v>49.5962333333333</v>
      </c>
      <c r="H64" s="6">
        <f>1+_xlfn.COUNTIFS(A:A,A64,O:O,"&lt;"&amp;O64)</f>
        <v>7</v>
      </c>
      <c r="I64" s="2">
        <f>_xlfn.AVERAGEIF(A:A,A64,G:G)</f>
        <v>51.684269999999984</v>
      </c>
      <c r="J64" s="2">
        <f t="shared" si="8"/>
        <v>-2.0880366666666816</v>
      </c>
      <c r="K64" s="2">
        <f t="shared" si="9"/>
        <v>87.91196333333332</v>
      </c>
      <c r="L64" s="2">
        <f t="shared" si="10"/>
        <v>195.335345099487</v>
      </c>
      <c r="M64" s="2">
        <f>SUMIF(A:A,A64,L:L)</f>
        <v>3500.075283745499</v>
      </c>
      <c r="N64" s="3">
        <f t="shared" si="11"/>
        <v>0.055808898170457304</v>
      </c>
      <c r="O64" s="7">
        <f t="shared" si="12"/>
        <v>17.918289605820505</v>
      </c>
      <c r="P64" s="3">
        <f t="shared" si="13"/>
        <v>0.055808898170457304</v>
      </c>
      <c r="Q64" s="3">
        <f>IF(ISNUMBER(P64),SUMIF(A:A,A64,P:P),"")</f>
        <v>0.929373933394558</v>
      </c>
      <c r="R64" s="3">
        <f t="shared" si="14"/>
        <v>0.0600499929738874</v>
      </c>
      <c r="S64" s="8">
        <f t="shared" si="15"/>
        <v>16.652791290664226</v>
      </c>
    </row>
    <row r="65" spans="1:19" ht="15">
      <c r="A65" s="1">
        <v>10</v>
      </c>
      <c r="B65" s="5">
        <v>0.6805555555555555</v>
      </c>
      <c r="C65" s="1" t="s">
        <v>103</v>
      </c>
      <c r="D65" s="1">
        <v>6</v>
      </c>
      <c r="E65" s="1">
        <v>8</v>
      </c>
      <c r="F65" s="1" t="s">
        <v>128</v>
      </c>
      <c r="G65" s="2">
        <v>16.266</v>
      </c>
      <c r="H65" s="6">
        <f>1+_xlfn.COUNTIFS(A:A,A65,O:O,"&lt;"&amp;O65)</f>
        <v>10</v>
      </c>
      <c r="I65" s="2">
        <f>_xlfn.AVERAGEIF(A:A,A65,G:G)</f>
        <v>51.684269999999984</v>
      </c>
      <c r="J65" s="2">
        <f t="shared" si="8"/>
        <v>-35.418269999999985</v>
      </c>
      <c r="K65" s="2">
        <f t="shared" si="9"/>
        <v>54.581730000000015</v>
      </c>
      <c r="L65" s="2">
        <f t="shared" si="10"/>
        <v>26.440681764626277</v>
      </c>
      <c r="M65" s="2">
        <f>SUMIF(A:A,A65,L:L)</f>
        <v>3500.075283745499</v>
      </c>
      <c r="N65" s="3">
        <f t="shared" si="11"/>
        <v>0.007554318013506152</v>
      </c>
      <c r="O65" s="7">
        <f t="shared" si="12"/>
        <v>132.37462312443404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10</v>
      </c>
      <c r="B66" s="5">
        <v>0.6805555555555555</v>
      </c>
      <c r="C66" s="1" t="s">
        <v>103</v>
      </c>
      <c r="D66" s="1">
        <v>6</v>
      </c>
      <c r="E66" s="1">
        <v>9</v>
      </c>
      <c r="F66" s="1" t="s">
        <v>129</v>
      </c>
      <c r="G66" s="2">
        <v>29.597099999999998</v>
      </c>
      <c r="H66" s="6">
        <f>1+_xlfn.COUNTIFS(A:A,A66,O:O,"&lt;"&amp;O66)</f>
        <v>9</v>
      </c>
      <c r="I66" s="2">
        <f>_xlfn.AVERAGEIF(A:A,A66,G:G)</f>
        <v>51.684269999999984</v>
      </c>
      <c r="J66" s="2">
        <f t="shared" si="8"/>
        <v>-22.087169999999986</v>
      </c>
      <c r="K66" s="2">
        <f t="shared" si="9"/>
        <v>67.91283000000001</v>
      </c>
      <c r="L66" s="2">
        <f t="shared" si="10"/>
        <v>58.836934766899844</v>
      </c>
      <c r="M66" s="2">
        <f>SUMIF(A:A,A66,L:L)</f>
        <v>3500.075283745499</v>
      </c>
      <c r="N66" s="3">
        <f t="shared" si="11"/>
        <v>0.016810191209355157</v>
      </c>
      <c r="O66" s="7">
        <f t="shared" si="12"/>
        <v>59.48772310474868</v>
      </c>
      <c r="P66" s="3">
        <f t="shared" si="13"/>
      </c>
      <c r="Q66" s="3">
        <f>IF(ISNUMBER(P66),SUMIF(A:A,A66,P:P),"")</f>
      </c>
      <c r="R66" s="3">
        <f t="shared" si="14"/>
      </c>
      <c r="S66" s="8">
        <f t="shared" si="15"/>
      </c>
    </row>
    <row r="67" spans="1:19" ht="15">
      <c r="A67" s="1">
        <v>10</v>
      </c>
      <c r="B67" s="5">
        <v>0.6805555555555555</v>
      </c>
      <c r="C67" s="1" t="s">
        <v>103</v>
      </c>
      <c r="D67" s="1">
        <v>6</v>
      </c>
      <c r="E67" s="1">
        <v>10</v>
      </c>
      <c r="F67" s="1" t="s">
        <v>130</v>
      </c>
      <c r="G67" s="2">
        <v>46.4691999999999</v>
      </c>
      <c r="H67" s="6">
        <f>1+_xlfn.COUNTIFS(A:A,A67,O:O,"&lt;"&amp;O67)</f>
        <v>8</v>
      </c>
      <c r="I67" s="2">
        <f>_xlfn.AVERAGEIF(A:A,A67,G:G)</f>
        <v>51.684269999999984</v>
      </c>
      <c r="J67" s="2">
        <f t="shared" si="8"/>
        <v>-5.2150700000000825</v>
      </c>
      <c r="K67" s="2">
        <f t="shared" si="9"/>
        <v>84.78492999999992</v>
      </c>
      <c r="L67" s="2">
        <f t="shared" si="10"/>
        <v>161.91893358234455</v>
      </c>
      <c r="M67" s="2">
        <f>SUMIF(A:A,A67,L:L)</f>
        <v>3500.075283745499</v>
      </c>
      <c r="N67" s="3">
        <f t="shared" si="11"/>
        <v>0.04626155738258062</v>
      </c>
      <c r="O67" s="7">
        <f t="shared" si="12"/>
        <v>21.616219958399867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1</v>
      </c>
      <c r="B68" s="5">
        <v>0.6847222222222222</v>
      </c>
      <c r="C68" s="1" t="s">
        <v>21</v>
      </c>
      <c r="D68" s="1">
        <v>1</v>
      </c>
      <c r="E68" s="1">
        <v>6</v>
      </c>
      <c r="F68" s="1" t="s">
        <v>27</v>
      </c>
      <c r="G68" s="2">
        <v>66.6162333333333</v>
      </c>
      <c r="H68" s="6">
        <f>1+_xlfn.COUNTIFS(A:A,A68,O:O,"&lt;"&amp;O68)</f>
        <v>1</v>
      </c>
      <c r="I68" s="2">
        <f>_xlfn.AVERAGEIF(A:A,A68,G:G)</f>
        <v>49.47475333333334</v>
      </c>
      <c r="J68" s="2">
        <f t="shared" si="8"/>
        <v>17.14147999999996</v>
      </c>
      <c r="K68" s="2">
        <f t="shared" si="9"/>
        <v>107.14147999999996</v>
      </c>
      <c r="L68" s="2">
        <f t="shared" si="10"/>
        <v>619.2374489394</v>
      </c>
      <c r="M68" s="2">
        <f>SUMIF(A:A,A68,L:L)</f>
        <v>2851.530827449048</v>
      </c>
      <c r="N68" s="3">
        <f t="shared" si="11"/>
        <v>0.21715965437882495</v>
      </c>
      <c r="O68" s="7">
        <f t="shared" si="12"/>
        <v>4.604906942131831</v>
      </c>
      <c r="P68" s="3">
        <f t="shared" si="13"/>
        <v>0.21715965437882495</v>
      </c>
      <c r="Q68" s="3">
        <f>IF(ISNUMBER(P68),SUMIF(A:A,A68,P:P),"")</f>
        <v>0.9036687975113822</v>
      </c>
      <c r="R68" s="3">
        <f t="shared" si="14"/>
        <v>0.2403088996509141</v>
      </c>
      <c r="S68" s="8">
        <f t="shared" si="15"/>
        <v>4.161310719048087</v>
      </c>
    </row>
    <row r="69" spans="1:19" ht="15">
      <c r="A69" s="1">
        <v>1</v>
      </c>
      <c r="B69" s="5">
        <v>0.6847222222222222</v>
      </c>
      <c r="C69" s="1" t="s">
        <v>21</v>
      </c>
      <c r="D69" s="1">
        <v>1</v>
      </c>
      <c r="E69" s="1">
        <v>4</v>
      </c>
      <c r="F69" s="1" t="s">
        <v>25</v>
      </c>
      <c r="G69" s="2">
        <v>65.9748</v>
      </c>
      <c r="H69" s="6">
        <f>1+_xlfn.COUNTIFS(A:A,A69,O:O,"&lt;"&amp;O69)</f>
        <v>2</v>
      </c>
      <c r="I69" s="2">
        <f>_xlfn.AVERAGEIF(A:A,A69,G:G)</f>
        <v>49.47475333333334</v>
      </c>
      <c r="J69" s="2">
        <f t="shared" si="8"/>
        <v>16.500046666666663</v>
      </c>
      <c r="K69" s="2">
        <f t="shared" si="9"/>
        <v>106.50004666666666</v>
      </c>
      <c r="L69" s="2">
        <f t="shared" si="10"/>
        <v>595.8582480887752</v>
      </c>
      <c r="M69" s="2">
        <f>SUMIF(A:A,A69,L:L)</f>
        <v>2851.530827449048</v>
      </c>
      <c r="N69" s="3">
        <f t="shared" si="11"/>
        <v>0.20896082986478678</v>
      </c>
      <c r="O69" s="7">
        <f t="shared" si="12"/>
        <v>4.785585894959713</v>
      </c>
      <c r="P69" s="3">
        <f t="shared" si="13"/>
        <v>0.20896082986478678</v>
      </c>
      <c r="Q69" s="3">
        <f>IF(ISNUMBER(P69),SUMIF(A:A,A69,P:P),"")</f>
        <v>0.9036687975113822</v>
      </c>
      <c r="R69" s="3">
        <f t="shared" si="14"/>
        <v>0.23123607945770067</v>
      </c>
      <c r="S69" s="8">
        <f t="shared" si="15"/>
        <v>4.324584651085676</v>
      </c>
    </row>
    <row r="70" spans="1:19" ht="15">
      <c r="A70" s="1">
        <v>1</v>
      </c>
      <c r="B70" s="5">
        <v>0.6847222222222222</v>
      </c>
      <c r="C70" s="1" t="s">
        <v>21</v>
      </c>
      <c r="D70" s="1">
        <v>1</v>
      </c>
      <c r="E70" s="1">
        <v>5</v>
      </c>
      <c r="F70" s="1" t="s">
        <v>26</v>
      </c>
      <c r="G70" s="2">
        <v>56.7585</v>
      </c>
      <c r="H70" s="6">
        <f>1+_xlfn.COUNTIFS(A:A,A70,O:O,"&lt;"&amp;O70)</f>
        <v>3</v>
      </c>
      <c r="I70" s="2">
        <f>_xlfn.AVERAGEIF(A:A,A70,G:G)</f>
        <v>49.47475333333334</v>
      </c>
      <c r="J70" s="2">
        <f t="shared" si="8"/>
        <v>7.283746666666659</v>
      </c>
      <c r="K70" s="2">
        <f t="shared" si="9"/>
        <v>97.28374666666666</v>
      </c>
      <c r="L70" s="2">
        <f t="shared" si="10"/>
        <v>342.758048398353</v>
      </c>
      <c r="M70" s="2">
        <f>SUMIF(A:A,A70,L:L)</f>
        <v>2851.530827449048</v>
      </c>
      <c r="N70" s="3">
        <f t="shared" si="11"/>
        <v>0.12020141781352617</v>
      </c>
      <c r="O70" s="7">
        <f t="shared" si="12"/>
        <v>8.319369423340286</v>
      </c>
      <c r="P70" s="3">
        <f t="shared" si="13"/>
        <v>0.12020141781352617</v>
      </c>
      <c r="Q70" s="3">
        <f>IF(ISNUMBER(P70),SUMIF(A:A,A70,P:P),"")</f>
        <v>0.9036687975113822</v>
      </c>
      <c r="R70" s="3">
        <f t="shared" si="14"/>
        <v>0.13301490340769698</v>
      </c>
      <c r="S70" s="8">
        <f t="shared" si="15"/>
        <v>7.517954562842877</v>
      </c>
    </row>
    <row r="71" spans="1:19" ht="15">
      <c r="A71" s="1">
        <v>1</v>
      </c>
      <c r="B71" s="5">
        <v>0.6847222222222222</v>
      </c>
      <c r="C71" s="1" t="s">
        <v>21</v>
      </c>
      <c r="D71" s="1">
        <v>1</v>
      </c>
      <c r="E71" s="1">
        <v>2</v>
      </c>
      <c r="F71" s="1" t="s">
        <v>23</v>
      </c>
      <c r="G71" s="2">
        <v>56.003400000000006</v>
      </c>
      <c r="H71" s="6">
        <f>1+_xlfn.COUNTIFS(A:A,A71,O:O,"&lt;"&amp;O71)</f>
        <v>4</v>
      </c>
      <c r="I71" s="2">
        <f>_xlfn.AVERAGEIF(A:A,A71,G:G)</f>
        <v>49.47475333333334</v>
      </c>
      <c r="J71" s="2">
        <f t="shared" si="8"/>
        <v>6.528646666666667</v>
      </c>
      <c r="K71" s="2">
        <f t="shared" si="9"/>
        <v>96.52864666666667</v>
      </c>
      <c r="L71" s="2">
        <f t="shared" si="10"/>
        <v>327.575577682085</v>
      </c>
      <c r="M71" s="2">
        <f>SUMIF(A:A,A71,L:L)</f>
        <v>2851.530827449048</v>
      </c>
      <c r="N71" s="3">
        <f t="shared" si="11"/>
        <v>0.11487709497257337</v>
      </c>
      <c r="O71" s="7">
        <f t="shared" si="12"/>
        <v>8.704955502563394</v>
      </c>
      <c r="P71" s="3">
        <f t="shared" si="13"/>
        <v>0.11487709497257337</v>
      </c>
      <c r="Q71" s="3">
        <f>IF(ISNUMBER(P71),SUMIF(A:A,A71,P:P),"")</f>
        <v>0.9036687975113822</v>
      </c>
      <c r="R71" s="3">
        <f t="shared" si="14"/>
        <v>0.12712300711160324</v>
      </c>
      <c r="S71" s="8">
        <f t="shared" si="15"/>
        <v>7.866396671391549</v>
      </c>
    </row>
    <row r="72" spans="1:19" ht="15">
      <c r="A72" s="1">
        <v>1</v>
      </c>
      <c r="B72" s="5">
        <v>0.6847222222222222</v>
      </c>
      <c r="C72" s="1" t="s">
        <v>21</v>
      </c>
      <c r="D72" s="1">
        <v>1</v>
      </c>
      <c r="E72" s="1">
        <v>1</v>
      </c>
      <c r="F72" s="1" t="s">
        <v>22</v>
      </c>
      <c r="G72" s="2">
        <v>55.4610666666667</v>
      </c>
      <c r="H72" s="6">
        <f>1+_xlfn.COUNTIFS(A:A,A72,O:O,"&lt;"&amp;O72)</f>
        <v>5</v>
      </c>
      <c r="I72" s="2">
        <f>_xlfn.AVERAGEIF(A:A,A72,G:G)</f>
        <v>49.47475333333334</v>
      </c>
      <c r="J72" s="2">
        <f t="shared" si="8"/>
        <v>5.986313333333364</v>
      </c>
      <c r="K72" s="2">
        <f t="shared" si="9"/>
        <v>95.98631333333336</v>
      </c>
      <c r="L72" s="2">
        <f t="shared" si="10"/>
        <v>317.087829445866</v>
      </c>
      <c r="M72" s="2">
        <f>SUMIF(A:A,A72,L:L)</f>
        <v>2851.530827449048</v>
      </c>
      <c r="N72" s="3">
        <f t="shared" si="11"/>
        <v>0.11119915884953968</v>
      </c>
      <c r="O72" s="7">
        <f t="shared" si="12"/>
        <v>8.992873780215106</v>
      </c>
      <c r="P72" s="3">
        <f t="shared" si="13"/>
        <v>0.11119915884953968</v>
      </c>
      <c r="Q72" s="3">
        <f>IF(ISNUMBER(P72),SUMIF(A:A,A72,P:P),"")</f>
        <v>0.9036687975113822</v>
      </c>
      <c r="R72" s="3">
        <f t="shared" si="14"/>
        <v>0.12305300255555086</v>
      </c>
      <c r="S72" s="8">
        <f t="shared" si="15"/>
        <v>8.126579435138622</v>
      </c>
    </row>
    <row r="73" spans="1:19" ht="15">
      <c r="A73" s="1">
        <v>1</v>
      </c>
      <c r="B73" s="5">
        <v>0.6847222222222222</v>
      </c>
      <c r="C73" s="1" t="s">
        <v>21</v>
      </c>
      <c r="D73" s="1">
        <v>1</v>
      </c>
      <c r="E73" s="1">
        <v>8</v>
      </c>
      <c r="F73" s="1" t="s">
        <v>29</v>
      </c>
      <c r="G73" s="2">
        <v>46.7873</v>
      </c>
      <c r="H73" s="6">
        <f>1+_xlfn.COUNTIFS(A:A,A73,O:O,"&lt;"&amp;O73)</f>
        <v>6</v>
      </c>
      <c r="I73" s="2">
        <f>_xlfn.AVERAGEIF(A:A,A73,G:G)</f>
        <v>49.47475333333334</v>
      </c>
      <c r="J73" s="2">
        <f t="shared" si="8"/>
        <v>-2.6874533333333375</v>
      </c>
      <c r="K73" s="2">
        <f t="shared" si="9"/>
        <v>87.31254666666666</v>
      </c>
      <c r="L73" s="2">
        <f t="shared" si="10"/>
        <v>188.434939731872</v>
      </c>
      <c r="M73" s="2">
        <f>SUMIF(A:A,A73,L:L)</f>
        <v>2851.530827449048</v>
      </c>
      <c r="N73" s="3">
        <f t="shared" si="11"/>
        <v>0.06608202791215975</v>
      </c>
      <c r="O73" s="7">
        <f t="shared" si="12"/>
        <v>15.13270750905618</v>
      </c>
      <c r="P73" s="3">
        <f t="shared" si="13"/>
        <v>0.06608202791215975</v>
      </c>
      <c r="Q73" s="3">
        <f>IF(ISNUMBER(P73),SUMIF(A:A,A73,P:P),"")</f>
        <v>0.9036687975113822</v>
      </c>
      <c r="R73" s="3">
        <f t="shared" si="14"/>
        <v>0.07312638003452522</v>
      </c>
      <c r="S73" s="8">
        <f t="shared" si="15"/>
        <v>13.674955597800261</v>
      </c>
    </row>
    <row r="74" spans="1:19" ht="15">
      <c r="A74" s="1">
        <v>1</v>
      </c>
      <c r="B74" s="5">
        <v>0.6847222222222222</v>
      </c>
      <c r="C74" s="1" t="s">
        <v>21</v>
      </c>
      <c r="D74" s="1">
        <v>1</v>
      </c>
      <c r="E74" s="1">
        <v>7</v>
      </c>
      <c r="F74" s="1" t="s">
        <v>28</v>
      </c>
      <c r="G74" s="2">
        <v>46.5604333333334</v>
      </c>
      <c r="H74" s="6">
        <f>1+_xlfn.COUNTIFS(A:A,A74,O:O,"&lt;"&amp;O74)</f>
        <v>7</v>
      </c>
      <c r="I74" s="2">
        <f>_xlfn.AVERAGEIF(A:A,A74,G:G)</f>
        <v>49.47475333333334</v>
      </c>
      <c r="J74" s="2">
        <f t="shared" si="8"/>
        <v>-2.9143199999999396</v>
      </c>
      <c r="K74" s="2">
        <f t="shared" si="9"/>
        <v>87.08568000000005</v>
      </c>
      <c r="L74" s="2">
        <f t="shared" si="10"/>
        <v>185.88734162116648</v>
      </c>
      <c r="M74" s="2">
        <f>SUMIF(A:A,A74,L:L)</f>
        <v>2851.530827449048</v>
      </c>
      <c r="N74" s="3">
        <f t="shared" si="11"/>
        <v>0.06518861371997142</v>
      </c>
      <c r="O74" s="7">
        <f t="shared" si="12"/>
        <v>15.340102249998244</v>
      </c>
      <c r="P74" s="3">
        <f t="shared" si="13"/>
        <v>0.06518861371997142</v>
      </c>
      <c r="Q74" s="3">
        <f>IF(ISNUMBER(P74),SUMIF(A:A,A74,P:P),"")</f>
        <v>0.9036687975113822</v>
      </c>
      <c r="R74" s="3">
        <f t="shared" si="14"/>
        <v>0.07213772778200891</v>
      </c>
      <c r="S74" s="8">
        <f t="shared" si="15"/>
        <v>13.86237175395756</v>
      </c>
    </row>
    <row r="75" spans="1:19" ht="15">
      <c r="A75" s="1">
        <v>1</v>
      </c>
      <c r="B75" s="5">
        <v>0.6847222222222222</v>
      </c>
      <c r="C75" s="1" t="s">
        <v>21</v>
      </c>
      <c r="D75" s="1">
        <v>1</v>
      </c>
      <c r="E75" s="1">
        <v>3</v>
      </c>
      <c r="F75" s="1" t="s">
        <v>24</v>
      </c>
      <c r="G75" s="2">
        <v>40.1360333333333</v>
      </c>
      <c r="H75" s="6">
        <f>1+_xlfn.COUNTIFS(A:A,A75,O:O,"&lt;"&amp;O75)</f>
        <v>8</v>
      </c>
      <c r="I75" s="2">
        <f>_xlfn.AVERAGEIF(A:A,A75,G:G)</f>
        <v>49.47475333333334</v>
      </c>
      <c r="J75" s="2">
        <f t="shared" si="8"/>
        <v>-9.338720000000038</v>
      </c>
      <c r="K75" s="2">
        <f t="shared" si="9"/>
        <v>80.66127999999996</v>
      </c>
      <c r="L75" s="2">
        <f t="shared" si="10"/>
        <v>126.4284834403067</v>
      </c>
      <c r="M75" s="2">
        <f>SUMIF(A:A,A75,L:L)</f>
        <v>2851.530827449048</v>
      </c>
      <c r="N75" s="3">
        <f t="shared" si="11"/>
        <v>0.044337056511294465</v>
      </c>
      <c r="O75" s="7">
        <f t="shared" si="12"/>
        <v>22.554496817921574</v>
      </c>
      <c r="P75" s="3">
        <f t="shared" si="13"/>
      </c>
      <c r="Q75" s="3">
        <f>IF(ISNUMBER(P75),SUMIF(A:A,A75,P:P),"")</f>
      </c>
      <c r="R75" s="3">
        <f t="shared" si="14"/>
      </c>
      <c r="S75" s="8">
        <f t="shared" si="15"/>
      </c>
    </row>
    <row r="76" spans="1:19" ht="15">
      <c r="A76" s="1">
        <v>1</v>
      </c>
      <c r="B76" s="5">
        <v>0.6847222222222222</v>
      </c>
      <c r="C76" s="1" t="s">
        <v>21</v>
      </c>
      <c r="D76" s="1">
        <v>1</v>
      </c>
      <c r="E76" s="1">
        <v>9</v>
      </c>
      <c r="F76" s="1" t="s">
        <v>30</v>
      </c>
      <c r="G76" s="2">
        <v>24.3523666666667</v>
      </c>
      <c r="H76" s="6">
        <f>1+_xlfn.COUNTIFS(A:A,A76,O:O,"&lt;"&amp;O76)</f>
        <v>10</v>
      </c>
      <c r="I76" s="2">
        <f>_xlfn.AVERAGEIF(A:A,A76,G:G)</f>
        <v>49.47475333333334</v>
      </c>
      <c r="J76" s="2">
        <f t="shared" si="8"/>
        <v>-25.12238666666664</v>
      </c>
      <c r="K76" s="2">
        <f t="shared" si="9"/>
        <v>64.87761333333336</v>
      </c>
      <c r="L76" s="2">
        <f t="shared" si="10"/>
        <v>49.041005740878134</v>
      </c>
      <c r="M76" s="2">
        <f>SUMIF(A:A,A76,L:L)</f>
        <v>2851.530827449048</v>
      </c>
      <c r="N76" s="3">
        <f t="shared" si="11"/>
        <v>0.017198132760412675</v>
      </c>
      <c r="O76" s="7">
        <f t="shared" si="12"/>
        <v>58.14584722254491</v>
      </c>
      <c r="P76" s="3">
        <f t="shared" si="13"/>
      </c>
      <c r="Q76" s="3">
        <f>IF(ISNUMBER(P76),SUMIF(A:A,A76,P:P),"")</f>
      </c>
      <c r="R76" s="3">
        <f t="shared" si="14"/>
      </c>
      <c r="S76" s="8">
        <f t="shared" si="15"/>
      </c>
    </row>
    <row r="77" spans="1:19" ht="15">
      <c r="A77" s="1">
        <v>1</v>
      </c>
      <c r="B77" s="5">
        <v>0.6847222222222222</v>
      </c>
      <c r="C77" s="1" t="s">
        <v>21</v>
      </c>
      <c r="D77" s="1">
        <v>1</v>
      </c>
      <c r="E77" s="1">
        <v>10</v>
      </c>
      <c r="F77" s="1" t="s">
        <v>31</v>
      </c>
      <c r="G77" s="2">
        <v>36.0974</v>
      </c>
      <c r="H77" s="6">
        <f>1+_xlfn.COUNTIFS(A:A,A77,O:O,"&lt;"&amp;O77)</f>
        <v>9</v>
      </c>
      <c r="I77" s="2">
        <f>_xlfn.AVERAGEIF(A:A,A77,G:G)</f>
        <v>49.47475333333334</v>
      </c>
      <c r="J77" s="2">
        <f t="shared" si="8"/>
        <v>-13.377353333333339</v>
      </c>
      <c r="K77" s="2">
        <f t="shared" si="9"/>
        <v>76.62264666666667</v>
      </c>
      <c r="L77" s="2">
        <f t="shared" si="10"/>
        <v>99.22190436034587</v>
      </c>
      <c r="M77" s="2">
        <f>SUMIF(A:A,A77,L:L)</f>
        <v>2851.530827449048</v>
      </c>
      <c r="N77" s="3">
        <f t="shared" si="11"/>
        <v>0.03479601321691087</v>
      </c>
      <c r="O77" s="7">
        <f t="shared" si="12"/>
        <v>28.73892459363706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26</v>
      </c>
      <c r="B78" s="5">
        <v>0.6875</v>
      </c>
      <c r="C78" s="1" t="s">
        <v>244</v>
      </c>
      <c r="D78" s="1">
        <v>7</v>
      </c>
      <c r="E78" s="1">
        <v>4</v>
      </c>
      <c r="F78" s="1" t="s">
        <v>267</v>
      </c>
      <c r="G78" s="2">
        <v>73.3981000000001</v>
      </c>
      <c r="H78" s="6">
        <f>1+_xlfn.COUNTIFS(A:A,A78,O:O,"&lt;"&amp;O78)</f>
        <v>1</v>
      </c>
      <c r="I78" s="2">
        <f>_xlfn.AVERAGEIF(A:A,A78,G:G)</f>
        <v>46.07883846153847</v>
      </c>
      <c r="J78" s="2">
        <f t="shared" si="8"/>
        <v>27.31926153846163</v>
      </c>
      <c r="K78" s="2">
        <f t="shared" si="9"/>
        <v>117.31926153846163</v>
      </c>
      <c r="L78" s="2">
        <f t="shared" si="10"/>
        <v>1140.4243310005268</v>
      </c>
      <c r="M78" s="2">
        <f>SUMIF(A:A,A78,L:L)</f>
        <v>4296.583531654287</v>
      </c>
      <c r="N78" s="3">
        <f t="shared" si="11"/>
        <v>0.26542584883981907</v>
      </c>
      <c r="O78" s="7">
        <f t="shared" si="12"/>
        <v>3.767530571611684</v>
      </c>
      <c r="P78" s="3">
        <f t="shared" si="13"/>
        <v>0.26542584883981907</v>
      </c>
      <c r="Q78" s="3">
        <f>IF(ISNUMBER(P78),SUMIF(A:A,A78,P:P),"")</f>
        <v>0.8991764742885857</v>
      </c>
      <c r="R78" s="3">
        <f t="shared" si="14"/>
        <v>0.29518771501425217</v>
      </c>
      <c r="S78" s="8">
        <f t="shared" si="15"/>
        <v>3.387674856156254</v>
      </c>
    </row>
    <row r="79" spans="1:19" ht="15">
      <c r="A79" s="1">
        <v>26</v>
      </c>
      <c r="B79" s="5">
        <v>0.6875</v>
      </c>
      <c r="C79" s="1" t="s">
        <v>244</v>
      </c>
      <c r="D79" s="1">
        <v>7</v>
      </c>
      <c r="E79" s="1">
        <v>12</v>
      </c>
      <c r="F79" s="1" t="s">
        <v>274</v>
      </c>
      <c r="G79" s="2">
        <v>58.5038666666666</v>
      </c>
      <c r="H79" s="6">
        <f>1+_xlfn.COUNTIFS(A:A,A79,O:O,"&lt;"&amp;O79)</f>
        <v>2</v>
      </c>
      <c r="I79" s="2">
        <f>_xlfn.AVERAGEIF(A:A,A79,G:G)</f>
        <v>46.07883846153847</v>
      </c>
      <c r="J79" s="2">
        <f t="shared" si="8"/>
        <v>12.425028205128136</v>
      </c>
      <c r="K79" s="2">
        <f t="shared" si="9"/>
        <v>102.42502820512814</v>
      </c>
      <c r="L79" s="2">
        <f t="shared" si="10"/>
        <v>466.61368684805444</v>
      </c>
      <c r="M79" s="2">
        <f>SUMIF(A:A,A79,L:L)</f>
        <v>4296.583531654287</v>
      </c>
      <c r="N79" s="3">
        <f t="shared" si="11"/>
        <v>0.10860109745577251</v>
      </c>
      <c r="O79" s="7">
        <f t="shared" si="12"/>
        <v>9.20801007933872</v>
      </c>
      <c r="P79" s="3">
        <f t="shared" si="13"/>
        <v>0.10860109745577251</v>
      </c>
      <c r="Q79" s="3">
        <f>IF(ISNUMBER(P79),SUMIF(A:A,A79,P:P),"")</f>
        <v>0.8991764742885857</v>
      </c>
      <c r="R79" s="3">
        <f t="shared" si="14"/>
        <v>0.12077840174999685</v>
      </c>
      <c r="S79" s="8">
        <f t="shared" si="15"/>
        <v>8.27962603835355</v>
      </c>
    </row>
    <row r="80" spans="1:19" ht="15">
      <c r="A80" s="1">
        <v>26</v>
      </c>
      <c r="B80" s="5">
        <v>0.6875</v>
      </c>
      <c r="C80" s="1" t="s">
        <v>244</v>
      </c>
      <c r="D80" s="1">
        <v>7</v>
      </c>
      <c r="E80" s="1">
        <v>5</v>
      </c>
      <c r="F80" s="1" t="s">
        <v>268</v>
      </c>
      <c r="G80" s="2">
        <v>58.2773333333333</v>
      </c>
      <c r="H80" s="6">
        <f>1+_xlfn.COUNTIFS(A:A,A80,O:O,"&lt;"&amp;O80)</f>
        <v>3</v>
      </c>
      <c r="I80" s="2">
        <f>_xlfn.AVERAGEIF(A:A,A80,G:G)</f>
        <v>46.07883846153847</v>
      </c>
      <c r="J80" s="2">
        <f t="shared" si="8"/>
        <v>12.198494871794836</v>
      </c>
      <c r="K80" s="2">
        <f t="shared" si="9"/>
        <v>102.19849487179484</v>
      </c>
      <c r="L80" s="2">
        <f t="shared" si="10"/>
        <v>460.3143806799483</v>
      </c>
      <c r="M80" s="2">
        <f>SUMIF(A:A,A80,L:L)</f>
        <v>4296.583531654287</v>
      </c>
      <c r="N80" s="3">
        <f t="shared" si="11"/>
        <v>0.10713497766042879</v>
      </c>
      <c r="O80" s="7">
        <f t="shared" si="12"/>
        <v>9.334019774284776</v>
      </c>
      <c r="P80" s="3">
        <f t="shared" si="13"/>
        <v>0.10713497766042879</v>
      </c>
      <c r="Q80" s="3">
        <f>IF(ISNUMBER(P80),SUMIF(A:A,A80,P:P),"")</f>
        <v>0.8991764742885857</v>
      </c>
      <c r="R80" s="3">
        <f t="shared" si="14"/>
        <v>0.11914788778831463</v>
      </c>
      <c r="S80" s="8">
        <f t="shared" si="15"/>
        <v>8.392930991581325</v>
      </c>
    </row>
    <row r="81" spans="1:19" ht="15">
      <c r="A81" s="1">
        <v>26</v>
      </c>
      <c r="B81" s="5">
        <v>0.6875</v>
      </c>
      <c r="C81" s="1" t="s">
        <v>244</v>
      </c>
      <c r="D81" s="1">
        <v>7</v>
      </c>
      <c r="E81" s="1">
        <v>3</v>
      </c>
      <c r="F81" s="1" t="s">
        <v>266</v>
      </c>
      <c r="G81" s="2">
        <v>56.366099999999996</v>
      </c>
      <c r="H81" s="6">
        <f>1+_xlfn.COUNTIFS(A:A,A81,O:O,"&lt;"&amp;O81)</f>
        <v>4</v>
      </c>
      <c r="I81" s="2">
        <f>_xlfn.AVERAGEIF(A:A,A81,G:G)</f>
        <v>46.07883846153847</v>
      </c>
      <c r="J81" s="2">
        <f t="shared" si="8"/>
        <v>10.287261538461529</v>
      </c>
      <c r="K81" s="2">
        <f t="shared" si="9"/>
        <v>100.28726153846154</v>
      </c>
      <c r="L81" s="2">
        <f t="shared" si="10"/>
        <v>410.44243691826244</v>
      </c>
      <c r="M81" s="2">
        <f>SUMIF(A:A,A81,L:L)</f>
        <v>4296.583531654287</v>
      </c>
      <c r="N81" s="3">
        <f t="shared" si="11"/>
        <v>0.09552762884612936</v>
      </c>
      <c r="O81" s="7">
        <f t="shared" si="12"/>
        <v>10.46817566895484</v>
      </c>
      <c r="P81" s="3">
        <f t="shared" si="13"/>
        <v>0.09552762884612936</v>
      </c>
      <c r="Q81" s="3">
        <f>IF(ISNUMBER(P81),SUMIF(A:A,A81,P:P),"")</f>
        <v>0.8991764742885857</v>
      </c>
      <c r="R81" s="3">
        <f t="shared" si="14"/>
        <v>0.10623902156882978</v>
      </c>
      <c r="S81" s="8">
        <f t="shared" si="15"/>
        <v>9.41273729024437</v>
      </c>
    </row>
    <row r="82" spans="1:19" ht="15">
      <c r="A82" s="1">
        <v>26</v>
      </c>
      <c r="B82" s="5">
        <v>0.6875</v>
      </c>
      <c r="C82" s="1" t="s">
        <v>244</v>
      </c>
      <c r="D82" s="1">
        <v>7</v>
      </c>
      <c r="E82" s="1">
        <v>11</v>
      </c>
      <c r="F82" s="1" t="s">
        <v>273</v>
      </c>
      <c r="G82" s="2">
        <v>56.2471666666667</v>
      </c>
      <c r="H82" s="6">
        <f>1+_xlfn.COUNTIFS(A:A,A82,O:O,"&lt;"&amp;O82)</f>
        <v>5</v>
      </c>
      <c r="I82" s="2">
        <f>_xlfn.AVERAGEIF(A:A,A82,G:G)</f>
        <v>46.07883846153847</v>
      </c>
      <c r="J82" s="2">
        <f t="shared" si="8"/>
        <v>10.168328205128233</v>
      </c>
      <c r="K82" s="2">
        <f t="shared" si="9"/>
        <v>100.16832820512823</v>
      </c>
      <c r="L82" s="2">
        <f t="shared" si="10"/>
        <v>407.52394525141165</v>
      </c>
      <c r="M82" s="2">
        <f>SUMIF(A:A,A82,L:L)</f>
        <v>4296.583531654287</v>
      </c>
      <c r="N82" s="3">
        <f t="shared" si="11"/>
        <v>0.09484837016412088</v>
      </c>
      <c r="O82" s="7">
        <f t="shared" si="12"/>
        <v>10.543143738470675</v>
      </c>
      <c r="P82" s="3">
        <f t="shared" si="13"/>
        <v>0.09484837016412088</v>
      </c>
      <c r="Q82" s="3">
        <f>IF(ISNUMBER(P82),SUMIF(A:A,A82,P:P),"")</f>
        <v>0.8991764742885857</v>
      </c>
      <c r="R82" s="3">
        <f t="shared" si="14"/>
        <v>0.10548359846621146</v>
      </c>
      <c r="S82" s="8">
        <f t="shared" si="15"/>
        <v>9.480146814675841</v>
      </c>
    </row>
    <row r="83" spans="1:19" ht="15">
      <c r="A83" s="1">
        <v>26</v>
      </c>
      <c r="B83" s="5">
        <v>0.6875</v>
      </c>
      <c r="C83" s="1" t="s">
        <v>244</v>
      </c>
      <c r="D83" s="1">
        <v>7</v>
      </c>
      <c r="E83" s="1">
        <v>10</v>
      </c>
      <c r="F83" s="1" t="s">
        <v>272</v>
      </c>
      <c r="G83" s="2">
        <v>55.2126666666666</v>
      </c>
      <c r="H83" s="6">
        <f>1+_xlfn.COUNTIFS(A:A,A83,O:O,"&lt;"&amp;O83)</f>
        <v>6</v>
      </c>
      <c r="I83" s="2">
        <f>_xlfn.AVERAGEIF(A:A,A83,G:G)</f>
        <v>46.07883846153847</v>
      </c>
      <c r="J83" s="2">
        <f t="shared" si="8"/>
        <v>9.133828205128133</v>
      </c>
      <c r="K83" s="2">
        <f t="shared" si="9"/>
        <v>99.13382820512814</v>
      </c>
      <c r="L83" s="2">
        <f t="shared" si="10"/>
        <v>382.99797130303017</v>
      </c>
      <c r="M83" s="2">
        <f>SUMIF(A:A,A83,L:L)</f>
        <v>4296.583531654287</v>
      </c>
      <c r="N83" s="3">
        <f t="shared" si="11"/>
        <v>0.0891401199304897</v>
      </c>
      <c r="O83" s="7">
        <f t="shared" si="12"/>
        <v>11.218293185826841</v>
      </c>
      <c r="P83" s="3">
        <f t="shared" si="13"/>
        <v>0.0891401199304897</v>
      </c>
      <c r="Q83" s="3">
        <f>IF(ISNUMBER(P83),SUMIF(A:A,A83,P:P),"")</f>
        <v>0.8991764742885857</v>
      </c>
      <c r="R83" s="3">
        <f t="shared" si="14"/>
        <v>0.09913528932239465</v>
      </c>
      <c r="S83" s="8">
        <f t="shared" si="15"/>
        <v>10.087225314367444</v>
      </c>
    </row>
    <row r="84" spans="1:19" ht="15">
      <c r="A84" s="1">
        <v>26</v>
      </c>
      <c r="B84" s="5">
        <v>0.6875</v>
      </c>
      <c r="C84" s="1" t="s">
        <v>244</v>
      </c>
      <c r="D84" s="1">
        <v>7</v>
      </c>
      <c r="E84" s="1">
        <v>8</v>
      </c>
      <c r="F84" s="1" t="s">
        <v>270</v>
      </c>
      <c r="G84" s="2">
        <v>54.4138666666667</v>
      </c>
      <c r="H84" s="6">
        <f>1+_xlfn.COUNTIFS(A:A,A84,O:O,"&lt;"&amp;O84)</f>
        <v>7</v>
      </c>
      <c r="I84" s="2">
        <f>_xlfn.AVERAGEIF(A:A,A84,G:G)</f>
        <v>46.07883846153847</v>
      </c>
      <c r="J84" s="2">
        <f t="shared" si="8"/>
        <v>8.335028205128232</v>
      </c>
      <c r="K84" s="2">
        <f t="shared" si="9"/>
        <v>98.33502820512822</v>
      </c>
      <c r="L84" s="2">
        <f t="shared" si="10"/>
        <v>365.0745912553801</v>
      </c>
      <c r="M84" s="2">
        <f>SUMIF(A:A,A84,L:L)</f>
        <v>4296.583531654287</v>
      </c>
      <c r="N84" s="3">
        <f t="shared" si="11"/>
        <v>0.08496857760724547</v>
      </c>
      <c r="O84" s="7">
        <f t="shared" si="12"/>
        <v>11.769056610813827</v>
      </c>
      <c r="P84" s="3">
        <f t="shared" si="13"/>
        <v>0.08496857760724547</v>
      </c>
      <c r="Q84" s="3">
        <f>IF(ISNUMBER(P84),SUMIF(A:A,A84,P:P),"")</f>
        <v>0.8991764742885857</v>
      </c>
      <c r="R84" s="3">
        <f t="shared" si="14"/>
        <v>0.09449599721175009</v>
      </c>
      <c r="S84" s="8">
        <f t="shared" si="15"/>
        <v>10.58245882901435</v>
      </c>
    </row>
    <row r="85" spans="1:19" ht="15">
      <c r="A85" s="1">
        <v>26</v>
      </c>
      <c r="B85" s="5">
        <v>0.6875</v>
      </c>
      <c r="C85" s="1" t="s">
        <v>244</v>
      </c>
      <c r="D85" s="1">
        <v>7</v>
      </c>
      <c r="E85" s="1">
        <v>2</v>
      </c>
      <c r="F85" s="1" t="s">
        <v>265</v>
      </c>
      <c r="G85" s="2">
        <v>23.2924666666667</v>
      </c>
      <c r="H85" s="6">
        <f>1+_xlfn.COUNTIFS(A:A,A85,O:O,"&lt;"&amp;O85)</f>
        <v>12</v>
      </c>
      <c r="I85" s="2">
        <f>_xlfn.AVERAGEIF(A:A,A85,G:G)</f>
        <v>46.07883846153847</v>
      </c>
      <c r="J85" s="2">
        <f t="shared" si="8"/>
        <v>-22.786371794871766</v>
      </c>
      <c r="K85" s="2">
        <f t="shared" si="9"/>
        <v>67.21362820512823</v>
      </c>
      <c r="L85" s="2">
        <f t="shared" si="10"/>
        <v>56.41966073254349</v>
      </c>
      <c r="M85" s="2">
        <f>SUMIF(A:A,A85,L:L)</f>
        <v>4296.583531654287</v>
      </c>
      <c r="N85" s="3">
        <f t="shared" si="11"/>
        <v>0.013131284500087579</v>
      </c>
      <c r="O85" s="7">
        <f t="shared" si="12"/>
        <v>76.15401219837484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26</v>
      </c>
      <c r="B86" s="5">
        <v>0.6875</v>
      </c>
      <c r="C86" s="1" t="s">
        <v>244</v>
      </c>
      <c r="D86" s="1">
        <v>7</v>
      </c>
      <c r="E86" s="1">
        <v>6</v>
      </c>
      <c r="F86" s="1" t="s">
        <v>269</v>
      </c>
      <c r="G86" s="2">
        <v>46.7131666666667</v>
      </c>
      <c r="H86" s="6">
        <f>1+_xlfn.COUNTIFS(A:A,A86,O:O,"&lt;"&amp;O86)</f>
        <v>8</v>
      </c>
      <c r="I86" s="2">
        <f>_xlfn.AVERAGEIF(A:A,A86,G:G)</f>
        <v>46.07883846153847</v>
      </c>
      <c r="J86" s="2">
        <f t="shared" si="8"/>
        <v>0.6343282051282344</v>
      </c>
      <c r="K86" s="2">
        <f t="shared" si="9"/>
        <v>90.63432820512824</v>
      </c>
      <c r="L86" s="2">
        <f t="shared" si="10"/>
        <v>229.9954882226879</v>
      </c>
      <c r="M86" s="2">
        <f>SUMIF(A:A,A86,L:L)</f>
        <v>4296.583531654287</v>
      </c>
      <c r="N86" s="3">
        <f t="shared" si="11"/>
        <v>0.053529853784579896</v>
      </c>
      <c r="O86" s="7">
        <f t="shared" si="12"/>
        <v>18.68116442133951</v>
      </c>
      <c r="P86" s="3">
        <f t="shared" si="13"/>
        <v>0.053529853784579896</v>
      </c>
      <c r="Q86" s="3">
        <f>IF(ISNUMBER(P86),SUMIF(A:A,A86,P:P),"")</f>
        <v>0.8991764742885857</v>
      </c>
      <c r="R86" s="3">
        <f t="shared" si="14"/>
        <v>0.05953208887825037</v>
      </c>
      <c r="S86" s="8">
        <f t="shared" si="15"/>
        <v>16.797663559985427</v>
      </c>
    </row>
    <row r="87" spans="1:19" ht="15">
      <c r="A87" s="1">
        <v>26</v>
      </c>
      <c r="B87" s="5">
        <v>0.6875</v>
      </c>
      <c r="C87" s="1" t="s">
        <v>244</v>
      </c>
      <c r="D87" s="1">
        <v>7</v>
      </c>
      <c r="E87" s="1">
        <v>9</v>
      </c>
      <c r="F87" s="1" t="s">
        <v>271</v>
      </c>
      <c r="G87" s="2">
        <v>34.861399999999996</v>
      </c>
      <c r="H87" s="6">
        <f>1+_xlfn.COUNTIFS(A:A,A87,O:O,"&lt;"&amp;O87)</f>
        <v>10</v>
      </c>
      <c r="I87" s="2">
        <f>_xlfn.AVERAGEIF(A:A,A87,G:G)</f>
        <v>46.07883846153847</v>
      </c>
      <c r="J87" s="2">
        <f t="shared" si="8"/>
        <v>-11.217438461538471</v>
      </c>
      <c r="K87" s="2">
        <f t="shared" si="9"/>
        <v>78.78256153846152</v>
      </c>
      <c r="L87" s="2">
        <f t="shared" si="10"/>
        <v>112.95095436304791</v>
      </c>
      <c r="M87" s="2">
        <f>SUMIF(A:A,A87,L:L)</f>
        <v>4296.583531654287</v>
      </c>
      <c r="N87" s="3">
        <f t="shared" si="11"/>
        <v>0.026288550782476956</v>
      </c>
      <c r="O87" s="7">
        <f t="shared" si="12"/>
        <v>38.0393734243641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26</v>
      </c>
      <c r="B88" s="5">
        <v>0.6875</v>
      </c>
      <c r="C88" s="1" t="s">
        <v>244</v>
      </c>
      <c r="D88" s="1">
        <v>7</v>
      </c>
      <c r="E88" s="1">
        <v>13</v>
      </c>
      <c r="F88" s="1" t="s">
        <v>275</v>
      </c>
      <c r="G88" s="2">
        <v>41.3968</v>
      </c>
      <c r="H88" s="6">
        <f>1+_xlfn.COUNTIFS(A:A,A88,O:O,"&lt;"&amp;O88)</f>
        <v>9</v>
      </c>
      <c r="I88" s="2">
        <f>_xlfn.AVERAGEIF(A:A,A88,G:G)</f>
        <v>46.07883846153847</v>
      </c>
      <c r="J88" s="2">
        <f t="shared" si="8"/>
        <v>-4.682038461538468</v>
      </c>
      <c r="K88" s="2">
        <f t="shared" si="9"/>
        <v>85.31796153846153</v>
      </c>
      <c r="L88" s="2">
        <f t="shared" si="10"/>
        <v>167.18110607267138</v>
      </c>
      <c r="M88" s="2">
        <f>SUMIF(A:A,A88,L:L)</f>
        <v>4296.583531654287</v>
      </c>
      <c r="N88" s="3">
        <f t="shared" si="11"/>
        <v>0.038910242252011486</v>
      </c>
      <c r="O88" s="7">
        <f t="shared" si="12"/>
        <v>25.70017409614828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26</v>
      </c>
      <c r="B89" s="5">
        <v>0.6875</v>
      </c>
      <c r="C89" s="1" t="s">
        <v>244</v>
      </c>
      <c r="D89" s="1">
        <v>7</v>
      </c>
      <c r="E89" s="1">
        <v>14</v>
      </c>
      <c r="F89" s="1" t="s">
        <v>276</v>
      </c>
      <c r="G89" s="2">
        <v>15.907499999999999</v>
      </c>
      <c r="H89" s="6">
        <f>1+_xlfn.COUNTIFS(A:A,A89,O:O,"&lt;"&amp;O89)</f>
        <v>13</v>
      </c>
      <c r="I89" s="2">
        <f>_xlfn.AVERAGEIF(A:A,A89,G:G)</f>
        <v>46.07883846153847</v>
      </c>
      <c r="J89" s="2">
        <f t="shared" si="8"/>
        <v>-30.17133846153847</v>
      </c>
      <c r="K89" s="2">
        <f t="shared" si="9"/>
        <v>59.82866153846153</v>
      </c>
      <c r="L89" s="2">
        <f t="shared" si="10"/>
        <v>36.223920659636796</v>
      </c>
      <c r="M89" s="2">
        <f>SUMIF(A:A,A89,L:L)</f>
        <v>4296.583531654287</v>
      </c>
      <c r="N89" s="3">
        <f t="shared" si="11"/>
        <v>0.00843086615045739</v>
      </c>
      <c r="O89" s="7">
        <f t="shared" si="12"/>
        <v>118.6117751312833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26</v>
      </c>
      <c r="B90" s="5">
        <v>0.6875</v>
      </c>
      <c r="C90" s="1" t="s">
        <v>244</v>
      </c>
      <c r="D90" s="1">
        <v>7</v>
      </c>
      <c r="E90" s="1">
        <v>15</v>
      </c>
      <c r="F90" s="1" t="s">
        <v>277</v>
      </c>
      <c r="G90" s="2">
        <v>24.434466666666697</v>
      </c>
      <c r="H90" s="6">
        <f>1+_xlfn.COUNTIFS(A:A,A90,O:O,"&lt;"&amp;O90)</f>
        <v>11</v>
      </c>
      <c r="I90" s="2">
        <f>_xlfn.AVERAGEIF(A:A,A90,G:G)</f>
        <v>46.07883846153847</v>
      </c>
      <c r="J90" s="2">
        <f t="shared" si="8"/>
        <v>-21.64437179487177</v>
      </c>
      <c r="K90" s="2">
        <f t="shared" si="9"/>
        <v>68.35562820512823</v>
      </c>
      <c r="L90" s="2">
        <f t="shared" si="10"/>
        <v>60.42105834708589</v>
      </c>
      <c r="M90" s="2">
        <f>SUMIF(A:A,A90,L:L)</f>
        <v>4296.583531654287</v>
      </c>
      <c r="N90" s="3">
        <f t="shared" si="11"/>
        <v>0.014062582026380933</v>
      </c>
      <c r="O90" s="7">
        <f t="shared" si="12"/>
        <v>71.1106963233376</v>
      </c>
      <c r="P90" s="3">
        <f t="shared" si="13"/>
      </c>
      <c r="Q90" s="3">
        <f>IF(ISNUMBER(P90),SUMIF(A:A,A90,P:P),"")</f>
      </c>
      <c r="R90" s="3">
        <f t="shared" si="14"/>
      </c>
      <c r="S90" s="8">
        <f t="shared" si="15"/>
      </c>
    </row>
    <row r="91" spans="1:19" ht="15">
      <c r="A91" s="1">
        <v>22</v>
      </c>
      <c r="B91" s="5">
        <v>0.6944444444444445</v>
      </c>
      <c r="C91" s="1" t="s">
        <v>205</v>
      </c>
      <c r="D91" s="1">
        <v>5</v>
      </c>
      <c r="E91" s="1">
        <v>3</v>
      </c>
      <c r="F91" s="1" t="s">
        <v>227</v>
      </c>
      <c r="G91" s="2">
        <v>66.3756</v>
      </c>
      <c r="H91" s="6">
        <f>1+_xlfn.COUNTIFS(A:A,A91,O:O,"&lt;"&amp;O91)</f>
        <v>1</v>
      </c>
      <c r="I91" s="2">
        <f>_xlfn.AVERAGEIF(A:A,A91,G:G)</f>
        <v>46.329252380952376</v>
      </c>
      <c r="J91" s="2">
        <f t="shared" si="8"/>
        <v>20.04634761904763</v>
      </c>
      <c r="K91" s="2">
        <f t="shared" si="9"/>
        <v>110.04634761904762</v>
      </c>
      <c r="L91" s="2">
        <f t="shared" si="10"/>
        <v>737.1422288928992</v>
      </c>
      <c r="M91" s="2">
        <f>SUMIF(A:A,A91,L:L)</f>
        <v>1904.6371312665533</v>
      </c>
      <c r="N91" s="3">
        <f t="shared" si="11"/>
        <v>0.3870250226628268</v>
      </c>
      <c r="O91" s="7">
        <f t="shared" si="12"/>
        <v>2.5838122639196697</v>
      </c>
      <c r="P91" s="3">
        <f t="shared" si="13"/>
        <v>0.3870250226628268</v>
      </c>
      <c r="Q91" s="3">
        <f>IF(ISNUMBER(P91),SUMIF(A:A,A91,P:P),"")</f>
        <v>1</v>
      </c>
      <c r="R91" s="3">
        <f t="shared" si="14"/>
        <v>0.3870250226628268</v>
      </c>
      <c r="S91" s="8">
        <f t="shared" si="15"/>
        <v>2.5838122639196697</v>
      </c>
    </row>
    <row r="92" spans="1:19" ht="15">
      <c r="A92" s="1">
        <v>22</v>
      </c>
      <c r="B92" s="5">
        <v>0.6944444444444445</v>
      </c>
      <c r="C92" s="1" t="s">
        <v>205</v>
      </c>
      <c r="D92" s="1">
        <v>5</v>
      </c>
      <c r="E92" s="1">
        <v>7</v>
      </c>
      <c r="F92" s="1" t="s">
        <v>231</v>
      </c>
      <c r="G92" s="2">
        <v>54.0407333333333</v>
      </c>
      <c r="H92" s="6">
        <f>1+_xlfn.COUNTIFS(A:A,A92,O:O,"&lt;"&amp;O92)</f>
        <v>2</v>
      </c>
      <c r="I92" s="2">
        <f>_xlfn.AVERAGEIF(A:A,A92,G:G)</f>
        <v>46.329252380952376</v>
      </c>
      <c r="J92" s="2">
        <f t="shared" si="8"/>
        <v>7.711480952380924</v>
      </c>
      <c r="K92" s="2">
        <f t="shared" si="9"/>
        <v>97.71148095238092</v>
      </c>
      <c r="L92" s="2">
        <f t="shared" si="10"/>
        <v>351.66846013635376</v>
      </c>
      <c r="M92" s="2">
        <f>SUMIF(A:A,A92,L:L)</f>
        <v>1904.6371312665533</v>
      </c>
      <c r="N92" s="3">
        <f t="shared" si="11"/>
        <v>0.18463803648650903</v>
      </c>
      <c r="O92" s="7">
        <f t="shared" si="12"/>
        <v>5.41600213601203</v>
      </c>
      <c r="P92" s="3">
        <f t="shared" si="13"/>
        <v>0.18463803648650903</v>
      </c>
      <c r="Q92" s="3">
        <f>IF(ISNUMBER(P92),SUMIF(A:A,A92,P:P),"")</f>
        <v>1</v>
      </c>
      <c r="R92" s="3">
        <f t="shared" si="14"/>
        <v>0.18463803648650903</v>
      </c>
      <c r="S92" s="8">
        <f t="shared" si="15"/>
        <v>5.41600213601203</v>
      </c>
    </row>
    <row r="93" spans="1:19" ht="15">
      <c r="A93" s="1">
        <v>22</v>
      </c>
      <c r="B93" s="5">
        <v>0.6944444444444445</v>
      </c>
      <c r="C93" s="1" t="s">
        <v>205</v>
      </c>
      <c r="D93" s="1">
        <v>5</v>
      </c>
      <c r="E93" s="1">
        <v>6</v>
      </c>
      <c r="F93" s="1" t="s">
        <v>230</v>
      </c>
      <c r="G93" s="2">
        <v>46.2201666666667</v>
      </c>
      <c r="H93" s="6">
        <f>1+_xlfn.COUNTIFS(A:A,A93,O:O,"&lt;"&amp;O93)</f>
        <v>3</v>
      </c>
      <c r="I93" s="2">
        <f>_xlfn.AVERAGEIF(A:A,A93,G:G)</f>
        <v>46.329252380952376</v>
      </c>
      <c r="J93" s="2">
        <f t="shared" si="8"/>
        <v>-0.10908571428567626</v>
      </c>
      <c r="K93" s="2">
        <f t="shared" si="9"/>
        <v>89.89091428571433</v>
      </c>
      <c r="L93" s="2">
        <f t="shared" si="10"/>
        <v>219.96201165409278</v>
      </c>
      <c r="M93" s="2">
        <f>SUMIF(A:A,A93,L:L)</f>
        <v>1904.6371312665533</v>
      </c>
      <c r="N93" s="3">
        <f t="shared" si="11"/>
        <v>0.1154876212603403</v>
      </c>
      <c r="O93" s="7">
        <f t="shared" si="12"/>
        <v>8.658936681583645</v>
      </c>
      <c r="P93" s="3">
        <f t="shared" si="13"/>
        <v>0.1154876212603403</v>
      </c>
      <c r="Q93" s="3">
        <f>IF(ISNUMBER(P93),SUMIF(A:A,A93,P:P),"")</f>
        <v>1</v>
      </c>
      <c r="R93" s="3">
        <f t="shared" si="14"/>
        <v>0.1154876212603403</v>
      </c>
      <c r="S93" s="8">
        <f t="shared" si="15"/>
        <v>8.658936681583645</v>
      </c>
    </row>
    <row r="94" spans="1:19" ht="15">
      <c r="A94" s="1">
        <v>22</v>
      </c>
      <c r="B94" s="5">
        <v>0.6944444444444445</v>
      </c>
      <c r="C94" s="1" t="s">
        <v>205</v>
      </c>
      <c r="D94" s="1">
        <v>5</v>
      </c>
      <c r="E94" s="1">
        <v>5</v>
      </c>
      <c r="F94" s="1" t="s">
        <v>229</v>
      </c>
      <c r="G94" s="2">
        <v>43.4219666666667</v>
      </c>
      <c r="H94" s="6">
        <f>1+_xlfn.COUNTIFS(A:A,A94,O:O,"&lt;"&amp;O94)</f>
        <v>4</v>
      </c>
      <c r="I94" s="2">
        <f>_xlfn.AVERAGEIF(A:A,A94,G:G)</f>
        <v>46.329252380952376</v>
      </c>
      <c r="J94" s="2">
        <f t="shared" si="8"/>
        <v>-2.9072857142856776</v>
      </c>
      <c r="K94" s="2">
        <f t="shared" si="9"/>
        <v>87.09271428571432</v>
      </c>
      <c r="L94" s="2">
        <f t="shared" si="10"/>
        <v>185.96581326005725</v>
      </c>
      <c r="M94" s="2">
        <f>SUMIF(A:A,A94,L:L)</f>
        <v>1904.6371312665533</v>
      </c>
      <c r="N94" s="3">
        <f t="shared" si="11"/>
        <v>0.09763844787400157</v>
      </c>
      <c r="O94" s="7">
        <f t="shared" si="12"/>
        <v>10.241867028554767</v>
      </c>
      <c r="P94" s="3">
        <f t="shared" si="13"/>
        <v>0.09763844787400157</v>
      </c>
      <c r="Q94" s="3">
        <f>IF(ISNUMBER(P94),SUMIF(A:A,A94,P:P),"")</f>
        <v>1</v>
      </c>
      <c r="R94" s="3">
        <f t="shared" si="14"/>
        <v>0.09763844787400157</v>
      </c>
      <c r="S94" s="8">
        <f t="shared" si="15"/>
        <v>10.241867028554767</v>
      </c>
    </row>
    <row r="95" spans="1:19" ht="15">
      <c r="A95" s="1">
        <v>22</v>
      </c>
      <c r="B95" s="5">
        <v>0.6944444444444445</v>
      </c>
      <c r="C95" s="1" t="s">
        <v>205</v>
      </c>
      <c r="D95" s="1">
        <v>5</v>
      </c>
      <c r="E95" s="1">
        <v>1</v>
      </c>
      <c r="F95" s="1" t="s">
        <v>225</v>
      </c>
      <c r="G95" s="2">
        <v>41.622</v>
      </c>
      <c r="H95" s="6">
        <f>1+_xlfn.COUNTIFS(A:A,A95,O:O,"&lt;"&amp;O95)</f>
        <v>5</v>
      </c>
      <c r="I95" s="2">
        <f>_xlfn.AVERAGEIF(A:A,A95,G:G)</f>
        <v>46.329252380952376</v>
      </c>
      <c r="J95" s="2">
        <f t="shared" si="8"/>
        <v>-4.707252380952376</v>
      </c>
      <c r="K95" s="2">
        <f t="shared" si="9"/>
        <v>85.29274761904762</v>
      </c>
      <c r="L95" s="2">
        <f t="shared" si="10"/>
        <v>166.92837983128175</v>
      </c>
      <c r="M95" s="2">
        <f>SUMIF(A:A,A95,L:L)</f>
        <v>1904.6371312665533</v>
      </c>
      <c r="N95" s="3">
        <f t="shared" si="11"/>
        <v>0.087643140570444</v>
      </c>
      <c r="O95" s="7">
        <f t="shared" si="12"/>
        <v>11.40990605187454</v>
      </c>
      <c r="P95" s="3">
        <f t="shared" si="13"/>
        <v>0.087643140570444</v>
      </c>
      <c r="Q95" s="3">
        <f>IF(ISNUMBER(P95),SUMIF(A:A,A95,P:P),"")</f>
        <v>1</v>
      </c>
      <c r="R95" s="3">
        <f t="shared" si="14"/>
        <v>0.087643140570444</v>
      </c>
      <c r="S95" s="8">
        <f t="shared" si="15"/>
        <v>11.40990605187454</v>
      </c>
    </row>
    <row r="96" spans="1:19" ht="15">
      <c r="A96" s="1">
        <v>22</v>
      </c>
      <c r="B96" s="5">
        <v>0.6944444444444445</v>
      </c>
      <c r="C96" s="1" t="s">
        <v>205</v>
      </c>
      <c r="D96" s="1">
        <v>5</v>
      </c>
      <c r="E96" s="1">
        <v>2</v>
      </c>
      <c r="F96" s="1" t="s">
        <v>226</v>
      </c>
      <c r="G96" s="2">
        <v>35.6379666666667</v>
      </c>
      <c r="H96" s="6">
        <f>1+_xlfn.COUNTIFS(A:A,A96,O:O,"&lt;"&amp;O96)</f>
        <v>7</v>
      </c>
      <c r="I96" s="2">
        <f>_xlfn.AVERAGEIF(A:A,A96,G:G)</f>
        <v>46.329252380952376</v>
      </c>
      <c r="J96" s="2">
        <f t="shared" si="8"/>
        <v>-10.691285714285677</v>
      </c>
      <c r="K96" s="2">
        <f t="shared" si="9"/>
        <v>79.30871428571433</v>
      </c>
      <c r="L96" s="2">
        <f t="shared" si="10"/>
        <v>116.57360279270418</v>
      </c>
      <c r="M96" s="2">
        <f>SUMIF(A:A,A96,L:L)</f>
        <v>1904.6371312665533</v>
      </c>
      <c r="N96" s="3">
        <f t="shared" si="11"/>
        <v>0.06120515077598251</v>
      </c>
      <c r="O96" s="7">
        <f t="shared" si="12"/>
        <v>16.338494184257605</v>
      </c>
      <c r="P96" s="3">
        <f t="shared" si="13"/>
        <v>0.06120515077598251</v>
      </c>
      <c r="Q96" s="3">
        <f>IF(ISNUMBER(P96),SUMIF(A:A,A96,P:P),"")</f>
        <v>1</v>
      </c>
      <c r="R96" s="3">
        <f t="shared" si="14"/>
        <v>0.06120515077598251</v>
      </c>
      <c r="S96" s="8">
        <f t="shared" si="15"/>
        <v>16.338494184257605</v>
      </c>
    </row>
    <row r="97" spans="1:19" ht="15">
      <c r="A97" s="1">
        <v>22</v>
      </c>
      <c r="B97" s="5">
        <v>0.6944444444444445</v>
      </c>
      <c r="C97" s="1" t="s">
        <v>205</v>
      </c>
      <c r="D97" s="1">
        <v>5</v>
      </c>
      <c r="E97" s="1">
        <v>4</v>
      </c>
      <c r="F97" s="1" t="s">
        <v>228</v>
      </c>
      <c r="G97" s="2">
        <v>36.9863333333333</v>
      </c>
      <c r="H97" s="6">
        <f>1+_xlfn.COUNTIFS(A:A,A97,O:O,"&lt;"&amp;O97)</f>
        <v>6</v>
      </c>
      <c r="I97" s="2">
        <f>_xlfn.AVERAGEIF(A:A,A97,G:G)</f>
        <v>46.329252380952376</v>
      </c>
      <c r="J97" s="2">
        <f t="shared" si="8"/>
        <v>-9.342919047619077</v>
      </c>
      <c r="K97" s="2">
        <f t="shared" si="9"/>
        <v>80.65708095238092</v>
      </c>
      <c r="L97" s="2">
        <f t="shared" si="10"/>
        <v>126.3966346991645</v>
      </c>
      <c r="M97" s="2">
        <f>SUMIF(A:A,A97,L:L)</f>
        <v>1904.6371312665533</v>
      </c>
      <c r="N97" s="3">
        <f t="shared" si="11"/>
        <v>0.06636258036989584</v>
      </c>
      <c r="O97" s="7">
        <f t="shared" si="12"/>
        <v>15.068732927896088</v>
      </c>
      <c r="P97" s="3">
        <f t="shared" si="13"/>
        <v>0.06636258036989584</v>
      </c>
      <c r="Q97" s="3">
        <f>IF(ISNUMBER(P97),SUMIF(A:A,A97,P:P),"")</f>
        <v>1</v>
      </c>
      <c r="R97" s="3">
        <f t="shared" si="14"/>
        <v>0.06636258036989584</v>
      </c>
      <c r="S97" s="8">
        <f t="shared" si="15"/>
        <v>15.068732927896088</v>
      </c>
    </row>
    <row r="98" spans="1:19" ht="15">
      <c r="A98" s="1">
        <v>11</v>
      </c>
      <c r="B98" s="5">
        <v>0.7048611111111112</v>
      </c>
      <c r="C98" s="1" t="s">
        <v>103</v>
      </c>
      <c r="D98" s="1">
        <v>7</v>
      </c>
      <c r="E98" s="1">
        <v>12</v>
      </c>
      <c r="F98" s="1" t="s">
        <v>139</v>
      </c>
      <c r="G98" s="2">
        <v>59.1577333333334</v>
      </c>
      <c r="H98" s="6">
        <f>1+_xlfn.COUNTIFS(A:A,A98,O:O,"&lt;"&amp;O98)</f>
        <v>1</v>
      </c>
      <c r="I98" s="2">
        <f>_xlfn.AVERAGEIF(A:A,A98,G:G)</f>
        <v>45.75300370370368</v>
      </c>
      <c r="J98" s="2">
        <f t="shared" si="8"/>
        <v>13.404729629629713</v>
      </c>
      <c r="K98" s="2">
        <f t="shared" si="9"/>
        <v>103.40472962962971</v>
      </c>
      <c r="L98" s="2">
        <f t="shared" si="10"/>
        <v>494.86439610605134</v>
      </c>
      <c r="M98" s="2">
        <f>SUMIF(A:A,A98,L:L)</f>
        <v>2329.504642867356</v>
      </c>
      <c r="N98" s="3">
        <f t="shared" si="11"/>
        <v>0.21243331607913407</v>
      </c>
      <c r="O98" s="7">
        <f t="shared" si="12"/>
        <v>4.707359553844594</v>
      </c>
      <c r="P98" s="3">
        <f t="shared" si="13"/>
        <v>0.21243331607913407</v>
      </c>
      <c r="Q98" s="3">
        <f>IF(ISNUMBER(P98),SUMIF(A:A,A98,P:P),"")</f>
        <v>0.9716107051436091</v>
      </c>
      <c r="R98" s="3">
        <f t="shared" si="14"/>
        <v>0.21864036177713306</v>
      </c>
      <c r="S98" s="8">
        <f t="shared" si="15"/>
        <v>4.573720935475451</v>
      </c>
    </row>
    <row r="99" spans="1:19" ht="15">
      <c r="A99" s="1">
        <v>11</v>
      </c>
      <c r="B99" s="5">
        <v>0.7048611111111112</v>
      </c>
      <c r="C99" s="1" t="s">
        <v>103</v>
      </c>
      <c r="D99" s="1">
        <v>7</v>
      </c>
      <c r="E99" s="1">
        <v>10</v>
      </c>
      <c r="F99" s="1" t="s">
        <v>137</v>
      </c>
      <c r="G99" s="2">
        <v>55.1285</v>
      </c>
      <c r="H99" s="6">
        <f>1+_xlfn.COUNTIFS(A:A,A99,O:O,"&lt;"&amp;O99)</f>
        <v>2</v>
      </c>
      <c r="I99" s="2">
        <f>_xlfn.AVERAGEIF(A:A,A99,G:G)</f>
        <v>45.75300370370368</v>
      </c>
      <c r="J99" s="2">
        <f t="shared" si="8"/>
        <v>9.375496296296319</v>
      </c>
      <c r="K99" s="2">
        <f t="shared" si="9"/>
        <v>99.37549629629632</v>
      </c>
      <c r="L99" s="2">
        <f t="shared" si="10"/>
        <v>388.59193307199473</v>
      </c>
      <c r="M99" s="2">
        <f>SUMIF(A:A,A99,L:L)</f>
        <v>2329.504642867356</v>
      </c>
      <c r="N99" s="3">
        <f t="shared" si="11"/>
        <v>0.1668131180857756</v>
      </c>
      <c r="O99" s="7">
        <f t="shared" si="12"/>
        <v>5.994732377616719</v>
      </c>
      <c r="P99" s="3">
        <f t="shared" si="13"/>
        <v>0.1668131180857756</v>
      </c>
      <c r="Q99" s="3">
        <f>IF(ISNUMBER(P99),SUMIF(A:A,A99,P:P),"")</f>
        <v>0.9716107051436091</v>
      </c>
      <c r="R99" s="3">
        <f t="shared" si="14"/>
        <v>0.171687196531166</v>
      </c>
      <c r="S99" s="8">
        <f t="shared" si="15"/>
        <v>5.824546152563405</v>
      </c>
    </row>
    <row r="100" spans="1:19" ht="15">
      <c r="A100" s="1">
        <v>11</v>
      </c>
      <c r="B100" s="5">
        <v>0.7048611111111112</v>
      </c>
      <c r="C100" s="1" t="s">
        <v>103</v>
      </c>
      <c r="D100" s="1">
        <v>7</v>
      </c>
      <c r="E100" s="1">
        <v>6</v>
      </c>
      <c r="F100" s="1" t="s">
        <v>134</v>
      </c>
      <c r="G100" s="2">
        <v>53.0461999999999</v>
      </c>
      <c r="H100" s="6">
        <f>1+_xlfn.COUNTIFS(A:A,A100,O:O,"&lt;"&amp;O100)</f>
        <v>3</v>
      </c>
      <c r="I100" s="2">
        <f>_xlfn.AVERAGEIF(A:A,A100,G:G)</f>
        <v>45.75300370370368</v>
      </c>
      <c r="J100" s="2">
        <f t="shared" si="8"/>
        <v>7.293196296296216</v>
      </c>
      <c r="K100" s="2">
        <f t="shared" si="9"/>
        <v>97.29319629629622</v>
      </c>
      <c r="L100" s="2">
        <f t="shared" si="10"/>
        <v>342.95243969751385</v>
      </c>
      <c r="M100" s="2">
        <f>SUMIF(A:A,A100,L:L)</f>
        <v>2329.504642867356</v>
      </c>
      <c r="N100" s="3">
        <f t="shared" si="11"/>
        <v>0.14722118745184312</v>
      </c>
      <c r="O100" s="7">
        <f t="shared" si="12"/>
        <v>6.792500572155116</v>
      </c>
      <c r="P100" s="3">
        <f t="shared" si="13"/>
        <v>0.14722118745184312</v>
      </c>
      <c r="Q100" s="3">
        <f>IF(ISNUMBER(P100),SUMIF(A:A,A100,P:P),"")</f>
        <v>0.9716107051436091</v>
      </c>
      <c r="R100" s="3">
        <f t="shared" si="14"/>
        <v>0.15152281327538797</v>
      </c>
      <c r="S100" s="8">
        <f t="shared" si="15"/>
        <v>6.599666270600001</v>
      </c>
    </row>
    <row r="101" spans="1:19" ht="15">
      <c r="A101" s="1">
        <v>11</v>
      </c>
      <c r="B101" s="5">
        <v>0.7048611111111112</v>
      </c>
      <c r="C101" s="1" t="s">
        <v>103</v>
      </c>
      <c r="D101" s="1">
        <v>7</v>
      </c>
      <c r="E101" s="1">
        <v>11</v>
      </c>
      <c r="F101" s="1" t="s">
        <v>138</v>
      </c>
      <c r="G101" s="2">
        <v>51.220433333333304</v>
      </c>
      <c r="H101" s="6">
        <f>1+_xlfn.COUNTIFS(A:A,A101,O:O,"&lt;"&amp;O101)</f>
        <v>4</v>
      </c>
      <c r="I101" s="2">
        <f>_xlfn.AVERAGEIF(A:A,A101,G:G)</f>
        <v>45.75300370370368</v>
      </c>
      <c r="J101" s="2">
        <f t="shared" si="8"/>
        <v>5.4674296296296205</v>
      </c>
      <c r="K101" s="2">
        <f t="shared" si="9"/>
        <v>95.46742962962962</v>
      </c>
      <c r="L101" s="2">
        <f t="shared" si="10"/>
        <v>307.3680156714335</v>
      </c>
      <c r="M101" s="2">
        <f>SUMIF(A:A,A101,L:L)</f>
        <v>2329.504642867356</v>
      </c>
      <c r="N101" s="3">
        <f t="shared" si="11"/>
        <v>0.13194565488957272</v>
      </c>
      <c r="O101" s="7">
        <f t="shared" si="12"/>
        <v>7.578877840554241</v>
      </c>
      <c r="P101" s="3">
        <f t="shared" si="13"/>
        <v>0.13194565488957272</v>
      </c>
      <c r="Q101" s="3">
        <f>IF(ISNUMBER(P101),SUMIF(A:A,A101,P:P),"")</f>
        <v>0.9716107051436091</v>
      </c>
      <c r="R101" s="3">
        <f t="shared" si="14"/>
        <v>0.13580094804541132</v>
      </c>
      <c r="S101" s="8">
        <f t="shared" si="15"/>
        <v>7.363718842858179</v>
      </c>
    </row>
    <row r="102" spans="1:19" ht="15">
      <c r="A102" s="1">
        <v>11</v>
      </c>
      <c r="B102" s="5">
        <v>0.7048611111111112</v>
      </c>
      <c r="C102" s="1" t="s">
        <v>103</v>
      </c>
      <c r="D102" s="1">
        <v>7</v>
      </c>
      <c r="E102" s="1">
        <v>7</v>
      </c>
      <c r="F102" s="1" t="s">
        <v>135</v>
      </c>
      <c r="G102" s="2">
        <v>48.9549333333333</v>
      </c>
      <c r="H102" s="6">
        <f>1+_xlfn.COUNTIFS(A:A,A102,O:O,"&lt;"&amp;O102)</f>
        <v>5</v>
      </c>
      <c r="I102" s="2">
        <f>_xlfn.AVERAGEIF(A:A,A102,G:G)</f>
        <v>45.75300370370368</v>
      </c>
      <c r="J102" s="2">
        <f t="shared" si="8"/>
        <v>3.2019296296296176</v>
      </c>
      <c r="K102" s="2">
        <f t="shared" si="9"/>
        <v>93.20192962962962</v>
      </c>
      <c r="L102" s="2">
        <f t="shared" si="10"/>
        <v>268.30268847235476</v>
      </c>
      <c r="M102" s="2">
        <f>SUMIF(A:A,A102,L:L)</f>
        <v>2329.504642867356</v>
      </c>
      <c r="N102" s="3">
        <f t="shared" si="11"/>
        <v>0.11517585478692353</v>
      </c>
      <c r="O102" s="7">
        <f t="shared" si="12"/>
        <v>8.682375328145033</v>
      </c>
      <c r="P102" s="3">
        <f t="shared" si="13"/>
        <v>0.11517585478692353</v>
      </c>
      <c r="Q102" s="3">
        <f>IF(ISNUMBER(P102),SUMIF(A:A,A102,P:P),"")</f>
        <v>0.9716107051436091</v>
      </c>
      <c r="R102" s="3">
        <f t="shared" si="14"/>
        <v>0.11854115457682193</v>
      </c>
      <c r="S102" s="8">
        <f t="shared" si="15"/>
        <v>8.435888814900471</v>
      </c>
    </row>
    <row r="103" spans="1:19" ht="15">
      <c r="A103" s="1">
        <v>11</v>
      </c>
      <c r="B103" s="5">
        <v>0.7048611111111112</v>
      </c>
      <c r="C103" s="1" t="s">
        <v>103</v>
      </c>
      <c r="D103" s="1">
        <v>7</v>
      </c>
      <c r="E103" s="1">
        <v>3</v>
      </c>
      <c r="F103" s="1" t="s">
        <v>131</v>
      </c>
      <c r="G103" s="2">
        <v>41.2900333333333</v>
      </c>
      <c r="H103" s="6">
        <f>1+_xlfn.COUNTIFS(A:A,A103,O:O,"&lt;"&amp;O103)</f>
        <v>6</v>
      </c>
      <c r="I103" s="2">
        <f>_xlfn.AVERAGEIF(A:A,A103,G:G)</f>
        <v>45.75300370370368</v>
      </c>
      <c r="J103" s="2">
        <f t="shared" si="8"/>
        <v>-4.462970370370385</v>
      </c>
      <c r="K103" s="2">
        <f t="shared" si="9"/>
        <v>85.53702962962961</v>
      </c>
      <c r="L103" s="2">
        <f t="shared" si="10"/>
        <v>169.39305399024357</v>
      </c>
      <c r="M103" s="2">
        <f>SUMIF(A:A,A103,L:L)</f>
        <v>2329.504642867356</v>
      </c>
      <c r="N103" s="3">
        <f t="shared" si="11"/>
        <v>0.07271634100790628</v>
      </c>
      <c r="O103" s="7">
        <f t="shared" si="12"/>
        <v>13.752067088899212</v>
      </c>
      <c r="P103" s="3">
        <f t="shared" si="13"/>
        <v>0.07271634100790628</v>
      </c>
      <c r="Q103" s="3">
        <f>IF(ISNUMBER(P103),SUMIF(A:A,A103,P:P),"")</f>
        <v>0.9716107051436091</v>
      </c>
      <c r="R103" s="3">
        <f t="shared" si="14"/>
        <v>0.07484102493205694</v>
      </c>
      <c r="S103" s="8">
        <f t="shared" si="15"/>
        <v>13.361655601427584</v>
      </c>
    </row>
    <row r="104" spans="1:19" ht="15">
      <c r="A104" s="1">
        <v>11</v>
      </c>
      <c r="B104" s="5">
        <v>0.7048611111111112</v>
      </c>
      <c r="C104" s="1" t="s">
        <v>103</v>
      </c>
      <c r="D104" s="1">
        <v>7</v>
      </c>
      <c r="E104" s="1">
        <v>4</v>
      </c>
      <c r="F104" s="1" t="s">
        <v>132</v>
      </c>
      <c r="G104" s="2">
        <v>36.6402</v>
      </c>
      <c r="H104" s="6">
        <f>1+_xlfn.COUNTIFS(A:A,A104,O:O,"&lt;"&amp;O104)</f>
        <v>8</v>
      </c>
      <c r="I104" s="2">
        <f>_xlfn.AVERAGEIF(A:A,A104,G:G)</f>
        <v>45.75300370370368</v>
      </c>
      <c r="J104" s="2">
        <f t="shared" si="8"/>
        <v>-9.112803703703683</v>
      </c>
      <c r="K104" s="2">
        <f t="shared" si="9"/>
        <v>80.88719629629631</v>
      </c>
      <c r="L104" s="2">
        <f t="shared" si="10"/>
        <v>128.1538862035347</v>
      </c>
      <c r="M104" s="2">
        <f>SUMIF(A:A,A104,L:L)</f>
        <v>2329.504642867356</v>
      </c>
      <c r="N104" s="3">
        <f t="shared" si="11"/>
        <v>0.05501336371916041</v>
      </c>
      <c r="O104" s="7">
        <f t="shared" si="12"/>
        <v>18.177401496569708</v>
      </c>
      <c r="P104" s="3">
        <f t="shared" si="13"/>
        <v>0.05501336371916041</v>
      </c>
      <c r="Q104" s="3">
        <f>IF(ISNUMBER(P104),SUMIF(A:A,A104,P:P),"")</f>
        <v>0.9716107051436091</v>
      </c>
      <c r="R104" s="3">
        <f t="shared" si="14"/>
        <v>0.05662078796366199</v>
      </c>
      <c r="S104" s="8">
        <f t="shared" si="15"/>
        <v>17.66135788576059</v>
      </c>
    </row>
    <row r="105" spans="1:19" ht="15">
      <c r="A105" s="1">
        <v>11</v>
      </c>
      <c r="B105" s="5">
        <v>0.7048611111111112</v>
      </c>
      <c r="C105" s="1" t="s">
        <v>103</v>
      </c>
      <c r="D105" s="1">
        <v>7</v>
      </c>
      <c r="E105" s="1">
        <v>5</v>
      </c>
      <c r="F105" s="1" t="s">
        <v>133</v>
      </c>
      <c r="G105" s="2">
        <v>40.7248666666666</v>
      </c>
      <c r="H105" s="6">
        <f>1+_xlfn.COUNTIFS(A:A,A105,O:O,"&lt;"&amp;O105)</f>
        <v>7</v>
      </c>
      <c r="I105" s="2">
        <f>_xlfn.AVERAGEIF(A:A,A105,G:G)</f>
        <v>45.75300370370368</v>
      </c>
      <c r="J105" s="2">
        <f t="shared" si="8"/>
        <v>-5.028137037037084</v>
      </c>
      <c r="K105" s="2">
        <f t="shared" si="9"/>
        <v>84.97186296296292</v>
      </c>
      <c r="L105" s="2">
        <f t="shared" si="10"/>
        <v>163.7452354785365</v>
      </c>
      <c r="M105" s="2">
        <f>SUMIF(A:A,A105,L:L)</f>
        <v>2329.504642867356</v>
      </c>
      <c r="N105" s="3">
        <f t="shared" si="11"/>
        <v>0.0702918691232934</v>
      </c>
      <c r="O105" s="7">
        <f t="shared" si="12"/>
        <v>14.226396487565003</v>
      </c>
      <c r="P105" s="3">
        <f t="shared" si="13"/>
        <v>0.0702918691232934</v>
      </c>
      <c r="Q105" s="3">
        <f>IF(ISNUMBER(P105),SUMIF(A:A,A105,P:P),"")</f>
        <v>0.9716107051436091</v>
      </c>
      <c r="R105" s="3">
        <f t="shared" si="14"/>
        <v>0.07234571289836075</v>
      </c>
      <c r="S105" s="8">
        <f t="shared" si="15"/>
        <v>13.822519122935597</v>
      </c>
    </row>
    <row r="106" spans="1:19" ht="15">
      <c r="A106" s="1">
        <v>11</v>
      </c>
      <c r="B106" s="5">
        <v>0.7048611111111112</v>
      </c>
      <c r="C106" s="1" t="s">
        <v>103</v>
      </c>
      <c r="D106" s="1">
        <v>7</v>
      </c>
      <c r="E106" s="1">
        <v>8</v>
      </c>
      <c r="F106" s="1" t="s">
        <v>136</v>
      </c>
      <c r="G106" s="2">
        <v>25.6141333333333</v>
      </c>
      <c r="H106" s="6">
        <f>1+_xlfn.COUNTIFS(A:A,A106,O:O,"&lt;"&amp;O106)</f>
        <v>9</v>
      </c>
      <c r="I106" s="2">
        <f>_xlfn.AVERAGEIF(A:A,A106,G:G)</f>
        <v>45.75300370370368</v>
      </c>
      <c r="J106" s="2">
        <f t="shared" si="8"/>
        <v>-20.138870370370384</v>
      </c>
      <c r="K106" s="2">
        <f t="shared" si="9"/>
        <v>69.86112962962962</v>
      </c>
      <c r="L106" s="2">
        <f t="shared" si="10"/>
        <v>66.13299417569323</v>
      </c>
      <c r="M106" s="2">
        <f>SUMIF(A:A,A106,L:L)</f>
        <v>2329.504642867356</v>
      </c>
      <c r="N106" s="3">
        <f t="shared" si="11"/>
        <v>0.02838929485639102</v>
      </c>
      <c r="O106" s="7">
        <f t="shared" si="12"/>
        <v>35.224545204752744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27</v>
      </c>
      <c r="B107" s="5">
        <v>0.7083333333333334</v>
      </c>
      <c r="C107" s="1" t="s">
        <v>244</v>
      </c>
      <c r="D107" s="1">
        <v>8</v>
      </c>
      <c r="E107" s="1">
        <v>4</v>
      </c>
      <c r="F107" s="1" t="s">
        <v>280</v>
      </c>
      <c r="G107" s="2">
        <v>81.3793</v>
      </c>
      <c r="H107" s="6">
        <f>1+_xlfn.COUNTIFS(A:A,A107,O:O,"&lt;"&amp;O107)</f>
        <v>1</v>
      </c>
      <c r="I107" s="2">
        <f>_xlfn.AVERAGEIF(A:A,A107,G:G)</f>
        <v>48.96463571428571</v>
      </c>
      <c r="J107" s="2">
        <f t="shared" si="8"/>
        <v>32.41466428571429</v>
      </c>
      <c r="K107" s="2">
        <f t="shared" si="9"/>
        <v>122.41466428571428</v>
      </c>
      <c r="L107" s="2">
        <f t="shared" si="10"/>
        <v>1548.2489430483067</v>
      </c>
      <c r="M107" s="2">
        <f>SUMIF(A:A,A107,L:L)</f>
        <v>4416.0017602779735</v>
      </c>
      <c r="N107" s="3">
        <f t="shared" si="11"/>
        <v>0.35059971147992686</v>
      </c>
      <c r="O107" s="7">
        <f t="shared" si="12"/>
        <v>2.852255627304627</v>
      </c>
      <c r="P107" s="3">
        <f t="shared" si="13"/>
        <v>0.35059971147992686</v>
      </c>
      <c r="Q107" s="3">
        <f>IF(ISNUMBER(P107),SUMIF(A:A,A107,P:P),"")</f>
        <v>0.8835306424818757</v>
      </c>
      <c r="R107" s="3">
        <f t="shared" si="14"/>
        <v>0.39681669726256136</v>
      </c>
      <c r="S107" s="8">
        <f t="shared" si="15"/>
        <v>2.520055246915003</v>
      </c>
    </row>
    <row r="108" spans="1:19" ht="15">
      <c r="A108" s="1">
        <v>27</v>
      </c>
      <c r="B108" s="5">
        <v>0.7083333333333334</v>
      </c>
      <c r="C108" s="1" t="s">
        <v>244</v>
      </c>
      <c r="D108" s="1">
        <v>8</v>
      </c>
      <c r="E108" s="1">
        <v>8</v>
      </c>
      <c r="F108" s="1" t="s">
        <v>283</v>
      </c>
      <c r="G108" s="2">
        <v>59.675599999999996</v>
      </c>
      <c r="H108" s="6">
        <f>1+_xlfn.COUNTIFS(A:A,A108,O:O,"&lt;"&amp;O108)</f>
        <v>2</v>
      </c>
      <c r="I108" s="2">
        <f>_xlfn.AVERAGEIF(A:A,A108,G:G)</f>
        <v>48.96463571428571</v>
      </c>
      <c r="J108" s="2">
        <f t="shared" si="8"/>
        <v>10.710964285714283</v>
      </c>
      <c r="K108" s="2">
        <f t="shared" si="9"/>
        <v>100.71096428571428</v>
      </c>
      <c r="L108" s="2">
        <f t="shared" si="10"/>
        <v>421.0105350086706</v>
      </c>
      <c r="M108" s="2">
        <f>SUMIF(A:A,A108,L:L)</f>
        <v>4416.0017602779735</v>
      </c>
      <c r="N108" s="3">
        <f t="shared" si="11"/>
        <v>0.09533749256978769</v>
      </c>
      <c r="O108" s="7">
        <f t="shared" si="12"/>
        <v>10.489052869394412</v>
      </c>
      <c r="P108" s="3">
        <f t="shared" si="13"/>
        <v>0.09533749256978769</v>
      </c>
      <c r="Q108" s="3">
        <f>IF(ISNUMBER(P108),SUMIF(A:A,A108,P:P),"")</f>
        <v>0.8835306424818757</v>
      </c>
      <c r="R108" s="3">
        <f t="shared" si="14"/>
        <v>0.10790513422599644</v>
      </c>
      <c r="S108" s="8">
        <f t="shared" si="15"/>
        <v>9.267399620722408</v>
      </c>
    </row>
    <row r="109" spans="1:19" ht="15">
      <c r="A109" s="1">
        <v>27</v>
      </c>
      <c r="B109" s="5">
        <v>0.7083333333333334</v>
      </c>
      <c r="C109" s="1" t="s">
        <v>244</v>
      </c>
      <c r="D109" s="1">
        <v>8</v>
      </c>
      <c r="E109" s="1">
        <v>2</v>
      </c>
      <c r="F109" s="1" t="s">
        <v>279</v>
      </c>
      <c r="G109" s="2">
        <v>56.630366666666696</v>
      </c>
      <c r="H109" s="6">
        <f>1+_xlfn.COUNTIFS(A:A,A109,O:O,"&lt;"&amp;O109)</f>
        <v>3</v>
      </c>
      <c r="I109" s="2">
        <f>_xlfn.AVERAGEIF(A:A,A109,G:G)</f>
        <v>48.96463571428571</v>
      </c>
      <c r="J109" s="2">
        <f t="shared" si="8"/>
        <v>7.665730952380983</v>
      </c>
      <c r="K109" s="2">
        <f t="shared" si="9"/>
        <v>97.66573095238098</v>
      </c>
      <c r="L109" s="2">
        <f t="shared" si="10"/>
        <v>350.7044539171341</v>
      </c>
      <c r="M109" s="2">
        <f>SUMIF(A:A,A109,L:L)</f>
        <v>4416.0017602779735</v>
      </c>
      <c r="N109" s="3">
        <f t="shared" si="11"/>
        <v>0.07941673779927533</v>
      </c>
      <c r="O109" s="7">
        <f t="shared" si="12"/>
        <v>12.591804041705739</v>
      </c>
      <c r="P109" s="3">
        <f t="shared" si="13"/>
        <v>0.07941673779927533</v>
      </c>
      <c r="Q109" s="3">
        <f>IF(ISNUMBER(P109),SUMIF(A:A,A109,P:P),"")</f>
        <v>0.8835306424818757</v>
      </c>
      <c r="R109" s="3">
        <f t="shared" si="14"/>
        <v>0.08988566324784195</v>
      </c>
      <c r="S109" s="8">
        <f t="shared" si="15"/>
        <v>11.125244714974151</v>
      </c>
    </row>
    <row r="110" spans="1:19" ht="15">
      <c r="A110" s="1">
        <v>27</v>
      </c>
      <c r="B110" s="5">
        <v>0.7083333333333334</v>
      </c>
      <c r="C110" s="1" t="s">
        <v>244</v>
      </c>
      <c r="D110" s="1">
        <v>8</v>
      </c>
      <c r="E110" s="1">
        <v>1</v>
      </c>
      <c r="F110" s="1" t="s">
        <v>278</v>
      </c>
      <c r="G110" s="2">
        <v>55.0776666666667</v>
      </c>
      <c r="H110" s="6">
        <f>1+_xlfn.COUNTIFS(A:A,A110,O:O,"&lt;"&amp;O110)</f>
        <v>4</v>
      </c>
      <c r="I110" s="2">
        <f>_xlfn.AVERAGEIF(A:A,A110,G:G)</f>
        <v>48.96463571428571</v>
      </c>
      <c r="J110" s="2">
        <f t="shared" si="8"/>
        <v>6.1130309523809885</v>
      </c>
      <c r="K110" s="2">
        <f t="shared" si="9"/>
        <v>96.113030952381</v>
      </c>
      <c r="L110" s="2">
        <f t="shared" si="10"/>
        <v>319.50785446896793</v>
      </c>
      <c r="M110" s="2">
        <f>SUMIF(A:A,A110,L:L)</f>
        <v>4416.0017602779735</v>
      </c>
      <c r="N110" s="3">
        <f t="shared" si="11"/>
        <v>0.07235229327645375</v>
      </c>
      <c r="O110" s="7">
        <f t="shared" si="12"/>
        <v>13.821261976853455</v>
      </c>
      <c r="P110" s="3">
        <f t="shared" si="13"/>
        <v>0.07235229327645375</v>
      </c>
      <c r="Q110" s="3">
        <f>IF(ISNUMBER(P110),SUMIF(A:A,A110,P:P),"")</f>
        <v>0.8835306424818757</v>
      </c>
      <c r="R110" s="3">
        <f t="shared" si="14"/>
        <v>0.08188996487231391</v>
      </c>
      <c r="S110" s="8">
        <f t="shared" si="15"/>
        <v>12.211508474319652</v>
      </c>
    </row>
    <row r="111" spans="1:19" ht="15">
      <c r="A111" s="1">
        <v>27</v>
      </c>
      <c r="B111" s="5">
        <v>0.7083333333333334</v>
      </c>
      <c r="C111" s="1" t="s">
        <v>244</v>
      </c>
      <c r="D111" s="1">
        <v>8</v>
      </c>
      <c r="E111" s="1">
        <v>12</v>
      </c>
      <c r="F111" s="1" t="s">
        <v>286</v>
      </c>
      <c r="G111" s="2">
        <v>54.2093666666667</v>
      </c>
      <c r="H111" s="6">
        <f>1+_xlfn.COUNTIFS(A:A,A111,O:O,"&lt;"&amp;O111)</f>
        <v>5</v>
      </c>
      <c r="I111" s="2">
        <f>_xlfn.AVERAGEIF(A:A,A111,G:G)</f>
        <v>48.96463571428571</v>
      </c>
      <c r="J111" s="2">
        <f t="shared" si="8"/>
        <v>5.244730952380991</v>
      </c>
      <c r="K111" s="2">
        <f t="shared" si="9"/>
        <v>95.24473095238099</v>
      </c>
      <c r="L111" s="2">
        <f t="shared" si="10"/>
        <v>303.28830572002937</v>
      </c>
      <c r="M111" s="2">
        <f>SUMIF(A:A,A111,L:L)</f>
        <v>4416.0017602779735</v>
      </c>
      <c r="N111" s="3">
        <f t="shared" si="11"/>
        <v>0.0686793896796224</v>
      </c>
      <c r="O111" s="7">
        <f t="shared" si="12"/>
        <v>14.560408947499809</v>
      </c>
      <c r="P111" s="3">
        <f t="shared" si="13"/>
        <v>0.0686793896796224</v>
      </c>
      <c r="Q111" s="3">
        <f>IF(ISNUMBER(P111),SUMIF(A:A,A111,P:P),"")</f>
        <v>0.8835306424818757</v>
      </c>
      <c r="R111" s="3">
        <f t="shared" si="14"/>
        <v>0.07773288936159477</v>
      </c>
      <c r="S111" s="8">
        <f t="shared" si="15"/>
        <v>12.86456747218336</v>
      </c>
    </row>
    <row r="112" spans="1:19" ht="15">
      <c r="A112" s="1">
        <v>27</v>
      </c>
      <c r="B112" s="5">
        <v>0.7083333333333334</v>
      </c>
      <c r="C112" s="1" t="s">
        <v>244</v>
      </c>
      <c r="D112" s="1">
        <v>8</v>
      </c>
      <c r="E112" s="1">
        <v>10</v>
      </c>
      <c r="F112" s="1" t="s">
        <v>285</v>
      </c>
      <c r="G112" s="2">
        <v>52.1147333333333</v>
      </c>
      <c r="H112" s="6">
        <f>1+_xlfn.COUNTIFS(A:A,A112,O:O,"&lt;"&amp;O112)</f>
        <v>6</v>
      </c>
      <c r="I112" s="2">
        <f>_xlfn.AVERAGEIF(A:A,A112,G:G)</f>
        <v>48.96463571428571</v>
      </c>
      <c r="J112" s="2">
        <f t="shared" si="8"/>
        <v>3.1500976190475853</v>
      </c>
      <c r="K112" s="2">
        <f t="shared" si="9"/>
        <v>93.15009761904759</v>
      </c>
      <c r="L112" s="2">
        <f t="shared" si="10"/>
        <v>267.46958452010983</v>
      </c>
      <c r="M112" s="2">
        <f>SUMIF(A:A,A112,L:L)</f>
        <v>4416.0017602779735</v>
      </c>
      <c r="N112" s="3">
        <f t="shared" si="11"/>
        <v>0.0605682694526991</v>
      </c>
      <c r="O112" s="7">
        <f t="shared" si="12"/>
        <v>16.510295061029467</v>
      </c>
      <c r="P112" s="3">
        <f t="shared" si="13"/>
        <v>0.0605682694526991</v>
      </c>
      <c r="Q112" s="3">
        <f>IF(ISNUMBER(P112),SUMIF(A:A,A112,P:P),"")</f>
        <v>0.8835306424818757</v>
      </c>
      <c r="R112" s="3">
        <f t="shared" si="14"/>
        <v>0.0685525397088212</v>
      </c>
      <c r="S112" s="8">
        <f t="shared" si="15"/>
        <v>14.587351602836707</v>
      </c>
    </row>
    <row r="113" spans="1:19" ht="15">
      <c r="A113" s="1">
        <v>27</v>
      </c>
      <c r="B113" s="5">
        <v>0.7083333333333334</v>
      </c>
      <c r="C113" s="1" t="s">
        <v>244</v>
      </c>
      <c r="D113" s="1">
        <v>8</v>
      </c>
      <c r="E113" s="1">
        <v>5</v>
      </c>
      <c r="F113" s="1" t="s">
        <v>281</v>
      </c>
      <c r="G113" s="2">
        <v>32.366833333333304</v>
      </c>
      <c r="H113" s="6">
        <f>1+_xlfn.COUNTIFS(A:A,A113,O:O,"&lt;"&amp;O113)</f>
        <v>13</v>
      </c>
      <c r="I113" s="2">
        <f>_xlfn.AVERAGEIF(A:A,A113,G:G)</f>
        <v>48.96463571428571</v>
      </c>
      <c r="J113" s="2">
        <f aca="true" t="shared" si="16" ref="J113:J171">G113-I113</f>
        <v>-16.59780238095241</v>
      </c>
      <c r="K113" s="2">
        <f aca="true" t="shared" si="17" ref="K113:K171">90+J113</f>
        <v>73.4021976190476</v>
      </c>
      <c r="L113" s="2">
        <f aca="true" t="shared" si="18" ref="L113:L171">EXP(0.06*K113)</f>
        <v>81.78810825156442</v>
      </c>
      <c r="M113" s="2">
        <f>SUMIF(A:A,A113,L:L)</f>
        <v>4416.0017602779735</v>
      </c>
      <c r="N113" s="3">
        <f aca="true" t="shared" si="19" ref="N113:N171">L113/M113</f>
        <v>0.01852085046415745</v>
      </c>
      <c r="O113" s="7">
        <f aca="true" t="shared" si="20" ref="O113:O171">1/N113</f>
        <v>53.993200902693644</v>
      </c>
      <c r="P113" s="3">
        <f aca="true" t="shared" si="21" ref="P113:P171">IF(O113&gt;21,"",N113)</f>
      </c>
      <c r="Q113" s="3">
        <f>IF(ISNUMBER(P113),SUMIF(A:A,A113,P:P),"")</f>
      </c>
      <c r="R113" s="3">
        <f aca="true" t="shared" si="22" ref="R113:R171">_xlfn.IFERROR(P113*(1/Q113),"")</f>
      </c>
      <c r="S113" s="8">
        <f aca="true" t="shared" si="23" ref="S113:S171">_xlfn.IFERROR(1/R113,"")</f>
      </c>
    </row>
    <row r="114" spans="1:19" ht="15">
      <c r="A114" s="1">
        <v>27</v>
      </c>
      <c r="B114" s="5">
        <v>0.7083333333333334</v>
      </c>
      <c r="C114" s="1" t="s">
        <v>244</v>
      </c>
      <c r="D114" s="1">
        <v>8</v>
      </c>
      <c r="E114" s="1">
        <v>7</v>
      </c>
      <c r="F114" s="1" t="s">
        <v>282</v>
      </c>
      <c r="G114" s="2">
        <v>36.5909333333333</v>
      </c>
      <c r="H114" s="6">
        <f>1+_xlfn.COUNTIFS(A:A,A114,O:O,"&lt;"&amp;O114)</f>
        <v>11</v>
      </c>
      <c r="I114" s="2">
        <f>_xlfn.AVERAGEIF(A:A,A114,G:G)</f>
        <v>48.96463571428571</v>
      </c>
      <c r="J114" s="2">
        <f t="shared" si="16"/>
        <v>-12.373702380952416</v>
      </c>
      <c r="K114" s="2">
        <f t="shared" si="17"/>
        <v>77.62629761904759</v>
      </c>
      <c r="L114" s="2">
        <f t="shared" si="18"/>
        <v>105.38052609639081</v>
      </c>
      <c r="M114" s="2">
        <f>SUMIF(A:A,A114,L:L)</f>
        <v>4416.0017602779735</v>
      </c>
      <c r="N114" s="3">
        <f t="shared" si="19"/>
        <v>0.023863334259576343</v>
      </c>
      <c r="O114" s="7">
        <f t="shared" si="20"/>
        <v>41.905292408947446</v>
      </c>
      <c r="P114" s="3">
        <f t="shared" si="21"/>
      </c>
      <c r="Q114" s="3">
        <f>IF(ISNUMBER(P114),SUMIF(A:A,A114,P:P),"")</f>
      </c>
      <c r="R114" s="3">
        <f t="shared" si="22"/>
      </c>
      <c r="S114" s="8">
        <f t="shared" si="23"/>
      </c>
    </row>
    <row r="115" spans="1:19" ht="15">
      <c r="A115" s="1">
        <v>27</v>
      </c>
      <c r="B115" s="5">
        <v>0.7083333333333334</v>
      </c>
      <c r="C115" s="1" t="s">
        <v>244</v>
      </c>
      <c r="D115" s="1">
        <v>8</v>
      </c>
      <c r="E115" s="1">
        <v>9</v>
      </c>
      <c r="F115" s="1" t="s">
        <v>284</v>
      </c>
      <c r="G115" s="2">
        <v>30.6449666666667</v>
      </c>
      <c r="H115" s="6">
        <f>1+_xlfn.COUNTIFS(A:A,A115,O:O,"&lt;"&amp;O115)</f>
        <v>14</v>
      </c>
      <c r="I115" s="2">
        <f>_xlfn.AVERAGEIF(A:A,A115,G:G)</f>
        <v>48.96463571428571</v>
      </c>
      <c r="J115" s="2">
        <f t="shared" si="16"/>
        <v>-18.319669047619012</v>
      </c>
      <c r="K115" s="2">
        <f t="shared" si="17"/>
        <v>71.68033095238098</v>
      </c>
      <c r="L115" s="2">
        <f t="shared" si="18"/>
        <v>73.76024177789607</v>
      </c>
      <c r="M115" s="2">
        <f>SUMIF(A:A,A115,L:L)</f>
        <v>4416.0017602779735</v>
      </c>
      <c r="N115" s="3">
        <f t="shared" si="19"/>
        <v>0.016702946643131114</v>
      </c>
      <c r="O115" s="7">
        <f t="shared" si="20"/>
        <v>59.86967577431842</v>
      </c>
      <c r="P115" s="3">
        <f t="shared" si="21"/>
      </c>
      <c r="Q115" s="3">
        <f>IF(ISNUMBER(P115),SUMIF(A:A,A115,P:P),"")</f>
      </c>
      <c r="R115" s="3">
        <f t="shared" si="22"/>
      </c>
      <c r="S115" s="8">
        <f t="shared" si="23"/>
      </c>
    </row>
    <row r="116" spans="1:19" ht="15">
      <c r="A116" s="1">
        <v>27</v>
      </c>
      <c r="B116" s="5">
        <v>0.7083333333333334</v>
      </c>
      <c r="C116" s="1" t="s">
        <v>244</v>
      </c>
      <c r="D116" s="1">
        <v>8</v>
      </c>
      <c r="E116" s="1">
        <v>13</v>
      </c>
      <c r="F116" s="1" t="s">
        <v>287</v>
      </c>
      <c r="G116" s="2">
        <v>50.01106666666671</v>
      </c>
      <c r="H116" s="6">
        <f>1+_xlfn.COUNTIFS(A:A,A116,O:O,"&lt;"&amp;O116)</f>
        <v>8</v>
      </c>
      <c r="I116" s="2">
        <f>_xlfn.AVERAGEIF(A:A,A116,G:G)</f>
        <v>48.96463571428571</v>
      </c>
      <c r="J116" s="2">
        <f t="shared" si="16"/>
        <v>1.0464309523809945</v>
      </c>
      <c r="K116" s="2">
        <f t="shared" si="17"/>
        <v>91.046430952381</v>
      </c>
      <c r="L116" s="2">
        <f t="shared" si="18"/>
        <v>235.7532853474975</v>
      </c>
      <c r="M116" s="2">
        <f>SUMIF(A:A,A116,L:L)</f>
        <v>4416.0017602779735</v>
      </c>
      <c r="N116" s="3">
        <f t="shared" si="19"/>
        <v>0.05338613935078177</v>
      </c>
      <c r="O116" s="7">
        <f t="shared" si="20"/>
        <v>18.731453747373404</v>
      </c>
      <c r="P116" s="3">
        <f t="shared" si="21"/>
        <v>0.05338613935078177</v>
      </c>
      <c r="Q116" s="3">
        <f>IF(ISNUMBER(P116),SUMIF(A:A,A116,P:P),"")</f>
        <v>0.8835306424818757</v>
      </c>
      <c r="R116" s="3">
        <f t="shared" si="22"/>
        <v>0.060423642128379154</v>
      </c>
      <c r="S116" s="8">
        <f t="shared" si="23"/>
        <v>16.549813364036364</v>
      </c>
    </row>
    <row r="117" spans="1:19" ht="15">
      <c r="A117" s="1">
        <v>27</v>
      </c>
      <c r="B117" s="5">
        <v>0.7083333333333334</v>
      </c>
      <c r="C117" s="1" t="s">
        <v>244</v>
      </c>
      <c r="D117" s="1">
        <v>8</v>
      </c>
      <c r="E117" s="1">
        <v>14</v>
      </c>
      <c r="F117" s="1" t="s">
        <v>288</v>
      </c>
      <c r="G117" s="2">
        <v>34.1944333333333</v>
      </c>
      <c r="H117" s="6">
        <f>1+_xlfn.COUNTIFS(A:A,A117,O:O,"&lt;"&amp;O117)</f>
        <v>12</v>
      </c>
      <c r="I117" s="2">
        <f>_xlfn.AVERAGEIF(A:A,A117,G:G)</f>
        <v>48.96463571428571</v>
      </c>
      <c r="J117" s="2">
        <f t="shared" si="16"/>
        <v>-14.770202380952412</v>
      </c>
      <c r="K117" s="2">
        <f t="shared" si="17"/>
        <v>75.22979761904759</v>
      </c>
      <c r="L117" s="2">
        <f t="shared" si="18"/>
        <v>91.26687046140138</v>
      </c>
      <c r="M117" s="2">
        <f>SUMIF(A:A,A117,L:L)</f>
        <v>4416.0017602779735</v>
      </c>
      <c r="N117" s="3">
        <f t="shared" si="19"/>
        <v>0.020667308442299265</v>
      </c>
      <c r="O117" s="7">
        <f t="shared" si="20"/>
        <v>48.38559422441893</v>
      </c>
      <c r="P117" s="3">
        <f t="shared" si="21"/>
      </c>
      <c r="Q117" s="3">
        <f>IF(ISNUMBER(P117),SUMIF(A:A,A117,P:P),"")</f>
      </c>
      <c r="R117" s="3">
        <f t="shared" si="22"/>
      </c>
      <c r="S117" s="8">
        <f t="shared" si="23"/>
      </c>
    </row>
    <row r="118" spans="1:19" ht="15">
      <c r="A118" s="1">
        <v>27</v>
      </c>
      <c r="B118" s="5">
        <v>0.7083333333333334</v>
      </c>
      <c r="C118" s="1" t="s">
        <v>244</v>
      </c>
      <c r="D118" s="1">
        <v>8</v>
      </c>
      <c r="E118" s="1">
        <v>15</v>
      </c>
      <c r="F118" s="1" t="s">
        <v>289</v>
      </c>
      <c r="G118" s="2">
        <v>43.7716</v>
      </c>
      <c r="H118" s="6">
        <f>1+_xlfn.COUNTIFS(A:A,A118,O:O,"&lt;"&amp;O118)</f>
        <v>10</v>
      </c>
      <c r="I118" s="2">
        <f>_xlfn.AVERAGEIF(A:A,A118,G:G)</f>
        <v>48.96463571428571</v>
      </c>
      <c r="J118" s="2">
        <f t="shared" si="16"/>
        <v>-5.193035714285713</v>
      </c>
      <c r="K118" s="2">
        <f t="shared" si="17"/>
        <v>84.80696428571429</v>
      </c>
      <c r="L118" s="2">
        <f t="shared" si="18"/>
        <v>162.13314123122785</v>
      </c>
      <c r="M118" s="2">
        <f>SUMIF(A:A,A118,L:L)</f>
        <v>4416.0017602779735</v>
      </c>
      <c r="N118" s="3">
        <f t="shared" si="19"/>
        <v>0.0367149177089599</v>
      </c>
      <c r="O118" s="7">
        <f t="shared" si="20"/>
        <v>27.236885233599757</v>
      </c>
      <c r="P118" s="3">
        <f t="shared" si="21"/>
      </c>
      <c r="Q118" s="3">
        <f>IF(ISNUMBER(P118),SUMIF(A:A,A118,P:P),"")</f>
      </c>
      <c r="R118" s="3">
        <f t="shared" si="22"/>
      </c>
      <c r="S118" s="8">
        <f t="shared" si="23"/>
      </c>
    </row>
    <row r="119" spans="1:19" ht="15">
      <c r="A119" s="1">
        <v>27</v>
      </c>
      <c r="B119" s="5">
        <v>0.7083333333333334</v>
      </c>
      <c r="C119" s="1" t="s">
        <v>244</v>
      </c>
      <c r="D119" s="1">
        <v>8</v>
      </c>
      <c r="E119" s="1">
        <v>16</v>
      </c>
      <c r="F119" s="1" t="s">
        <v>290</v>
      </c>
      <c r="G119" s="2">
        <v>50.3019333333333</v>
      </c>
      <c r="H119" s="6">
        <f>1+_xlfn.COUNTIFS(A:A,A119,O:O,"&lt;"&amp;O119)</f>
        <v>7</v>
      </c>
      <c r="I119" s="2">
        <f>_xlfn.AVERAGEIF(A:A,A119,G:G)</f>
        <v>48.96463571428571</v>
      </c>
      <c r="J119" s="2">
        <f t="shared" si="16"/>
        <v>1.3372976190475896</v>
      </c>
      <c r="K119" s="2">
        <f t="shared" si="17"/>
        <v>91.33729761904759</v>
      </c>
      <c r="L119" s="2">
        <f t="shared" si="18"/>
        <v>239.9037634121186</v>
      </c>
      <c r="M119" s="2">
        <f>SUMIF(A:A,A119,L:L)</f>
        <v>4416.0017602779735</v>
      </c>
      <c r="N119" s="3">
        <f t="shared" si="19"/>
        <v>0.05432601172627644</v>
      </c>
      <c r="O119" s="7">
        <f t="shared" si="20"/>
        <v>18.40738843555341</v>
      </c>
      <c r="P119" s="3">
        <f t="shared" si="21"/>
        <v>0.05432601172627644</v>
      </c>
      <c r="Q119" s="3">
        <f>IF(ISNUMBER(P119),SUMIF(A:A,A119,P:P),"")</f>
        <v>0.8835306424818757</v>
      </c>
      <c r="R119" s="3">
        <f t="shared" si="22"/>
        <v>0.061487410978381375</v>
      </c>
      <c r="S119" s="8">
        <f t="shared" si="23"/>
        <v>16.263491730877956</v>
      </c>
    </row>
    <row r="120" spans="1:19" ht="15">
      <c r="A120" s="1">
        <v>27</v>
      </c>
      <c r="B120" s="5">
        <v>0.7083333333333334</v>
      </c>
      <c r="C120" s="1" t="s">
        <v>244</v>
      </c>
      <c r="D120" s="1">
        <v>8</v>
      </c>
      <c r="E120" s="1">
        <v>18</v>
      </c>
      <c r="F120" s="1" t="s">
        <v>291</v>
      </c>
      <c r="G120" s="2">
        <v>48.5361</v>
      </c>
      <c r="H120" s="6">
        <f>1+_xlfn.COUNTIFS(A:A,A120,O:O,"&lt;"&amp;O120)</f>
        <v>9</v>
      </c>
      <c r="I120" s="2">
        <f>_xlfn.AVERAGEIF(A:A,A120,G:G)</f>
        <v>48.96463571428571</v>
      </c>
      <c r="J120" s="2">
        <f t="shared" si="16"/>
        <v>-0.42853571428571513</v>
      </c>
      <c r="K120" s="2">
        <f t="shared" si="17"/>
        <v>89.57146428571428</v>
      </c>
      <c r="L120" s="2">
        <f t="shared" si="18"/>
        <v>215.78614701665754</v>
      </c>
      <c r="M120" s="2">
        <f>SUMIF(A:A,A120,L:L)</f>
        <v>4416.0017602779735</v>
      </c>
      <c r="N120" s="3">
        <f t="shared" si="19"/>
        <v>0.04886459714705242</v>
      </c>
      <c r="O120" s="7">
        <f t="shared" si="20"/>
        <v>20.46471389072572</v>
      </c>
      <c r="P120" s="3">
        <f t="shared" si="21"/>
        <v>0.04886459714705242</v>
      </c>
      <c r="Q120" s="3">
        <f>IF(ISNUMBER(P120),SUMIF(A:A,A120,P:P),"")</f>
        <v>0.8835306424818757</v>
      </c>
      <c r="R120" s="3">
        <f t="shared" si="22"/>
        <v>0.05530605821410976</v>
      </c>
      <c r="S120" s="8">
        <f t="shared" si="23"/>
        <v>18.08120181208066</v>
      </c>
    </row>
    <row r="121" spans="1:19" ht="15">
      <c r="A121" s="1">
        <v>2</v>
      </c>
      <c r="B121" s="5">
        <v>0.7118055555555555</v>
      </c>
      <c r="C121" s="1" t="s">
        <v>21</v>
      </c>
      <c r="D121" s="1">
        <v>2</v>
      </c>
      <c r="E121" s="1">
        <v>3</v>
      </c>
      <c r="F121" s="1" t="s">
        <v>34</v>
      </c>
      <c r="G121" s="2">
        <v>71.2441</v>
      </c>
      <c r="H121" s="6">
        <f>1+_xlfn.COUNTIFS(A:A,A121,O:O,"&lt;"&amp;O121)</f>
        <v>1</v>
      </c>
      <c r="I121" s="2">
        <f>_xlfn.AVERAGEIF(A:A,A121,G:G)</f>
        <v>49.884912499999984</v>
      </c>
      <c r="J121" s="2">
        <f t="shared" si="16"/>
        <v>21.35918750000002</v>
      </c>
      <c r="K121" s="2">
        <f t="shared" si="17"/>
        <v>111.35918750000002</v>
      </c>
      <c r="L121" s="2">
        <f t="shared" si="18"/>
        <v>797.5553606558657</v>
      </c>
      <c r="M121" s="2">
        <f>SUMIF(A:A,A121,L:L)</f>
        <v>2395.3828710682724</v>
      </c>
      <c r="N121" s="3">
        <f t="shared" si="19"/>
        <v>0.3329552742022317</v>
      </c>
      <c r="O121" s="7">
        <f t="shared" si="20"/>
        <v>3.003406395636839</v>
      </c>
      <c r="P121" s="3">
        <f t="shared" si="21"/>
        <v>0.3329552742022317</v>
      </c>
      <c r="Q121" s="3">
        <f>IF(ISNUMBER(P121),SUMIF(A:A,A121,P:P),"")</f>
        <v>0.9316874208236434</v>
      </c>
      <c r="R121" s="3">
        <f t="shared" si="22"/>
        <v>0.3573680042904174</v>
      </c>
      <c r="S121" s="8">
        <f t="shared" si="23"/>
        <v>2.7982359584361216</v>
      </c>
    </row>
    <row r="122" spans="1:19" ht="15">
      <c r="A122" s="1">
        <v>2</v>
      </c>
      <c r="B122" s="5">
        <v>0.7118055555555555</v>
      </c>
      <c r="C122" s="1" t="s">
        <v>21</v>
      </c>
      <c r="D122" s="1">
        <v>2</v>
      </c>
      <c r="E122" s="1">
        <v>5</v>
      </c>
      <c r="F122" s="1" t="s">
        <v>36</v>
      </c>
      <c r="G122" s="2">
        <v>65.7944999999999</v>
      </c>
      <c r="H122" s="6">
        <f>1+_xlfn.COUNTIFS(A:A,A122,O:O,"&lt;"&amp;O122)</f>
        <v>2</v>
      </c>
      <c r="I122" s="2">
        <f>_xlfn.AVERAGEIF(A:A,A122,G:G)</f>
        <v>49.884912499999984</v>
      </c>
      <c r="J122" s="2">
        <f t="shared" si="16"/>
        <v>15.909587499999915</v>
      </c>
      <c r="K122" s="2">
        <f t="shared" si="17"/>
        <v>105.90958749999992</v>
      </c>
      <c r="L122" s="2">
        <f t="shared" si="18"/>
        <v>575.1180073992084</v>
      </c>
      <c r="M122" s="2">
        <f>SUMIF(A:A,A122,L:L)</f>
        <v>2395.3828710682724</v>
      </c>
      <c r="N122" s="3">
        <f t="shared" si="19"/>
        <v>0.24009439757858927</v>
      </c>
      <c r="O122" s="7">
        <f t="shared" si="20"/>
        <v>4.165028464159283</v>
      </c>
      <c r="P122" s="3">
        <f t="shared" si="21"/>
        <v>0.24009439757858927</v>
      </c>
      <c r="Q122" s="3">
        <f>IF(ISNUMBER(P122),SUMIF(A:A,A122,P:P),"")</f>
        <v>0.9316874208236434</v>
      </c>
      <c r="R122" s="3">
        <f t="shared" si="22"/>
        <v>0.2576984428600932</v>
      </c>
      <c r="S122" s="8">
        <f t="shared" si="23"/>
        <v>3.880504627429623</v>
      </c>
    </row>
    <row r="123" spans="1:19" ht="15">
      <c r="A123" s="1">
        <v>2</v>
      </c>
      <c r="B123" s="5">
        <v>0.7118055555555555</v>
      </c>
      <c r="C123" s="1" t="s">
        <v>21</v>
      </c>
      <c r="D123" s="1">
        <v>2</v>
      </c>
      <c r="E123" s="1">
        <v>4</v>
      </c>
      <c r="F123" s="1" t="s">
        <v>35</v>
      </c>
      <c r="G123" s="2">
        <v>54.9441</v>
      </c>
      <c r="H123" s="6">
        <f>1+_xlfn.COUNTIFS(A:A,A123,O:O,"&lt;"&amp;O123)</f>
        <v>3</v>
      </c>
      <c r="I123" s="2">
        <f>_xlfn.AVERAGEIF(A:A,A123,G:G)</f>
        <v>49.884912499999984</v>
      </c>
      <c r="J123" s="2">
        <f t="shared" si="16"/>
        <v>5.059187500000014</v>
      </c>
      <c r="K123" s="2">
        <f t="shared" si="17"/>
        <v>95.05918750000001</v>
      </c>
      <c r="L123" s="2">
        <f t="shared" si="18"/>
        <v>299.93064062224795</v>
      </c>
      <c r="M123" s="2">
        <f>SUMIF(A:A,A123,L:L)</f>
        <v>2395.3828710682724</v>
      </c>
      <c r="N123" s="3">
        <f t="shared" si="19"/>
        <v>0.12521198353918572</v>
      </c>
      <c r="O123" s="7">
        <f t="shared" si="20"/>
        <v>7.9864560222947425</v>
      </c>
      <c r="P123" s="3">
        <f t="shared" si="21"/>
        <v>0.12521198353918572</v>
      </c>
      <c r="Q123" s="3">
        <f>IF(ISNUMBER(P123),SUMIF(A:A,A123,P:P),"")</f>
        <v>0.9316874208236434</v>
      </c>
      <c r="R123" s="3">
        <f t="shared" si="22"/>
        <v>0.13439269516861574</v>
      </c>
      <c r="S123" s="8">
        <f t="shared" si="23"/>
        <v>7.440880612933244</v>
      </c>
    </row>
    <row r="124" spans="1:19" ht="15">
      <c r="A124" s="1">
        <v>2</v>
      </c>
      <c r="B124" s="5">
        <v>0.7118055555555555</v>
      </c>
      <c r="C124" s="1" t="s">
        <v>21</v>
      </c>
      <c r="D124" s="1">
        <v>2</v>
      </c>
      <c r="E124" s="1">
        <v>1</v>
      </c>
      <c r="F124" s="1" t="s">
        <v>32</v>
      </c>
      <c r="G124" s="2">
        <v>48.8426666666666</v>
      </c>
      <c r="H124" s="6">
        <f>1+_xlfn.COUNTIFS(A:A,A124,O:O,"&lt;"&amp;O124)</f>
        <v>4</v>
      </c>
      <c r="I124" s="2">
        <f>_xlfn.AVERAGEIF(A:A,A124,G:G)</f>
        <v>49.884912499999984</v>
      </c>
      <c r="J124" s="2">
        <f t="shared" si="16"/>
        <v>-1.0422458333333822</v>
      </c>
      <c r="K124" s="2">
        <f t="shared" si="17"/>
        <v>88.95775416666662</v>
      </c>
      <c r="L124" s="2">
        <f t="shared" si="18"/>
        <v>207.98485197374495</v>
      </c>
      <c r="M124" s="2">
        <f>SUMIF(A:A,A124,L:L)</f>
        <v>2395.3828710682724</v>
      </c>
      <c r="N124" s="3">
        <f t="shared" si="19"/>
        <v>0.08682739385248657</v>
      </c>
      <c r="O124" s="7">
        <f t="shared" si="20"/>
        <v>11.517102559808801</v>
      </c>
      <c r="P124" s="3">
        <f t="shared" si="21"/>
        <v>0.08682739385248657</v>
      </c>
      <c r="Q124" s="3">
        <f>IF(ISNUMBER(P124),SUMIF(A:A,A124,P:P),"")</f>
        <v>0.9316874208236434</v>
      </c>
      <c r="R124" s="3">
        <f t="shared" si="22"/>
        <v>0.09319369555910523</v>
      </c>
      <c r="S124" s="8">
        <f t="shared" si="23"/>
        <v>10.730339579309641</v>
      </c>
    </row>
    <row r="125" spans="1:19" ht="15">
      <c r="A125" s="1">
        <v>2</v>
      </c>
      <c r="B125" s="5">
        <v>0.7118055555555555</v>
      </c>
      <c r="C125" s="1" t="s">
        <v>21</v>
      </c>
      <c r="D125" s="1">
        <v>2</v>
      </c>
      <c r="E125" s="1">
        <v>2</v>
      </c>
      <c r="F125" s="1" t="s">
        <v>33</v>
      </c>
      <c r="G125" s="2">
        <v>46.7575666666667</v>
      </c>
      <c r="H125" s="6">
        <f>1+_xlfn.COUNTIFS(A:A,A125,O:O,"&lt;"&amp;O125)</f>
        <v>5</v>
      </c>
      <c r="I125" s="2">
        <f>_xlfn.AVERAGEIF(A:A,A125,G:G)</f>
        <v>49.884912499999984</v>
      </c>
      <c r="J125" s="2">
        <f t="shared" si="16"/>
        <v>-3.127345833333287</v>
      </c>
      <c r="K125" s="2">
        <f t="shared" si="17"/>
        <v>86.8726541666667</v>
      </c>
      <c r="L125" s="2">
        <f t="shared" si="18"/>
        <v>183.52653280778043</v>
      </c>
      <c r="M125" s="2">
        <f>SUMIF(A:A,A125,L:L)</f>
        <v>2395.3828710682724</v>
      </c>
      <c r="N125" s="3">
        <f t="shared" si="19"/>
        <v>0.07661678432472585</v>
      </c>
      <c r="O125" s="7">
        <f t="shared" si="20"/>
        <v>13.051970384996684</v>
      </c>
      <c r="P125" s="3">
        <f t="shared" si="21"/>
        <v>0.07661678432472585</v>
      </c>
      <c r="Q125" s="3">
        <f>IF(ISNUMBER(P125),SUMIF(A:A,A125,P:P),"")</f>
        <v>0.9316874208236434</v>
      </c>
      <c r="R125" s="3">
        <f t="shared" si="22"/>
        <v>0.0822344303596951</v>
      </c>
      <c r="S125" s="8">
        <f t="shared" si="23"/>
        <v>12.160356624664137</v>
      </c>
    </row>
    <row r="126" spans="1:19" ht="15">
      <c r="A126" s="1">
        <v>2</v>
      </c>
      <c r="B126" s="5">
        <v>0.7118055555555555</v>
      </c>
      <c r="C126" s="1" t="s">
        <v>21</v>
      </c>
      <c r="D126" s="1">
        <v>2</v>
      </c>
      <c r="E126" s="1">
        <v>8</v>
      </c>
      <c r="F126" s="1" t="s">
        <v>39</v>
      </c>
      <c r="G126" s="2">
        <v>45.2478333333333</v>
      </c>
      <c r="H126" s="6">
        <f>1+_xlfn.COUNTIFS(A:A,A126,O:O,"&lt;"&amp;O126)</f>
        <v>6</v>
      </c>
      <c r="I126" s="2">
        <f>_xlfn.AVERAGEIF(A:A,A126,G:G)</f>
        <v>49.884912499999984</v>
      </c>
      <c r="J126" s="2">
        <f t="shared" si="16"/>
        <v>-4.6370791666666875</v>
      </c>
      <c r="K126" s="2">
        <f t="shared" si="17"/>
        <v>85.3629208333333</v>
      </c>
      <c r="L126" s="2">
        <f t="shared" si="18"/>
        <v>167.63269557188514</v>
      </c>
      <c r="M126" s="2">
        <f>SUMIF(A:A,A126,L:L)</f>
        <v>2395.3828710682724</v>
      </c>
      <c r="N126" s="3">
        <f t="shared" si="19"/>
        <v>0.06998158732642425</v>
      </c>
      <c r="O126" s="7">
        <f t="shared" si="20"/>
        <v>14.289472962874786</v>
      </c>
      <c r="P126" s="3">
        <f t="shared" si="21"/>
        <v>0.06998158732642425</v>
      </c>
      <c r="Q126" s="3">
        <f>IF(ISNUMBER(P126),SUMIF(A:A,A126,P:P),"")</f>
        <v>0.9316874208236434</v>
      </c>
      <c r="R126" s="3">
        <f t="shared" si="22"/>
        <v>0.07511273176207332</v>
      </c>
      <c r="S126" s="8">
        <f t="shared" si="23"/>
        <v>13.313322209709993</v>
      </c>
    </row>
    <row r="127" spans="1:19" ht="15">
      <c r="A127" s="1">
        <v>2</v>
      </c>
      <c r="B127" s="5">
        <v>0.7118055555555555</v>
      </c>
      <c r="C127" s="1" t="s">
        <v>21</v>
      </c>
      <c r="D127" s="1">
        <v>2</v>
      </c>
      <c r="E127" s="1">
        <v>6</v>
      </c>
      <c r="F127" s="1" t="s">
        <v>37</v>
      </c>
      <c r="G127" s="2">
        <v>30.7481333333333</v>
      </c>
      <c r="H127" s="6">
        <f>1+_xlfn.COUNTIFS(A:A,A127,O:O,"&lt;"&amp;O127)</f>
        <v>8</v>
      </c>
      <c r="I127" s="2">
        <f>_xlfn.AVERAGEIF(A:A,A127,G:G)</f>
        <v>49.884912499999984</v>
      </c>
      <c r="J127" s="2">
        <f t="shared" si="16"/>
        <v>-19.136779166666685</v>
      </c>
      <c r="K127" s="2">
        <f t="shared" si="17"/>
        <v>70.86322083333332</v>
      </c>
      <c r="L127" s="2">
        <f t="shared" si="18"/>
        <v>70.23124166537174</v>
      </c>
      <c r="M127" s="2">
        <f>SUMIF(A:A,A127,L:L)</f>
        <v>2395.3828710682724</v>
      </c>
      <c r="N127" s="3">
        <f t="shared" si="19"/>
        <v>0.02931942217406381</v>
      </c>
      <c r="O127" s="7">
        <f t="shared" si="20"/>
        <v>34.10708417318701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2</v>
      </c>
      <c r="B128" s="5">
        <v>0.7118055555555555</v>
      </c>
      <c r="C128" s="1" t="s">
        <v>21</v>
      </c>
      <c r="D128" s="1">
        <v>2</v>
      </c>
      <c r="E128" s="1">
        <v>7</v>
      </c>
      <c r="F128" s="1" t="s">
        <v>38</v>
      </c>
      <c r="G128" s="2">
        <v>35.5004</v>
      </c>
      <c r="H128" s="6">
        <f>1+_xlfn.COUNTIFS(A:A,A128,O:O,"&lt;"&amp;O128)</f>
        <v>7</v>
      </c>
      <c r="I128" s="2">
        <f>_xlfn.AVERAGEIF(A:A,A128,G:G)</f>
        <v>49.884912499999984</v>
      </c>
      <c r="J128" s="2">
        <f t="shared" si="16"/>
        <v>-14.384512499999985</v>
      </c>
      <c r="K128" s="2">
        <f t="shared" si="17"/>
        <v>75.61548750000001</v>
      </c>
      <c r="L128" s="2">
        <f t="shared" si="18"/>
        <v>93.40354037216811</v>
      </c>
      <c r="M128" s="2">
        <f>SUMIF(A:A,A128,L:L)</f>
        <v>2395.3828710682724</v>
      </c>
      <c r="N128" s="3">
        <f t="shared" si="19"/>
        <v>0.03899315700229283</v>
      </c>
      <c r="O128" s="7">
        <f t="shared" si="20"/>
        <v>25.645525442866784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23</v>
      </c>
      <c r="B129" s="5">
        <v>0.71875</v>
      </c>
      <c r="C129" s="1" t="s">
        <v>205</v>
      </c>
      <c r="D129" s="1">
        <v>6</v>
      </c>
      <c r="E129" s="1">
        <v>4</v>
      </c>
      <c r="F129" s="1" t="s">
        <v>235</v>
      </c>
      <c r="G129" s="2">
        <v>67.1421666666667</v>
      </c>
      <c r="H129" s="6">
        <f>1+_xlfn.COUNTIFS(A:A,A129,O:O,"&lt;"&amp;O129)</f>
        <v>1</v>
      </c>
      <c r="I129" s="2">
        <f>_xlfn.AVERAGEIF(A:A,A129,G:G)</f>
        <v>49.342761111111116</v>
      </c>
      <c r="J129" s="2">
        <f t="shared" si="16"/>
        <v>17.79940555555558</v>
      </c>
      <c r="K129" s="2">
        <f t="shared" si="17"/>
        <v>107.79940555555558</v>
      </c>
      <c r="L129" s="2">
        <f t="shared" si="18"/>
        <v>644.1710737736735</v>
      </c>
      <c r="M129" s="2">
        <f>SUMIF(A:A,A129,L:L)</f>
        <v>3492.137531008948</v>
      </c>
      <c r="N129" s="3">
        <f t="shared" si="19"/>
        <v>0.18446326012468348</v>
      </c>
      <c r="O129" s="7">
        <f t="shared" si="20"/>
        <v>5.421133722368748</v>
      </c>
      <c r="P129" s="3">
        <f t="shared" si="21"/>
        <v>0.18446326012468348</v>
      </c>
      <c r="Q129" s="3">
        <f>IF(ISNUMBER(P129),SUMIF(A:A,A129,P:P),"")</f>
        <v>0.8511140085601099</v>
      </c>
      <c r="R129" s="3">
        <f t="shared" si="22"/>
        <v>0.2167315521415904</v>
      </c>
      <c r="S129" s="8">
        <f t="shared" si="23"/>
        <v>4.614002853385655</v>
      </c>
    </row>
    <row r="130" spans="1:19" ht="15">
      <c r="A130" s="1">
        <v>23</v>
      </c>
      <c r="B130" s="5">
        <v>0.71875</v>
      </c>
      <c r="C130" s="1" t="s">
        <v>205</v>
      </c>
      <c r="D130" s="1">
        <v>6</v>
      </c>
      <c r="E130" s="1">
        <v>11</v>
      </c>
      <c r="F130" s="1" t="s">
        <v>242</v>
      </c>
      <c r="G130" s="2">
        <v>66.6874333333333</v>
      </c>
      <c r="H130" s="6">
        <f>1+_xlfn.COUNTIFS(A:A,A130,O:O,"&lt;"&amp;O130)</f>
        <v>2</v>
      </c>
      <c r="I130" s="2">
        <f>_xlfn.AVERAGEIF(A:A,A130,G:G)</f>
        <v>49.342761111111116</v>
      </c>
      <c r="J130" s="2">
        <f t="shared" si="16"/>
        <v>17.344672222222187</v>
      </c>
      <c r="K130" s="2">
        <f t="shared" si="17"/>
        <v>107.34467222222219</v>
      </c>
      <c r="L130" s="2">
        <f t="shared" si="18"/>
        <v>626.8331102377794</v>
      </c>
      <c r="M130" s="2">
        <f>SUMIF(A:A,A130,L:L)</f>
        <v>3492.137531008948</v>
      </c>
      <c r="N130" s="3">
        <f t="shared" si="19"/>
        <v>0.17949840310460935</v>
      </c>
      <c r="O130" s="7">
        <f t="shared" si="20"/>
        <v>5.571080202965443</v>
      </c>
      <c r="P130" s="3">
        <f t="shared" si="21"/>
        <v>0.17949840310460935</v>
      </c>
      <c r="Q130" s="3">
        <f>IF(ISNUMBER(P130),SUMIF(A:A,A130,P:P),"")</f>
        <v>0.8511140085601099</v>
      </c>
      <c r="R130" s="3">
        <f t="shared" si="22"/>
        <v>0.21089818907842858</v>
      </c>
      <c r="S130" s="8">
        <f t="shared" si="23"/>
        <v>4.7416244035557895</v>
      </c>
    </row>
    <row r="131" spans="1:19" ht="15">
      <c r="A131" s="1">
        <v>23</v>
      </c>
      <c r="B131" s="5">
        <v>0.71875</v>
      </c>
      <c r="C131" s="1" t="s">
        <v>205</v>
      </c>
      <c r="D131" s="1">
        <v>6</v>
      </c>
      <c r="E131" s="1">
        <v>1</v>
      </c>
      <c r="F131" s="1" t="s">
        <v>232</v>
      </c>
      <c r="G131" s="2">
        <v>61.663833333333294</v>
      </c>
      <c r="H131" s="6">
        <f>1+_xlfn.COUNTIFS(A:A,A131,O:O,"&lt;"&amp;O131)</f>
        <v>3</v>
      </c>
      <c r="I131" s="2">
        <f>_xlfn.AVERAGEIF(A:A,A131,G:G)</f>
        <v>49.342761111111116</v>
      </c>
      <c r="J131" s="2">
        <f t="shared" si="16"/>
        <v>12.321072222222178</v>
      </c>
      <c r="K131" s="2">
        <f t="shared" si="17"/>
        <v>102.32107222222217</v>
      </c>
      <c r="L131" s="2">
        <f t="shared" si="18"/>
        <v>463.71230765901737</v>
      </c>
      <c r="M131" s="2">
        <f>SUMIF(A:A,A131,L:L)</f>
        <v>3492.137531008948</v>
      </c>
      <c r="N131" s="3">
        <f t="shared" si="19"/>
        <v>0.13278752727846937</v>
      </c>
      <c r="O131" s="7">
        <f t="shared" si="20"/>
        <v>7.530827785526084</v>
      </c>
      <c r="P131" s="3">
        <f t="shared" si="21"/>
        <v>0.13278752727846937</v>
      </c>
      <c r="Q131" s="3">
        <f>IF(ISNUMBER(P131),SUMIF(A:A,A131,P:P),"")</f>
        <v>0.8511140085601099</v>
      </c>
      <c r="R131" s="3">
        <f t="shared" si="22"/>
        <v>0.15601614583117424</v>
      </c>
      <c r="S131" s="8">
        <f t="shared" si="23"/>
        <v>6.409593024314961</v>
      </c>
    </row>
    <row r="132" spans="1:19" ht="15">
      <c r="A132" s="1">
        <v>23</v>
      </c>
      <c r="B132" s="5">
        <v>0.71875</v>
      </c>
      <c r="C132" s="1" t="s">
        <v>205</v>
      </c>
      <c r="D132" s="1">
        <v>6</v>
      </c>
      <c r="E132" s="1">
        <v>6</v>
      </c>
      <c r="F132" s="1" t="s">
        <v>237</v>
      </c>
      <c r="G132" s="2">
        <v>56.7792333333333</v>
      </c>
      <c r="H132" s="6">
        <f>1+_xlfn.COUNTIFS(A:A,A132,O:O,"&lt;"&amp;O132)</f>
        <v>4</v>
      </c>
      <c r="I132" s="2">
        <f>_xlfn.AVERAGEIF(A:A,A132,G:G)</f>
        <v>49.342761111111116</v>
      </c>
      <c r="J132" s="2">
        <f t="shared" si="16"/>
        <v>7.436472222222186</v>
      </c>
      <c r="K132" s="2">
        <f t="shared" si="17"/>
        <v>97.43647222222219</v>
      </c>
      <c r="L132" s="2">
        <f t="shared" si="18"/>
        <v>345.9133580131972</v>
      </c>
      <c r="M132" s="2">
        <f>SUMIF(A:A,A132,L:L)</f>
        <v>3492.137531008948</v>
      </c>
      <c r="N132" s="3">
        <f t="shared" si="19"/>
        <v>0.09905490689917242</v>
      </c>
      <c r="O132" s="7">
        <f t="shared" si="20"/>
        <v>10.09541103317472</v>
      </c>
      <c r="P132" s="3">
        <f t="shared" si="21"/>
        <v>0.09905490689917242</v>
      </c>
      <c r="Q132" s="3">
        <f>IF(ISNUMBER(P132),SUMIF(A:A,A132,P:P),"")</f>
        <v>0.8511140085601099</v>
      </c>
      <c r="R132" s="3">
        <f t="shared" si="22"/>
        <v>0.11638265367850148</v>
      </c>
      <c r="S132" s="8">
        <f t="shared" si="23"/>
        <v>8.592345752507297</v>
      </c>
    </row>
    <row r="133" spans="1:19" ht="15">
      <c r="A133" s="1">
        <v>23</v>
      </c>
      <c r="B133" s="5">
        <v>0.71875</v>
      </c>
      <c r="C133" s="1" t="s">
        <v>205</v>
      </c>
      <c r="D133" s="1">
        <v>6</v>
      </c>
      <c r="E133" s="1">
        <v>3</v>
      </c>
      <c r="F133" s="1" t="s">
        <v>234</v>
      </c>
      <c r="G133" s="2">
        <v>56.2851666666667</v>
      </c>
      <c r="H133" s="6">
        <f>1+_xlfn.COUNTIFS(A:A,A133,O:O,"&lt;"&amp;O133)</f>
        <v>5</v>
      </c>
      <c r="I133" s="2">
        <f>_xlfn.AVERAGEIF(A:A,A133,G:G)</f>
        <v>49.342761111111116</v>
      </c>
      <c r="J133" s="2">
        <f t="shared" si="16"/>
        <v>6.942405555555581</v>
      </c>
      <c r="K133" s="2">
        <f t="shared" si="17"/>
        <v>96.94240555555558</v>
      </c>
      <c r="L133" s="2">
        <f t="shared" si="18"/>
        <v>335.8096002192947</v>
      </c>
      <c r="M133" s="2">
        <f>SUMIF(A:A,A133,L:L)</f>
        <v>3492.137531008948</v>
      </c>
      <c r="N133" s="3">
        <f t="shared" si="19"/>
        <v>0.09616161942003258</v>
      </c>
      <c r="O133" s="7">
        <f t="shared" si="20"/>
        <v>10.39915931149219</v>
      </c>
      <c r="P133" s="3">
        <f t="shared" si="21"/>
        <v>0.09616161942003258</v>
      </c>
      <c r="Q133" s="3">
        <f>IF(ISNUMBER(P133),SUMIF(A:A,A133,P:P),"")</f>
        <v>0.8511140085601099</v>
      </c>
      <c r="R133" s="3">
        <f t="shared" si="22"/>
        <v>0.11298324132006243</v>
      </c>
      <c r="S133" s="8">
        <f t="shared" si="23"/>
        <v>8.85087016725931</v>
      </c>
    </row>
    <row r="134" spans="1:19" ht="15">
      <c r="A134" s="1">
        <v>23</v>
      </c>
      <c r="B134" s="5">
        <v>0.71875</v>
      </c>
      <c r="C134" s="1" t="s">
        <v>205</v>
      </c>
      <c r="D134" s="1">
        <v>6</v>
      </c>
      <c r="E134" s="1">
        <v>2</v>
      </c>
      <c r="F134" s="1" t="s">
        <v>233</v>
      </c>
      <c r="G134" s="2">
        <v>53.9054333333333</v>
      </c>
      <c r="H134" s="6">
        <f>1+_xlfn.COUNTIFS(A:A,A134,O:O,"&lt;"&amp;O134)</f>
        <v>6</v>
      </c>
      <c r="I134" s="2">
        <f>_xlfn.AVERAGEIF(A:A,A134,G:G)</f>
        <v>49.342761111111116</v>
      </c>
      <c r="J134" s="2">
        <f t="shared" si="16"/>
        <v>4.562672222222183</v>
      </c>
      <c r="K134" s="2">
        <f t="shared" si="17"/>
        <v>94.56267222222218</v>
      </c>
      <c r="L134" s="2">
        <f t="shared" si="18"/>
        <v>291.1272140515483</v>
      </c>
      <c r="M134" s="2">
        <f>SUMIF(A:A,A134,L:L)</f>
        <v>3492.137531008948</v>
      </c>
      <c r="N134" s="3">
        <f t="shared" si="19"/>
        <v>0.08336648011896482</v>
      </c>
      <c r="O134" s="7">
        <f t="shared" si="20"/>
        <v>11.995228760684029</v>
      </c>
      <c r="P134" s="3">
        <f t="shared" si="21"/>
        <v>0.08336648011896482</v>
      </c>
      <c r="Q134" s="3">
        <f>IF(ISNUMBER(P134),SUMIF(A:A,A134,P:P),"")</f>
        <v>0.8511140085601099</v>
      </c>
      <c r="R134" s="3">
        <f t="shared" si="22"/>
        <v>0.0979498390115818</v>
      </c>
      <c r="S134" s="8">
        <f t="shared" si="23"/>
        <v>10.209307234101303</v>
      </c>
    </row>
    <row r="135" spans="1:19" ht="15">
      <c r="A135" s="1">
        <v>23</v>
      </c>
      <c r="B135" s="5">
        <v>0.71875</v>
      </c>
      <c r="C135" s="1" t="s">
        <v>205</v>
      </c>
      <c r="D135" s="1">
        <v>6</v>
      </c>
      <c r="E135" s="1">
        <v>7</v>
      </c>
      <c r="F135" s="1" t="s">
        <v>238</v>
      </c>
      <c r="G135" s="2">
        <v>52.3156333333333</v>
      </c>
      <c r="H135" s="6">
        <f>1+_xlfn.COUNTIFS(A:A,A135,O:O,"&lt;"&amp;O135)</f>
        <v>7</v>
      </c>
      <c r="I135" s="2">
        <f>_xlfn.AVERAGEIF(A:A,A135,G:G)</f>
        <v>49.342761111111116</v>
      </c>
      <c r="J135" s="2">
        <f t="shared" si="16"/>
        <v>2.972872222222186</v>
      </c>
      <c r="K135" s="2">
        <f t="shared" si="17"/>
        <v>92.97287222222218</v>
      </c>
      <c r="L135" s="2">
        <f t="shared" si="18"/>
        <v>264.64050850572033</v>
      </c>
      <c r="M135" s="2">
        <f>SUMIF(A:A,A135,L:L)</f>
        <v>3492.137531008948</v>
      </c>
      <c r="N135" s="3">
        <f t="shared" si="19"/>
        <v>0.07578181161417788</v>
      </c>
      <c r="O135" s="7">
        <f t="shared" si="20"/>
        <v>13.195778494861317</v>
      </c>
      <c r="P135" s="3">
        <f t="shared" si="21"/>
        <v>0.07578181161417788</v>
      </c>
      <c r="Q135" s="3">
        <f>IF(ISNUMBER(P135),SUMIF(A:A,A135,P:P),"")</f>
        <v>0.8511140085601099</v>
      </c>
      <c r="R135" s="3">
        <f t="shared" si="22"/>
        <v>0.08903837893866107</v>
      </c>
      <c r="S135" s="8">
        <f t="shared" si="23"/>
        <v>11.231111930832707</v>
      </c>
    </row>
    <row r="136" spans="1:19" ht="15">
      <c r="A136" s="1">
        <v>23</v>
      </c>
      <c r="B136" s="5">
        <v>0.71875</v>
      </c>
      <c r="C136" s="1" t="s">
        <v>205</v>
      </c>
      <c r="D136" s="1">
        <v>6</v>
      </c>
      <c r="E136" s="1">
        <v>5</v>
      </c>
      <c r="F136" s="1" t="s">
        <v>236</v>
      </c>
      <c r="G136" s="2">
        <v>23.7034</v>
      </c>
      <c r="H136" s="6">
        <f>1+_xlfn.COUNTIFS(A:A,A136,O:O,"&lt;"&amp;O136)</f>
        <v>12</v>
      </c>
      <c r="I136" s="2">
        <f>_xlfn.AVERAGEIF(A:A,A136,G:G)</f>
        <v>49.342761111111116</v>
      </c>
      <c r="J136" s="2">
        <f t="shared" si="16"/>
        <v>-25.639361111111118</v>
      </c>
      <c r="K136" s="2">
        <f t="shared" si="17"/>
        <v>64.36063888888889</v>
      </c>
      <c r="L136" s="2">
        <f t="shared" si="18"/>
        <v>47.54317917271378</v>
      </c>
      <c r="M136" s="2">
        <f>SUMIF(A:A,A136,L:L)</f>
        <v>3492.137531008948</v>
      </c>
      <c r="N136" s="3">
        <f t="shared" si="19"/>
        <v>0.013614349019918929</v>
      </c>
      <c r="O136" s="7">
        <f t="shared" si="20"/>
        <v>73.45191448646693</v>
      </c>
      <c r="P136" s="3">
        <f t="shared" si="21"/>
      </c>
      <c r="Q136" s="3">
        <f>IF(ISNUMBER(P136),SUMIF(A:A,A136,P:P),"")</f>
      </c>
      <c r="R136" s="3">
        <f t="shared" si="22"/>
      </c>
      <c r="S136" s="8">
        <f t="shared" si="23"/>
      </c>
    </row>
    <row r="137" spans="1:19" ht="15">
      <c r="A137" s="1">
        <v>23</v>
      </c>
      <c r="B137" s="5">
        <v>0.71875</v>
      </c>
      <c r="C137" s="1" t="s">
        <v>205</v>
      </c>
      <c r="D137" s="1">
        <v>6</v>
      </c>
      <c r="E137" s="1">
        <v>8</v>
      </c>
      <c r="F137" s="1" t="s">
        <v>239</v>
      </c>
      <c r="G137" s="2">
        <v>37.876033333333396</v>
      </c>
      <c r="H137" s="6">
        <f>1+_xlfn.COUNTIFS(A:A,A137,O:O,"&lt;"&amp;O137)</f>
        <v>10</v>
      </c>
      <c r="I137" s="2">
        <f>_xlfn.AVERAGEIF(A:A,A137,G:G)</f>
        <v>49.342761111111116</v>
      </c>
      <c r="J137" s="2">
        <f t="shared" si="16"/>
        <v>-11.46672777777772</v>
      </c>
      <c r="K137" s="2">
        <f t="shared" si="17"/>
        <v>78.53327222222228</v>
      </c>
      <c r="L137" s="2">
        <f t="shared" si="18"/>
        <v>111.274078472272</v>
      </c>
      <c r="M137" s="2">
        <f>SUMIF(A:A,A137,L:L)</f>
        <v>3492.137531008948</v>
      </c>
      <c r="N137" s="3">
        <f t="shared" si="19"/>
        <v>0.03186417415814741</v>
      </c>
      <c r="O137" s="7">
        <f t="shared" si="20"/>
        <v>31.383207831994234</v>
      </c>
      <c r="P137" s="3">
        <f t="shared" si="21"/>
      </c>
      <c r="Q137" s="3">
        <f>IF(ISNUMBER(P137),SUMIF(A:A,A137,P:P),"")</f>
      </c>
      <c r="R137" s="3">
        <f t="shared" si="22"/>
      </c>
      <c r="S137" s="8">
        <f t="shared" si="23"/>
      </c>
    </row>
    <row r="138" spans="1:19" ht="15">
      <c r="A138" s="1">
        <v>23</v>
      </c>
      <c r="B138" s="5">
        <v>0.71875</v>
      </c>
      <c r="C138" s="1" t="s">
        <v>205</v>
      </c>
      <c r="D138" s="1">
        <v>6</v>
      </c>
      <c r="E138" s="1">
        <v>9</v>
      </c>
      <c r="F138" s="1" t="s">
        <v>240</v>
      </c>
      <c r="G138" s="2">
        <v>43.7832</v>
      </c>
      <c r="H138" s="6">
        <f>1+_xlfn.COUNTIFS(A:A,A138,O:O,"&lt;"&amp;O138)</f>
        <v>8</v>
      </c>
      <c r="I138" s="2">
        <f>_xlfn.AVERAGEIF(A:A,A138,G:G)</f>
        <v>49.342761111111116</v>
      </c>
      <c r="J138" s="2">
        <f t="shared" si="16"/>
        <v>-5.559561111111115</v>
      </c>
      <c r="K138" s="2">
        <f t="shared" si="17"/>
        <v>84.44043888888888</v>
      </c>
      <c r="L138" s="2">
        <f t="shared" si="18"/>
        <v>158.60650656089004</v>
      </c>
      <c r="M138" s="2">
        <f>SUMIF(A:A,A138,L:L)</f>
        <v>3492.137531008948</v>
      </c>
      <c r="N138" s="3">
        <f t="shared" si="19"/>
        <v>0.045418173010805064</v>
      </c>
      <c r="O138" s="7">
        <f t="shared" si="20"/>
        <v>22.01761836087282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23</v>
      </c>
      <c r="B139" s="5">
        <v>0.71875</v>
      </c>
      <c r="C139" s="1" t="s">
        <v>205</v>
      </c>
      <c r="D139" s="1">
        <v>6</v>
      </c>
      <c r="E139" s="1">
        <v>10</v>
      </c>
      <c r="F139" s="1" t="s">
        <v>241</v>
      </c>
      <c r="G139" s="2">
        <v>32.7228666666667</v>
      </c>
      <c r="H139" s="6">
        <f>1+_xlfn.COUNTIFS(A:A,A139,O:O,"&lt;"&amp;O139)</f>
        <v>11</v>
      </c>
      <c r="I139" s="2">
        <f>_xlfn.AVERAGEIF(A:A,A139,G:G)</f>
        <v>49.342761111111116</v>
      </c>
      <c r="J139" s="2">
        <f t="shared" si="16"/>
        <v>-16.61989444444442</v>
      </c>
      <c r="K139" s="2">
        <f t="shared" si="17"/>
        <v>73.38010555555559</v>
      </c>
      <c r="L139" s="2">
        <f t="shared" si="18"/>
        <v>81.67976798640476</v>
      </c>
      <c r="M139" s="2">
        <f>SUMIF(A:A,A139,L:L)</f>
        <v>3492.137531008948</v>
      </c>
      <c r="N139" s="3">
        <f t="shared" si="19"/>
        <v>0.023389619469770955</v>
      </c>
      <c r="O139" s="7">
        <f t="shared" si="20"/>
        <v>42.75400894368602</v>
      </c>
      <c r="P139" s="3">
        <f t="shared" si="21"/>
      </c>
      <c r="Q139" s="3">
        <f>IF(ISNUMBER(P139),SUMIF(A:A,A139,P:P),"")</f>
      </c>
      <c r="R139" s="3">
        <f t="shared" si="22"/>
      </c>
      <c r="S139" s="8">
        <f t="shared" si="23"/>
      </c>
    </row>
    <row r="140" spans="1:19" ht="15">
      <c r="A140" s="1">
        <v>23</v>
      </c>
      <c r="B140" s="5">
        <v>0.71875</v>
      </c>
      <c r="C140" s="1" t="s">
        <v>205</v>
      </c>
      <c r="D140" s="1">
        <v>6</v>
      </c>
      <c r="E140" s="1">
        <v>12</v>
      </c>
      <c r="F140" s="1" t="s">
        <v>243</v>
      </c>
      <c r="G140" s="2">
        <v>39.248733333333305</v>
      </c>
      <c r="H140" s="6">
        <f>1+_xlfn.COUNTIFS(A:A,A140,O:O,"&lt;"&amp;O140)</f>
        <v>9</v>
      </c>
      <c r="I140" s="2">
        <f>_xlfn.AVERAGEIF(A:A,A140,G:G)</f>
        <v>49.342761111111116</v>
      </c>
      <c r="J140" s="2">
        <f t="shared" si="16"/>
        <v>-10.09402777777781</v>
      </c>
      <c r="K140" s="2">
        <f t="shared" si="17"/>
        <v>79.90597222222219</v>
      </c>
      <c r="L140" s="2">
        <f t="shared" si="18"/>
        <v>120.82682635643705</v>
      </c>
      <c r="M140" s="2">
        <f>SUMIF(A:A,A140,L:L)</f>
        <v>3492.137531008948</v>
      </c>
      <c r="N140" s="3">
        <f t="shared" si="19"/>
        <v>0.034599675781247875</v>
      </c>
      <c r="O140" s="7">
        <f t="shared" si="20"/>
        <v>28.902004929825786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12</v>
      </c>
      <c r="B141" s="5">
        <v>0.7326388888888888</v>
      </c>
      <c r="C141" s="1" t="s">
        <v>103</v>
      </c>
      <c r="D141" s="1">
        <v>8</v>
      </c>
      <c r="E141" s="1">
        <v>6</v>
      </c>
      <c r="F141" s="1" t="s">
        <v>144</v>
      </c>
      <c r="G141" s="2">
        <v>66.9129</v>
      </c>
      <c r="H141" s="6">
        <f>1+_xlfn.COUNTIFS(A:A,A141,O:O,"&lt;"&amp;O141)</f>
        <v>1</v>
      </c>
      <c r="I141" s="2">
        <f>_xlfn.AVERAGEIF(A:A,A141,G:G)</f>
        <v>47.69953333333333</v>
      </c>
      <c r="J141" s="2">
        <f t="shared" si="16"/>
        <v>19.213366666666666</v>
      </c>
      <c r="K141" s="2">
        <f t="shared" si="17"/>
        <v>109.21336666666667</v>
      </c>
      <c r="L141" s="2">
        <f t="shared" si="18"/>
        <v>701.2062035108288</v>
      </c>
      <c r="M141" s="2">
        <f>SUMIF(A:A,A141,L:L)</f>
        <v>2676.9150817846694</v>
      </c>
      <c r="N141" s="3">
        <f t="shared" si="19"/>
        <v>0.26194562848939623</v>
      </c>
      <c r="O141" s="7">
        <f t="shared" si="20"/>
        <v>3.8175861371188367</v>
      </c>
      <c r="P141" s="3">
        <f t="shared" si="21"/>
        <v>0.26194562848939623</v>
      </c>
      <c r="Q141" s="3">
        <f>IF(ISNUMBER(P141),SUMIF(A:A,A141,P:P),"")</f>
        <v>0.9626812883865954</v>
      </c>
      <c r="R141" s="3">
        <f t="shared" si="22"/>
        <v>0.27210005185454855</v>
      </c>
      <c r="S141" s="8">
        <f t="shared" si="23"/>
        <v>3.6751187410083674</v>
      </c>
    </row>
    <row r="142" spans="1:19" ht="15">
      <c r="A142" s="1">
        <v>12</v>
      </c>
      <c r="B142" s="5">
        <v>0.7326388888888888</v>
      </c>
      <c r="C142" s="1" t="s">
        <v>103</v>
      </c>
      <c r="D142" s="1">
        <v>8</v>
      </c>
      <c r="E142" s="1">
        <v>1</v>
      </c>
      <c r="F142" s="1" t="s">
        <v>140</v>
      </c>
      <c r="G142" s="2">
        <v>64.5317</v>
      </c>
      <c r="H142" s="6">
        <f>1+_xlfn.COUNTIFS(A:A,A142,O:O,"&lt;"&amp;O142)</f>
        <v>2</v>
      </c>
      <c r="I142" s="2">
        <f>_xlfn.AVERAGEIF(A:A,A142,G:G)</f>
        <v>47.69953333333333</v>
      </c>
      <c r="J142" s="2">
        <f t="shared" si="16"/>
        <v>16.832166666666673</v>
      </c>
      <c r="K142" s="2">
        <f t="shared" si="17"/>
        <v>106.83216666666667</v>
      </c>
      <c r="L142" s="2">
        <f t="shared" si="18"/>
        <v>607.8511299931045</v>
      </c>
      <c r="M142" s="2">
        <f>SUMIF(A:A,A142,L:L)</f>
        <v>2676.9150817846694</v>
      </c>
      <c r="N142" s="3">
        <f t="shared" si="19"/>
        <v>0.2270715026148147</v>
      </c>
      <c r="O142" s="7">
        <f t="shared" si="20"/>
        <v>4.403899161650052</v>
      </c>
      <c r="P142" s="3">
        <f t="shared" si="21"/>
        <v>0.2270715026148147</v>
      </c>
      <c r="Q142" s="3">
        <f>IF(ISNUMBER(P142),SUMIF(A:A,A142,P:P),"")</f>
        <v>0.9626812883865954</v>
      </c>
      <c r="R142" s="3">
        <f t="shared" si="22"/>
        <v>0.2358740170335864</v>
      </c>
      <c r="S142" s="8">
        <f t="shared" si="23"/>
        <v>4.239551318861919</v>
      </c>
    </row>
    <row r="143" spans="1:19" ht="15">
      <c r="A143" s="1">
        <v>12</v>
      </c>
      <c r="B143" s="5">
        <v>0.7326388888888888</v>
      </c>
      <c r="C143" s="1" t="s">
        <v>103</v>
      </c>
      <c r="D143" s="1">
        <v>8</v>
      </c>
      <c r="E143" s="1">
        <v>5</v>
      </c>
      <c r="F143" s="1" t="s">
        <v>143</v>
      </c>
      <c r="G143" s="2">
        <v>63.3575</v>
      </c>
      <c r="H143" s="6">
        <f>1+_xlfn.COUNTIFS(A:A,A143,O:O,"&lt;"&amp;O143)</f>
        <v>3</v>
      </c>
      <c r="I143" s="2">
        <f>_xlfn.AVERAGEIF(A:A,A143,G:G)</f>
        <v>47.69953333333333</v>
      </c>
      <c r="J143" s="2">
        <f t="shared" si="16"/>
        <v>15.657966666666674</v>
      </c>
      <c r="K143" s="2">
        <f t="shared" si="17"/>
        <v>105.65796666666668</v>
      </c>
      <c r="L143" s="2">
        <f t="shared" si="18"/>
        <v>566.5005209150833</v>
      </c>
      <c r="M143" s="2">
        <f>SUMIF(A:A,A143,L:L)</f>
        <v>2676.9150817846694</v>
      </c>
      <c r="N143" s="3">
        <f t="shared" si="19"/>
        <v>0.21162438986947754</v>
      </c>
      <c r="O143" s="7">
        <f t="shared" si="20"/>
        <v>4.72535325732901</v>
      </c>
      <c r="P143" s="3">
        <f t="shared" si="21"/>
        <v>0.21162438986947754</v>
      </c>
      <c r="Q143" s="3">
        <f>IF(ISNUMBER(P143),SUMIF(A:A,A143,P:P),"")</f>
        <v>0.9626812883865954</v>
      </c>
      <c r="R143" s="3">
        <f t="shared" si="22"/>
        <v>0.21982809100211056</v>
      </c>
      <c r="S143" s="8">
        <f t="shared" si="23"/>
        <v>4.5490091618472865</v>
      </c>
    </row>
    <row r="144" spans="1:19" ht="15">
      <c r="A144" s="1">
        <v>12</v>
      </c>
      <c r="B144" s="5">
        <v>0.7326388888888888</v>
      </c>
      <c r="C144" s="1" t="s">
        <v>103</v>
      </c>
      <c r="D144" s="1">
        <v>8</v>
      </c>
      <c r="E144" s="1">
        <v>4</v>
      </c>
      <c r="F144" s="1" t="s">
        <v>142</v>
      </c>
      <c r="G144" s="2">
        <v>53.4074666666666</v>
      </c>
      <c r="H144" s="6">
        <f>1+_xlfn.COUNTIFS(A:A,A144,O:O,"&lt;"&amp;O144)</f>
        <v>4</v>
      </c>
      <c r="I144" s="2">
        <f>_xlfn.AVERAGEIF(A:A,A144,G:G)</f>
        <v>47.69953333333333</v>
      </c>
      <c r="J144" s="2">
        <f t="shared" si="16"/>
        <v>5.707933333333273</v>
      </c>
      <c r="K144" s="2">
        <f t="shared" si="17"/>
        <v>95.70793333333327</v>
      </c>
      <c r="L144" s="2">
        <f t="shared" si="18"/>
        <v>311.83556075243223</v>
      </c>
      <c r="M144" s="2">
        <f>SUMIF(A:A,A144,L:L)</f>
        <v>2676.9150817846694</v>
      </c>
      <c r="N144" s="3">
        <f t="shared" si="19"/>
        <v>0.11649064360477769</v>
      </c>
      <c r="O144" s="7">
        <f t="shared" si="20"/>
        <v>8.584380419364312</v>
      </c>
      <c r="P144" s="3">
        <f t="shared" si="21"/>
        <v>0.11649064360477769</v>
      </c>
      <c r="Q144" s="3">
        <f>IF(ISNUMBER(P144),SUMIF(A:A,A144,P:P),"")</f>
        <v>0.9626812883865954</v>
      </c>
      <c r="R144" s="3">
        <f t="shared" si="22"/>
        <v>0.12100644835427316</v>
      </c>
      <c r="S144" s="8">
        <f t="shared" si="23"/>
        <v>8.264022402114296</v>
      </c>
    </row>
    <row r="145" spans="1:19" ht="15">
      <c r="A145" s="1">
        <v>12</v>
      </c>
      <c r="B145" s="5">
        <v>0.7326388888888888</v>
      </c>
      <c r="C145" s="1" t="s">
        <v>103</v>
      </c>
      <c r="D145" s="1">
        <v>8</v>
      </c>
      <c r="E145" s="1">
        <v>3</v>
      </c>
      <c r="F145" s="1" t="s">
        <v>20</v>
      </c>
      <c r="G145" s="2">
        <v>45.6593</v>
      </c>
      <c r="H145" s="6">
        <f>1+_xlfn.COUNTIFS(A:A,A145,O:O,"&lt;"&amp;O145)</f>
        <v>5</v>
      </c>
      <c r="I145" s="2">
        <f>_xlfn.AVERAGEIF(A:A,A145,G:G)</f>
        <v>47.69953333333333</v>
      </c>
      <c r="J145" s="2">
        <f t="shared" si="16"/>
        <v>-2.040233333333326</v>
      </c>
      <c r="K145" s="2">
        <f t="shared" si="17"/>
        <v>87.95976666666667</v>
      </c>
      <c r="L145" s="2">
        <f t="shared" si="18"/>
        <v>195.8964101750897</v>
      </c>
      <c r="M145" s="2">
        <f>SUMIF(A:A,A145,L:L)</f>
        <v>2676.9150817846694</v>
      </c>
      <c r="N145" s="3">
        <f t="shared" si="19"/>
        <v>0.0731799120218964</v>
      </c>
      <c r="O145" s="7">
        <f t="shared" si="20"/>
        <v>13.66495220301422</v>
      </c>
      <c r="P145" s="3">
        <f t="shared" si="21"/>
        <v>0.0731799120218964</v>
      </c>
      <c r="Q145" s="3">
        <f>IF(ISNUMBER(P145),SUMIF(A:A,A145,P:P),"")</f>
        <v>0.9626812883865954</v>
      </c>
      <c r="R145" s="3">
        <f t="shared" si="22"/>
        <v>0.07601675954930233</v>
      </c>
      <c r="S145" s="8">
        <f t="shared" si="23"/>
        <v>13.154993792538976</v>
      </c>
    </row>
    <row r="146" spans="1:19" ht="15">
      <c r="A146" s="1">
        <v>12</v>
      </c>
      <c r="B146" s="5">
        <v>0.7326388888888888</v>
      </c>
      <c r="C146" s="1" t="s">
        <v>103</v>
      </c>
      <c r="D146" s="1">
        <v>8</v>
      </c>
      <c r="E146" s="1">
        <v>2</v>
      </c>
      <c r="F146" s="1" t="s">
        <v>141</v>
      </c>
      <c r="G146" s="2">
        <v>45.4736333333334</v>
      </c>
      <c r="H146" s="6">
        <f>1+_xlfn.COUNTIFS(A:A,A146,O:O,"&lt;"&amp;O146)</f>
        <v>6</v>
      </c>
      <c r="I146" s="2">
        <f>_xlfn.AVERAGEIF(A:A,A146,G:G)</f>
        <v>47.69953333333333</v>
      </c>
      <c r="J146" s="2">
        <f t="shared" si="16"/>
        <v>-2.2258999999999247</v>
      </c>
      <c r="K146" s="2">
        <f t="shared" si="17"/>
        <v>87.77410000000008</v>
      </c>
      <c r="L146" s="2">
        <f t="shared" si="18"/>
        <v>193.72623448743525</v>
      </c>
      <c r="M146" s="2">
        <f>SUMIF(A:A,A146,L:L)</f>
        <v>2676.9150817846694</v>
      </c>
      <c r="N146" s="3">
        <f t="shared" si="19"/>
        <v>0.07236921178623273</v>
      </c>
      <c r="O146" s="7">
        <f t="shared" si="20"/>
        <v>13.818030835458629</v>
      </c>
      <c r="P146" s="3">
        <f t="shared" si="21"/>
        <v>0.07236921178623273</v>
      </c>
      <c r="Q146" s="3">
        <f>IF(ISNUMBER(P146),SUMIF(A:A,A146,P:P),"")</f>
        <v>0.9626812883865954</v>
      </c>
      <c r="R146" s="3">
        <f t="shared" si="22"/>
        <v>0.07517463220617888</v>
      </c>
      <c r="S146" s="8">
        <f t="shared" si="23"/>
        <v>13.302359727645015</v>
      </c>
    </row>
    <row r="147" spans="1:19" ht="15">
      <c r="A147" s="1">
        <v>12</v>
      </c>
      <c r="B147" s="5">
        <v>0.7326388888888888</v>
      </c>
      <c r="C147" s="1" t="s">
        <v>103</v>
      </c>
      <c r="D147" s="1">
        <v>8</v>
      </c>
      <c r="E147" s="1">
        <v>9</v>
      </c>
      <c r="F147" s="1" t="s">
        <v>145</v>
      </c>
      <c r="G147" s="2">
        <v>28.913066666666598</v>
      </c>
      <c r="H147" s="6">
        <f>1+_xlfn.COUNTIFS(A:A,A147,O:O,"&lt;"&amp;O147)</f>
        <v>7</v>
      </c>
      <c r="I147" s="2">
        <f>_xlfn.AVERAGEIF(A:A,A147,G:G)</f>
        <v>47.69953333333333</v>
      </c>
      <c r="J147" s="2">
        <f t="shared" si="16"/>
        <v>-18.78646666666673</v>
      </c>
      <c r="K147" s="2">
        <f t="shared" si="17"/>
        <v>71.21353333333327</v>
      </c>
      <c r="L147" s="2">
        <f t="shared" si="18"/>
        <v>71.72303749690744</v>
      </c>
      <c r="M147" s="2">
        <f>SUMIF(A:A,A147,L:L)</f>
        <v>2676.9150817846694</v>
      </c>
      <c r="N147" s="3">
        <f t="shared" si="19"/>
        <v>0.026793168742988475</v>
      </c>
      <c r="O147" s="7">
        <f t="shared" si="20"/>
        <v>37.32294636712915</v>
      </c>
      <c r="P147" s="3">
        <f t="shared" si="21"/>
      </c>
      <c r="Q147" s="3">
        <f>IF(ISNUMBER(P147),SUMIF(A:A,A147,P:P),"")</f>
      </c>
      <c r="R147" s="3">
        <f t="shared" si="22"/>
      </c>
      <c r="S147" s="8">
        <f t="shared" si="23"/>
      </c>
    </row>
    <row r="148" spans="1:19" ht="15">
      <c r="A148" s="1">
        <v>12</v>
      </c>
      <c r="B148" s="5">
        <v>0.7326388888888888</v>
      </c>
      <c r="C148" s="1" t="s">
        <v>103</v>
      </c>
      <c r="D148" s="1">
        <v>8</v>
      </c>
      <c r="E148" s="1">
        <v>10</v>
      </c>
      <c r="F148" s="1" t="s">
        <v>146</v>
      </c>
      <c r="G148" s="2">
        <v>13.3407</v>
      </c>
      <c r="H148" s="6">
        <f>1+_xlfn.COUNTIFS(A:A,A148,O:O,"&lt;"&amp;O148)</f>
        <v>8</v>
      </c>
      <c r="I148" s="2">
        <f>_xlfn.AVERAGEIF(A:A,A148,G:G)</f>
        <v>47.69953333333333</v>
      </c>
      <c r="J148" s="2">
        <f t="shared" si="16"/>
        <v>-34.35883333333333</v>
      </c>
      <c r="K148" s="2">
        <f t="shared" si="17"/>
        <v>55.64116666666667</v>
      </c>
      <c r="L148" s="2">
        <f t="shared" si="18"/>
        <v>28.1759844537878</v>
      </c>
      <c r="M148" s="2">
        <f>SUMIF(A:A,A148,L:L)</f>
        <v>2676.9150817846694</v>
      </c>
      <c r="N148" s="3">
        <f t="shared" si="19"/>
        <v>0.010525542870416042</v>
      </c>
      <c r="O148" s="7">
        <f t="shared" si="20"/>
        <v>95.00697610673198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3</v>
      </c>
      <c r="B149" s="5">
        <v>0.7604166666666666</v>
      </c>
      <c r="C149" s="1" t="s">
        <v>21</v>
      </c>
      <c r="D149" s="1">
        <v>4</v>
      </c>
      <c r="E149" s="1">
        <v>3</v>
      </c>
      <c r="F149" s="1" t="s">
        <v>42</v>
      </c>
      <c r="G149" s="2">
        <v>71.82119999999999</v>
      </c>
      <c r="H149" s="6">
        <f>1+_xlfn.COUNTIFS(A:A,A149,O:O,"&lt;"&amp;O149)</f>
        <v>1</v>
      </c>
      <c r="I149" s="2">
        <f>_xlfn.AVERAGEIF(A:A,A149,G:G)</f>
        <v>46.803133333333335</v>
      </c>
      <c r="J149" s="2">
        <f t="shared" si="16"/>
        <v>25.018066666666655</v>
      </c>
      <c r="K149" s="2">
        <f t="shared" si="17"/>
        <v>115.01806666666666</v>
      </c>
      <c r="L149" s="2">
        <f t="shared" si="18"/>
        <v>993.3509245966304</v>
      </c>
      <c r="M149" s="2">
        <f>SUMIF(A:A,A149,L:L)</f>
        <v>3112.1732667842807</v>
      </c>
      <c r="N149" s="3">
        <f t="shared" si="19"/>
        <v>0.31918239745791255</v>
      </c>
      <c r="O149" s="7">
        <f t="shared" si="20"/>
        <v>3.133004852286255</v>
      </c>
      <c r="P149" s="3">
        <f t="shared" si="21"/>
        <v>0.31918239745791255</v>
      </c>
      <c r="Q149" s="3">
        <f>IF(ISNUMBER(P149),SUMIF(A:A,A149,P:P),"")</f>
        <v>0.910473121637666</v>
      </c>
      <c r="R149" s="3">
        <f t="shared" si="22"/>
        <v>0.35056762234100863</v>
      </c>
      <c r="S149" s="8">
        <f t="shared" si="23"/>
        <v>2.8525167079670215</v>
      </c>
    </row>
    <row r="150" spans="1:19" ht="15">
      <c r="A150" s="1">
        <v>3</v>
      </c>
      <c r="B150" s="5">
        <v>0.7604166666666666</v>
      </c>
      <c r="C150" s="1" t="s">
        <v>21</v>
      </c>
      <c r="D150" s="1">
        <v>4</v>
      </c>
      <c r="E150" s="1">
        <v>4</v>
      </c>
      <c r="F150" s="1" t="s">
        <v>43</v>
      </c>
      <c r="G150" s="2">
        <v>62.934400000000004</v>
      </c>
      <c r="H150" s="6">
        <f>1+_xlfn.COUNTIFS(A:A,A150,O:O,"&lt;"&amp;O150)</f>
        <v>2</v>
      </c>
      <c r="I150" s="2">
        <f>_xlfn.AVERAGEIF(A:A,A150,G:G)</f>
        <v>46.803133333333335</v>
      </c>
      <c r="J150" s="2">
        <f t="shared" si="16"/>
        <v>16.13126666666667</v>
      </c>
      <c r="K150" s="2">
        <f t="shared" si="17"/>
        <v>106.13126666666668</v>
      </c>
      <c r="L150" s="2">
        <f t="shared" si="18"/>
        <v>582.8186065827044</v>
      </c>
      <c r="M150" s="2">
        <f>SUMIF(A:A,A150,L:L)</f>
        <v>3112.1732667842807</v>
      </c>
      <c r="N150" s="3">
        <f t="shared" si="19"/>
        <v>0.18727061658264102</v>
      </c>
      <c r="O150" s="7">
        <f t="shared" si="20"/>
        <v>5.339866009138214</v>
      </c>
      <c r="P150" s="3">
        <f t="shared" si="21"/>
        <v>0.18727061658264102</v>
      </c>
      <c r="Q150" s="3">
        <f>IF(ISNUMBER(P150),SUMIF(A:A,A150,P:P),"")</f>
        <v>0.910473121637666</v>
      </c>
      <c r="R150" s="3">
        <f t="shared" si="22"/>
        <v>0.20568494789368166</v>
      </c>
      <c r="S150" s="8">
        <f t="shared" si="23"/>
        <v>4.861804474466935</v>
      </c>
    </row>
    <row r="151" spans="1:19" ht="15">
      <c r="A151" s="1">
        <v>3</v>
      </c>
      <c r="B151" s="5">
        <v>0.7604166666666666</v>
      </c>
      <c r="C151" s="1" t="s">
        <v>21</v>
      </c>
      <c r="D151" s="1">
        <v>4</v>
      </c>
      <c r="E151" s="1">
        <v>5</v>
      </c>
      <c r="F151" s="1" t="s">
        <v>44</v>
      </c>
      <c r="G151" s="2">
        <v>56.0219666666667</v>
      </c>
      <c r="H151" s="6">
        <f>1+_xlfn.COUNTIFS(A:A,A151,O:O,"&lt;"&amp;O151)</f>
        <v>3</v>
      </c>
      <c r="I151" s="2">
        <f>_xlfn.AVERAGEIF(A:A,A151,G:G)</f>
        <v>46.803133333333335</v>
      </c>
      <c r="J151" s="2">
        <f t="shared" si="16"/>
        <v>9.218833333333365</v>
      </c>
      <c r="K151" s="2">
        <f t="shared" si="17"/>
        <v>99.21883333333336</v>
      </c>
      <c r="L151" s="2">
        <f t="shared" si="18"/>
        <v>384.9563687717075</v>
      </c>
      <c r="M151" s="2">
        <f>SUMIF(A:A,A151,L:L)</f>
        <v>3112.1732667842807</v>
      </c>
      <c r="N151" s="3">
        <f t="shared" si="19"/>
        <v>0.12369374574362046</v>
      </c>
      <c r="O151" s="7">
        <f t="shared" si="20"/>
        <v>8.084483123930097</v>
      </c>
      <c r="P151" s="3">
        <f t="shared" si="21"/>
        <v>0.12369374574362046</v>
      </c>
      <c r="Q151" s="3">
        <f>IF(ISNUMBER(P151),SUMIF(A:A,A151,P:P),"")</f>
        <v>0.910473121637666</v>
      </c>
      <c r="R151" s="3">
        <f t="shared" si="22"/>
        <v>0.13585655941290478</v>
      </c>
      <c r="S151" s="8">
        <f t="shared" si="23"/>
        <v>7.360704586671667</v>
      </c>
    </row>
    <row r="152" spans="1:19" ht="15">
      <c r="A152" s="1">
        <v>3</v>
      </c>
      <c r="B152" s="5">
        <v>0.7604166666666666</v>
      </c>
      <c r="C152" s="1" t="s">
        <v>21</v>
      </c>
      <c r="D152" s="1">
        <v>4</v>
      </c>
      <c r="E152" s="1">
        <v>1</v>
      </c>
      <c r="F152" s="1" t="s">
        <v>40</v>
      </c>
      <c r="G152" s="2">
        <v>50.0108</v>
      </c>
      <c r="H152" s="6">
        <f>1+_xlfn.COUNTIFS(A:A,A152,O:O,"&lt;"&amp;O152)</f>
        <v>4</v>
      </c>
      <c r="I152" s="2">
        <f>_xlfn.AVERAGEIF(A:A,A152,G:G)</f>
        <v>46.803133333333335</v>
      </c>
      <c r="J152" s="2">
        <f t="shared" si="16"/>
        <v>3.207666666666668</v>
      </c>
      <c r="K152" s="2">
        <f t="shared" si="17"/>
        <v>93.20766666666667</v>
      </c>
      <c r="L152" s="2">
        <f t="shared" si="18"/>
        <v>268.3950601172835</v>
      </c>
      <c r="M152" s="2">
        <f>SUMIF(A:A,A152,L:L)</f>
        <v>3112.1732667842807</v>
      </c>
      <c r="N152" s="3">
        <f t="shared" si="19"/>
        <v>0.08624039766095941</v>
      </c>
      <c r="O152" s="7">
        <f t="shared" si="20"/>
        <v>11.595493841892324</v>
      </c>
      <c r="P152" s="3">
        <f t="shared" si="21"/>
        <v>0.08624039766095941</v>
      </c>
      <c r="Q152" s="3">
        <f>IF(ISNUMBER(P152),SUMIF(A:A,A152,P:P),"")</f>
        <v>0.910473121637666</v>
      </c>
      <c r="R152" s="3">
        <f t="shared" si="22"/>
        <v>0.09472042129682971</v>
      </c>
      <c r="S152" s="8">
        <f t="shared" si="23"/>
        <v>10.557385475158037</v>
      </c>
    </row>
    <row r="153" spans="1:19" ht="15">
      <c r="A153" s="1">
        <v>3</v>
      </c>
      <c r="B153" s="5">
        <v>0.7604166666666666</v>
      </c>
      <c r="C153" s="1" t="s">
        <v>21</v>
      </c>
      <c r="D153" s="1">
        <v>4</v>
      </c>
      <c r="E153" s="1">
        <v>6</v>
      </c>
      <c r="F153" s="1" t="s">
        <v>45</v>
      </c>
      <c r="G153" s="2">
        <v>49.5770333333334</v>
      </c>
      <c r="H153" s="6">
        <f>1+_xlfn.COUNTIFS(A:A,A153,O:O,"&lt;"&amp;O153)</f>
        <v>5</v>
      </c>
      <c r="I153" s="2">
        <f>_xlfn.AVERAGEIF(A:A,A153,G:G)</f>
        <v>46.803133333333335</v>
      </c>
      <c r="J153" s="2">
        <f t="shared" si="16"/>
        <v>2.7739000000000615</v>
      </c>
      <c r="K153" s="2">
        <f t="shared" si="17"/>
        <v>92.77390000000005</v>
      </c>
      <c r="L153" s="2">
        <f t="shared" si="18"/>
        <v>261.49992586345957</v>
      </c>
      <c r="M153" s="2">
        <f>SUMIF(A:A,A153,L:L)</f>
        <v>3112.1732667842807</v>
      </c>
      <c r="N153" s="3">
        <f t="shared" si="19"/>
        <v>0.08402486090810102</v>
      </c>
      <c r="O153" s="7">
        <f t="shared" si="20"/>
        <v>11.901239575912085</v>
      </c>
      <c r="P153" s="3">
        <f t="shared" si="21"/>
        <v>0.08402486090810102</v>
      </c>
      <c r="Q153" s="3">
        <f>IF(ISNUMBER(P153),SUMIF(A:A,A153,P:P),"")</f>
        <v>0.910473121637666</v>
      </c>
      <c r="R153" s="3">
        <f t="shared" si="22"/>
        <v>0.09228703067803438</v>
      </c>
      <c r="S153" s="8">
        <f t="shared" si="23"/>
        <v>10.835758748038408</v>
      </c>
    </row>
    <row r="154" spans="1:19" ht="15">
      <c r="A154" s="1">
        <v>3</v>
      </c>
      <c r="B154" s="5">
        <v>0.7604166666666666</v>
      </c>
      <c r="C154" s="1" t="s">
        <v>21</v>
      </c>
      <c r="D154" s="1">
        <v>4</v>
      </c>
      <c r="E154" s="1">
        <v>2</v>
      </c>
      <c r="F154" s="1" t="s">
        <v>41</v>
      </c>
      <c r="G154" s="2">
        <v>43.570433333333305</v>
      </c>
      <c r="H154" s="6">
        <f>1+_xlfn.COUNTIFS(A:A,A154,O:O,"&lt;"&amp;O154)</f>
        <v>6</v>
      </c>
      <c r="I154" s="2">
        <f>_xlfn.AVERAGEIF(A:A,A154,G:G)</f>
        <v>46.803133333333335</v>
      </c>
      <c r="J154" s="2">
        <f t="shared" si="16"/>
        <v>-3.2327000000000297</v>
      </c>
      <c r="K154" s="2">
        <f t="shared" si="17"/>
        <v>86.76729999999998</v>
      </c>
      <c r="L154" s="2">
        <f t="shared" si="18"/>
        <v>182.37007469352557</v>
      </c>
      <c r="M154" s="2">
        <f>SUMIF(A:A,A154,L:L)</f>
        <v>3112.1732667842807</v>
      </c>
      <c r="N154" s="3">
        <f t="shared" si="19"/>
        <v>0.05859894647895467</v>
      </c>
      <c r="O154" s="7">
        <f t="shared" si="20"/>
        <v>17.06515321669037</v>
      </c>
      <c r="P154" s="3">
        <f t="shared" si="21"/>
        <v>0.05859894647895467</v>
      </c>
      <c r="Q154" s="3">
        <f>IF(ISNUMBER(P154),SUMIF(A:A,A154,P:P),"")</f>
        <v>0.910473121637666</v>
      </c>
      <c r="R154" s="3">
        <f t="shared" si="22"/>
        <v>0.06436098451050687</v>
      </c>
      <c r="S154" s="8">
        <f t="shared" si="23"/>
        <v>15.53736332042514</v>
      </c>
    </row>
    <row r="155" spans="1:19" ht="15">
      <c r="A155" s="1">
        <v>3</v>
      </c>
      <c r="B155" s="5">
        <v>0.7604166666666666</v>
      </c>
      <c r="C155" s="1" t="s">
        <v>21</v>
      </c>
      <c r="D155" s="1">
        <v>4</v>
      </c>
      <c r="E155" s="1">
        <v>9</v>
      </c>
      <c r="F155" s="1" t="s">
        <v>48</v>
      </c>
      <c r="G155" s="2">
        <v>41.4059333333333</v>
      </c>
      <c r="H155" s="6">
        <f>1+_xlfn.COUNTIFS(A:A,A155,O:O,"&lt;"&amp;O155)</f>
        <v>7</v>
      </c>
      <c r="I155" s="2">
        <f>_xlfn.AVERAGEIF(A:A,A155,G:G)</f>
        <v>46.803133333333335</v>
      </c>
      <c r="J155" s="2">
        <f t="shared" si="16"/>
        <v>-5.3972000000000335</v>
      </c>
      <c r="K155" s="2">
        <f t="shared" si="17"/>
        <v>84.60279999999997</v>
      </c>
      <c r="L155" s="2">
        <f t="shared" si="18"/>
        <v>160.159148661066</v>
      </c>
      <c r="M155" s="2">
        <f>SUMIF(A:A,A155,L:L)</f>
        <v>3112.1732667842807</v>
      </c>
      <c r="N155" s="3">
        <f t="shared" si="19"/>
        <v>0.05146215680547692</v>
      </c>
      <c r="O155" s="7">
        <f t="shared" si="20"/>
        <v>19.431754556652663</v>
      </c>
      <c r="P155" s="3">
        <f t="shared" si="21"/>
        <v>0.05146215680547692</v>
      </c>
      <c r="Q155" s="3">
        <f>IF(ISNUMBER(P155),SUMIF(A:A,A155,P:P),"")</f>
        <v>0.910473121637666</v>
      </c>
      <c r="R155" s="3">
        <f t="shared" si="22"/>
        <v>0.056522433867033935</v>
      </c>
      <c r="S155" s="8">
        <f t="shared" si="23"/>
        <v>17.69209023009249</v>
      </c>
    </row>
    <row r="156" spans="1:19" ht="15">
      <c r="A156" s="1">
        <v>3</v>
      </c>
      <c r="B156" s="5">
        <v>0.7604166666666666</v>
      </c>
      <c r="C156" s="1" t="s">
        <v>21</v>
      </c>
      <c r="D156" s="1">
        <v>4</v>
      </c>
      <c r="E156" s="1">
        <v>7</v>
      </c>
      <c r="F156" s="1" t="s">
        <v>46</v>
      </c>
      <c r="G156" s="2">
        <v>36.9502</v>
      </c>
      <c r="H156" s="6">
        <f>1+_xlfn.COUNTIFS(A:A,A156,O:O,"&lt;"&amp;O156)</f>
        <v>8</v>
      </c>
      <c r="I156" s="2">
        <f>_xlfn.AVERAGEIF(A:A,A156,G:G)</f>
        <v>46.803133333333335</v>
      </c>
      <c r="J156" s="2">
        <f t="shared" si="16"/>
        <v>-9.852933333333333</v>
      </c>
      <c r="K156" s="2">
        <f t="shared" si="17"/>
        <v>80.14706666666666</v>
      </c>
      <c r="L156" s="2">
        <f t="shared" si="18"/>
        <v>122.5873699692473</v>
      </c>
      <c r="M156" s="2">
        <f>SUMIF(A:A,A156,L:L)</f>
        <v>3112.1732667842807</v>
      </c>
      <c r="N156" s="3">
        <f t="shared" si="19"/>
        <v>0.03938963530006583</v>
      </c>
      <c r="O156" s="7">
        <f t="shared" si="20"/>
        <v>25.387389154078527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3</v>
      </c>
      <c r="B157" s="5">
        <v>0.7604166666666666</v>
      </c>
      <c r="C157" s="1" t="s">
        <v>21</v>
      </c>
      <c r="D157" s="1">
        <v>4</v>
      </c>
      <c r="E157" s="1">
        <v>8</v>
      </c>
      <c r="F157" s="1" t="s">
        <v>47</v>
      </c>
      <c r="G157" s="2">
        <v>35.1673333333333</v>
      </c>
      <c r="H157" s="6">
        <f>1+_xlfn.COUNTIFS(A:A,A157,O:O,"&lt;"&amp;O157)</f>
        <v>9</v>
      </c>
      <c r="I157" s="2">
        <f>_xlfn.AVERAGEIF(A:A,A157,G:G)</f>
        <v>46.803133333333335</v>
      </c>
      <c r="J157" s="2">
        <f t="shared" si="16"/>
        <v>-11.635800000000032</v>
      </c>
      <c r="K157" s="2">
        <f t="shared" si="17"/>
        <v>78.36419999999997</v>
      </c>
      <c r="L157" s="2">
        <f t="shared" si="18"/>
        <v>110.15098328608255</v>
      </c>
      <c r="M157" s="2">
        <f>SUMIF(A:A,A157,L:L)</f>
        <v>3112.1732667842807</v>
      </c>
      <c r="N157" s="3">
        <f t="shared" si="19"/>
        <v>0.035393589573468186</v>
      </c>
      <c r="O157" s="7">
        <f t="shared" si="20"/>
        <v>28.25370390658601</v>
      </c>
      <c r="P157" s="3">
        <f t="shared" si="21"/>
      </c>
      <c r="Q157" s="3">
        <f>IF(ISNUMBER(P157),SUMIF(A:A,A157,P:P),"")</f>
      </c>
      <c r="R157" s="3">
        <f t="shared" si="22"/>
      </c>
      <c r="S157" s="8">
        <f t="shared" si="23"/>
      </c>
    </row>
    <row r="158" spans="1:19" ht="15">
      <c r="A158" s="1">
        <v>3</v>
      </c>
      <c r="B158" s="5">
        <v>0.7604166666666666</v>
      </c>
      <c r="C158" s="1" t="s">
        <v>21</v>
      </c>
      <c r="D158" s="1">
        <v>4</v>
      </c>
      <c r="E158" s="1">
        <v>10</v>
      </c>
      <c r="F158" s="1" t="s">
        <v>49</v>
      </c>
      <c r="G158" s="2">
        <v>20.5720333333333</v>
      </c>
      <c r="H158" s="6">
        <f>1+_xlfn.COUNTIFS(A:A,A158,O:O,"&lt;"&amp;O158)</f>
        <v>10</v>
      </c>
      <c r="I158" s="2">
        <f>_xlfn.AVERAGEIF(A:A,A158,G:G)</f>
        <v>46.803133333333335</v>
      </c>
      <c r="J158" s="2">
        <f t="shared" si="16"/>
        <v>-26.231100000000033</v>
      </c>
      <c r="K158" s="2">
        <f t="shared" si="17"/>
        <v>63.76889999999997</v>
      </c>
      <c r="L158" s="2">
        <f t="shared" si="18"/>
        <v>45.88480424257373</v>
      </c>
      <c r="M158" s="2">
        <f>SUMIF(A:A,A158,L:L)</f>
        <v>3112.1732667842807</v>
      </c>
      <c r="N158" s="3">
        <f t="shared" si="19"/>
        <v>0.014743653488799864</v>
      </c>
      <c r="O158" s="7">
        <f t="shared" si="20"/>
        <v>67.82579370572282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4</v>
      </c>
      <c r="B159" s="5">
        <v>0.78125</v>
      </c>
      <c r="C159" s="1" t="s">
        <v>21</v>
      </c>
      <c r="D159" s="1">
        <v>5</v>
      </c>
      <c r="E159" s="1">
        <v>1</v>
      </c>
      <c r="F159" s="1" t="s">
        <v>50</v>
      </c>
      <c r="G159" s="2">
        <v>65.6010666666667</v>
      </c>
      <c r="H159" s="6">
        <f>1+_xlfn.COUNTIFS(A:A,A159,O:O,"&lt;"&amp;O159)</f>
        <v>1</v>
      </c>
      <c r="I159" s="2">
        <f>_xlfn.AVERAGEIF(A:A,A159,G:G)</f>
        <v>47.52953888888888</v>
      </c>
      <c r="J159" s="2">
        <f t="shared" si="16"/>
        <v>18.071527777777817</v>
      </c>
      <c r="K159" s="2">
        <f t="shared" si="17"/>
        <v>108.07152777777782</v>
      </c>
      <c r="L159" s="2">
        <f t="shared" si="18"/>
        <v>654.7750009791317</v>
      </c>
      <c r="M159" s="2">
        <f>SUMIF(A:A,A159,L:L)</f>
        <v>3438.295561931099</v>
      </c>
      <c r="N159" s="3">
        <f t="shared" si="19"/>
        <v>0.1904359265180161</v>
      </c>
      <c r="O159" s="7">
        <f t="shared" si="20"/>
        <v>5.251110009987508</v>
      </c>
      <c r="P159" s="3">
        <f t="shared" si="21"/>
        <v>0.1904359265180161</v>
      </c>
      <c r="Q159" s="3">
        <f>IF(ISNUMBER(P159),SUMIF(A:A,A159,P:P),"")</f>
        <v>0.8312164019144378</v>
      </c>
      <c r="R159" s="3">
        <f t="shared" si="22"/>
        <v>0.22910511159237065</v>
      </c>
      <c r="S159" s="8">
        <f t="shared" si="23"/>
        <v>4.364808768558705</v>
      </c>
    </row>
    <row r="160" spans="1:19" ht="15">
      <c r="A160" s="1">
        <v>4</v>
      </c>
      <c r="B160" s="5">
        <v>0.78125</v>
      </c>
      <c r="C160" s="1" t="s">
        <v>21</v>
      </c>
      <c r="D160" s="1">
        <v>5</v>
      </c>
      <c r="E160" s="1">
        <v>3</v>
      </c>
      <c r="F160" s="1" t="s">
        <v>52</v>
      </c>
      <c r="G160" s="2">
        <v>64.2870666666667</v>
      </c>
      <c r="H160" s="6">
        <f>1+_xlfn.COUNTIFS(A:A,A160,O:O,"&lt;"&amp;O160)</f>
        <v>2</v>
      </c>
      <c r="I160" s="2">
        <f>_xlfn.AVERAGEIF(A:A,A160,G:G)</f>
        <v>47.52953888888888</v>
      </c>
      <c r="J160" s="2">
        <f t="shared" si="16"/>
        <v>16.757527777777824</v>
      </c>
      <c r="K160" s="2">
        <f t="shared" si="17"/>
        <v>106.75752777777782</v>
      </c>
      <c r="L160" s="2">
        <f t="shared" si="18"/>
        <v>605.1350562969807</v>
      </c>
      <c r="M160" s="2">
        <f>SUMIF(A:A,A160,L:L)</f>
        <v>3438.295561931099</v>
      </c>
      <c r="N160" s="3">
        <f t="shared" si="19"/>
        <v>0.17599855666774325</v>
      </c>
      <c r="O160" s="7">
        <f t="shared" si="20"/>
        <v>5.681864777379044</v>
      </c>
      <c r="P160" s="3">
        <f t="shared" si="21"/>
        <v>0.17599855666774325</v>
      </c>
      <c r="Q160" s="3">
        <f>IF(ISNUMBER(P160),SUMIF(A:A,A160,P:P),"")</f>
        <v>0.8312164019144378</v>
      </c>
      <c r="R160" s="3">
        <f t="shared" si="22"/>
        <v>0.211736145078932</v>
      </c>
      <c r="S160" s="8">
        <f t="shared" si="23"/>
        <v>4.722859196417387</v>
      </c>
    </row>
    <row r="161" spans="1:19" ht="15">
      <c r="A161" s="1">
        <v>4</v>
      </c>
      <c r="B161" s="5">
        <v>0.78125</v>
      </c>
      <c r="C161" s="1" t="s">
        <v>21</v>
      </c>
      <c r="D161" s="1">
        <v>5</v>
      </c>
      <c r="E161" s="1">
        <v>4</v>
      </c>
      <c r="F161" s="1" t="s">
        <v>53</v>
      </c>
      <c r="G161" s="2">
        <v>63.98349999999991</v>
      </c>
      <c r="H161" s="6">
        <f>1+_xlfn.COUNTIFS(A:A,A161,O:O,"&lt;"&amp;O161)</f>
        <v>3</v>
      </c>
      <c r="I161" s="2">
        <f>_xlfn.AVERAGEIF(A:A,A161,G:G)</f>
        <v>47.52953888888888</v>
      </c>
      <c r="J161" s="2">
        <f t="shared" si="16"/>
        <v>16.453961111111028</v>
      </c>
      <c r="K161" s="2">
        <f t="shared" si="17"/>
        <v>106.45396111111103</v>
      </c>
      <c r="L161" s="2">
        <f t="shared" si="18"/>
        <v>594.2128964417404</v>
      </c>
      <c r="M161" s="2">
        <f>SUMIF(A:A,A161,L:L)</f>
        <v>3438.295561931099</v>
      </c>
      <c r="N161" s="3">
        <f t="shared" si="19"/>
        <v>0.172821936258442</v>
      </c>
      <c r="O161" s="7">
        <f t="shared" si="20"/>
        <v>5.786302489428057</v>
      </c>
      <c r="P161" s="3">
        <f t="shared" si="21"/>
        <v>0.172821936258442</v>
      </c>
      <c r="Q161" s="3">
        <f>IF(ISNUMBER(P161),SUMIF(A:A,A161,P:P),"")</f>
        <v>0.8312164019144378</v>
      </c>
      <c r="R161" s="3">
        <f t="shared" si="22"/>
        <v>0.20791449237575513</v>
      </c>
      <c r="S161" s="8">
        <f t="shared" si="23"/>
        <v>4.8096695356509445</v>
      </c>
    </row>
    <row r="162" spans="1:19" ht="15">
      <c r="A162" s="1">
        <v>4</v>
      </c>
      <c r="B162" s="5">
        <v>0.78125</v>
      </c>
      <c r="C162" s="1" t="s">
        <v>21</v>
      </c>
      <c r="D162" s="1">
        <v>5</v>
      </c>
      <c r="E162" s="1">
        <v>7</v>
      </c>
      <c r="F162" s="1" t="s">
        <v>56</v>
      </c>
      <c r="G162" s="2">
        <v>55.3395333333333</v>
      </c>
      <c r="H162" s="6">
        <f>1+_xlfn.COUNTIFS(A:A,A162,O:O,"&lt;"&amp;O162)</f>
        <v>4</v>
      </c>
      <c r="I162" s="2">
        <f>_xlfn.AVERAGEIF(A:A,A162,G:G)</f>
        <v>47.52953888888888</v>
      </c>
      <c r="J162" s="2">
        <f t="shared" si="16"/>
        <v>7.8099944444444205</v>
      </c>
      <c r="K162" s="2">
        <f t="shared" si="17"/>
        <v>97.80999444444441</v>
      </c>
      <c r="L162" s="2">
        <f t="shared" si="18"/>
        <v>353.75326077966406</v>
      </c>
      <c r="M162" s="2">
        <f>SUMIF(A:A,A162,L:L)</f>
        <v>3438.295561931099</v>
      </c>
      <c r="N162" s="3">
        <f t="shared" si="19"/>
        <v>0.10288622790211222</v>
      </c>
      <c r="O162" s="7">
        <f t="shared" si="20"/>
        <v>9.719473834257174</v>
      </c>
      <c r="P162" s="3">
        <f t="shared" si="21"/>
        <v>0.10288622790211222</v>
      </c>
      <c r="Q162" s="3">
        <f>IF(ISNUMBER(P162),SUMIF(A:A,A162,P:P),"")</f>
        <v>0.8312164019144378</v>
      </c>
      <c r="R162" s="3">
        <f t="shared" si="22"/>
        <v>0.12377790869519309</v>
      </c>
      <c r="S162" s="8">
        <f t="shared" si="23"/>
        <v>8.078986069012773</v>
      </c>
    </row>
    <row r="163" spans="1:19" ht="15">
      <c r="A163" s="1">
        <v>4</v>
      </c>
      <c r="B163" s="5">
        <v>0.78125</v>
      </c>
      <c r="C163" s="1" t="s">
        <v>21</v>
      </c>
      <c r="D163" s="1">
        <v>5</v>
      </c>
      <c r="E163" s="1">
        <v>2</v>
      </c>
      <c r="F163" s="1" t="s">
        <v>51</v>
      </c>
      <c r="G163" s="2">
        <v>50.3676000000001</v>
      </c>
      <c r="H163" s="6">
        <f>1+_xlfn.COUNTIFS(A:A,A163,O:O,"&lt;"&amp;O163)</f>
        <v>5</v>
      </c>
      <c r="I163" s="2">
        <f>_xlfn.AVERAGEIF(A:A,A163,G:G)</f>
        <v>47.52953888888888</v>
      </c>
      <c r="J163" s="2">
        <f t="shared" si="16"/>
        <v>2.838061111111223</v>
      </c>
      <c r="K163" s="2">
        <f t="shared" si="17"/>
        <v>92.83806111111122</v>
      </c>
      <c r="L163" s="2">
        <f t="shared" si="18"/>
        <v>262.50855360604334</v>
      </c>
      <c r="M163" s="2">
        <f>SUMIF(A:A,A163,L:L)</f>
        <v>3438.295561931099</v>
      </c>
      <c r="N163" s="3">
        <f t="shared" si="19"/>
        <v>0.07634845488926115</v>
      </c>
      <c r="O163" s="7">
        <f t="shared" si="20"/>
        <v>13.097842012001946</v>
      </c>
      <c r="P163" s="3">
        <f t="shared" si="21"/>
        <v>0.07634845488926115</v>
      </c>
      <c r="Q163" s="3">
        <f>IF(ISNUMBER(P163),SUMIF(A:A,A163,P:P),"")</f>
        <v>0.8312164019144378</v>
      </c>
      <c r="R163" s="3">
        <f t="shared" si="22"/>
        <v>0.0918514778021911</v>
      </c>
      <c r="S163" s="8">
        <f t="shared" si="23"/>
        <v>10.887141110060018</v>
      </c>
    </row>
    <row r="164" spans="1:19" ht="15">
      <c r="A164" s="1">
        <v>4</v>
      </c>
      <c r="B164" s="5">
        <v>0.78125</v>
      </c>
      <c r="C164" s="1" t="s">
        <v>21</v>
      </c>
      <c r="D164" s="1">
        <v>5</v>
      </c>
      <c r="E164" s="1">
        <v>10</v>
      </c>
      <c r="F164" s="1" t="s">
        <v>59</v>
      </c>
      <c r="G164" s="2">
        <v>46.4682666666667</v>
      </c>
      <c r="H164" s="6">
        <f>1+_xlfn.COUNTIFS(A:A,A164,O:O,"&lt;"&amp;O164)</f>
        <v>6</v>
      </c>
      <c r="I164" s="2">
        <f>_xlfn.AVERAGEIF(A:A,A164,G:G)</f>
        <v>47.52953888888888</v>
      </c>
      <c r="J164" s="2">
        <f t="shared" si="16"/>
        <v>-1.061272222222179</v>
      </c>
      <c r="K164" s="2">
        <f t="shared" si="17"/>
        <v>88.93872777777781</v>
      </c>
      <c r="L164" s="2">
        <f t="shared" si="18"/>
        <v>207.7475554058212</v>
      </c>
      <c r="M164" s="2">
        <f>SUMIF(A:A,A164,L:L)</f>
        <v>3438.295561931099</v>
      </c>
      <c r="N164" s="3">
        <f t="shared" si="19"/>
        <v>0.06042166872039964</v>
      </c>
      <c r="O164" s="7">
        <f t="shared" si="20"/>
        <v>16.550353890877872</v>
      </c>
      <c r="P164" s="3">
        <f t="shared" si="21"/>
        <v>0.06042166872039964</v>
      </c>
      <c r="Q164" s="3">
        <f>IF(ISNUMBER(P164),SUMIF(A:A,A164,P:P),"")</f>
        <v>0.8312164019144378</v>
      </c>
      <c r="R164" s="3">
        <f t="shared" si="22"/>
        <v>0.07269065983447619</v>
      </c>
      <c r="S164" s="8">
        <f t="shared" si="23"/>
        <v>13.756925611586121</v>
      </c>
    </row>
    <row r="165" spans="1:19" ht="15">
      <c r="A165" s="1">
        <v>4</v>
      </c>
      <c r="B165" s="5">
        <v>0.78125</v>
      </c>
      <c r="C165" s="1" t="s">
        <v>21</v>
      </c>
      <c r="D165" s="1">
        <v>5</v>
      </c>
      <c r="E165" s="1">
        <v>5</v>
      </c>
      <c r="F165" s="1" t="s">
        <v>54</v>
      </c>
      <c r="G165" s="2">
        <v>44.063566666666695</v>
      </c>
      <c r="H165" s="6">
        <f>1+_xlfn.COUNTIFS(A:A,A165,O:O,"&lt;"&amp;O165)</f>
        <v>7</v>
      </c>
      <c r="I165" s="2">
        <f>_xlfn.AVERAGEIF(A:A,A165,G:G)</f>
        <v>47.52953888888888</v>
      </c>
      <c r="J165" s="2">
        <f t="shared" si="16"/>
        <v>-3.4659722222221845</v>
      </c>
      <c r="K165" s="2">
        <f t="shared" si="17"/>
        <v>86.53402777777782</v>
      </c>
      <c r="L165" s="2">
        <f t="shared" si="18"/>
        <v>179.8353421973668</v>
      </c>
      <c r="M165" s="2">
        <f>SUMIF(A:A,A165,L:L)</f>
        <v>3438.295561931099</v>
      </c>
      <c r="N165" s="3">
        <f t="shared" si="19"/>
        <v>0.05230363095846342</v>
      </c>
      <c r="O165" s="7">
        <f t="shared" si="20"/>
        <v>19.119131533987446</v>
      </c>
      <c r="P165" s="3">
        <f t="shared" si="21"/>
        <v>0.05230363095846342</v>
      </c>
      <c r="Q165" s="3">
        <f>IF(ISNUMBER(P165),SUMIF(A:A,A165,P:P),"")</f>
        <v>0.8312164019144378</v>
      </c>
      <c r="R165" s="3">
        <f t="shared" si="22"/>
        <v>0.06292420462108175</v>
      </c>
      <c r="S165" s="8">
        <f t="shared" si="23"/>
        <v>15.892135721409913</v>
      </c>
    </row>
    <row r="166" spans="1:19" ht="15">
      <c r="A166" s="1">
        <v>4</v>
      </c>
      <c r="B166" s="5">
        <v>0.78125</v>
      </c>
      <c r="C166" s="1" t="s">
        <v>21</v>
      </c>
      <c r="D166" s="1">
        <v>5</v>
      </c>
      <c r="E166" s="1">
        <v>6</v>
      </c>
      <c r="F166" s="1" t="s">
        <v>55</v>
      </c>
      <c r="G166" s="2">
        <v>38.6213</v>
      </c>
      <c r="H166" s="6">
        <f>1+_xlfn.COUNTIFS(A:A,A166,O:O,"&lt;"&amp;O166)</f>
        <v>10</v>
      </c>
      <c r="I166" s="2">
        <f>_xlfn.AVERAGEIF(A:A,A166,G:G)</f>
        <v>47.52953888888888</v>
      </c>
      <c r="J166" s="2">
        <f t="shared" si="16"/>
        <v>-8.908238888888881</v>
      </c>
      <c r="K166" s="2">
        <f t="shared" si="17"/>
        <v>81.09176111111111</v>
      </c>
      <c r="L166" s="2">
        <f t="shared" si="18"/>
        <v>129.73652546424535</v>
      </c>
      <c r="M166" s="2">
        <f>SUMIF(A:A,A166,L:L)</f>
        <v>3438.295561931099</v>
      </c>
      <c r="N166" s="3">
        <f t="shared" si="19"/>
        <v>0.037732801944280664</v>
      </c>
      <c r="O166" s="7">
        <f t="shared" si="20"/>
        <v>26.502140007431244</v>
      </c>
      <c r="P166" s="3">
        <f t="shared" si="21"/>
      </c>
      <c r="Q166" s="3">
        <f>IF(ISNUMBER(P166),SUMIF(A:A,A166,P:P),"")</f>
      </c>
      <c r="R166" s="3">
        <f t="shared" si="22"/>
      </c>
      <c r="S166" s="8">
        <f t="shared" si="23"/>
      </c>
    </row>
    <row r="167" spans="1:19" ht="15">
      <c r="A167" s="1">
        <v>4</v>
      </c>
      <c r="B167" s="5">
        <v>0.78125</v>
      </c>
      <c r="C167" s="1" t="s">
        <v>21</v>
      </c>
      <c r="D167" s="1">
        <v>5</v>
      </c>
      <c r="E167" s="1">
        <v>8</v>
      </c>
      <c r="F167" s="1" t="s">
        <v>57</v>
      </c>
      <c r="G167" s="2">
        <v>37.652133333333296</v>
      </c>
      <c r="H167" s="6">
        <f>1+_xlfn.COUNTIFS(A:A,A167,O:O,"&lt;"&amp;O167)</f>
        <v>11</v>
      </c>
      <c r="I167" s="2">
        <f>_xlfn.AVERAGEIF(A:A,A167,G:G)</f>
        <v>47.52953888888888</v>
      </c>
      <c r="J167" s="2">
        <f t="shared" si="16"/>
        <v>-9.877405555555583</v>
      </c>
      <c r="K167" s="2">
        <f t="shared" si="17"/>
        <v>80.12259444444442</v>
      </c>
      <c r="L167" s="2">
        <f t="shared" si="18"/>
        <v>122.40750293237473</v>
      </c>
      <c r="M167" s="2">
        <f>SUMIF(A:A,A167,L:L)</f>
        <v>3438.295561931099</v>
      </c>
      <c r="N167" s="3">
        <f t="shared" si="19"/>
        <v>0.03560121598843156</v>
      </c>
      <c r="O167" s="7">
        <f t="shared" si="20"/>
        <v>28.088928207534966</v>
      </c>
      <c r="P167" s="3">
        <f t="shared" si="21"/>
      </c>
      <c r="Q167" s="3">
        <f>IF(ISNUMBER(P167),SUMIF(A:A,A167,P:P),"")</f>
      </c>
      <c r="R167" s="3">
        <f t="shared" si="22"/>
      </c>
      <c r="S167" s="8">
        <f t="shared" si="23"/>
      </c>
    </row>
    <row r="168" spans="1:19" ht="15">
      <c r="A168" s="1">
        <v>4</v>
      </c>
      <c r="B168" s="5">
        <v>0.78125</v>
      </c>
      <c r="C168" s="1" t="s">
        <v>21</v>
      </c>
      <c r="D168" s="1">
        <v>5</v>
      </c>
      <c r="E168" s="1">
        <v>9</v>
      </c>
      <c r="F168" s="1" t="s">
        <v>58</v>
      </c>
      <c r="G168" s="2">
        <v>38.7711666666666</v>
      </c>
      <c r="H168" s="6">
        <f>1+_xlfn.COUNTIFS(A:A,A168,O:O,"&lt;"&amp;O168)</f>
        <v>9</v>
      </c>
      <c r="I168" s="2">
        <f>_xlfn.AVERAGEIF(A:A,A168,G:G)</f>
        <v>47.52953888888888</v>
      </c>
      <c r="J168" s="2">
        <f t="shared" si="16"/>
        <v>-8.758372222222278</v>
      </c>
      <c r="K168" s="2">
        <f t="shared" si="17"/>
        <v>81.24162777777772</v>
      </c>
      <c r="L168" s="2">
        <f t="shared" si="18"/>
        <v>130.90837705001744</v>
      </c>
      <c r="M168" s="2">
        <f>SUMIF(A:A,A168,L:L)</f>
        <v>3438.295561931099</v>
      </c>
      <c r="N168" s="3">
        <f t="shared" si="19"/>
        <v>0.038073625344905916</v>
      </c>
      <c r="O168" s="7">
        <f t="shared" si="20"/>
        <v>26.264900989624188</v>
      </c>
      <c r="P168" s="3">
        <f t="shared" si="21"/>
      </c>
      <c r="Q168" s="3">
        <f>IF(ISNUMBER(P168),SUMIF(A:A,A168,P:P),"")</f>
      </c>
      <c r="R168" s="3">
        <f t="shared" si="22"/>
      </c>
      <c r="S168" s="8">
        <f t="shared" si="23"/>
      </c>
    </row>
    <row r="169" spans="1:19" ht="15">
      <c r="A169" s="1">
        <v>4</v>
      </c>
      <c r="B169" s="5">
        <v>0.78125</v>
      </c>
      <c r="C169" s="1" t="s">
        <v>21</v>
      </c>
      <c r="D169" s="1">
        <v>5</v>
      </c>
      <c r="E169" s="1">
        <v>11</v>
      </c>
      <c r="F169" s="1" t="s">
        <v>60</v>
      </c>
      <c r="G169" s="2">
        <v>25.5358333333333</v>
      </c>
      <c r="H169" s="6">
        <f>1+_xlfn.COUNTIFS(A:A,A169,O:O,"&lt;"&amp;O169)</f>
        <v>12</v>
      </c>
      <c r="I169" s="2">
        <f>_xlfn.AVERAGEIF(A:A,A169,G:G)</f>
        <v>47.52953888888888</v>
      </c>
      <c r="J169" s="2">
        <f t="shared" si="16"/>
        <v>-21.99370555555558</v>
      </c>
      <c r="K169" s="2">
        <f t="shared" si="17"/>
        <v>68.00629444444442</v>
      </c>
      <c r="L169" s="2">
        <f t="shared" si="18"/>
        <v>59.16781134088149</v>
      </c>
      <c r="M169" s="2">
        <f>SUMIF(A:A,A169,L:L)</f>
        <v>3438.295561931099</v>
      </c>
      <c r="N169" s="3">
        <f t="shared" si="19"/>
        <v>0.017208471545026287</v>
      </c>
      <c r="O169" s="7">
        <f t="shared" si="20"/>
        <v>58.11091341746891</v>
      </c>
      <c r="P169" s="3">
        <f t="shared" si="21"/>
      </c>
      <c r="Q169" s="3">
        <f>IF(ISNUMBER(P169),SUMIF(A:A,A169,P:P),"")</f>
      </c>
      <c r="R169" s="3">
        <f t="shared" si="22"/>
      </c>
      <c r="S169" s="8">
        <f t="shared" si="23"/>
      </c>
    </row>
    <row r="170" spans="1:19" ht="15">
      <c r="A170" s="1">
        <v>4</v>
      </c>
      <c r="B170" s="5">
        <v>0.78125</v>
      </c>
      <c r="C170" s="1" t="s">
        <v>21</v>
      </c>
      <c r="D170" s="1">
        <v>5</v>
      </c>
      <c r="E170" s="1">
        <v>12</v>
      </c>
      <c r="F170" s="1" t="s">
        <v>61</v>
      </c>
      <c r="G170" s="2">
        <v>39.663433333333295</v>
      </c>
      <c r="H170" s="6">
        <f>1+_xlfn.COUNTIFS(A:A,A170,O:O,"&lt;"&amp;O170)</f>
        <v>8</v>
      </c>
      <c r="I170" s="2">
        <f>_xlfn.AVERAGEIF(A:A,A170,G:G)</f>
        <v>47.52953888888888</v>
      </c>
      <c r="J170" s="2">
        <f t="shared" si="16"/>
        <v>-7.866105555555585</v>
      </c>
      <c r="K170" s="2">
        <f t="shared" si="17"/>
        <v>82.13389444444442</v>
      </c>
      <c r="L170" s="2">
        <f t="shared" si="18"/>
        <v>138.1076794368313</v>
      </c>
      <c r="M170" s="2">
        <f>SUMIF(A:A,A170,L:L)</f>
        <v>3438.295561931099</v>
      </c>
      <c r="N170" s="3">
        <f t="shared" si="19"/>
        <v>0.0401674832629176</v>
      </c>
      <c r="O170" s="7">
        <f t="shared" si="20"/>
        <v>24.895759424469457</v>
      </c>
      <c r="P170" s="3">
        <f t="shared" si="21"/>
      </c>
      <c r="Q170" s="3">
        <f>IF(ISNUMBER(P170),SUMIF(A:A,A170,P:P),"")</f>
      </c>
      <c r="R170" s="3">
        <f t="shared" si="22"/>
      </c>
      <c r="S170" s="8">
        <f t="shared" si="23"/>
      </c>
    </row>
    <row r="171" spans="1:19" ht="15">
      <c r="A171" s="1">
        <v>13</v>
      </c>
      <c r="B171" s="5">
        <v>0.7916666666666666</v>
      </c>
      <c r="C171" s="1" t="s">
        <v>147</v>
      </c>
      <c r="D171" s="1">
        <v>3</v>
      </c>
      <c r="E171" s="1">
        <v>3</v>
      </c>
      <c r="F171" s="1" t="s">
        <v>148</v>
      </c>
      <c r="G171" s="2">
        <v>74.85183333333329</v>
      </c>
      <c r="H171" s="6">
        <f>1+_xlfn.COUNTIFS(A:A,A171,O:O,"&lt;"&amp;O171)</f>
        <v>1</v>
      </c>
      <c r="I171" s="2">
        <f>_xlfn.AVERAGEIF(A:A,A171,G:G)</f>
        <v>48.81988666666662</v>
      </c>
      <c r="J171" s="2">
        <f t="shared" si="16"/>
        <v>26.03194666666667</v>
      </c>
      <c r="K171" s="2">
        <f t="shared" si="17"/>
        <v>116.03194666666667</v>
      </c>
      <c r="L171" s="2">
        <f t="shared" si="18"/>
        <v>1055.6550988713898</v>
      </c>
      <c r="M171" s="2">
        <f>SUMIF(A:A,A171,L:L)</f>
        <v>3562.3267400228888</v>
      </c>
      <c r="N171" s="3">
        <f t="shared" si="19"/>
        <v>0.29633865052609043</v>
      </c>
      <c r="O171" s="7">
        <f t="shared" si="20"/>
        <v>3.3745176278041984</v>
      </c>
      <c r="P171" s="3">
        <f t="shared" si="21"/>
        <v>0.29633865052609043</v>
      </c>
      <c r="Q171" s="3">
        <f>IF(ISNUMBER(P171),SUMIF(A:A,A171,P:P),"")</f>
        <v>0.910477950442177</v>
      </c>
      <c r="R171" s="3">
        <f t="shared" si="22"/>
        <v>0.32547592215953436</v>
      </c>
      <c r="S171" s="8">
        <f t="shared" si="23"/>
        <v>3.072423893494164</v>
      </c>
    </row>
    <row r="172" spans="1:19" ht="15">
      <c r="A172" s="1">
        <v>13</v>
      </c>
      <c r="B172" s="5">
        <v>0.7916666666666666</v>
      </c>
      <c r="C172" s="1" t="s">
        <v>147</v>
      </c>
      <c r="D172" s="1">
        <v>3</v>
      </c>
      <c r="E172" s="1">
        <v>8</v>
      </c>
      <c r="F172" s="1" t="s">
        <v>153</v>
      </c>
      <c r="G172" s="2">
        <v>70.3934666666666</v>
      </c>
      <c r="H172" s="6">
        <f>1+_xlfn.COUNTIFS(A:A,A172,O:O,"&lt;"&amp;O172)</f>
        <v>2</v>
      </c>
      <c r="I172" s="2">
        <f>_xlfn.AVERAGEIF(A:A,A172,G:G)</f>
        <v>48.81988666666662</v>
      </c>
      <c r="J172" s="2">
        <f aca="true" t="shared" si="24" ref="J172:J230">G172-I172</f>
        <v>21.57357999999998</v>
      </c>
      <c r="K172" s="2">
        <f aca="true" t="shared" si="25" ref="K172:K230">90+J172</f>
        <v>111.57357999999998</v>
      </c>
      <c r="L172" s="2">
        <f aca="true" t="shared" si="26" ref="L172:L230">EXP(0.06*K172)</f>
        <v>807.8810238752931</v>
      </c>
      <c r="M172" s="2">
        <f>SUMIF(A:A,A172,L:L)</f>
        <v>3562.3267400228888</v>
      </c>
      <c r="N172" s="3">
        <f aca="true" t="shared" si="27" ref="N172:N230">L172/M172</f>
        <v>0.22678465026767933</v>
      </c>
      <c r="O172" s="7">
        <f aca="true" t="shared" si="28" ref="O172:O230">1/N172</f>
        <v>4.409469506951534</v>
      </c>
      <c r="P172" s="3">
        <f aca="true" t="shared" si="29" ref="P172:P230">IF(O172&gt;21,"",N172)</f>
        <v>0.22678465026767933</v>
      </c>
      <c r="Q172" s="3">
        <f>IF(ISNUMBER(P172),SUMIF(A:A,A172,P:P),"")</f>
        <v>0.910477950442177</v>
      </c>
      <c r="R172" s="3">
        <f aca="true" t="shared" si="30" ref="R172:R230">_xlfn.IFERROR(P172*(1/Q172),"")</f>
        <v>0.2490830779125848</v>
      </c>
      <c r="S172" s="8">
        <f aca="true" t="shared" si="31" ref="S172:S230">_xlfn.IFERROR(1/R172,"")</f>
        <v>4.014724759226509</v>
      </c>
    </row>
    <row r="173" spans="1:19" ht="15">
      <c r="A173" s="1">
        <v>13</v>
      </c>
      <c r="B173" s="5">
        <v>0.7916666666666666</v>
      </c>
      <c r="C173" s="1" t="s">
        <v>147</v>
      </c>
      <c r="D173" s="1">
        <v>3</v>
      </c>
      <c r="E173" s="1">
        <v>9</v>
      </c>
      <c r="F173" s="1" t="s">
        <v>154</v>
      </c>
      <c r="G173" s="2">
        <v>62.6791999999999</v>
      </c>
      <c r="H173" s="6">
        <f>1+_xlfn.COUNTIFS(A:A,A173,O:O,"&lt;"&amp;O173)</f>
        <v>3</v>
      </c>
      <c r="I173" s="2">
        <f>_xlfn.AVERAGEIF(A:A,A173,G:G)</f>
        <v>48.81988666666662</v>
      </c>
      <c r="J173" s="2">
        <f t="shared" si="24"/>
        <v>13.859313333333283</v>
      </c>
      <c r="K173" s="2">
        <f t="shared" si="25"/>
        <v>103.85931333333329</v>
      </c>
      <c r="L173" s="2">
        <f t="shared" si="26"/>
        <v>508.5475899508446</v>
      </c>
      <c r="M173" s="2">
        <f>SUMIF(A:A,A173,L:L)</f>
        <v>3562.3267400228888</v>
      </c>
      <c r="N173" s="3">
        <f t="shared" si="27"/>
        <v>0.14275714359305994</v>
      </c>
      <c r="O173" s="7">
        <f t="shared" si="28"/>
        <v>7.0049033962922085</v>
      </c>
      <c r="P173" s="3">
        <f t="shared" si="29"/>
        <v>0.14275714359305994</v>
      </c>
      <c r="Q173" s="3">
        <f>IF(ISNUMBER(P173),SUMIF(A:A,A173,P:P),"")</f>
        <v>0.910477950442177</v>
      </c>
      <c r="R173" s="3">
        <f t="shared" si="30"/>
        <v>0.15679363077791109</v>
      </c>
      <c r="S173" s="8">
        <f t="shared" si="31"/>
        <v>6.377810087301575</v>
      </c>
    </row>
    <row r="174" spans="1:19" ht="15">
      <c r="A174" s="1">
        <v>13</v>
      </c>
      <c r="B174" s="5">
        <v>0.7916666666666666</v>
      </c>
      <c r="C174" s="1" t="s">
        <v>147</v>
      </c>
      <c r="D174" s="1">
        <v>3</v>
      </c>
      <c r="E174" s="1">
        <v>4</v>
      </c>
      <c r="F174" s="1" t="s">
        <v>149</v>
      </c>
      <c r="G174" s="2">
        <v>54.1261</v>
      </c>
      <c r="H174" s="6">
        <f>1+_xlfn.COUNTIFS(A:A,A174,O:O,"&lt;"&amp;O174)</f>
        <v>4</v>
      </c>
      <c r="I174" s="2">
        <f>_xlfn.AVERAGEIF(A:A,A174,G:G)</f>
        <v>48.81988666666662</v>
      </c>
      <c r="J174" s="2">
        <f t="shared" si="24"/>
        <v>5.306213333333382</v>
      </c>
      <c r="K174" s="2">
        <f t="shared" si="25"/>
        <v>95.30621333333337</v>
      </c>
      <c r="L174" s="2">
        <f t="shared" si="26"/>
        <v>304.40918510797155</v>
      </c>
      <c r="M174" s="2">
        <f>SUMIF(A:A,A174,L:L)</f>
        <v>3562.3267400228888</v>
      </c>
      <c r="N174" s="3">
        <f t="shared" si="27"/>
        <v>0.0854523482329461</v>
      </c>
      <c r="O174" s="7">
        <f t="shared" si="28"/>
        <v>11.702428554379393</v>
      </c>
      <c r="P174" s="3">
        <f t="shared" si="29"/>
        <v>0.0854523482329461</v>
      </c>
      <c r="Q174" s="3">
        <f>IF(ISNUMBER(P174),SUMIF(A:A,A174,P:P),"")</f>
        <v>0.910477950442177</v>
      </c>
      <c r="R174" s="3">
        <f t="shared" si="30"/>
        <v>0.09385438515171712</v>
      </c>
      <c r="S174" s="8">
        <f t="shared" si="31"/>
        <v>10.65480316538736</v>
      </c>
    </row>
    <row r="175" spans="1:19" ht="15">
      <c r="A175" s="1">
        <v>13</v>
      </c>
      <c r="B175" s="5">
        <v>0.7916666666666666</v>
      </c>
      <c r="C175" s="1" t="s">
        <v>147</v>
      </c>
      <c r="D175" s="1">
        <v>3</v>
      </c>
      <c r="E175" s="1">
        <v>7</v>
      </c>
      <c r="F175" s="1" t="s">
        <v>152</v>
      </c>
      <c r="G175" s="2">
        <v>53.168066666666704</v>
      </c>
      <c r="H175" s="6">
        <f>1+_xlfn.COUNTIFS(A:A,A175,O:O,"&lt;"&amp;O175)</f>
        <v>5</v>
      </c>
      <c r="I175" s="2">
        <f>_xlfn.AVERAGEIF(A:A,A175,G:G)</f>
        <v>48.81988666666662</v>
      </c>
      <c r="J175" s="2">
        <f t="shared" si="24"/>
        <v>4.3481800000000845</v>
      </c>
      <c r="K175" s="2">
        <f t="shared" si="25"/>
        <v>94.34818000000008</v>
      </c>
      <c r="L175" s="2">
        <f t="shared" si="26"/>
        <v>287.4045485304434</v>
      </c>
      <c r="M175" s="2">
        <f>SUMIF(A:A,A175,L:L)</f>
        <v>3562.3267400228888</v>
      </c>
      <c r="N175" s="3">
        <f t="shared" si="27"/>
        <v>0.08067888475850386</v>
      </c>
      <c r="O175" s="7">
        <f t="shared" si="28"/>
        <v>12.394816846976758</v>
      </c>
      <c r="P175" s="3">
        <f t="shared" si="29"/>
        <v>0.08067888475850386</v>
      </c>
      <c r="Q175" s="3">
        <f>IF(ISNUMBER(P175),SUMIF(A:A,A175,P:P),"")</f>
        <v>0.910477950442177</v>
      </c>
      <c r="R175" s="3">
        <f t="shared" si="30"/>
        <v>0.08861157452448118</v>
      </c>
      <c r="S175" s="8">
        <f t="shared" si="31"/>
        <v>11.285207438941567</v>
      </c>
    </row>
    <row r="176" spans="1:19" ht="15">
      <c r="A176" s="1">
        <v>13</v>
      </c>
      <c r="B176" s="5">
        <v>0.7916666666666666</v>
      </c>
      <c r="C176" s="1" t="s">
        <v>147</v>
      </c>
      <c r="D176" s="1">
        <v>3</v>
      </c>
      <c r="E176" s="1">
        <v>12</v>
      </c>
      <c r="F176" s="1" t="s">
        <v>157</v>
      </c>
      <c r="G176" s="2">
        <v>52.7045999999999</v>
      </c>
      <c r="H176" s="6">
        <f>1+_xlfn.COUNTIFS(A:A,A176,O:O,"&lt;"&amp;O176)</f>
        <v>6</v>
      </c>
      <c r="I176" s="2">
        <f>_xlfn.AVERAGEIF(A:A,A176,G:G)</f>
        <v>48.81988666666662</v>
      </c>
      <c r="J176" s="2">
        <f t="shared" si="24"/>
        <v>3.8847133333332806</v>
      </c>
      <c r="K176" s="2">
        <f t="shared" si="25"/>
        <v>93.88471333333328</v>
      </c>
      <c r="L176" s="2">
        <f t="shared" si="26"/>
        <v>279.5225027254595</v>
      </c>
      <c r="M176" s="2">
        <f>SUMIF(A:A,A176,L:L)</f>
        <v>3562.3267400228888</v>
      </c>
      <c r="N176" s="3">
        <f t="shared" si="27"/>
        <v>0.07846627306389742</v>
      </c>
      <c r="O176" s="7">
        <f t="shared" si="28"/>
        <v>12.74432900853683</v>
      </c>
      <c r="P176" s="3">
        <f t="shared" si="29"/>
        <v>0.07846627306389742</v>
      </c>
      <c r="Q176" s="3">
        <f>IF(ISNUMBER(P176),SUMIF(A:A,A176,P:P),"")</f>
        <v>0.910477950442177</v>
      </c>
      <c r="R176" s="3">
        <f t="shared" si="30"/>
        <v>0.08618140947377141</v>
      </c>
      <c r="S176" s="8">
        <f t="shared" si="31"/>
        <v>11.603430555453397</v>
      </c>
    </row>
    <row r="177" spans="1:19" ht="15">
      <c r="A177" s="1">
        <v>13</v>
      </c>
      <c r="B177" s="5">
        <v>0.7916666666666666</v>
      </c>
      <c r="C177" s="1" t="s">
        <v>147</v>
      </c>
      <c r="D177" s="1">
        <v>3</v>
      </c>
      <c r="E177" s="1">
        <v>5</v>
      </c>
      <c r="F177" s="1" t="s">
        <v>150</v>
      </c>
      <c r="G177" s="2">
        <v>25.150366666666702</v>
      </c>
      <c r="H177" s="6">
        <f>1+_xlfn.COUNTIFS(A:A,A177,O:O,"&lt;"&amp;O177)</f>
        <v>9</v>
      </c>
      <c r="I177" s="2">
        <f>_xlfn.AVERAGEIF(A:A,A177,G:G)</f>
        <v>48.81988666666662</v>
      </c>
      <c r="J177" s="2">
        <f t="shared" si="24"/>
        <v>-23.669519999999917</v>
      </c>
      <c r="K177" s="2">
        <f t="shared" si="25"/>
        <v>66.33048000000008</v>
      </c>
      <c r="L177" s="2">
        <f t="shared" si="26"/>
        <v>53.50787289546407</v>
      </c>
      <c r="M177" s="2">
        <f>SUMIF(A:A,A177,L:L)</f>
        <v>3562.3267400228888</v>
      </c>
      <c r="N177" s="3">
        <f t="shared" si="27"/>
        <v>0.015020484307152653</v>
      </c>
      <c r="O177" s="7">
        <f t="shared" si="28"/>
        <v>66.57574945994297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13</v>
      </c>
      <c r="B178" s="5">
        <v>0.7916666666666666</v>
      </c>
      <c r="C178" s="1" t="s">
        <v>147</v>
      </c>
      <c r="D178" s="1">
        <v>3</v>
      </c>
      <c r="E178" s="1">
        <v>6</v>
      </c>
      <c r="F178" s="1" t="s">
        <v>151</v>
      </c>
      <c r="G178" s="2">
        <v>19.8383333333333</v>
      </c>
      <c r="H178" s="6">
        <f>1+_xlfn.COUNTIFS(A:A,A178,O:O,"&lt;"&amp;O178)</f>
        <v>10</v>
      </c>
      <c r="I178" s="2">
        <f>_xlfn.AVERAGEIF(A:A,A178,G:G)</f>
        <v>48.81988666666662</v>
      </c>
      <c r="J178" s="2">
        <f t="shared" si="24"/>
        <v>-28.98155333333332</v>
      </c>
      <c r="K178" s="2">
        <f t="shared" si="25"/>
        <v>61.01844666666668</v>
      </c>
      <c r="L178" s="2">
        <f t="shared" si="26"/>
        <v>38.904378417100276</v>
      </c>
      <c r="M178" s="2">
        <f>SUMIF(A:A,A178,L:L)</f>
        <v>3562.3267400228888</v>
      </c>
      <c r="N178" s="3">
        <f t="shared" si="27"/>
        <v>0.010921058413875395</v>
      </c>
      <c r="O178" s="7">
        <f t="shared" si="28"/>
        <v>91.56621657929075</v>
      </c>
      <c r="P178" s="3">
        <f t="shared" si="29"/>
      </c>
      <c r="Q178" s="3">
        <f>IF(ISNUMBER(P178),SUMIF(A:A,A178,P:P),"")</f>
      </c>
      <c r="R178" s="3">
        <f t="shared" si="30"/>
      </c>
      <c r="S178" s="8">
        <f t="shared" si="31"/>
      </c>
    </row>
    <row r="179" spans="1:19" ht="15">
      <c r="A179" s="1">
        <v>13</v>
      </c>
      <c r="B179" s="5">
        <v>0.7916666666666666</v>
      </c>
      <c r="C179" s="1" t="s">
        <v>147</v>
      </c>
      <c r="D179" s="1">
        <v>3</v>
      </c>
      <c r="E179" s="1">
        <v>10</v>
      </c>
      <c r="F179" s="1" t="s">
        <v>155</v>
      </c>
      <c r="G179" s="2">
        <v>37.3454333333333</v>
      </c>
      <c r="H179" s="6">
        <f>1+_xlfn.COUNTIFS(A:A,A179,O:O,"&lt;"&amp;O179)</f>
        <v>8</v>
      </c>
      <c r="I179" s="2">
        <f>_xlfn.AVERAGEIF(A:A,A179,G:G)</f>
        <v>48.81988666666662</v>
      </c>
      <c r="J179" s="2">
        <f t="shared" si="24"/>
        <v>-11.474453333333322</v>
      </c>
      <c r="K179" s="2">
        <f t="shared" si="25"/>
        <v>78.52554666666668</v>
      </c>
      <c r="L179" s="2">
        <f t="shared" si="26"/>
        <v>111.22251118026651</v>
      </c>
      <c r="M179" s="2">
        <f>SUMIF(A:A,A179,L:L)</f>
        <v>3562.3267400228888</v>
      </c>
      <c r="N179" s="3">
        <f t="shared" si="27"/>
        <v>0.031221872471909155</v>
      </c>
      <c r="O179" s="7">
        <f t="shared" si="28"/>
        <v>32.028828536780324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13</v>
      </c>
      <c r="B180" s="5">
        <v>0.7916666666666666</v>
      </c>
      <c r="C180" s="1" t="s">
        <v>147</v>
      </c>
      <c r="D180" s="1">
        <v>3</v>
      </c>
      <c r="E180" s="1">
        <v>11</v>
      </c>
      <c r="F180" s="1" t="s">
        <v>156</v>
      </c>
      <c r="G180" s="2">
        <v>37.9414666666666</v>
      </c>
      <c r="H180" s="6">
        <f>1+_xlfn.COUNTIFS(A:A,A180,O:O,"&lt;"&amp;O180)</f>
        <v>7</v>
      </c>
      <c r="I180" s="2">
        <f>_xlfn.AVERAGEIF(A:A,A180,G:G)</f>
        <v>48.81988666666662</v>
      </c>
      <c r="J180" s="2">
        <f t="shared" si="24"/>
        <v>-10.87842000000002</v>
      </c>
      <c r="K180" s="2">
        <f t="shared" si="25"/>
        <v>79.12157999999998</v>
      </c>
      <c r="L180" s="2">
        <f t="shared" si="26"/>
        <v>115.27202846865626</v>
      </c>
      <c r="M180" s="2">
        <f>SUMIF(A:A,A180,L:L)</f>
        <v>3562.3267400228888</v>
      </c>
      <c r="N180" s="3">
        <f t="shared" si="27"/>
        <v>0.0323586343648858</v>
      </c>
      <c r="O180" s="7">
        <f t="shared" si="28"/>
        <v>30.903652753812043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5</v>
      </c>
      <c r="B181" s="5">
        <v>0.8020833333333334</v>
      </c>
      <c r="C181" s="1" t="s">
        <v>21</v>
      </c>
      <c r="D181" s="1">
        <v>6</v>
      </c>
      <c r="E181" s="1">
        <v>3</v>
      </c>
      <c r="F181" s="1" t="s">
        <v>64</v>
      </c>
      <c r="G181" s="2">
        <v>74.2504</v>
      </c>
      <c r="H181" s="6">
        <f>1+_xlfn.COUNTIFS(A:A,A181,O:O,"&lt;"&amp;O181)</f>
        <v>1</v>
      </c>
      <c r="I181" s="2">
        <f>_xlfn.AVERAGEIF(A:A,A181,G:G)</f>
        <v>48.21095384615382</v>
      </c>
      <c r="J181" s="2">
        <f t="shared" si="24"/>
        <v>26.03944615384618</v>
      </c>
      <c r="K181" s="2">
        <f t="shared" si="25"/>
        <v>116.03944615384617</v>
      </c>
      <c r="L181" s="2">
        <f t="shared" si="26"/>
        <v>1056.1302180706812</v>
      </c>
      <c r="M181" s="2">
        <f>SUMIF(A:A,A181,L:L)</f>
        <v>4246.401630749663</v>
      </c>
      <c r="N181" s="3">
        <f t="shared" si="27"/>
        <v>0.24871180587885916</v>
      </c>
      <c r="O181" s="7">
        <f t="shared" si="28"/>
        <v>4.0207178604423515</v>
      </c>
      <c r="P181" s="3">
        <f t="shared" si="29"/>
        <v>0.24871180587885916</v>
      </c>
      <c r="Q181" s="3">
        <f>IF(ISNUMBER(P181),SUMIF(A:A,A181,P:P),"")</f>
        <v>0.8546349780552601</v>
      </c>
      <c r="R181" s="3">
        <f t="shared" si="30"/>
        <v>0.29101524307466103</v>
      </c>
      <c r="S181" s="8">
        <f t="shared" si="31"/>
        <v>3.4362461204255417</v>
      </c>
    </row>
    <row r="182" spans="1:19" ht="15">
      <c r="A182" s="1">
        <v>5</v>
      </c>
      <c r="B182" s="5">
        <v>0.8020833333333334</v>
      </c>
      <c r="C182" s="1" t="s">
        <v>21</v>
      </c>
      <c r="D182" s="1">
        <v>6</v>
      </c>
      <c r="E182" s="1">
        <v>2</v>
      </c>
      <c r="F182" s="1" t="s">
        <v>63</v>
      </c>
      <c r="G182" s="2">
        <v>68.8644666666666</v>
      </c>
      <c r="H182" s="6">
        <f>1+_xlfn.COUNTIFS(A:A,A182,O:O,"&lt;"&amp;O182)</f>
        <v>2</v>
      </c>
      <c r="I182" s="2">
        <f>_xlfn.AVERAGEIF(A:A,A182,G:G)</f>
        <v>48.21095384615382</v>
      </c>
      <c r="J182" s="2">
        <f t="shared" si="24"/>
        <v>20.65351282051278</v>
      </c>
      <c r="K182" s="2">
        <f t="shared" si="25"/>
        <v>110.65351282051279</v>
      </c>
      <c r="L182" s="2">
        <f t="shared" si="26"/>
        <v>764.4913947306628</v>
      </c>
      <c r="M182" s="2">
        <f>SUMIF(A:A,A182,L:L)</f>
        <v>4246.401630749663</v>
      </c>
      <c r="N182" s="3">
        <f t="shared" si="27"/>
        <v>0.18003275742801061</v>
      </c>
      <c r="O182" s="7">
        <f t="shared" si="28"/>
        <v>5.554544707786683</v>
      </c>
      <c r="P182" s="3">
        <f t="shared" si="29"/>
        <v>0.18003275742801061</v>
      </c>
      <c r="Q182" s="3">
        <f>IF(ISNUMBER(P182),SUMIF(A:A,A182,P:P),"")</f>
        <v>0.8546349780552601</v>
      </c>
      <c r="R182" s="3">
        <f t="shared" si="30"/>
        <v>0.2106545625334443</v>
      </c>
      <c r="S182" s="8">
        <f t="shared" si="31"/>
        <v>4.747108194446233</v>
      </c>
    </row>
    <row r="183" spans="1:19" ht="15">
      <c r="A183" s="1">
        <v>5</v>
      </c>
      <c r="B183" s="5">
        <v>0.8020833333333334</v>
      </c>
      <c r="C183" s="1" t="s">
        <v>21</v>
      </c>
      <c r="D183" s="1">
        <v>6</v>
      </c>
      <c r="E183" s="1">
        <v>5</v>
      </c>
      <c r="F183" s="1" t="s">
        <v>66</v>
      </c>
      <c r="G183" s="2">
        <v>60.5702333333332</v>
      </c>
      <c r="H183" s="6">
        <f>1+_xlfn.COUNTIFS(A:A,A183,O:O,"&lt;"&amp;O183)</f>
        <v>3</v>
      </c>
      <c r="I183" s="2">
        <f>_xlfn.AVERAGEIF(A:A,A183,G:G)</f>
        <v>48.21095384615382</v>
      </c>
      <c r="J183" s="2">
        <f t="shared" si="24"/>
        <v>12.359279487179379</v>
      </c>
      <c r="K183" s="2">
        <f t="shared" si="25"/>
        <v>102.35927948717938</v>
      </c>
      <c r="L183" s="2">
        <f t="shared" si="26"/>
        <v>464.7765577957087</v>
      </c>
      <c r="M183" s="2">
        <f>SUMIF(A:A,A183,L:L)</f>
        <v>4246.401630749663</v>
      </c>
      <c r="N183" s="3">
        <f t="shared" si="27"/>
        <v>0.1094518602362294</v>
      </c>
      <c r="O183" s="7">
        <f t="shared" si="28"/>
        <v>9.136436766279761</v>
      </c>
      <c r="P183" s="3">
        <f t="shared" si="29"/>
        <v>0.1094518602362294</v>
      </c>
      <c r="Q183" s="3">
        <f>IF(ISNUMBER(P183),SUMIF(A:A,A183,P:P),"")</f>
        <v>0.8546349780552601</v>
      </c>
      <c r="R183" s="3">
        <f t="shared" si="30"/>
        <v>0.12806854744617333</v>
      </c>
      <c r="S183" s="8">
        <f t="shared" si="31"/>
        <v>7.808318435252776</v>
      </c>
    </row>
    <row r="184" spans="1:19" ht="15">
      <c r="A184" s="1">
        <v>5</v>
      </c>
      <c r="B184" s="5">
        <v>0.8020833333333334</v>
      </c>
      <c r="C184" s="1" t="s">
        <v>21</v>
      </c>
      <c r="D184" s="1">
        <v>6</v>
      </c>
      <c r="E184" s="1">
        <v>12</v>
      </c>
      <c r="F184" s="1" t="s">
        <v>73</v>
      </c>
      <c r="G184" s="2">
        <v>58.1125333333333</v>
      </c>
      <c r="H184" s="6">
        <f>1+_xlfn.COUNTIFS(A:A,A184,O:O,"&lt;"&amp;O184)</f>
        <v>4</v>
      </c>
      <c r="I184" s="2">
        <f>_xlfn.AVERAGEIF(A:A,A184,G:G)</f>
        <v>48.21095384615382</v>
      </c>
      <c r="J184" s="2">
        <f t="shared" si="24"/>
        <v>9.901579487179482</v>
      </c>
      <c r="K184" s="2">
        <f t="shared" si="25"/>
        <v>99.90157948717948</v>
      </c>
      <c r="L184" s="2">
        <f t="shared" si="26"/>
        <v>401.05347367666616</v>
      </c>
      <c r="M184" s="2">
        <f>SUMIF(A:A,A184,L:L)</f>
        <v>4246.401630749663</v>
      </c>
      <c r="N184" s="3">
        <f t="shared" si="27"/>
        <v>0.09444548786259388</v>
      </c>
      <c r="O184" s="7">
        <f t="shared" si="28"/>
        <v>10.588118317043078</v>
      </c>
      <c r="P184" s="3">
        <f t="shared" si="29"/>
        <v>0.09444548786259388</v>
      </c>
      <c r="Q184" s="3">
        <f>IF(ISNUMBER(P184),SUMIF(A:A,A184,P:P),"")</f>
        <v>0.8546349780552601</v>
      </c>
      <c r="R184" s="3">
        <f t="shared" si="30"/>
        <v>0.1105097384119552</v>
      </c>
      <c r="S184" s="8">
        <f t="shared" si="31"/>
        <v>9.04897626553261</v>
      </c>
    </row>
    <row r="185" spans="1:19" ht="15">
      <c r="A185" s="1">
        <v>5</v>
      </c>
      <c r="B185" s="5">
        <v>0.8020833333333334</v>
      </c>
      <c r="C185" s="1" t="s">
        <v>21</v>
      </c>
      <c r="D185" s="1">
        <v>6</v>
      </c>
      <c r="E185" s="1">
        <v>8</v>
      </c>
      <c r="F185" s="1" t="s">
        <v>69</v>
      </c>
      <c r="G185" s="2">
        <v>56.777666666666605</v>
      </c>
      <c r="H185" s="6">
        <f>1+_xlfn.COUNTIFS(A:A,A185,O:O,"&lt;"&amp;O185)</f>
        <v>5</v>
      </c>
      <c r="I185" s="2">
        <f>_xlfn.AVERAGEIF(A:A,A185,G:G)</f>
        <v>48.21095384615382</v>
      </c>
      <c r="J185" s="2">
        <f t="shared" si="24"/>
        <v>8.566712820512784</v>
      </c>
      <c r="K185" s="2">
        <f t="shared" si="25"/>
        <v>98.56671282051278</v>
      </c>
      <c r="L185" s="2">
        <f t="shared" si="26"/>
        <v>370.18495874319683</v>
      </c>
      <c r="M185" s="2">
        <f>SUMIF(A:A,A185,L:L)</f>
        <v>4246.401630749663</v>
      </c>
      <c r="N185" s="3">
        <f t="shared" si="27"/>
        <v>0.08717615311339358</v>
      </c>
      <c r="O185" s="7">
        <f t="shared" si="28"/>
        <v>11.471026929798786</v>
      </c>
      <c r="P185" s="3">
        <f t="shared" si="29"/>
        <v>0.08717615311339358</v>
      </c>
      <c r="Q185" s="3">
        <f>IF(ISNUMBER(P185),SUMIF(A:A,A185,P:P),"")</f>
        <v>0.8546349780552601</v>
      </c>
      <c r="R185" s="3">
        <f t="shared" si="30"/>
        <v>0.10200396116686535</v>
      </c>
      <c r="S185" s="8">
        <f t="shared" si="31"/>
        <v>9.803540848419884</v>
      </c>
    </row>
    <row r="186" spans="1:19" ht="15">
      <c r="A186" s="1">
        <v>5</v>
      </c>
      <c r="B186" s="5">
        <v>0.8020833333333334</v>
      </c>
      <c r="C186" s="1" t="s">
        <v>21</v>
      </c>
      <c r="D186" s="1">
        <v>6</v>
      </c>
      <c r="E186" s="1">
        <v>1</v>
      </c>
      <c r="F186" s="1" t="s">
        <v>62</v>
      </c>
      <c r="G186" s="2">
        <v>55.817066666666605</v>
      </c>
      <c r="H186" s="6">
        <f>1+_xlfn.COUNTIFS(A:A,A186,O:O,"&lt;"&amp;O186)</f>
        <v>6</v>
      </c>
      <c r="I186" s="2">
        <f>_xlfn.AVERAGEIF(A:A,A186,G:G)</f>
        <v>48.21095384615382</v>
      </c>
      <c r="J186" s="2">
        <f t="shared" si="24"/>
        <v>7.606112820512784</v>
      </c>
      <c r="K186" s="2">
        <f t="shared" si="25"/>
        <v>97.60611282051278</v>
      </c>
      <c r="L186" s="2">
        <f t="shared" si="26"/>
        <v>349.4521943109402</v>
      </c>
      <c r="M186" s="2">
        <f>SUMIF(A:A,A186,L:L)</f>
        <v>4246.401630749663</v>
      </c>
      <c r="N186" s="3">
        <f t="shared" si="27"/>
        <v>0.08229372176678625</v>
      </c>
      <c r="O186" s="7">
        <f t="shared" si="28"/>
        <v>12.15159526791022</v>
      </c>
      <c r="P186" s="3">
        <f t="shared" si="29"/>
        <v>0.08229372176678625</v>
      </c>
      <c r="Q186" s="3">
        <f>IF(ISNUMBER(P186),SUMIF(A:A,A186,P:P),"")</f>
        <v>0.8546349780552601</v>
      </c>
      <c r="R186" s="3">
        <f t="shared" si="30"/>
        <v>0.09629107616686522</v>
      </c>
      <c r="S186" s="8">
        <f t="shared" si="31"/>
        <v>10.385178355126854</v>
      </c>
    </row>
    <row r="187" spans="1:19" ht="15">
      <c r="A187" s="1">
        <v>5</v>
      </c>
      <c r="B187" s="5">
        <v>0.8020833333333334</v>
      </c>
      <c r="C187" s="1" t="s">
        <v>21</v>
      </c>
      <c r="D187" s="1">
        <v>6</v>
      </c>
      <c r="E187" s="1">
        <v>9</v>
      </c>
      <c r="F187" s="1" t="s">
        <v>70</v>
      </c>
      <c r="G187" s="2">
        <v>48.3330666666666</v>
      </c>
      <c r="H187" s="6">
        <f>1+_xlfn.COUNTIFS(A:A,A187,O:O,"&lt;"&amp;O187)</f>
        <v>7</v>
      </c>
      <c r="I187" s="2">
        <f>_xlfn.AVERAGEIF(A:A,A187,G:G)</f>
        <v>48.21095384615382</v>
      </c>
      <c r="J187" s="2">
        <f t="shared" si="24"/>
        <v>0.1221128205127826</v>
      </c>
      <c r="K187" s="2">
        <f t="shared" si="25"/>
        <v>90.12211282051278</v>
      </c>
      <c r="L187" s="2">
        <f t="shared" si="26"/>
        <v>223.0345671817033</v>
      </c>
      <c r="M187" s="2">
        <f>SUMIF(A:A,A187,L:L)</f>
        <v>4246.401630749663</v>
      </c>
      <c r="N187" s="3">
        <f t="shared" si="27"/>
        <v>0.052523191769387245</v>
      </c>
      <c r="O187" s="7">
        <f t="shared" si="28"/>
        <v>19.039208515557934</v>
      </c>
      <c r="P187" s="3">
        <f t="shared" si="29"/>
        <v>0.052523191769387245</v>
      </c>
      <c r="Q187" s="3">
        <f>IF(ISNUMBER(P187),SUMIF(A:A,A187,P:P),"")</f>
        <v>0.8546349780552601</v>
      </c>
      <c r="R187" s="3">
        <f t="shared" si="30"/>
        <v>0.06145687120003545</v>
      </c>
      <c r="S187" s="8">
        <f t="shared" si="31"/>
        <v>16.271573551883375</v>
      </c>
    </row>
    <row r="188" spans="1:19" ht="15">
      <c r="A188" s="1">
        <v>5</v>
      </c>
      <c r="B188" s="5">
        <v>0.8020833333333334</v>
      </c>
      <c r="C188" s="1" t="s">
        <v>21</v>
      </c>
      <c r="D188" s="1">
        <v>6</v>
      </c>
      <c r="E188" s="1">
        <v>4</v>
      </c>
      <c r="F188" s="1" t="s">
        <v>65</v>
      </c>
      <c r="G188" s="2">
        <v>31.464433333333304</v>
      </c>
      <c r="H188" s="6">
        <f>1+_xlfn.COUNTIFS(A:A,A188,O:O,"&lt;"&amp;O188)</f>
        <v>12</v>
      </c>
      <c r="I188" s="2">
        <f>_xlfn.AVERAGEIF(A:A,A188,G:G)</f>
        <v>48.21095384615382</v>
      </c>
      <c r="J188" s="2">
        <f t="shared" si="24"/>
        <v>-16.746520512820517</v>
      </c>
      <c r="K188" s="2">
        <f t="shared" si="25"/>
        <v>73.25347948717948</v>
      </c>
      <c r="L188" s="2">
        <f t="shared" si="26"/>
        <v>81.0615521542212</v>
      </c>
      <c r="M188" s="2">
        <f>SUMIF(A:A,A188,L:L)</f>
        <v>4246.401630749663</v>
      </c>
      <c r="N188" s="3">
        <f t="shared" si="27"/>
        <v>0.019089468967614005</v>
      </c>
      <c r="O188" s="7">
        <f t="shared" si="28"/>
        <v>52.38490403774653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5</v>
      </c>
      <c r="B189" s="5">
        <v>0.8020833333333334</v>
      </c>
      <c r="C189" s="1" t="s">
        <v>21</v>
      </c>
      <c r="D189" s="1">
        <v>6</v>
      </c>
      <c r="E189" s="1">
        <v>6</v>
      </c>
      <c r="F189" s="1" t="s">
        <v>67</v>
      </c>
      <c r="G189" s="2">
        <v>34.3302</v>
      </c>
      <c r="H189" s="6">
        <f>1+_xlfn.COUNTIFS(A:A,A189,O:O,"&lt;"&amp;O189)</f>
        <v>11</v>
      </c>
      <c r="I189" s="2">
        <f>_xlfn.AVERAGEIF(A:A,A189,G:G)</f>
        <v>48.21095384615382</v>
      </c>
      <c r="J189" s="2">
        <f t="shared" si="24"/>
        <v>-13.880753846153823</v>
      </c>
      <c r="K189" s="2">
        <f t="shared" si="25"/>
        <v>76.11924615384618</v>
      </c>
      <c r="L189" s="2">
        <f t="shared" si="26"/>
        <v>96.26980990938263</v>
      </c>
      <c r="M189" s="2">
        <f>SUMIF(A:A,A189,L:L)</f>
        <v>4246.401630749663</v>
      </c>
      <c r="N189" s="3">
        <f t="shared" si="27"/>
        <v>0.02267091487820173</v>
      </c>
      <c r="O189" s="7">
        <f t="shared" si="28"/>
        <v>44.109380030424276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5</v>
      </c>
      <c r="B190" s="5">
        <v>0.8020833333333334</v>
      </c>
      <c r="C190" s="1" t="s">
        <v>21</v>
      </c>
      <c r="D190" s="1">
        <v>6</v>
      </c>
      <c r="E190" s="1">
        <v>7</v>
      </c>
      <c r="F190" s="1" t="s">
        <v>68</v>
      </c>
      <c r="G190" s="2">
        <v>41.9969666666667</v>
      </c>
      <c r="H190" s="6">
        <f>1+_xlfn.COUNTIFS(A:A,A190,O:O,"&lt;"&amp;O190)</f>
        <v>8</v>
      </c>
      <c r="I190" s="2">
        <f>_xlfn.AVERAGEIF(A:A,A190,G:G)</f>
        <v>48.21095384615382</v>
      </c>
      <c r="J190" s="2">
        <f t="shared" si="24"/>
        <v>-6.21398717948712</v>
      </c>
      <c r="K190" s="2">
        <f t="shared" si="25"/>
        <v>83.78601282051288</v>
      </c>
      <c r="L190" s="2">
        <f t="shared" si="26"/>
        <v>152.49941641157088</v>
      </c>
      <c r="M190" s="2">
        <f>SUMIF(A:A,A190,L:L)</f>
        <v>4246.401630749663</v>
      </c>
      <c r="N190" s="3">
        <f t="shared" si="27"/>
        <v>0.03591262194966907</v>
      </c>
      <c r="O190" s="7">
        <f t="shared" si="28"/>
        <v>27.84536315397642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5</v>
      </c>
      <c r="B191" s="5">
        <v>0.8020833333333334</v>
      </c>
      <c r="C191" s="1" t="s">
        <v>21</v>
      </c>
      <c r="D191" s="1">
        <v>6</v>
      </c>
      <c r="E191" s="1">
        <v>10</v>
      </c>
      <c r="F191" s="1" t="s">
        <v>71</v>
      </c>
      <c r="G191" s="2">
        <v>41.6174666666667</v>
      </c>
      <c r="H191" s="6">
        <f>1+_xlfn.COUNTIFS(A:A,A191,O:O,"&lt;"&amp;O191)</f>
        <v>9</v>
      </c>
      <c r="I191" s="2">
        <f>_xlfn.AVERAGEIF(A:A,A191,G:G)</f>
        <v>48.21095384615382</v>
      </c>
      <c r="J191" s="2">
        <f t="shared" si="24"/>
        <v>-6.59348717948712</v>
      </c>
      <c r="K191" s="2">
        <f t="shared" si="25"/>
        <v>83.40651282051289</v>
      </c>
      <c r="L191" s="2">
        <f t="shared" si="26"/>
        <v>149.06623974898957</v>
      </c>
      <c r="M191" s="2">
        <f>SUMIF(A:A,A191,L:L)</f>
        <v>4246.401630749663</v>
      </c>
      <c r="N191" s="3">
        <f t="shared" si="27"/>
        <v>0.03510413114707506</v>
      </c>
      <c r="O191" s="7">
        <f t="shared" si="28"/>
        <v>28.48667570806184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5</v>
      </c>
      <c r="B192" s="5">
        <v>0.8020833333333334</v>
      </c>
      <c r="C192" s="1" t="s">
        <v>21</v>
      </c>
      <c r="D192" s="1">
        <v>6</v>
      </c>
      <c r="E192" s="1">
        <v>11</v>
      </c>
      <c r="F192" s="1" t="s">
        <v>72</v>
      </c>
      <c r="G192" s="2">
        <v>20.073733333333298</v>
      </c>
      <c r="H192" s="6">
        <f>1+_xlfn.COUNTIFS(A:A,A192,O:O,"&lt;"&amp;O192)</f>
        <v>13</v>
      </c>
      <c r="I192" s="2">
        <f>_xlfn.AVERAGEIF(A:A,A192,G:G)</f>
        <v>48.21095384615382</v>
      </c>
      <c r="J192" s="2">
        <f t="shared" si="24"/>
        <v>-28.137220512820523</v>
      </c>
      <c r="K192" s="2">
        <f t="shared" si="25"/>
        <v>61.86277948717948</v>
      </c>
      <c r="L192" s="2">
        <f t="shared" si="26"/>
        <v>40.926049574926985</v>
      </c>
      <c r="M192" s="2">
        <f>SUMIF(A:A,A192,L:L)</f>
        <v>4246.401630749663</v>
      </c>
      <c r="N192" s="3">
        <f t="shared" si="27"/>
        <v>0.009637818824900429</v>
      </c>
      <c r="O192" s="7">
        <f t="shared" si="28"/>
        <v>103.75791640909283</v>
      </c>
      <c r="P192" s="3">
        <f t="shared" si="29"/>
      </c>
      <c r="Q192" s="3">
        <f>IF(ISNUMBER(P192),SUMIF(A:A,A192,P:P),"")</f>
      </c>
      <c r="R192" s="3">
        <f t="shared" si="30"/>
      </c>
      <c r="S192" s="8">
        <f t="shared" si="31"/>
      </c>
    </row>
    <row r="193" spans="1:19" ht="15">
      <c r="A193" s="1">
        <v>5</v>
      </c>
      <c r="B193" s="5">
        <v>0.8020833333333334</v>
      </c>
      <c r="C193" s="1" t="s">
        <v>21</v>
      </c>
      <c r="D193" s="1">
        <v>6</v>
      </c>
      <c r="E193" s="1">
        <v>13</v>
      </c>
      <c r="F193" s="1" t="s">
        <v>74</v>
      </c>
      <c r="G193" s="2">
        <v>34.5341666666667</v>
      </c>
      <c r="H193" s="6">
        <f>1+_xlfn.COUNTIFS(A:A,A193,O:O,"&lt;"&amp;O193)</f>
        <v>10</v>
      </c>
      <c r="I193" s="2">
        <f>_xlfn.AVERAGEIF(A:A,A193,G:G)</f>
        <v>48.21095384615382</v>
      </c>
      <c r="J193" s="2">
        <f t="shared" si="24"/>
        <v>-13.676787179487121</v>
      </c>
      <c r="K193" s="2">
        <f t="shared" si="25"/>
        <v>76.32321282051288</v>
      </c>
      <c r="L193" s="2">
        <f t="shared" si="26"/>
        <v>97.45519844101314</v>
      </c>
      <c r="M193" s="2">
        <f>SUMIF(A:A,A193,L:L)</f>
        <v>4246.401630749663</v>
      </c>
      <c r="N193" s="3">
        <f t="shared" si="27"/>
        <v>0.022950066177279686</v>
      </c>
      <c r="O193" s="7">
        <f t="shared" si="28"/>
        <v>43.57285910530354</v>
      </c>
      <c r="P193" s="3">
        <f t="shared" si="29"/>
      </c>
      <c r="Q193" s="3">
        <f>IF(ISNUMBER(P193),SUMIF(A:A,A193,P:P),"")</f>
      </c>
      <c r="R193" s="3">
        <f t="shared" si="30"/>
      </c>
      <c r="S193" s="8">
        <f t="shared" si="31"/>
      </c>
    </row>
    <row r="194" spans="1:19" ht="15">
      <c r="A194" s="1">
        <v>14</v>
      </c>
      <c r="B194" s="5">
        <v>0.8125</v>
      </c>
      <c r="C194" s="1" t="s">
        <v>147</v>
      </c>
      <c r="D194" s="1">
        <v>4</v>
      </c>
      <c r="E194" s="1">
        <v>2</v>
      </c>
      <c r="F194" s="1" t="s">
        <v>159</v>
      </c>
      <c r="G194" s="2">
        <v>78.2468666666667</v>
      </c>
      <c r="H194" s="6">
        <f>1+_xlfn.COUNTIFS(A:A,A194,O:O,"&lt;"&amp;O194)</f>
        <v>1</v>
      </c>
      <c r="I194" s="2">
        <f>_xlfn.AVERAGEIF(A:A,A194,G:G)</f>
        <v>48.893325000000004</v>
      </c>
      <c r="J194" s="2">
        <f t="shared" si="24"/>
        <v>29.3535416666667</v>
      </c>
      <c r="K194" s="2">
        <f t="shared" si="25"/>
        <v>119.3535416666667</v>
      </c>
      <c r="L194" s="2">
        <f t="shared" si="26"/>
        <v>1288.4722587745566</v>
      </c>
      <c r="M194" s="2">
        <f>SUMIF(A:A,A194,L:L)</f>
        <v>3678.1290244541465</v>
      </c>
      <c r="N194" s="3">
        <f t="shared" si="27"/>
        <v>0.3503064330283445</v>
      </c>
      <c r="O194" s="7">
        <f t="shared" si="28"/>
        <v>2.854643551233575</v>
      </c>
      <c r="P194" s="3">
        <f t="shared" si="29"/>
        <v>0.3503064330283445</v>
      </c>
      <c r="Q194" s="3">
        <f>IF(ISNUMBER(P194),SUMIF(A:A,A194,P:P),"")</f>
        <v>0.7870655200312242</v>
      </c>
      <c r="R194" s="3">
        <f t="shared" si="30"/>
        <v>0.44507912507010505</v>
      </c>
      <c r="S194" s="8">
        <f t="shared" si="31"/>
        <v>2.2467915111554344</v>
      </c>
    </row>
    <row r="195" spans="1:19" ht="15">
      <c r="A195" s="1">
        <v>14</v>
      </c>
      <c r="B195" s="5">
        <v>0.8125</v>
      </c>
      <c r="C195" s="1" t="s">
        <v>147</v>
      </c>
      <c r="D195" s="1">
        <v>4</v>
      </c>
      <c r="E195" s="1">
        <v>9</v>
      </c>
      <c r="F195" s="1" t="s">
        <v>165</v>
      </c>
      <c r="G195" s="2">
        <v>60.1565666666667</v>
      </c>
      <c r="H195" s="6">
        <f>1+_xlfn.COUNTIFS(A:A,A195,O:O,"&lt;"&amp;O195)</f>
        <v>2</v>
      </c>
      <c r="I195" s="2">
        <f>_xlfn.AVERAGEIF(A:A,A195,G:G)</f>
        <v>48.893325000000004</v>
      </c>
      <c r="J195" s="2">
        <f t="shared" si="24"/>
        <v>11.263241666666694</v>
      </c>
      <c r="K195" s="2">
        <f t="shared" si="25"/>
        <v>101.26324166666669</v>
      </c>
      <c r="L195" s="2">
        <f t="shared" si="26"/>
        <v>435.19512772751204</v>
      </c>
      <c r="M195" s="2">
        <f>SUMIF(A:A,A195,L:L)</f>
        <v>3678.1290244541465</v>
      </c>
      <c r="N195" s="3">
        <f t="shared" si="27"/>
        <v>0.11831970135743057</v>
      </c>
      <c r="O195" s="7">
        <f t="shared" si="28"/>
        <v>8.451677856920142</v>
      </c>
      <c r="P195" s="3">
        <f t="shared" si="29"/>
        <v>0.11831970135743057</v>
      </c>
      <c r="Q195" s="3">
        <f>IF(ISNUMBER(P195),SUMIF(A:A,A195,P:P),"")</f>
        <v>0.7870655200312242</v>
      </c>
      <c r="R195" s="3">
        <f t="shared" si="30"/>
        <v>0.15033018007539783</v>
      </c>
      <c r="S195" s="8">
        <f t="shared" si="31"/>
        <v>6.652024227593234</v>
      </c>
    </row>
    <row r="196" spans="1:19" ht="15">
      <c r="A196" s="1">
        <v>14</v>
      </c>
      <c r="B196" s="5">
        <v>0.8125</v>
      </c>
      <c r="C196" s="1" t="s">
        <v>147</v>
      </c>
      <c r="D196" s="1">
        <v>4</v>
      </c>
      <c r="E196" s="1">
        <v>12</v>
      </c>
      <c r="F196" s="1" t="s">
        <v>168</v>
      </c>
      <c r="G196" s="2">
        <v>59.366866666666695</v>
      </c>
      <c r="H196" s="6">
        <f>1+_xlfn.COUNTIFS(A:A,A196,O:O,"&lt;"&amp;O196)</f>
        <v>3</v>
      </c>
      <c r="I196" s="2">
        <f>_xlfn.AVERAGEIF(A:A,A196,G:G)</f>
        <v>48.893325000000004</v>
      </c>
      <c r="J196" s="2">
        <f t="shared" si="24"/>
        <v>10.47354166666669</v>
      </c>
      <c r="K196" s="2">
        <f t="shared" si="25"/>
        <v>100.47354166666669</v>
      </c>
      <c r="L196" s="2">
        <f t="shared" si="26"/>
        <v>415.05560532917195</v>
      </c>
      <c r="M196" s="2">
        <f>SUMIF(A:A,A196,L:L)</f>
        <v>3678.1290244541465</v>
      </c>
      <c r="N196" s="3">
        <f t="shared" si="27"/>
        <v>0.1128442212248844</v>
      </c>
      <c r="O196" s="7">
        <f t="shared" si="28"/>
        <v>8.86177412671514</v>
      </c>
      <c r="P196" s="3">
        <f t="shared" si="29"/>
        <v>0.1128442212248844</v>
      </c>
      <c r="Q196" s="3">
        <f>IF(ISNUMBER(P196),SUMIF(A:A,A196,P:P),"")</f>
        <v>0.7870655200312242</v>
      </c>
      <c r="R196" s="3">
        <f t="shared" si="30"/>
        <v>0.14337335120512926</v>
      </c>
      <c r="S196" s="8">
        <f t="shared" si="31"/>
        <v>6.974796861442299</v>
      </c>
    </row>
    <row r="197" spans="1:19" ht="15">
      <c r="A197" s="1">
        <v>14</v>
      </c>
      <c r="B197" s="5">
        <v>0.8125</v>
      </c>
      <c r="C197" s="1" t="s">
        <v>147</v>
      </c>
      <c r="D197" s="1">
        <v>4</v>
      </c>
      <c r="E197" s="1">
        <v>1</v>
      </c>
      <c r="F197" s="1" t="s">
        <v>158</v>
      </c>
      <c r="G197" s="2">
        <v>55.5728</v>
      </c>
      <c r="H197" s="6">
        <f>1+_xlfn.COUNTIFS(A:A,A197,O:O,"&lt;"&amp;O197)</f>
        <v>4</v>
      </c>
      <c r="I197" s="2">
        <f>_xlfn.AVERAGEIF(A:A,A197,G:G)</f>
        <v>48.893325000000004</v>
      </c>
      <c r="J197" s="2">
        <f t="shared" si="24"/>
        <v>6.6794749999999965</v>
      </c>
      <c r="K197" s="2">
        <f t="shared" si="25"/>
        <v>96.679475</v>
      </c>
      <c r="L197" s="2">
        <f t="shared" si="26"/>
        <v>330.55349268260943</v>
      </c>
      <c r="M197" s="2">
        <f>SUMIF(A:A,A197,L:L)</f>
        <v>3678.1290244541465</v>
      </c>
      <c r="N197" s="3">
        <f t="shared" si="27"/>
        <v>0.08987001012876793</v>
      </c>
      <c r="O197" s="7">
        <f t="shared" si="28"/>
        <v>11.127182455717717</v>
      </c>
      <c r="P197" s="3">
        <f t="shared" si="29"/>
        <v>0.08987001012876793</v>
      </c>
      <c r="Q197" s="3">
        <f>IF(ISNUMBER(P197),SUMIF(A:A,A197,P:P),"")</f>
        <v>0.7870655200312242</v>
      </c>
      <c r="R197" s="3">
        <f t="shared" si="30"/>
        <v>0.11418364525129068</v>
      </c>
      <c r="S197" s="8">
        <f t="shared" si="31"/>
        <v>8.757821645991779</v>
      </c>
    </row>
    <row r="198" spans="1:19" ht="15">
      <c r="A198" s="1">
        <v>14</v>
      </c>
      <c r="B198" s="5">
        <v>0.8125</v>
      </c>
      <c r="C198" s="1" t="s">
        <v>147</v>
      </c>
      <c r="D198" s="1">
        <v>4</v>
      </c>
      <c r="E198" s="1">
        <v>5</v>
      </c>
      <c r="F198" s="1" t="s">
        <v>162</v>
      </c>
      <c r="G198" s="2">
        <v>50.04276666666661</v>
      </c>
      <c r="H198" s="6">
        <f>1+_xlfn.COUNTIFS(A:A,A198,O:O,"&lt;"&amp;O198)</f>
        <v>5</v>
      </c>
      <c r="I198" s="2">
        <f>_xlfn.AVERAGEIF(A:A,A198,G:G)</f>
        <v>48.893325000000004</v>
      </c>
      <c r="J198" s="2">
        <f t="shared" si="24"/>
        <v>1.149441666666604</v>
      </c>
      <c r="K198" s="2">
        <f t="shared" si="25"/>
        <v>91.1494416666666</v>
      </c>
      <c r="L198" s="2">
        <f t="shared" si="26"/>
        <v>237.21490442652726</v>
      </c>
      <c r="M198" s="2">
        <f>SUMIF(A:A,A198,L:L)</f>
        <v>3678.1290244541465</v>
      </c>
      <c r="N198" s="3">
        <f t="shared" si="27"/>
        <v>0.0644933613936317</v>
      </c>
      <c r="O198" s="7">
        <f t="shared" si="28"/>
        <v>15.505471856189272</v>
      </c>
      <c r="P198" s="3">
        <f t="shared" si="29"/>
        <v>0.0644933613936317</v>
      </c>
      <c r="Q198" s="3">
        <f>IF(ISNUMBER(P198),SUMIF(A:A,A198,P:P),"")</f>
        <v>0.7870655200312242</v>
      </c>
      <c r="R198" s="3">
        <f t="shared" si="30"/>
        <v>0.08194154076406897</v>
      </c>
      <c r="S198" s="8">
        <f t="shared" si="31"/>
        <v>12.20382226982112</v>
      </c>
    </row>
    <row r="199" spans="1:19" ht="15">
      <c r="A199" s="1">
        <v>14</v>
      </c>
      <c r="B199" s="5">
        <v>0.8125</v>
      </c>
      <c r="C199" s="1" t="s">
        <v>147</v>
      </c>
      <c r="D199" s="1">
        <v>4</v>
      </c>
      <c r="E199" s="1">
        <v>11</v>
      </c>
      <c r="F199" s="1" t="s">
        <v>167</v>
      </c>
      <c r="G199" s="2">
        <v>46.2060666666667</v>
      </c>
      <c r="H199" s="6">
        <f>1+_xlfn.COUNTIFS(A:A,A199,O:O,"&lt;"&amp;O199)</f>
        <v>6</v>
      </c>
      <c r="I199" s="2">
        <f>_xlfn.AVERAGEIF(A:A,A199,G:G)</f>
        <v>48.893325000000004</v>
      </c>
      <c r="J199" s="2">
        <f t="shared" si="24"/>
        <v>-2.687258333333304</v>
      </c>
      <c r="K199" s="2">
        <f t="shared" si="25"/>
        <v>87.3127416666667</v>
      </c>
      <c r="L199" s="2">
        <f t="shared" si="26"/>
        <v>188.43714443356467</v>
      </c>
      <c r="M199" s="2">
        <f>SUMIF(A:A,A199,L:L)</f>
        <v>3678.1290244541465</v>
      </c>
      <c r="N199" s="3">
        <f t="shared" si="27"/>
        <v>0.05123179289816505</v>
      </c>
      <c r="O199" s="7">
        <f t="shared" si="28"/>
        <v>19.51912949811711</v>
      </c>
      <c r="P199" s="3">
        <f t="shared" si="29"/>
        <v>0.05123179289816505</v>
      </c>
      <c r="Q199" s="3">
        <f>IF(ISNUMBER(P199),SUMIF(A:A,A199,P:P),"")</f>
        <v>0.7870655200312242</v>
      </c>
      <c r="R199" s="3">
        <f t="shared" si="30"/>
        <v>0.06509215763400815</v>
      </c>
      <c r="S199" s="8">
        <f t="shared" si="31"/>
        <v>15.362833808992352</v>
      </c>
    </row>
    <row r="200" spans="1:19" ht="15">
      <c r="A200" s="1">
        <v>14</v>
      </c>
      <c r="B200" s="5">
        <v>0.8125</v>
      </c>
      <c r="C200" s="1" t="s">
        <v>147</v>
      </c>
      <c r="D200" s="1">
        <v>4</v>
      </c>
      <c r="E200" s="1">
        <v>3</v>
      </c>
      <c r="F200" s="1" t="s">
        <v>160</v>
      </c>
      <c r="G200" s="2">
        <v>44.9822</v>
      </c>
      <c r="H200" s="6">
        <f>1+_xlfn.COUNTIFS(A:A,A200,O:O,"&lt;"&amp;O200)</f>
        <v>7</v>
      </c>
      <c r="I200" s="2">
        <f>_xlfn.AVERAGEIF(A:A,A200,G:G)</f>
        <v>48.893325000000004</v>
      </c>
      <c r="J200" s="2">
        <f t="shared" si="24"/>
        <v>-3.9111250000000055</v>
      </c>
      <c r="K200" s="2">
        <f t="shared" si="25"/>
        <v>86.088875</v>
      </c>
      <c r="L200" s="2">
        <f t="shared" si="26"/>
        <v>175.09566820358773</v>
      </c>
      <c r="M200" s="2">
        <f>SUMIF(A:A,A200,L:L)</f>
        <v>3678.1290244541465</v>
      </c>
      <c r="N200" s="3">
        <f t="shared" si="27"/>
        <v>0.04760454759456755</v>
      </c>
      <c r="O200" s="7">
        <f t="shared" si="28"/>
        <v>21.006396458520616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14</v>
      </c>
      <c r="B201" s="5">
        <v>0.8125</v>
      </c>
      <c r="C201" s="1" t="s">
        <v>147</v>
      </c>
      <c r="D201" s="1">
        <v>4</v>
      </c>
      <c r="E201" s="1">
        <v>4</v>
      </c>
      <c r="F201" s="1" t="s">
        <v>161</v>
      </c>
      <c r="G201" s="2">
        <v>31.3399666666667</v>
      </c>
      <c r="H201" s="6">
        <f>1+_xlfn.COUNTIFS(A:A,A201,O:O,"&lt;"&amp;O201)</f>
        <v>12</v>
      </c>
      <c r="I201" s="2">
        <f>_xlfn.AVERAGEIF(A:A,A201,G:G)</f>
        <v>48.893325000000004</v>
      </c>
      <c r="J201" s="2">
        <f t="shared" si="24"/>
        <v>-17.553358333333303</v>
      </c>
      <c r="K201" s="2">
        <f t="shared" si="25"/>
        <v>72.4466416666667</v>
      </c>
      <c r="L201" s="2">
        <f t="shared" si="26"/>
        <v>77.23081226452759</v>
      </c>
      <c r="M201" s="2">
        <f>SUMIF(A:A,A201,L:L)</f>
        <v>3678.1290244541465</v>
      </c>
      <c r="N201" s="3">
        <f t="shared" si="27"/>
        <v>0.02099730916209201</v>
      </c>
      <c r="O201" s="7">
        <f t="shared" si="28"/>
        <v>47.625150074247316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14</v>
      </c>
      <c r="B202" s="5">
        <v>0.8125</v>
      </c>
      <c r="C202" s="1" t="s">
        <v>147</v>
      </c>
      <c r="D202" s="1">
        <v>4</v>
      </c>
      <c r="E202" s="1">
        <v>6</v>
      </c>
      <c r="F202" s="1" t="s">
        <v>163</v>
      </c>
      <c r="G202" s="2">
        <v>36.8745333333333</v>
      </c>
      <c r="H202" s="6">
        <f>1+_xlfn.COUNTIFS(A:A,A202,O:O,"&lt;"&amp;O202)</f>
        <v>11</v>
      </c>
      <c r="I202" s="2">
        <f>_xlfn.AVERAGEIF(A:A,A202,G:G)</f>
        <v>48.893325000000004</v>
      </c>
      <c r="J202" s="2">
        <f t="shared" si="24"/>
        <v>-12.018791666666708</v>
      </c>
      <c r="K202" s="2">
        <f t="shared" si="25"/>
        <v>77.98120833333329</v>
      </c>
      <c r="L202" s="2">
        <f t="shared" si="26"/>
        <v>107.64863029052712</v>
      </c>
      <c r="M202" s="2">
        <f>SUMIF(A:A,A202,L:L)</f>
        <v>3678.1290244541465</v>
      </c>
      <c r="N202" s="3">
        <f t="shared" si="27"/>
        <v>0.02926722515029302</v>
      </c>
      <c r="O202" s="7">
        <f t="shared" si="28"/>
        <v>34.167912908203675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14</v>
      </c>
      <c r="B203" s="5">
        <v>0.8125</v>
      </c>
      <c r="C203" s="1" t="s">
        <v>147</v>
      </c>
      <c r="D203" s="1">
        <v>4</v>
      </c>
      <c r="E203" s="1">
        <v>7</v>
      </c>
      <c r="F203" s="1" t="s">
        <v>164</v>
      </c>
      <c r="G203" s="2">
        <v>42.2902</v>
      </c>
      <c r="H203" s="6">
        <f>1+_xlfn.COUNTIFS(A:A,A203,O:O,"&lt;"&amp;O203)</f>
        <v>9</v>
      </c>
      <c r="I203" s="2">
        <f>_xlfn.AVERAGEIF(A:A,A203,G:G)</f>
        <v>48.893325000000004</v>
      </c>
      <c r="J203" s="2">
        <f t="shared" si="24"/>
        <v>-6.603125000000006</v>
      </c>
      <c r="K203" s="2">
        <f t="shared" si="25"/>
        <v>83.396875</v>
      </c>
      <c r="L203" s="2">
        <f t="shared" si="26"/>
        <v>148.98006424791734</v>
      </c>
      <c r="M203" s="2">
        <f>SUMIF(A:A,A203,L:L)</f>
        <v>3678.1290244541465</v>
      </c>
      <c r="N203" s="3">
        <f t="shared" si="27"/>
        <v>0.04050430619954306</v>
      </c>
      <c r="O203" s="7">
        <f t="shared" si="28"/>
        <v>24.688732972576663</v>
      </c>
      <c r="P203" s="3">
        <f t="shared" si="29"/>
      </c>
      <c r="Q203" s="3">
        <f>IF(ISNUMBER(P203),SUMIF(A:A,A203,P:P),"")</f>
      </c>
      <c r="R203" s="3">
        <f t="shared" si="30"/>
      </c>
      <c r="S203" s="8">
        <f t="shared" si="31"/>
      </c>
    </row>
    <row r="204" spans="1:19" ht="15">
      <c r="A204" s="1">
        <v>14</v>
      </c>
      <c r="B204" s="5">
        <v>0.8125</v>
      </c>
      <c r="C204" s="1" t="s">
        <v>147</v>
      </c>
      <c r="D204" s="1">
        <v>4</v>
      </c>
      <c r="E204" s="1">
        <v>10</v>
      </c>
      <c r="F204" s="1" t="s">
        <v>166</v>
      </c>
      <c r="G204" s="2">
        <v>39.1123</v>
      </c>
      <c r="H204" s="6">
        <f>1+_xlfn.COUNTIFS(A:A,A204,O:O,"&lt;"&amp;O204)</f>
        <v>10</v>
      </c>
      <c r="I204" s="2">
        <f>_xlfn.AVERAGEIF(A:A,A204,G:G)</f>
        <v>48.893325000000004</v>
      </c>
      <c r="J204" s="2">
        <f t="shared" si="24"/>
        <v>-9.781025000000007</v>
      </c>
      <c r="K204" s="2">
        <f t="shared" si="25"/>
        <v>80.218975</v>
      </c>
      <c r="L204" s="2">
        <f t="shared" si="26"/>
        <v>123.11741579611031</v>
      </c>
      <c r="M204" s="2">
        <f>SUMIF(A:A,A204,L:L)</f>
        <v>3678.1290244541465</v>
      </c>
      <c r="N204" s="3">
        <f t="shared" si="27"/>
        <v>0.03347283767849377</v>
      </c>
      <c r="O204" s="7">
        <f t="shared" si="28"/>
        <v>29.874969358887007</v>
      </c>
      <c r="P204" s="3">
        <f t="shared" si="29"/>
      </c>
      <c r="Q204" s="3">
        <f>IF(ISNUMBER(P204),SUMIF(A:A,A204,P:P),"")</f>
      </c>
      <c r="R204" s="3">
        <f t="shared" si="30"/>
      </c>
      <c r="S204" s="8">
        <f t="shared" si="31"/>
      </c>
    </row>
    <row r="205" spans="1:19" ht="15">
      <c r="A205" s="1">
        <v>14</v>
      </c>
      <c r="B205" s="5">
        <v>0.8125</v>
      </c>
      <c r="C205" s="1" t="s">
        <v>147</v>
      </c>
      <c r="D205" s="1">
        <v>4</v>
      </c>
      <c r="E205" s="1">
        <v>13</v>
      </c>
      <c r="F205" s="1" t="s">
        <v>169</v>
      </c>
      <c r="G205" s="2">
        <v>42.5287666666667</v>
      </c>
      <c r="H205" s="6">
        <f>1+_xlfn.COUNTIFS(A:A,A205,O:O,"&lt;"&amp;O205)</f>
        <v>8</v>
      </c>
      <c r="I205" s="2">
        <f>_xlfn.AVERAGEIF(A:A,A205,G:G)</f>
        <v>48.893325000000004</v>
      </c>
      <c r="J205" s="2">
        <f t="shared" si="24"/>
        <v>-6.3645583333333065</v>
      </c>
      <c r="K205" s="2">
        <f t="shared" si="25"/>
        <v>83.6354416666667</v>
      </c>
      <c r="L205" s="2">
        <f t="shared" si="26"/>
        <v>151.12790027753445</v>
      </c>
      <c r="M205" s="2">
        <f>SUMIF(A:A,A205,L:L)</f>
        <v>3678.1290244541465</v>
      </c>
      <c r="N205" s="3">
        <f t="shared" si="27"/>
        <v>0.04108825418378645</v>
      </c>
      <c r="O205" s="7">
        <f t="shared" si="28"/>
        <v>24.337855668606213</v>
      </c>
      <c r="P205" s="3">
        <f t="shared" si="29"/>
      </c>
      <c r="Q205" s="3">
        <f>IF(ISNUMBER(P205),SUMIF(A:A,A205,P:P),"")</f>
      </c>
      <c r="R205" s="3">
        <f t="shared" si="30"/>
      </c>
      <c r="S205" s="8">
        <f t="shared" si="31"/>
      </c>
    </row>
    <row r="206" spans="1:19" ht="15">
      <c r="A206" s="1">
        <v>6</v>
      </c>
      <c r="B206" s="5">
        <v>0.8229166666666666</v>
      </c>
      <c r="C206" s="1" t="s">
        <v>21</v>
      </c>
      <c r="D206" s="1">
        <v>7</v>
      </c>
      <c r="E206" s="1">
        <v>4</v>
      </c>
      <c r="F206" s="1" t="s">
        <v>78</v>
      </c>
      <c r="G206" s="2">
        <v>68.6356666666667</v>
      </c>
      <c r="H206" s="6">
        <f>1+_xlfn.COUNTIFS(A:A,A206,O:O,"&lt;"&amp;O206)</f>
        <v>1</v>
      </c>
      <c r="I206" s="2">
        <f>_xlfn.AVERAGEIF(A:A,A206,G:G)</f>
        <v>49.23730238095238</v>
      </c>
      <c r="J206" s="2">
        <f t="shared" si="24"/>
        <v>19.398364285714315</v>
      </c>
      <c r="K206" s="2">
        <f t="shared" si="25"/>
        <v>109.39836428571431</v>
      </c>
      <c r="L206" s="2">
        <f t="shared" si="26"/>
        <v>709.0328491639633</v>
      </c>
      <c r="M206" s="2">
        <f>SUMIF(A:A,A206,L:L)</f>
        <v>4411.884836956708</v>
      </c>
      <c r="N206" s="3">
        <f t="shared" si="27"/>
        <v>0.16070973639761868</v>
      </c>
      <c r="O206" s="7">
        <f t="shared" si="28"/>
        <v>6.222398358776833</v>
      </c>
      <c r="P206" s="3">
        <f t="shared" si="29"/>
        <v>0.16070973639761868</v>
      </c>
      <c r="Q206" s="3">
        <f>IF(ISNUMBER(P206),SUMIF(A:A,A206,P:P),"")</f>
        <v>0.9041343009178908</v>
      </c>
      <c r="R206" s="3">
        <f t="shared" si="30"/>
        <v>0.17774985003274815</v>
      </c>
      <c r="S206" s="8">
        <f t="shared" si="31"/>
        <v>5.625883790145323</v>
      </c>
    </row>
    <row r="207" spans="1:19" ht="15">
      <c r="A207" s="1">
        <v>6</v>
      </c>
      <c r="B207" s="5">
        <v>0.8229166666666666</v>
      </c>
      <c r="C207" s="1" t="s">
        <v>21</v>
      </c>
      <c r="D207" s="1">
        <v>7</v>
      </c>
      <c r="E207" s="1">
        <v>3</v>
      </c>
      <c r="F207" s="1" t="s">
        <v>77</v>
      </c>
      <c r="G207" s="2">
        <v>66.2364333333333</v>
      </c>
      <c r="H207" s="6">
        <f>1+_xlfn.COUNTIFS(A:A,A207,O:O,"&lt;"&amp;O207)</f>
        <v>2</v>
      </c>
      <c r="I207" s="2">
        <f>_xlfn.AVERAGEIF(A:A,A207,G:G)</f>
        <v>49.23730238095238</v>
      </c>
      <c r="J207" s="2">
        <f t="shared" si="24"/>
        <v>16.999130952380916</v>
      </c>
      <c r="K207" s="2">
        <f t="shared" si="25"/>
        <v>106.99913095238091</v>
      </c>
      <c r="L207" s="2">
        <f t="shared" si="26"/>
        <v>613.9710990835698</v>
      </c>
      <c r="M207" s="2">
        <f>SUMIF(A:A,A207,L:L)</f>
        <v>4411.884836956708</v>
      </c>
      <c r="N207" s="3">
        <f t="shared" si="27"/>
        <v>0.13916299309097185</v>
      </c>
      <c r="O207" s="7">
        <f t="shared" si="28"/>
        <v>7.185818426212584</v>
      </c>
      <c r="P207" s="3">
        <f t="shared" si="29"/>
        <v>0.13916299309097185</v>
      </c>
      <c r="Q207" s="3">
        <f>IF(ISNUMBER(P207),SUMIF(A:A,A207,P:P),"")</f>
        <v>0.9041343009178908</v>
      </c>
      <c r="R207" s="3">
        <f t="shared" si="30"/>
        <v>0.15391849745075645</v>
      </c>
      <c r="S207" s="8">
        <f t="shared" si="31"/>
        <v>6.496944919306613</v>
      </c>
    </row>
    <row r="208" spans="1:19" ht="15">
      <c r="A208" s="1">
        <v>6</v>
      </c>
      <c r="B208" s="5">
        <v>0.8229166666666666</v>
      </c>
      <c r="C208" s="1" t="s">
        <v>21</v>
      </c>
      <c r="D208" s="1">
        <v>7</v>
      </c>
      <c r="E208" s="1">
        <v>7</v>
      </c>
      <c r="F208" s="1" t="s">
        <v>81</v>
      </c>
      <c r="G208" s="2">
        <v>64.3336</v>
      </c>
      <c r="H208" s="6">
        <f>1+_xlfn.COUNTIFS(A:A,A208,O:O,"&lt;"&amp;O208)</f>
        <v>3</v>
      </c>
      <c r="I208" s="2">
        <f>_xlfn.AVERAGEIF(A:A,A208,G:G)</f>
        <v>49.23730238095238</v>
      </c>
      <c r="J208" s="2">
        <f t="shared" si="24"/>
        <v>15.096297619047625</v>
      </c>
      <c r="K208" s="2">
        <f t="shared" si="25"/>
        <v>105.09629761904762</v>
      </c>
      <c r="L208" s="2">
        <f t="shared" si="26"/>
        <v>547.7274762531097</v>
      </c>
      <c r="M208" s="2">
        <f>SUMIF(A:A,A208,L:L)</f>
        <v>4411.884836956708</v>
      </c>
      <c r="N208" s="3">
        <f t="shared" si="27"/>
        <v>0.12414818076505571</v>
      </c>
      <c r="O208" s="7">
        <f t="shared" si="28"/>
        <v>8.054890485205341</v>
      </c>
      <c r="P208" s="3">
        <f t="shared" si="29"/>
        <v>0.12414818076505571</v>
      </c>
      <c r="Q208" s="3">
        <f>IF(ISNUMBER(P208),SUMIF(A:A,A208,P:P),"")</f>
        <v>0.9041343009178908</v>
      </c>
      <c r="R208" s="3">
        <f t="shared" si="30"/>
        <v>0.13731165894161806</v>
      </c>
      <c r="S208" s="8">
        <f t="shared" si="31"/>
        <v>7.282702777811302</v>
      </c>
    </row>
    <row r="209" spans="1:19" ht="15">
      <c r="A209" s="1">
        <v>6</v>
      </c>
      <c r="B209" s="5">
        <v>0.8229166666666666</v>
      </c>
      <c r="C209" s="1" t="s">
        <v>21</v>
      </c>
      <c r="D209" s="1">
        <v>7</v>
      </c>
      <c r="E209" s="1">
        <v>5</v>
      </c>
      <c r="F209" s="1" t="s">
        <v>79</v>
      </c>
      <c r="G209" s="2">
        <v>62.9183333333333</v>
      </c>
      <c r="H209" s="6">
        <f>1+_xlfn.COUNTIFS(A:A,A209,O:O,"&lt;"&amp;O209)</f>
        <v>4</v>
      </c>
      <c r="I209" s="2">
        <f>_xlfn.AVERAGEIF(A:A,A209,G:G)</f>
        <v>49.23730238095238</v>
      </c>
      <c r="J209" s="2">
        <f t="shared" si="24"/>
        <v>13.681030952380922</v>
      </c>
      <c r="K209" s="2">
        <f t="shared" si="25"/>
        <v>103.68103095238092</v>
      </c>
      <c r="L209" s="2">
        <f t="shared" si="26"/>
        <v>503.136677148552</v>
      </c>
      <c r="M209" s="2">
        <f>SUMIF(A:A,A209,L:L)</f>
        <v>4411.884836956708</v>
      </c>
      <c r="N209" s="3">
        <f t="shared" si="27"/>
        <v>0.11404120817795706</v>
      </c>
      <c r="O209" s="7">
        <f t="shared" si="28"/>
        <v>8.768760134841234</v>
      </c>
      <c r="P209" s="3">
        <f t="shared" si="29"/>
        <v>0.11404120817795706</v>
      </c>
      <c r="Q209" s="3">
        <f>IF(ISNUMBER(P209),SUMIF(A:A,A209,P:P),"")</f>
        <v>0.9041343009178908</v>
      </c>
      <c r="R209" s="3">
        <f t="shared" si="30"/>
        <v>0.12613304025981614</v>
      </c>
      <c r="S209" s="8">
        <f t="shared" si="31"/>
        <v>7.92813681443135</v>
      </c>
    </row>
    <row r="210" spans="1:19" ht="15">
      <c r="A210" s="1">
        <v>6</v>
      </c>
      <c r="B210" s="5">
        <v>0.8229166666666666</v>
      </c>
      <c r="C210" s="1" t="s">
        <v>21</v>
      </c>
      <c r="D210" s="1">
        <v>7</v>
      </c>
      <c r="E210" s="1">
        <v>9</v>
      </c>
      <c r="F210" s="1" t="s">
        <v>83</v>
      </c>
      <c r="G210" s="2">
        <v>62.826499999999996</v>
      </c>
      <c r="H210" s="6">
        <f>1+_xlfn.COUNTIFS(A:A,A210,O:O,"&lt;"&amp;O210)</f>
        <v>5</v>
      </c>
      <c r="I210" s="2">
        <f>_xlfn.AVERAGEIF(A:A,A210,G:G)</f>
        <v>49.23730238095238</v>
      </c>
      <c r="J210" s="2">
        <f t="shared" si="24"/>
        <v>13.589197619047617</v>
      </c>
      <c r="K210" s="2">
        <f t="shared" si="25"/>
        <v>103.58919761904761</v>
      </c>
      <c r="L210" s="2">
        <f t="shared" si="26"/>
        <v>500.37201768888315</v>
      </c>
      <c r="M210" s="2">
        <f>SUMIF(A:A,A210,L:L)</f>
        <v>4411.884836956708</v>
      </c>
      <c r="N210" s="3">
        <f t="shared" si="27"/>
        <v>0.11341456909696601</v>
      </c>
      <c r="O210" s="7">
        <f t="shared" si="28"/>
        <v>8.81720935821773</v>
      </c>
      <c r="P210" s="3">
        <f t="shared" si="29"/>
        <v>0.11341456909696601</v>
      </c>
      <c r="Q210" s="3">
        <f>IF(ISNUMBER(P210),SUMIF(A:A,A210,P:P),"")</f>
        <v>0.9041343009178908</v>
      </c>
      <c r="R210" s="3">
        <f t="shared" si="30"/>
        <v>0.1254399584020049</v>
      </c>
      <c r="S210" s="8">
        <f t="shared" si="31"/>
        <v>7.971941419138872</v>
      </c>
    </row>
    <row r="211" spans="1:19" ht="15">
      <c r="A211" s="1">
        <v>6</v>
      </c>
      <c r="B211" s="5">
        <v>0.8229166666666666</v>
      </c>
      <c r="C211" s="1" t="s">
        <v>21</v>
      </c>
      <c r="D211" s="1">
        <v>7</v>
      </c>
      <c r="E211" s="1">
        <v>2</v>
      </c>
      <c r="F211" s="1" t="s">
        <v>76</v>
      </c>
      <c r="G211" s="2">
        <v>57.1801</v>
      </c>
      <c r="H211" s="6">
        <f>1+_xlfn.COUNTIFS(A:A,A211,O:O,"&lt;"&amp;O211)</f>
        <v>6</v>
      </c>
      <c r="I211" s="2">
        <f>_xlfn.AVERAGEIF(A:A,A211,G:G)</f>
        <v>49.23730238095238</v>
      </c>
      <c r="J211" s="2">
        <f t="shared" si="24"/>
        <v>7.942797619047624</v>
      </c>
      <c r="K211" s="2">
        <f t="shared" si="25"/>
        <v>97.94279761904762</v>
      </c>
      <c r="L211" s="2">
        <f t="shared" si="26"/>
        <v>356.5832942924673</v>
      </c>
      <c r="M211" s="2">
        <f>SUMIF(A:A,A211,L:L)</f>
        <v>4411.884836956708</v>
      </c>
      <c r="N211" s="3">
        <f t="shared" si="27"/>
        <v>0.08082334591000712</v>
      </c>
      <c r="O211" s="7">
        <f t="shared" si="28"/>
        <v>12.372662734272986</v>
      </c>
      <c r="P211" s="3">
        <f t="shared" si="29"/>
        <v>0.08082334591000712</v>
      </c>
      <c r="Q211" s="3">
        <f>IF(ISNUMBER(P211),SUMIF(A:A,A211,P:P),"")</f>
        <v>0.9041343009178908</v>
      </c>
      <c r="R211" s="3">
        <f t="shared" si="30"/>
        <v>0.08939307559502391</v>
      </c>
      <c r="S211" s="8">
        <f t="shared" si="31"/>
        <v>11.186548771744746</v>
      </c>
    </row>
    <row r="212" spans="1:19" ht="15">
      <c r="A212" s="1">
        <v>6</v>
      </c>
      <c r="B212" s="5">
        <v>0.8229166666666666</v>
      </c>
      <c r="C212" s="1" t="s">
        <v>21</v>
      </c>
      <c r="D212" s="1">
        <v>7</v>
      </c>
      <c r="E212" s="1">
        <v>6</v>
      </c>
      <c r="F212" s="1" t="s">
        <v>80</v>
      </c>
      <c r="G212" s="2">
        <v>53.3551</v>
      </c>
      <c r="H212" s="6">
        <f>1+_xlfn.COUNTIFS(A:A,A212,O:O,"&lt;"&amp;O212)</f>
        <v>7</v>
      </c>
      <c r="I212" s="2">
        <f>_xlfn.AVERAGEIF(A:A,A212,G:G)</f>
        <v>49.23730238095238</v>
      </c>
      <c r="J212" s="2">
        <f t="shared" si="24"/>
        <v>4.1177976190476215</v>
      </c>
      <c r="K212" s="2">
        <f t="shared" si="25"/>
        <v>94.11779761904762</v>
      </c>
      <c r="L212" s="2">
        <f t="shared" si="26"/>
        <v>283.4591035319831</v>
      </c>
      <c r="M212" s="2">
        <f>SUMIF(A:A,A212,L:L)</f>
        <v>4411.884836956708</v>
      </c>
      <c r="N212" s="3">
        <f t="shared" si="27"/>
        <v>0.06424898065279318</v>
      </c>
      <c r="O212" s="7">
        <f t="shared" si="28"/>
        <v>15.564449269694768</v>
      </c>
      <c r="P212" s="3">
        <f t="shared" si="29"/>
        <v>0.06424898065279318</v>
      </c>
      <c r="Q212" s="3">
        <f>IF(ISNUMBER(P212),SUMIF(A:A,A212,P:P),"")</f>
        <v>0.9041343009178908</v>
      </c>
      <c r="R212" s="3">
        <f t="shared" si="30"/>
        <v>0.07106132417226803</v>
      </c>
      <c r="S212" s="8">
        <f t="shared" si="31"/>
        <v>14.072352459627457</v>
      </c>
    </row>
    <row r="213" spans="1:19" ht="15">
      <c r="A213" s="1">
        <v>6</v>
      </c>
      <c r="B213" s="5">
        <v>0.8229166666666666</v>
      </c>
      <c r="C213" s="1" t="s">
        <v>21</v>
      </c>
      <c r="D213" s="1">
        <v>7</v>
      </c>
      <c r="E213" s="1">
        <v>1</v>
      </c>
      <c r="F213" s="1" t="s">
        <v>75</v>
      </c>
      <c r="G213" s="2">
        <v>51.6165666666667</v>
      </c>
      <c r="H213" s="6">
        <f>1+_xlfn.COUNTIFS(A:A,A213,O:O,"&lt;"&amp;O213)</f>
        <v>8</v>
      </c>
      <c r="I213" s="2">
        <f>_xlfn.AVERAGEIF(A:A,A213,G:G)</f>
        <v>49.23730238095238</v>
      </c>
      <c r="J213" s="2">
        <f t="shared" si="24"/>
        <v>2.3792642857143207</v>
      </c>
      <c r="K213" s="2">
        <f t="shared" si="25"/>
        <v>92.37926428571433</v>
      </c>
      <c r="L213" s="2">
        <f t="shared" si="26"/>
        <v>255.3808236391965</v>
      </c>
      <c r="M213" s="2">
        <f>SUMIF(A:A,A213,L:L)</f>
        <v>4411.884836956708</v>
      </c>
      <c r="N213" s="3">
        <f t="shared" si="27"/>
        <v>0.057884743840085524</v>
      </c>
      <c r="O213" s="7">
        <f t="shared" si="28"/>
        <v>17.27570917066915</v>
      </c>
      <c r="P213" s="3">
        <f t="shared" si="29"/>
        <v>0.057884743840085524</v>
      </c>
      <c r="Q213" s="3">
        <f>IF(ISNUMBER(P213),SUMIF(A:A,A213,P:P),"")</f>
        <v>0.9041343009178908</v>
      </c>
      <c r="R213" s="3">
        <f t="shared" si="30"/>
        <v>0.06402228494297811</v>
      </c>
      <c r="S213" s="8">
        <f t="shared" si="31"/>
        <v>15.619561233883747</v>
      </c>
    </row>
    <row r="214" spans="1:19" ht="15">
      <c r="A214" s="1">
        <v>6</v>
      </c>
      <c r="B214" s="5">
        <v>0.8229166666666666</v>
      </c>
      <c r="C214" s="1" t="s">
        <v>21</v>
      </c>
      <c r="D214" s="1">
        <v>7</v>
      </c>
      <c r="E214" s="1">
        <v>11</v>
      </c>
      <c r="F214" s="1" t="s">
        <v>85</v>
      </c>
      <c r="G214" s="2">
        <v>49.075933333333296</v>
      </c>
      <c r="H214" s="6">
        <f>1+_xlfn.COUNTIFS(A:A,A214,O:O,"&lt;"&amp;O214)</f>
        <v>9</v>
      </c>
      <c r="I214" s="2">
        <f>_xlfn.AVERAGEIF(A:A,A214,G:G)</f>
        <v>49.23730238095238</v>
      </c>
      <c r="J214" s="2">
        <f t="shared" si="24"/>
        <v>-0.16136904761908255</v>
      </c>
      <c r="K214" s="2">
        <f t="shared" si="25"/>
        <v>89.83863095238092</v>
      </c>
      <c r="L214" s="2">
        <f t="shared" si="26"/>
        <v>219.2730719903699</v>
      </c>
      <c r="M214" s="2">
        <f>SUMIF(A:A,A214,L:L)</f>
        <v>4411.884836956708</v>
      </c>
      <c r="N214" s="3">
        <f t="shared" si="27"/>
        <v>0.04970054298643552</v>
      </c>
      <c r="O214" s="7">
        <f t="shared" si="28"/>
        <v>20.120504523922893</v>
      </c>
      <c r="P214" s="3">
        <f t="shared" si="29"/>
        <v>0.04970054298643552</v>
      </c>
      <c r="Q214" s="3">
        <f>IF(ISNUMBER(P214),SUMIF(A:A,A214,P:P),"")</f>
        <v>0.9041343009178908</v>
      </c>
      <c r="R214" s="3">
        <f t="shared" si="30"/>
        <v>0.05497031020278599</v>
      </c>
      <c r="S214" s="8">
        <f t="shared" si="31"/>
        <v>18.191638291852286</v>
      </c>
    </row>
    <row r="215" spans="1:19" ht="15">
      <c r="A215" s="1">
        <v>6</v>
      </c>
      <c r="B215" s="5">
        <v>0.8229166666666666</v>
      </c>
      <c r="C215" s="1" t="s">
        <v>21</v>
      </c>
      <c r="D215" s="1">
        <v>7</v>
      </c>
      <c r="E215" s="1">
        <v>8</v>
      </c>
      <c r="F215" s="1" t="s">
        <v>82</v>
      </c>
      <c r="G215" s="2">
        <v>28.358933333333304</v>
      </c>
      <c r="H215" s="6">
        <f>1+_xlfn.COUNTIFS(A:A,A215,O:O,"&lt;"&amp;O215)</f>
        <v>12</v>
      </c>
      <c r="I215" s="2">
        <f>_xlfn.AVERAGEIF(A:A,A215,G:G)</f>
        <v>49.23730238095238</v>
      </c>
      <c r="J215" s="2">
        <f t="shared" si="24"/>
        <v>-20.878369047619074</v>
      </c>
      <c r="K215" s="2">
        <f t="shared" si="25"/>
        <v>69.12163095238093</v>
      </c>
      <c r="L215" s="2">
        <f t="shared" si="26"/>
        <v>63.26282394295511</v>
      </c>
      <c r="M215" s="2">
        <f>SUMIF(A:A,A215,L:L)</f>
        <v>4411.884836956708</v>
      </c>
      <c r="N215" s="3">
        <f t="shared" si="27"/>
        <v>0.014339182975273089</v>
      </c>
      <c r="O215" s="7">
        <f t="shared" si="28"/>
        <v>69.73898036760042</v>
      </c>
      <c r="P215" s="3">
        <f t="shared" si="29"/>
      </c>
      <c r="Q215" s="3">
        <f>IF(ISNUMBER(P215),SUMIF(A:A,A215,P:P),"")</f>
      </c>
      <c r="R215" s="3">
        <f t="shared" si="30"/>
      </c>
      <c r="S215" s="8">
        <f t="shared" si="31"/>
      </c>
    </row>
    <row r="216" spans="1:19" ht="15">
      <c r="A216" s="1">
        <v>6</v>
      </c>
      <c r="B216" s="5">
        <v>0.8229166666666666</v>
      </c>
      <c r="C216" s="1" t="s">
        <v>21</v>
      </c>
      <c r="D216" s="1">
        <v>7</v>
      </c>
      <c r="E216" s="1">
        <v>10</v>
      </c>
      <c r="F216" s="1" t="s">
        <v>84</v>
      </c>
      <c r="G216" s="2">
        <v>35.0205</v>
      </c>
      <c r="H216" s="6">
        <f>1+_xlfn.COUNTIFS(A:A,A216,O:O,"&lt;"&amp;O216)</f>
        <v>11</v>
      </c>
      <c r="I216" s="2">
        <f>_xlfn.AVERAGEIF(A:A,A216,G:G)</f>
        <v>49.23730238095238</v>
      </c>
      <c r="J216" s="2">
        <f t="shared" si="24"/>
        <v>-14.21680238095238</v>
      </c>
      <c r="K216" s="2">
        <f t="shared" si="25"/>
        <v>75.78319761904763</v>
      </c>
      <c r="L216" s="2">
        <f t="shared" si="26"/>
        <v>94.34816824350646</v>
      </c>
      <c r="M216" s="2">
        <f>SUMIF(A:A,A216,L:L)</f>
        <v>4411.884836956708</v>
      </c>
      <c r="N216" s="3">
        <f t="shared" si="27"/>
        <v>0.021385002494441193</v>
      </c>
      <c r="O216" s="7">
        <f t="shared" si="28"/>
        <v>46.76174343491143</v>
      </c>
      <c r="P216" s="3">
        <f t="shared" si="29"/>
      </c>
      <c r="Q216" s="3">
        <f>IF(ISNUMBER(P216),SUMIF(A:A,A216,P:P),"")</f>
      </c>
      <c r="R216" s="3">
        <f t="shared" si="30"/>
      </c>
      <c r="S216" s="8">
        <f t="shared" si="31"/>
      </c>
    </row>
    <row r="217" spans="1:19" ht="15">
      <c r="A217" s="1">
        <v>6</v>
      </c>
      <c r="B217" s="5">
        <v>0.8229166666666666</v>
      </c>
      <c r="C217" s="1" t="s">
        <v>21</v>
      </c>
      <c r="D217" s="1">
        <v>7</v>
      </c>
      <c r="E217" s="1">
        <v>12</v>
      </c>
      <c r="F217" s="1" t="s">
        <v>86</v>
      </c>
      <c r="G217" s="2">
        <v>20.4854666666667</v>
      </c>
      <c r="H217" s="6">
        <f>1+_xlfn.COUNTIFS(A:A,A217,O:O,"&lt;"&amp;O217)</f>
        <v>14</v>
      </c>
      <c r="I217" s="2">
        <f>_xlfn.AVERAGEIF(A:A,A217,G:G)</f>
        <v>49.23730238095238</v>
      </c>
      <c r="J217" s="2">
        <f t="shared" si="24"/>
        <v>-28.75183571428568</v>
      </c>
      <c r="K217" s="2">
        <f t="shared" si="25"/>
        <v>61.248164285714324</v>
      </c>
      <c r="L217" s="2">
        <f t="shared" si="26"/>
        <v>39.444312108699805</v>
      </c>
      <c r="M217" s="2">
        <f>SUMIF(A:A,A217,L:L)</f>
        <v>4411.884836956708</v>
      </c>
      <c r="N217" s="3">
        <f t="shared" si="27"/>
        <v>0.008940467298305152</v>
      </c>
      <c r="O217" s="7">
        <f t="shared" si="28"/>
        <v>111.85097675929875</v>
      </c>
      <c r="P217" s="3">
        <f t="shared" si="29"/>
      </c>
      <c r="Q217" s="3">
        <f>IF(ISNUMBER(P217),SUMIF(A:A,A217,P:P),"")</f>
      </c>
      <c r="R217" s="3">
        <f t="shared" si="30"/>
      </c>
      <c r="S217" s="8">
        <f t="shared" si="31"/>
      </c>
    </row>
    <row r="218" spans="1:19" ht="15">
      <c r="A218" s="1">
        <v>6</v>
      </c>
      <c r="B218" s="5">
        <v>0.8229166666666666</v>
      </c>
      <c r="C218" s="1" t="s">
        <v>21</v>
      </c>
      <c r="D218" s="1">
        <v>7</v>
      </c>
      <c r="E218" s="1">
        <v>13</v>
      </c>
      <c r="F218" s="1" t="s">
        <v>87</v>
      </c>
      <c r="G218" s="2">
        <v>23.6635333333333</v>
      </c>
      <c r="H218" s="6">
        <f>1+_xlfn.COUNTIFS(A:A,A218,O:O,"&lt;"&amp;O218)</f>
        <v>13</v>
      </c>
      <c r="I218" s="2">
        <f>_xlfn.AVERAGEIF(A:A,A218,G:G)</f>
        <v>49.23730238095238</v>
      </c>
      <c r="J218" s="2">
        <f t="shared" si="24"/>
        <v>-25.573769047619077</v>
      </c>
      <c r="K218" s="2">
        <f t="shared" si="25"/>
        <v>64.42623095238092</v>
      </c>
      <c r="L218" s="2">
        <f t="shared" si="26"/>
        <v>47.73065515244496</v>
      </c>
      <c r="M218" s="2">
        <f>SUMIF(A:A,A218,L:L)</f>
        <v>4411.884836956708</v>
      </c>
      <c r="N218" s="3">
        <f t="shared" si="27"/>
        <v>0.01081865391241021</v>
      </c>
      <c r="O218" s="7">
        <f t="shared" si="28"/>
        <v>92.43294111228458</v>
      </c>
      <c r="P218" s="3">
        <f t="shared" si="29"/>
      </c>
      <c r="Q218" s="3">
        <f>IF(ISNUMBER(P218),SUMIF(A:A,A218,P:P),"")</f>
      </c>
      <c r="R218" s="3">
        <f t="shared" si="30"/>
      </c>
      <c r="S218" s="8">
        <f t="shared" si="31"/>
      </c>
    </row>
    <row r="219" spans="1:19" ht="15">
      <c r="A219" s="1">
        <v>6</v>
      </c>
      <c r="B219" s="5">
        <v>0.8229166666666666</v>
      </c>
      <c r="C219" s="1" t="s">
        <v>21</v>
      </c>
      <c r="D219" s="1">
        <v>7</v>
      </c>
      <c r="E219" s="1">
        <v>14</v>
      </c>
      <c r="F219" s="1" t="s">
        <v>88</v>
      </c>
      <c r="G219" s="2">
        <v>45.6155666666667</v>
      </c>
      <c r="H219" s="6">
        <f>1+_xlfn.COUNTIFS(A:A,A219,O:O,"&lt;"&amp;O219)</f>
        <v>10</v>
      </c>
      <c r="I219" s="2">
        <f>_xlfn.AVERAGEIF(A:A,A219,G:G)</f>
        <v>49.23730238095238</v>
      </c>
      <c r="J219" s="2">
        <f t="shared" si="24"/>
        <v>-3.621735714285677</v>
      </c>
      <c r="K219" s="2">
        <f t="shared" si="25"/>
        <v>86.37826428571432</v>
      </c>
      <c r="L219" s="2">
        <f t="shared" si="26"/>
        <v>178.16246471700669</v>
      </c>
      <c r="M219" s="2">
        <f>SUMIF(A:A,A219,L:L)</f>
        <v>4411.884836956708</v>
      </c>
      <c r="N219" s="3">
        <f t="shared" si="27"/>
        <v>0.040382392401679755</v>
      </c>
      <c r="O219" s="7">
        <f t="shared" si="28"/>
        <v>24.763267863208714</v>
      </c>
      <c r="P219" s="3">
        <f t="shared" si="29"/>
      </c>
      <c r="Q219" s="3">
        <f>IF(ISNUMBER(P219),SUMIF(A:A,A219,P:P),"")</f>
      </c>
      <c r="R219" s="3">
        <f t="shared" si="30"/>
      </c>
      <c r="S219" s="8">
        <f t="shared" si="31"/>
      </c>
    </row>
    <row r="220" spans="1:19" ht="15">
      <c r="A220" s="1">
        <v>15</v>
      </c>
      <c r="B220" s="5">
        <v>0.8333333333333334</v>
      </c>
      <c r="C220" s="1" t="s">
        <v>147</v>
      </c>
      <c r="D220" s="1">
        <v>5</v>
      </c>
      <c r="E220" s="1">
        <v>5</v>
      </c>
      <c r="F220" s="1" t="s">
        <v>174</v>
      </c>
      <c r="G220" s="2">
        <v>73.3543333333334</v>
      </c>
      <c r="H220" s="6">
        <f>1+_xlfn.COUNTIFS(A:A,A220,O:O,"&lt;"&amp;O220)</f>
        <v>1</v>
      </c>
      <c r="I220" s="2">
        <f>_xlfn.AVERAGEIF(A:A,A220,G:G)</f>
        <v>49.63151428571429</v>
      </c>
      <c r="J220" s="2">
        <f t="shared" si="24"/>
        <v>23.72281904761911</v>
      </c>
      <c r="K220" s="2">
        <f t="shared" si="25"/>
        <v>113.72281904761911</v>
      </c>
      <c r="L220" s="2">
        <f t="shared" si="26"/>
        <v>919.076299007988</v>
      </c>
      <c r="M220" s="2">
        <f>SUMIF(A:A,A220,L:L)</f>
        <v>2310.6246975083573</v>
      </c>
      <c r="N220" s="3">
        <f t="shared" si="27"/>
        <v>0.3977609604879002</v>
      </c>
      <c r="O220" s="7">
        <f t="shared" si="28"/>
        <v>2.5140727706745865</v>
      </c>
      <c r="P220" s="3">
        <f t="shared" si="29"/>
        <v>0.3977609604879002</v>
      </c>
      <c r="Q220" s="3">
        <f>IF(ISNUMBER(P220),SUMIF(A:A,A220,P:P),"")</f>
        <v>0.9868106561026557</v>
      </c>
      <c r="R220" s="3">
        <f t="shared" si="30"/>
        <v>0.4030772854225461</v>
      </c>
      <c r="S220" s="8">
        <f t="shared" si="31"/>
        <v>2.4809138003192106</v>
      </c>
    </row>
    <row r="221" spans="1:19" ht="15">
      <c r="A221" s="1">
        <v>15</v>
      </c>
      <c r="B221" s="5">
        <v>0.8333333333333334</v>
      </c>
      <c r="C221" s="1" t="s">
        <v>147</v>
      </c>
      <c r="D221" s="1">
        <v>5</v>
      </c>
      <c r="E221" s="1">
        <v>2</v>
      </c>
      <c r="F221" s="1" t="s">
        <v>171</v>
      </c>
      <c r="G221" s="2">
        <v>63.847500000000004</v>
      </c>
      <c r="H221" s="6">
        <f>1+_xlfn.COUNTIFS(A:A,A221,O:O,"&lt;"&amp;O221)</f>
        <v>2</v>
      </c>
      <c r="I221" s="2">
        <f>_xlfn.AVERAGEIF(A:A,A221,G:G)</f>
        <v>49.63151428571429</v>
      </c>
      <c r="J221" s="2">
        <f t="shared" si="24"/>
        <v>14.215985714285715</v>
      </c>
      <c r="K221" s="2">
        <f t="shared" si="25"/>
        <v>104.21598571428572</v>
      </c>
      <c r="L221" s="2">
        <f t="shared" si="26"/>
        <v>519.5479688536323</v>
      </c>
      <c r="M221" s="2">
        <f>SUMIF(A:A,A221,L:L)</f>
        <v>2310.6246975083573</v>
      </c>
      <c r="N221" s="3">
        <f t="shared" si="27"/>
        <v>0.22485173356533514</v>
      </c>
      <c r="O221" s="7">
        <f t="shared" si="28"/>
        <v>4.447375095328897</v>
      </c>
      <c r="P221" s="3">
        <f t="shared" si="29"/>
        <v>0.22485173356533514</v>
      </c>
      <c r="Q221" s="3">
        <f>IF(ISNUMBER(P221),SUMIF(A:A,A221,P:P),"")</f>
        <v>0.9868106561026557</v>
      </c>
      <c r="R221" s="3">
        <f t="shared" si="30"/>
        <v>0.227857018136967</v>
      </c>
      <c r="S221" s="8">
        <f t="shared" si="31"/>
        <v>4.38871713575612</v>
      </c>
    </row>
    <row r="222" spans="1:19" ht="15">
      <c r="A222" s="1">
        <v>15</v>
      </c>
      <c r="B222" s="5">
        <v>0.8333333333333334</v>
      </c>
      <c r="C222" s="1" t="s">
        <v>147</v>
      </c>
      <c r="D222" s="1">
        <v>5</v>
      </c>
      <c r="E222" s="1">
        <v>1</v>
      </c>
      <c r="F222" s="1" t="s">
        <v>170</v>
      </c>
      <c r="G222" s="2">
        <v>51.4654333333333</v>
      </c>
      <c r="H222" s="6">
        <f>1+_xlfn.COUNTIFS(A:A,A222,O:O,"&lt;"&amp;O222)</f>
        <v>3</v>
      </c>
      <c r="I222" s="2">
        <f>_xlfn.AVERAGEIF(A:A,A222,G:G)</f>
        <v>49.63151428571429</v>
      </c>
      <c r="J222" s="2">
        <f t="shared" si="24"/>
        <v>1.8339190476190126</v>
      </c>
      <c r="K222" s="2">
        <f t="shared" si="25"/>
        <v>91.83391904761902</v>
      </c>
      <c r="L222" s="2">
        <f t="shared" si="26"/>
        <v>247.15981281699453</v>
      </c>
      <c r="M222" s="2">
        <f>SUMIF(A:A,A222,L:L)</f>
        <v>2310.6246975083573</v>
      </c>
      <c r="N222" s="3">
        <f t="shared" si="27"/>
        <v>0.10696666277458093</v>
      </c>
      <c r="O222" s="7">
        <f t="shared" si="28"/>
        <v>9.348707102392984</v>
      </c>
      <c r="P222" s="3">
        <f t="shared" si="29"/>
        <v>0.10696666277458093</v>
      </c>
      <c r="Q222" s="3">
        <f>IF(ISNUMBER(P222),SUMIF(A:A,A222,P:P),"")</f>
        <v>0.9868106561026557</v>
      </c>
      <c r="R222" s="3">
        <f t="shared" si="30"/>
        <v>0.10839633937176842</v>
      </c>
      <c r="S222" s="8">
        <f t="shared" si="31"/>
        <v>9.225403789423979</v>
      </c>
    </row>
    <row r="223" spans="1:19" ht="15">
      <c r="A223" s="1">
        <v>15</v>
      </c>
      <c r="B223" s="5">
        <v>0.8333333333333334</v>
      </c>
      <c r="C223" s="1" t="s">
        <v>147</v>
      </c>
      <c r="D223" s="1">
        <v>5</v>
      </c>
      <c r="E223" s="1">
        <v>7</v>
      </c>
      <c r="F223" s="1" t="s">
        <v>175</v>
      </c>
      <c r="G223" s="2">
        <v>51.16293333333331</v>
      </c>
      <c r="H223" s="6">
        <f>1+_xlfn.COUNTIFS(A:A,A223,O:O,"&lt;"&amp;O223)</f>
        <v>4</v>
      </c>
      <c r="I223" s="2">
        <f>_xlfn.AVERAGEIF(A:A,A223,G:G)</f>
        <v>49.63151428571429</v>
      </c>
      <c r="J223" s="2">
        <f t="shared" si="24"/>
        <v>1.5314190476190177</v>
      </c>
      <c r="K223" s="2">
        <f t="shared" si="25"/>
        <v>91.53141904761901</v>
      </c>
      <c r="L223" s="2">
        <f t="shared" si="26"/>
        <v>242.71432703409582</v>
      </c>
      <c r="M223" s="2">
        <f>SUMIF(A:A,A223,L:L)</f>
        <v>2310.6246975083573</v>
      </c>
      <c r="N223" s="3">
        <f t="shared" si="27"/>
        <v>0.1050427303472627</v>
      </c>
      <c r="O223" s="7">
        <f t="shared" si="28"/>
        <v>9.519935331974725</v>
      </c>
      <c r="P223" s="3">
        <f t="shared" si="29"/>
        <v>0.1050427303472627</v>
      </c>
      <c r="Q223" s="3">
        <f>IF(ISNUMBER(P223),SUMIF(A:A,A223,P:P),"")</f>
        <v>0.9868106561026557</v>
      </c>
      <c r="R223" s="3">
        <f t="shared" si="30"/>
        <v>0.10644669237979462</v>
      </c>
      <c r="S223" s="8">
        <f t="shared" si="31"/>
        <v>9.394373631000834</v>
      </c>
    </row>
    <row r="224" spans="1:19" ht="15">
      <c r="A224" s="1">
        <v>15</v>
      </c>
      <c r="B224" s="5">
        <v>0.8333333333333334</v>
      </c>
      <c r="C224" s="1" t="s">
        <v>147</v>
      </c>
      <c r="D224" s="1">
        <v>5</v>
      </c>
      <c r="E224" s="1">
        <v>3</v>
      </c>
      <c r="F224" s="1" t="s">
        <v>172</v>
      </c>
      <c r="G224" s="2">
        <v>48.5941333333333</v>
      </c>
      <c r="H224" s="6">
        <f>1+_xlfn.COUNTIFS(A:A,A224,O:O,"&lt;"&amp;O224)</f>
        <v>5</v>
      </c>
      <c r="I224" s="2">
        <f>_xlfn.AVERAGEIF(A:A,A224,G:G)</f>
        <v>49.63151428571429</v>
      </c>
      <c r="J224" s="2">
        <f t="shared" si="24"/>
        <v>-1.0373809523809854</v>
      </c>
      <c r="K224" s="2">
        <f t="shared" si="25"/>
        <v>88.96261904761901</v>
      </c>
      <c r="L224" s="2">
        <f t="shared" si="26"/>
        <v>208.04557012759696</v>
      </c>
      <c r="M224" s="2">
        <f>SUMIF(A:A,A224,L:L)</f>
        <v>2310.6246975083573</v>
      </c>
      <c r="N224" s="3">
        <f t="shared" si="27"/>
        <v>0.09003866805022086</v>
      </c>
      <c r="O224" s="7">
        <f t="shared" si="28"/>
        <v>11.10633932792331</v>
      </c>
      <c r="P224" s="3">
        <f t="shared" si="29"/>
        <v>0.09003866805022086</v>
      </c>
      <c r="Q224" s="3">
        <f>IF(ISNUMBER(P224),SUMIF(A:A,A224,P:P),"")</f>
        <v>0.9868106561026557</v>
      </c>
      <c r="R224" s="3">
        <f t="shared" si="30"/>
        <v>0.09124209137122889</v>
      </c>
      <c r="S224" s="8">
        <f t="shared" si="31"/>
        <v>10.959853999086732</v>
      </c>
    </row>
    <row r="225" spans="1:19" ht="15">
      <c r="A225" s="1">
        <v>15</v>
      </c>
      <c r="B225" s="5">
        <v>0.8333333333333334</v>
      </c>
      <c r="C225" s="1" t="s">
        <v>147</v>
      </c>
      <c r="D225" s="1">
        <v>5</v>
      </c>
      <c r="E225" s="1">
        <v>4</v>
      </c>
      <c r="F225" s="1" t="s">
        <v>173</v>
      </c>
      <c r="G225" s="2">
        <v>42.4159666666667</v>
      </c>
      <c r="H225" s="6">
        <f>1+_xlfn.COUNTIFS(A:A,A225,O:O,"&lt;"&amp;O225)</f>
        <v>6</v>
      </c>
      <c r="I225" s="2">
        <f>_xlfn.AVERAGEIF(A:A,A225,G:G)</f>
        <v>49.63151428571429</v>
      </c>
      <c r="J225" s="2">
        <f t="shared" si="24"/>
        <v>-7.215547619047591</v>
      </c>
      <c r="K225" s="2">
        <f t="shared" si="25"/>
        <v>82.78445238095242</v>
      </c>
      <c r="L225" s="2">
        <f t="shared" si="26"/>
        <v>143.60509591491473</v>
      </c>
      <c r="M225" s="2">
        <f>SUMIF(A:A,A225,L:L)</f>
        <v>2310.6246975083573</v>
      </c>
      <c r="N225" s="3">
        <f t="shared" si="27"/>
        <v>0.06214990087735584</v>
      </c>
      <c r="O225" s="7">
        <f t="shared" si="28"/>
        <v>16.090130247727352</v>
      </c>
      <c r="P225" s="3">
        <f t="shared" si="29"/>
        <v>0.06214990087735584</v>
      </c>
      <c r="Q225" s="3">
        <f>IF(ISNUMBER(P225),SUMIF(A:A,A225,P:P),"")</f>
        <v>0.9868106561026557</v>
      </c>
      <c r="R225" s="3">
        <f t="shared" si="30"/>
        <v>0.06298057331769481</v>
      </c>
      <c r="S225" s="8">
        <f t="shared" si="31"/>
        <v>15.877911986537018</v>
      </c>
    </row>
    <row r="226" spans="1:19" ht="15">
      <c r="A226" s="1">
        <v>15</v>
      </c>
      <c r="B226" s="5">
        <v>0.8333333333333334</v>
      </c>
      <c r="C226" s="1" t="s">
        <v>147</v>
      </c>
      <c r="D226" s="1">
        <v>5</v>
      </c>
      <c r="E226" s="1">
        <v>8</v>
      </c>
      <c r="F226" s="1" t="s">
        <v>176</v>
      </c>
      <c r="G226" s="2">
        <v>16.5803</v>
      </c>
      <c r="H226" s="6">
        <f>1+_xlfn.COUNTIFS(A:A,A226,O:O,"&lt;"&amp;O226)</f>
        <v>7</v>
      </c>
      <c r="I226" s="2">
        <f>_xlfn.AVERAGEIF(A:A,A226,G:G)</f>
        <v>49.63151428571429</v>
      </c>
      <c r="J226" s="2">
        <f t="shared" si="24"/>
        <v>-33.05121428571429</v>
      </c>
      <c r="K226" s="2">
        <f t="shared" si="25"/>
        <v>56.94878571428571</v>
      </c>
      <c r="L226" s="2">
        <f t="shared" si="26"/>
        <v>30.475623753135196</v>
      </c>
      <c r="M226" s="2">
        <f>SUMIF(A:A,A226,L:L)</f>
        <v>2310.6246975083573</v>
      </c>
      <c r="N226" s="3">
        <f t="shared" si="27"/>
        <v>0.013189343897344441</v>
      </c>
      <c r="O226" s="7">
        <f t="shared" si="28"/>
        <v>75.81878278276915</v>
      </c>
      <c r="P226" s="3">
        <f t="shared" si="29"/>
      </c>
      <c r="Q226" s="3">
        <f>IF(ISNUMBER(P226),SUMIF(A:A,A226,P:P),"")</f>
      </c>
      <c r="R226" s="3">
        <f t="shared" si="30"/>
      </c>
      <c r="S226" s="8">
        <f t="shared" si="31"/>
      </c>
    </row>
    <row r="227" spans="1:19" ht="15">
      <c r="A227" s="1">
        <v>7</v>
      </c>
      <c r="B227" s="5">
        <v>0.84375</v>
      </c>
      <c r="C227" s="1" t="s">
        <v>21</v>
      </c>
      <c r="D227" s="1">
        <v>8</v>
      </c>
      <c r="E227" s="1">
        <v>6</v>
      </c>
      <c r="F227" s="1" t="s">
        <v>94</v>
      </c>
      <c r="G227" s="2">
        <v>73.11999999999999</v>
      </c>
      <c r="H227" s="6">
        <f>1+_xlfn.COUNTIFS(A:A,A227,O:O,"&lt;"&amp;O227)</f>
        <v>1</v>
      </c>
      <c r="I227" s="2">
        <f>_xlfn.AVERAGEIF(A:A,A227,G:G)</f>
        <v>49.2021111111111</v>
      </c>
      <c r="J227" s="2">
        <f t="shared" si="24"/>
        <v>23.91788888888889</v>
      </c>
      <c r="K227" s="2">
        <f t="shared" si="25"/>
        <v>113.91788888888888</v>
      </c>
      <c r="L227" s="2">
        <f t="shared" si="26"/>
        <v>929.8965406381884</v>
      </c>
      <c r="M227" s="2">
        <f>SUMIF(A:A,A227,L:L)</f>
        <v>4409.449679903017</v>
      </c>
      <c r="N227" s="3">
        <f t="shared" si="27"/>
        <v>0.2108872100018252</v>
      </c>
      <c r="O227" s="7">
        <f t="shared" si="28"/>
        <v>4.741871259007813</v>
      </c>
      <c r="P227" s="3">
        <f t="shared" si="29"/>
        <v>0.2108872100018252</v>
      </c>
      <c r="Q227" s="3">
        <f>IF(ISNUMBER(P227),SUMIF(A:A,A227,P:P),"")</f>
        <v>0.7559043733554331</v>
      </c>
      <c r="R227" s="3">
        <f t="shared" si="30"/>
        <v>0.2789866250749473</v>
      </c>
      <c r="S227" s="8">
        <f t="shared" si="31"/>
        <v>3.5844012225724398</v>
      </c>
    </row>
    <row r="228" spans="1:19" ht="15">
      <c r="A228" s="1">
        <v>7</v>
      </c>
      <c r="B228" s="5">
        <v>0.84375</v>
      </c>
      <c r="C228" s="1" t="s">
        <v>21</v>
      </c>
      <c r="D228" s="1">
        <v>8</v>
      </c>
      <c r="E228" s="1">
        <v>13</v>
      </c>
      <c r="F228" s="1" t="s">
        <v>101</v>
      </c>
      <c r="G228" s="2">
        <v>67.20496666666659</v>
      </c>
      <c r="H228" s="6">
        <f>1+_xlfn.COUNTIFS(A:A,A228,O:O,"&lt;"&amp;O228)</f>
        <v>2</v>
      </c>
      <c r="I228" s="2">
        <f>_xlfn.AVERAGEIF(A:A,A228,G:G)</f>
        <v>49.2021111111111</v>
      </c>
      <c r="J228" s="2">
        <f t="shared" si="24"/>
        <v>18.00285555555549</v>
      </c>
      <c r="K228" s="2">
        <f t="shared" si="25"/>
        <v>108.0028555555555</v>
      </c>
      <c r="L228" s="2">
        <f t="shared" si="26"/>
        <v>652.0826601965169</v>
      </c>
      <c r="M228" s="2">
        <f>SUMIF(A:A,A228,L:L)</f>
        <v>4409.449679903017</v>
      </c>
      <c r="N228" s="3">
        <f t="shared" si="27"/>
        <v>0.14788300298981055</v>
      </c>
      <c r="O228" s="7">
        <f t="shared" si="28"/>
        <v>6.76210233618871</v>
      </c>
      <c r="P228" s="3">
        <f t="shared" si="29"/>
        <v>0.14788300298981055</v>
      </c>
      <c r="Q228" s="3">
        <f>IF(ISNUMBER(P228),SUMIF(A:A,A228,P:P),"")</f>
        <v>0.7559043733554331</v>
      </c>
      <c r="R228" s="3">
        <f t="shared" si="30"/>
        <v>0.19563718401755378</v>
      </c>
      <c r="S228" s="8">
        <f t="shared" si="31"/>
        <v>5.111502729002038</v>
      </c>
    </row>
    <row r="229" spans="1:19" ht="15">
      <c r="A229" s="1">
        <v>7</v>
      </c>
      <c r="B229" s="5">
        <v>0.84375</v>
      </c>
      <c r="C229" s="1" t="s">
        <v>21</v>
      </c>
      <c r="D229" s="1">
        <v>8</v>
      </c>
      <c r="E229" s="1">
        <v>4</v>
      </c>
      <c r="F229" s="1" t="s">
        <v>92</v>
      </c>
      <c r="G229" s="2">
        <v>65.2897</v>
      </c>
      <c r="H229" s="6">
        <f>1+_xlfn.COUNTIFS(A:A,A229,O:O,"&lt;"&amp;O229)</f>
        <v>3</v>
      </c>
      <c r="I229" s="2">
        <f>_xlfn.AVERAGEIF(A:A,A229,G:G)</f>
        <v>49.2021111111111</v>
      </c>
      <c r="J229" s="2">
        <f t="shared" si="24"/>
        <v>16.087588888888895</v>
      </c>
      <c r="K229" s="2">
        <f t="shared" si="25"/>
        <v>106.08758888888889</v>
      </c>
      <c r="L229" s="2">
        <f t="shared" si="26"/>
        <v>581.2932329086992</v>
      </c>
      <c r="M229" s="2">
        <f>SUMIF(A:A,A229,L:L)</f>
        <v>4409.449679903017</v>
      </c>
      <c r="N229" s="3">
        <f t="shared" si="27"/>
        <v>0.13182897529323534</v>
      </c>
      <c r="O229" s="7">
        <f t="shared" si="28"/>
        <v>7.585585777145261</v>
      </c>
      <c r="P229" s="3">
        <f t="shared" si="29"/>
        <v>0.13182897529323534</v>
      </c>
      <c r="Q229" s="3">
        <f>IF(ISNUMBER(P229),SUMIF(A:A,A229,P:P),"")</f>
        <v>0.7559043733554331</v>
      </c>
      <c r="R229" s="3">
        <f t="shared" si="30"/>
        <v>0.17439901122419907</v>
      </c>
      <c r="S229" s="8">
        <f t="shared" si="31"/>
        <v>5.733977463406874</v>
      </c>
    </row>
    <row r="230" spans="1:19" ht="15">
      <c r="A230" s="1">
        <v>7</v>
      </c>
      <c r="B230" s="5">
        <v>0.84375</v>
      </c>
      <c r="C230" s="1" t="s">
        <v>21</v>
      </c>
      <c r="D230" s="1">
        <v>8</v>
      </c>
      <c r="E230" s="1">
        <v>1</v>
      </c>
      <c r="F230" s="1" t="s">
        <v>89</v>
      </c>
      <c r="G230" s="2">
        <v>55.7752666666667</v>
      </c>
      <c r="H230" s="6">
        <f>1+_xlfn.COUNTIFS(A:A,A230,O:O,"&lt;"&amp;O230)</f>
        <v>4</v>
      </c>
      <c r="I230" s="2">
        <f>_xlfn.AVERAGEIF(A:A,A230,G:G)</f>
        <v>49.2021111111111</v>
      </c>
      <c r="J230" s="2">
        <f t="shared" si="24"/>
        <v>6.573155555555601</v>
      </c>
      <c r="K230" s="2">
        <f t="shared" si="25"/>
        <v>96.5731555555556</v>
      </c>
      <c r="L230" s="2">
        <f t="shared" si="26"/>
        <v>328.4515483152591</v>
      </c>
      <c r="M230" s="2">
        <f>SUMIF(A:A,A230,L:L)</f>
        <v>4409.449679903017</v>
      </c>
      <c r="N230" s="3">
        <f t="shared" si="27"/>
        <v>0.07448810444810047</v>
      </c>
      <c r="O230" s="7">
        <f t="shared" si="28"/>
        <v>13.42496238035899</v>
      </c>
      <c r="P230" s="3">
        <f t="shared" si="29"/>
        <v>0.07448810444810047</v>
      </c>
      <c r="Q230" s="3">
        <f>IF(ISNUMBER(P230),SUMIF(A:A,A230,P:P),"")</f>
        <v>0.7559043733554331</v>
      </c>
      <c r="R230" s="3">
        <f t="shared" si="30"/>
        <v>0.09854170325467278</v>
      </c>
      <c r="S230" s="8">
        <f t="shared" si="31"/>
        <v>10.147987775445527</v>
      </c>
    </row>
    <row r="231" spans="1:19" ht="15">
      <c r="A231" s="1">
        <v>7</v>
      </c>
      <c r="B231" s="5">
        <v>0.84375</v>
      </c>
      <c r="C231" s="1" t="s">
        <v>21</v>
      </c>
      <c r="D231" s="1">
        <v>8</v>
      </c>
      <c r="E231" s="1">
        <v>2</v>
      </c>
      <c r="F231" s="1" t="s">
        <v>90</v>
      </c>
      <c r="G231" s="2">
        <v>55.1112666666666</v>
      </c>
      <c r="H231" s="6">
        <f>1+_xlfn.COUNTIFS(A:A,A231,O:O,"&lt;"&amp;O231)</f>
        <v>5</v>
      </c>
      <c r="I231" s="2">
        <f>_xlfn.AVERAGEIF(A:A,A231,G:G)</f>
        <v>49.2021111111111</v>
      </c>
      <c r="J231" s="2">
        <f aca="true" t="shared" si="32" ref="J231:J270">G231-I231</f>
        <v>5.9091555555555</v>
      </c>
      <c r="K231" s="2">
        <f aca="true" t="shared" si="33" ref="K231:K270">90+J231</f>
        <v>95.9091555555555</v>
      </c>
      <c r="L231" s="2">
        <f aca="true" t="shared" si="34" ref="L231:L270">EXP(0.06*K231)</f>
        <v>315.6232745786982</v>
      </c>
      <c r="M231" s="2">
        <f>SUMIF(A:A,A231,L:L)</f>
        <v>4409.449679903017</v>
      </c>
      <c r="N231" s="3">
        <f aca="true" t="shared" si="35" ref="N231:N270">L231/M231</f>
        <v>0.07157883579377647</v>
      </c>
      <c r="O231" s="7">
        <f aca="true" t="shared" si="36" ref="O231:O270">1/N231</f>
        <v>13.970610012169917</v>
      </c>
      <c r="P231" s="3">
        <f aca="true" t="shared" si="37" ref="P231:P270">IF(O231&gt;21,"",N231)</f>
        <v>0.07157883579377647</v>
      </c>
      <c r="Q231" s="3">
        <f>IF(ISNUMBER(P231),SUMIF(A:A,A231,P:P),"")</f>
        <v>0.7559043733554331</v>
      </c>
      <c r="R231" s="3">
        <f aca="true" t="shared" si="38" ref="R231:R270">_xlfn.IFERROR(P231*(1/Q231),"")</f>
        <v>0.0946929774675605</v>
      </c>
      <c r="S231" s="8">
        <f aca="true" t="shared" si="39" ref="S231:S270">_xlfn.IFERROR(1/R231,"")</f>
        <v>10.560445206642441</v>
      </c>
    </row>
    <row r="232" spans="1:19" ht="15">
      <c r="A232" s="1">
        <v>7</v>
      </c>
      <c r="B232" s="5">
        <v>0.84375</v>
      </c>
      <c r="C232" s="1" t="s">
        <v>21</v>
      </c>
      <c r="D232" s="1">
        <v>8</v>
      </c>
      <c r="E232" s="1">
        <v>8</v>
      </c>
      <c r="F232" s="1" t="s">
        <v>96</v>
      </c>
      <c r="G232" s="2">
        <v>52.99493333333331</v>
      </c>
      <c r="H232" s="6">
        <f>1+_xlfn.COUNTIFS(A:A,A232,O:O,"&lt;"&amp;O232)</f>
        <v>6</v>
      </c>
      <c r="I232" s="2">
        <f>_xlfn.AVERAGEIF(A:A,A232,G:G)</f>
        <v>49.2021111111111</v>
      </c>
      <c r="J232" s="2">
        <f t="shared" si="32"/>
        <v>3.792822222222206</v>
      </c>
      <c r="K232" s="2">
        <f t="shared" si="33"/>
        <v>93.79282222222221</v>
      </c>
      <c r="L232" s="2">
        <f t="shared" si="34"/>
        <v>277.98560543335054</v>
      </c>
      <c r="M232" s="2">
        <f>SUMIF(A:A,A232,L:L)</f>
        <v>4409.449679903017</v>
      </c>
      <c r="N232" s="3">
        <f t="shared" si="35"/>
        <v>0.06304315177930882</v>
      </c>
      <c r="O232" s="7">
        <f t="shared" si="36"/>
        <v>15.862151110411435</v>
      </c>
      <c r="P232" s="3">
        <f t="shared" si="37"/>
        <v>0.06304315177930882</v>
      </c>
      <c r="Q232" s="3">
        <f>IF(ISNUMBER(P232),SUMIF(A:A,A232,P:P),"")</f>
        <v>0.7559043733554331</v>
      </c>
      <c r="R232" s="3">
        <f t="shared" si="38"/>
        <v>0.0834009618167209</v>
      </c>
      <c r="S232" s="8">
        <f t="shared" si="39"/>
        <v>11.990269395184745</v>
      </c>
    </row>
    <row r="233" spans="1:19" ht="15">
      <c r="A233" s="1">
        <v>7</v>
      </c>
      <c r="B233" s="5">
        <v>0.84375</v>
      </c>
      <c r="C233" s="1" t="s">
        <v>21</v>
      </c>
      <c r="D233" s="1">
        <v>8</v>
      </c>
      <c r="E233" s="1">
        <v>5</v>
      </c>
      <c r="F233" s="1" t="s">
        <v>93</v>
      </c>
      <c r="G233" s="2">
        <v>51.078433333333294</v>
      </c>
      <c r="H233" s="6">
        <f>1+_xlfn.COUNTIFS(A:A,A233,O:O,"&lt;"&amp;O233)</f>
        <v>7</v>
      </c>
      <c r="I233" s="2">
        <f>_xlfn.AVERAGEIF(A:A,A233,G:G)</f>
        <v>49.2021111111111</v>
      </c>
      <c r="J233" s="2">
        <f t="shared" si="32"/>
        <v>1.8763222222221927</v>
      </c>
      <c r="K233" s="2">
        <f t="shared" si="33"/>
        <v>91.8763222222222</v>
      </c>
      <c r="L233" s="2">
        <f t="shared" si="34"/>
        <v>247.78943505869256</v>
      </c>
      <c r="M233" s="2">
        <f>SUMIF(A:A,A233,L:L)</f>
        <v>4409.449679903017</v>
      </c>
      <c r="N233" s="3">
        <f t="shared" si="35"/>
        <v>0.0561950930493763</v>
      </c>
      <c r="O233" s="7">
        <f t="shared" si="36"/>
        <v>17.795148041152657</v>
      </c>
      <c r="P233" s="3">
        <f t="shared" si="37"/>
        <v>0.0561950930493763</v>
      </c>
      <c r="Q233" s="3">
        <f>IF(ISNUMBER(P233),SUMIF(A:A,A233,P:P),"")</f>
        <v>0.7559043733554331</v>
      </c>
      <c r="R233" s="3">
        <f t="shared" si="38"/>
        <v>0.07434153714434572</v>
      </c>
      <c r="S233" s="8">
        <f t="shared" si="39"/>
        <v>13.451430228814662</v>
      </c>
    </row>
    <row r="234" spans="1:19" ht="15">
      <c r="A234" s="1">
        <v>7</v>
      </c>
      <c r="B234" s="5">
        <v>0.84375</v>
      </c>
      <c r="C234" s="1" t="s">
        <v>21</v>
      </c>
      <c r="D234" s="1">
        <v>8</v>
      </c>
      <c r="E234" s="1">
        <v>3</v>
      </c>
      <c r="F234" s="1" t="s">
        <v>91</v>
      </c>
      <c r="G234" s="2">
        <v>41.2671333333333</v>
      </c>
      <c r="H234" s="6">
        <f>1+_xlfn.COUNTIFS(A:A,A234,O:O,"&lt;"&amp;O234)</f>
        <v>12</v>
      </c>
      <c r="I234" s="2">
        <f>_xlfn.AVERAGEIF(A:A,A234,G:G)</f>
        <v>49.2021111111111</v>
      </c>
      <c r="J234" s="2">
        <f t="shared" si="32"/>
        <v>-7.934977777777803</v>
      </c>
      <c r="K234" s="2">
        <f t="shared" si="33"/>
        <v>82.0650222222222</v>
      </c>
      <c r="L234" s="2">
        <f t="shared" si="34"/>
        <v>137.538150022645</v>
      </c>
      <c r="M234" s="2">
        <f>SUMIF(A:A,A234,L:L)</f>
        <v>4409.449679903017</v>
      </c>
      <c r="N234" s="3">
        <f t="shared" si="35"/>
        <v>0.031191681503817518</v>
      </c>
      <c r="O234" s="7">
        <f t="shared" si="36"/>
        <v>32.059829793966415</v>
      </c>
      <c r="P234" s="3">
        <f t="shared" si="37"/>
      </c>
      <c r="Q234" s="3">
        <f>IF(ISNUMBER(P234),SUMIF(A:A,A234,P:P),"")</f>
      </c>
      <c r="R234" s="3">
        <f t="shared" si="38"/>
      </c>
      <c r="S234" s="8">
        <f t="shared" si="39"/>
      </c>
    </row>
    <row r="235" spans="1:19" ht="15">
      <c r="A235" s="1">
        <v>7</v>
      </c>
      <c r="B235" s="5">
        <v>0.84375</v>
      </c>
      <c r="C235" s="1" t="s">
        <v>21</v>
      </c>
      <c r="D235" s="1">
        <v>8</v>
      </c>
      <c r="E235" s="1">
        <v>7</v>
      </c>
      <c r="F235" s="1" t="s">
        <v>95</v>
      </c>
      <c r="G235" s="2">
        <v>46.0495333333334</v>
      </c>
      <c r="H235" s="6">
        <f>1+_xlfn.COUNTIFS(A:A,A235,O:O,"&lt;"&amp;O235)</f>
        <v>9</v>
      </c>
      <c r="I235" s="2">
        <f>_xlfn.AVERAGEIF(A:A,A235,G:G)</f>
        <v>49.2021111111111</v>
      </c>
      <c r="J235" s="2">
        <f t="shared" si="32"/>
        <v>-3.152577777777701</v>
      </c>
      <c r="K235" s="2">
        <f t="shared" si="33"/>
        <v>86.84742222222229</v>
      </c>
      <c r="L235" s="2">
        <f t="shared" si="34"/>
        <v>183.2488991411319</v>
      </c>
      <c r="M235" s="2">
        <f>SUMIF(A:A,A235,L:L)</f>
        <v>4409.449679903017</v>
      </c>
      <c r="N235" s="3">
        <f t="shared" si="35"/>
        <v>0.04155822436897893</v>
      </c>
      <c r="O235" s="7">
        <f t="shared" si="36"/>
        <v>24.062625754204465</v>
      </c>
      <c r="P235" s="3">
        <f t="shared" si="37"/>
      </c>
      <c r="Q235" s="3">
        <f>IF(ISNUMBER(P235),SUMIF(A:A,A235,P:P),"")</f>
      </c>
      <c r="R235" s="3">
        <f t="shared" si="38"/>
      </c>
      <c r="S235" s="8">
        <f t="shared" si="39"/>
      </c>
    </row>
    <row r="236" spans="1:19" ht="15">
      <c r="A236" s="1">
        <v>7</v>
      </c>
      <c r="B236" s="5">
        <v>0.84375</v>
      </c>
      <c r="C236" s="1" t="s">
        <v>21</v>
      </c>
      <c r="D236" s="1">
        <v>8</v>
      </c>
      <c r="E236" s="1">
        <v>9</v>
      </c>
      <c r="F236" s="1" t="s">
        <v>97</v>
      </c>
      <c r="G236" s="2">
        <v>45.9046666666667</v>
      </c>
      <c r="H236" s="6">
        <f>1+_xlfn.COUNTIFS(A:A,A236,O:O,"&lt;"&amp;O236)</f>
        <v>10</v>
      </c>
      <c r="I236" s="2">
        <f>_xlfn.AVERAGEIF(A:A,A236,G:G)</f>
        <v>49.2021111111111</v>
      </c>
      <c r="J236" s="2">
        <f t="shared" si="32"/>
        <v>-3.2974444444444018</v>
      </c>
      <c r="K236" s="2">
        <f t="shared" si="33"/>
        <v>86.70255555555559</v>
      </c>
      <c r="L236" s="2">
        <f t="shared" si="34"/>
        <v>181.66300200340294</v>
      </c>
      <c r="M236" s="2">
        <f>SUMIF(A:A,A236,L:L)</f>
        <v>4409.449679903017</v>
      </c>
      <c r="N236" s="3">
        <f t="shared" si="35"/>
        <v>0.041198565624043705</v>
      </c>
      <c r="O236" s="7">
        <f t="shared" si="36"/>
        <v>24.27268971268249</v>
      </c>
      <c r="P236" s="3">
        <f t="shared" si="37"/>
      </c>
      <c r="Q236" s="3">
        <f>IF(ISNUMBER(P236),SUMIF(A:A,A236,P:P),"")</f>
      </c>
      <c r="R236" s="3">
        <f t="shared" si="38"/>
      </c>
      <c r="S236" s="8">
        <f t="shared" si="39"/>
      </c>
    </row>
    <row r="237" spans="1:19" ht="15">
      <c r="A237" s="1">
        <v>7</v>
      </c>
      <c r="B237" s="5">
        <v>0.84375</v>
      </c>
      <c r="C237" s="1" t="s">
        <v>21</v>
      </c>
      <c r="D237" s="1">
        <v>8</v>
      </c>
      <c r="E237" s="1">
        <v>10</v>
      </c>
      <c r="F237" s="1" t="s">
        <v>98</v>
      </c>
      <c r="G237" s="2">
        <v>46.378433333333305</v>
      </c>
      <c r="H237" s="6">
        <f>1+_xlfn.COUNTIFS(A:A,A237,O:O,"&lt;"&amp;O237)</f>
        <v>8</v>
      </c>
      <c r="I237" s="2">
        <f>_xlfn.AVERAGEIF(A:A,A237,G:G)</f>
        <v>49.2021111111111</v>
      </c>
      <c r="J237" s="2">
        <f t="shared" si="32"/>
        <v>-2.823677777777796</v>
      </c>
      <c r="K237" s="2">
        <f t="shared" si="33"/>
        <v>87.17632222222221</v>
      </c>
      <c r="L237" s="2">
        <f t="shared" si="34"/>
        <v>186.90105017009262</v>
      </c>
      <c r="M237" s="2">
        <f>SUMIF(A:A,A237,L:L)</f>
        <v>4409.449679903017</v>
      </c>
      <c r="N237" s="3">
        <f t="shared" si="35"/>
        <v>0.04238647988703284</v>
      </c>
      <c r="O237" s="7">
        <f t="shared" si="36"/>
        <v>23.592428591974837</v>
      </c>
      <c r="P237" s="3">
        <f t="shared" si="37"/>
      </c>
      <c r="Q237" s="3">
        <f>IF(ISNUMBER(P237),SUMIF(A:A,A237,P:P),"")</f>
      </c>
      <c r="R237" s="3">
        <f t="shared" si="38"/>
      </c>
      <c r="S237" s="8">
        <f t="shared" si="39"/>
      </c>
    </row>
    <row r="238" spans="1:19" ht="15">
      <c r="A238" s="1">
        <v>7</v>
      </c>
      <c r="B238" s="5">
        <v>0.84375</v>
      </c>
      <c r="C238" s="1" t="s">
        <v>21</v>
      </c>
      <c r="D238" s="1">
        <v>8</v>
      </c>
      <c r="E238" s="1">
        <v>11</v>
      </c>
      <c r="F238" s="1" t="s">
        <v>99</v>
      </c>
      <c r="G238" s="2">
        <v>41.2861</v>
      </c>
      <c r="H238" s="6">
        <f>1+_xlfn.COUNTIFS(A:A,A238,O:O,"&lt;"&amp;O238)</f>
        <v>11</v>
      </c>
      <c r="I238" s="2">
        <f>_xlfn.AVERAGEIF(A:A,A238,G:G)</f>
        <v>49.2021111111111</v>
      </c>
      <c r="J238" s="2">
        <f t="shared" si="32"/>
        <v>-7.916011111111104</v>
      </c>
      <c r="K238" s="2">
        <f t="shared" si="33"/>
        <v>82.0839888888889</v>
      </c>
      <c r="L238" s="2">
        <f t="shared" si="34"/>
        <v>137.69475753014166</v>
      </c>
      <c r="M238" s="2">
        <f>SUMIF(A:A,A238,L:L)</f>
        <v>4409.449679903017</v>
      </c>
      <c r="N238" s="3">
        <f t="shared" si="35"/>
        <v>0.0312271978423326</v>
      </c>
      <c r="O238" s="7">
        <f t="shared" si="36"/>
        <v>32.023366459233415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7</v>
      </c>
      <c r="B239" s="5">
        <v>0.84375</v>
      </c>
      <c r="C239" s="1" t="s">
        <v>21</v>
      </c>
      <c r="D239" s="1">
        <v>8</v>
      </c>
      <c r="E239" s="1">
        <v>12</v>
      </c>
      <c r="F239" s="1" t="s">
        <v>100</v>
      </c>
      <c r="G239" s="2">
        <v>34.448</v>
      </c>
      <c r="H239" s="6">
        <f>1+_xlfn.COUNTIFS(A:A,A239,O:O,"&lt;"&amp;O239)</f>
        <v>14</v>
      </c>
      <c r="I239" s="2">
        <f>_xlfn.AVERAGEIF(A:A,A239,G:G)</f>
        <v>49.2021111111111</v>
      </c>
      <c r="J239" s="2">
        <f t="shared" si="32"/>
        <v>-14.7541111111111</v>
      </c>
      <c r="K239" s="2">
        <f t="shared" si="33"/>
        <v>75.2458888888889</v>
      </c>
      <c r="L239" s="2">
        <f t="shared" si="34"/>
        <v>91.35502900244953</v>
      </c>
      <c r="M239" s="2">
        <f>SUMIF(A:A,A239,L:L)</f>
        <v>4409.449679903017</v>
      </c>
      <c r="N239" s="3">
        <f t="shared" si="35"/>
        <v>0.020718011460436676</v>
      </c>
      <c r="O239" s="7">
        <f t="shared" si="36"/>
        <v>48.267180559756426</v>
      </c>
      <c r="P239" s="3">
        <f t="shared" si="37"/>
      </c>
      <c r="Q239" s="3">
        <f>IF(ISNUMBER(P239),SUMIF(A:A,A239,P:P),"")</f>
      </c>
      <c r="R239" s="3">
        <f t="shared" si="38"/>
      </c>
      <c r="S239" s="8">
        <f t="shared" si="39"/>
      </c>
    </row>
    <row r="240" spans="1:19" ht="15">
      <c r="A240" s="1">
        <v>7</v>
      </c>
      <c r="B240" s="5">
        <v>0.84375</v>
      </c>
      <c r="C240" s="1" t="s">
        <v>21</v>
      </c>
      <c r="D240" s="1">
        <v>8</v>
      </c>
      <c r="E240" s="1">
        <v>14</v>
      </c>
      <c r="F240" s="1" t="s">
        <v>74</v>
      </c>
      <c r="G240" s="2">
        <v>36.7634333333334</v>
      </c>
      <c r="H240" s="6">
        <f>1+_xlfn.COUNTIFS(A:A,A240,O:O,"&lt;"&amp;O240)</f>
        <v>13</v>
      </c>
      <c r="I240" s="2">
        <f>_xlfn.AVERAGEIF(A:A,A240,G:G)</f>
        <v>49.2021111111111</v>
      </c>
      <c r="J240" s="2">
        <f t="shared" si="32"/>
        <v>-12.438677777777698</v>
      </c>
      <c r="K240" s="2">
        <f t="shared" si="33"/>
        <v>77.5613222222223</v>
      </c>
      <c r="L240" s="2">
        <f t="shared" si="34"/>
        <v>104.97049737902113</v>
      </c>
      <c r="M240" s="2">
        <f>SUMIF(A:A,A240,L:L)</f>
        <v>4409.449679903017</v>
      </c>
      <c r="N240" s="3">
        <f t="shared" si="35"/>
        <v>0.02380580457861805</v>
      </c>
      <c r="O240" s="7">
        <f t="shared" si="36"/>
        <v>42.00656174831336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7</v>
      </c>
      <c r="B241" s="5">
        <v>0.84375</v>
      </c>
      <c r="C241" s="1" t="s">
        <v>21</v>
      </c>
      <c r="D241" s="1">
        <v>8</v>
      </c>
      <c r="E241" s="1">
        <v>15</v>
      </c>
      <c r="F241" s="1" t="s">
        <v>102</v>
      </c>
      <c r="G241" s="2">
        <v>25.3598</v>
      </c>
      <c r="H241" s="6">
        <f>1+_xlfn.COUNTIFS(A:A,A241,O:O,"&lt;"&amp;O241)</f>
        <v>15</v>
      </c>
      <c r="I241" s="2">
        <f>_xlfn.AVERAGEIF(A:A,A241,G:G)</f>
        <v>49.2021111111111</v>
      </c>
      <c r="J241" s="2">
        <f t="shared" si="32"/>
        <v>-23.8423111111111</v>
      </c>
      <c r="K241" s="2">
        <f t="shared" si="33"/>
        <v>66.1576888888889</v>
      </c>
      <c r="L241" s="2">
        <f t="shared" si="34"/>
        <v>52.95599752472664</v>
      </c>
      <c r="M241" s="2">
        <f>SUMIF(A:A,A241,L:L)</f>
        <v>4409.449679903017</v>
      </c>
      <c r="N241" s="3">
        <f t="shared" si="35"/>
        <v>0.012009661379306494</v>
      </c>
      <c r="O241" s="7">
        <f t="shared" si="36"/>
        <v>83.26629439553321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16</v>
      </c>
      <c r="B242" s="5">
        <v>0.8541666666666666</v>
      </c>
      <c r="C242" s="1" t="s">
        <v>147</v>
      </c>
      <c r="D242" s="1">
        <v>6</v>
      </c>
      <c r="E242" s="1">
        <v>7</v>
      </c>
      <c r="F242" s="1" t="s">
        <v>183</v>
      </c>
      <c r="G242" s="2">
        <v>71.2724000000001</v>
      </c>
      <c r="H242" s="6">
        <f>1+_xlfn.COUNTIFS(A:A,A242,O:O,"&lt;"&amp;O242)</f>
        <v>1</v>
      </c>
      <c r="I242" s="2">
        <f>_xlfn.AVERAGEIF(A:A,A242,G:G)</f>
        <v>52.10338148148149</v>
      </c>
      <c r="J242" s="2">
        <f t="shared" si="32"/>
        <v>19.169018518518612</v>
      </c>
      <c r="K242" s="2">
        <f t="shared" si="33"/>
        <v>109.16901851851861</v>
      </c>
      <c r="L242" s="2">
        <f t="shared" si="34"/>
        <v>699.3428519003178</v>
      </c>
      <c r="M242" s="2">
        <f>SUMIF(A:A,A242,L:L)</f>
        <v>2555.3549065573825</v>
      </c>
      <c r="N242" s="3">
        <f t="shared" si="35"/>
        <v>0.2736773863018833</v>
      </c>
      <c r="O242" s="7">
        <f t="shared" si="36"/>
        <v>3.65393726355212</v>
      </c>
      <c r="P242" s="3">
        <f t="shared" si="37"/>
        <v>0.2736773863018833</v>
      </c>
      <c r="Q242" s="3">
        <f>IF(ISNUMBER(P242),SUMIF(A:A,A242,P:P),"")</f>
        <v>0.9868212459604886</v>
      </c>
      <c r="R242" s="3">
        <f t="shared" si="38"/>
        <v>0.2773322802099876</v>
      </c>
      <c r="S242" s="8">
        <f t="shared" si="39"/>
        <v>3.605782923079961</v>
      </c>
    </row>
    <row r="243" spans="1:19" ht="15">
      <c r="A243" s="1">
        <v>16</v>
      </c>
      <c r="B243" s="5">
        <v>0.8541666666666666</v>
      </c>
      <c r="C243" s="1" t="s">
        <v>147</v>
      </c>
      <c r="D243" s="1">
        <v>6</v>
      </c>
      <c r="E243" s="1">
        <v>2</v>
      </c>
      <c r="F243" s="1" t="s">
        <v>178</v>
      </c>
      <c r="G243" s="2">
        <v>64.9937</v>
      </c>
      <c r="H243" s="6">
        <f>1+_xlfn.COUNTIFS(A:A,A243,O:O,"&lt;"&amp;O243)</f>
        <v>2</v>
      </c>
      <c r="I243" s="2">
        <f>_xlfn.AVERAGEIF(A:A,A243,G:G)</f>
        <v>52.10338148148149</v>
      </c>
      <c r="J243" s="2">
        <f t="shared" si="32"/>
        <v>12.890318518518512</v>
      </c>
      <c r="K243" s="2">
        <f t="shared" si="33"/>
        <v>102.89031851851851</v>
      </c>
      <c r="L243" s="2">
        <f t="shared" si="34"/>
        <v>479.82387578053965</v>
      </c>
      <c r="M243" s="2">
        <f>SUMIF(A:A,A243,L:L)</f>
        <v>2555.3549065573825</v>
      </c>
      <c r="N243" s="3">
        <f t="shared" si="35"/>
        <v>0.1877719116625434</v>
      </c>
      <c r="O243" s="7">
        <f t="shared" si="36"/>
        <v>5.325610157269754</v>
      </c>
      <c r="P243" s="3">
        <f t="shared" si="37"/>
        <v>0.1877719116625434</v>
      </c>
      <c r="Q243" s="3">
        <f>IF(ISNUMBER(P243),SUMIF(A:A,A243,P:P),"")</f>
        <v>0.9868212459604886</v>
      </c>
      <c r="R243" s="3">
        <f t="shared" si="38"/>
        <v>0.19027955917161274</v>
      </c>
      <c r="S243" s="8">
        <f t="shared" si="39"/>
        <v>5.255425250896772</v>
      </c>
    </row>
    <row r="244" spans="1:19" ht="15">
      <c r="A244" s="1">
        <v>16</v>
      </c>
      <c r="B244" s="5">
        <v>0.8541666666666666</v>
      </c>
      <c r="C244" s="1" t="s">
        <v>147</v>
      </c>
      <c r="D244" s="1">
        <v>6</v>
      </c>
      <c r="E244" s="1">
        <v>5</v>
      </c>
      <c r="F244" s="1" t="s">
        <v>181</v>
      </c>
      <c r="G244" s="2">
        <v>57.5158666666667</v>
      </c>
      <c r="H244" s="6">
        <f>1+_xlfn.COUNTIFS(A:A,A244,O:O,"&lt;"&amp;O244)</f>
        <v>3</v>
      </c>
      <c r="I244" s="2">
        <f>_xlfn.AVERAGEIF(A:A,A244,G:G)</f>
        <v>52.10338148148149</v>
      </c>
      <c r="J244" s="2">
        <f t="shared" si="32"/>
        <v>5.412485185185211</v>
      </c>
      <c r="K244" s="2">
        <f t="shared" si="33"/>
        <v>95.4124851851852</v>
      </c>
      <c r="L244" s="2">
        <f t="shared" si="34"/>
        <v>306.35639418537943</v>
      </c>
      <c r="M244" s="2">
        <f>SUMIF(A:A,A244,L:L)</f>
        <v>2555.3549065573825</v>
      </c>
      <c r="N244" s="3">
        <f t="shared" si="35"/>
        <v>0.1198880020146039</v>
      </c>
      <c r="O244" s="7">
        <f t="shared" si="36"/>
        <v>8.341118236987445</v>
      </c>
      <c r="P244" s="3">
        <f t="shared" si="37"/>
        <v>0.1198880020146039</v>
      </c>
      <c r="Q244" s="3">
        <f>IF(ISNUMBER(P244),SUMIF(A:A,A244,P:P),"")</f>
        <v>0.9868212459604886</v>
      </c>
      <c r="R244" s="3">
        <f t="shared" si="38"/>
        <v>0.1214890766745856</v>
      </c>
      <c r="S244" s="8">
        <f t="shared" si="39"/>
        <v>8.231192691327704</v>
      </c>
    </row>
    <row r="245" spans="1:19" ht="15">
      <c r="A245" s="1">
        <v>16</v>
      </c>
      <c r="B245" s="5">
        <v>0.8541666666666666</v>
      </c>
      <c r="C245" s="1" t="s">
        <v>147</v>
      </c>
      <c r="D245" s="1">
        <v>6</v>
      </c>
      <c r="E245" s="1">
        <v>3</v>
      </c>
      <c r="F245" s="1" t="s">
        <v>179</v>
      </c>
      <c r="G245" s="2">
        <v>54.4263333333333</v>
      </c>
      <c r="H245" s="6">
        <f>1+_xlfn.COUNTIFS(A:A,A245,O:O,"&lt;"&amp;O245)</f>
        <v>4</v>
      </c>
      <c r="I245" s="2">
        <f>_xlfn.AVERAGEIF(A:A,A245,G:G)</f>
        <v>52.10338148148149</v>
      </c>
      <c r="J245" s="2">
        <f t="shared" si="32"/>
        <v>2.322951851851805</v>
      </c>
      <c r="K245" s="2">
        <f t="shared" si="33"/>
        <v>92.3229518518518</v>
      </c>
      <c r="L245" s="2">
        <f t="shared" si="34"/>
        <v>254.51941275852084</v>
      </c>
      <c r="M245" s="2">
        <f>SUMIF(A:A,A245,L:L)</f>
        <v>2555.3549065573825</v>
      </c>
      <c r="N245" s="3">
        <f t="shared" si="35"/>
        <v>0.09960237308148077</v>
      </c>
      <c r="O245" s="7">
        <f t="shared" si="36"/>
        <v>10.039921430204673</v>
      </c>
      <c r="P245" s="3">
        <f t="shared" si="37"/>
        <v>0.09960237308148077</v>
      </c>
      <c r="Q245" s="3">
        <f>IF(ISNUMBER(P245),SUMIF(A:A,A245,P:P),"")</f>
        <v>0.9868212459604886</v>
      </c>
      <c r="R245" s="3">
        <f t="shared" si="38"/>
        <v>0.10093253817669504</v>
      </c>
      <c r="S245" s="8">
        <f t="shared" si="39"/>
        <v>9.907607775099986</v>
      </c>
    </row>
    <row r="246" spans="1:19" ht="15">
      <c r="A246" s="1">
        <v>16</v>
      </c>
      <c r="B246" s="5">
        <v>0.8541666666666666</v>
      </c>
      <c r="C246" s="1" t="s">
        <v>147</v>
      </c>
      <c r="D246" s="1">
        <v>6</v>
      </c>
      <c r="E246" s="1">
        <v>4</v>
      </c>
      <c r="F246" s="1" t="s">
        <v>180</v>
      </c>
      <c r="G246" s="2">
        <v>51.374133333333305</v>
      </c>
      <c r="H246" s="6">
        <f>1+_xlfn.COUNTIFS(A:A,A246,O:O,"&lt;"&amp;O246)</f>
        <v>5</v>
      </c>
      <c r="I246" s="2">
        <f>_xlfn.AVERAGEIF(A:A,A246,G:G)</f>
        <v>52.10338148148149</v>
      </c>
      <c r="J246" s="2">
        <f t="shared" si="32"/>
        <v>-0.7292481481481872</v>
      </c>
      <c r="K246" s="2">
        <f t="shared" si="33"/>
        <v>89.27075185185181</v>
      </c>
      <c r="L246" s="2">
        <f t="shared" si="34"/>
        <v>211.92768566129837</v>
      </c>
      <c r="M246" s="2">
        <f>SUMIF(A:A,A246,L:L)</f>
        <v>2555.3549065573825</v>
      </c>
      <c r="N246" s="3">
        <f t="shared" si="35"/>
        <v>0.08293473643033443</v>
      </c>
      <c r="O246" s="7">
        <f t="shared" si="36"/>
        <v>12.05767381729132</v>
      </c>
      <c r="P246" s="3">
        <f t="shared" si="37"/>
        <v>0.08293473643033443</v>
      </c>
      <c r="Q246" s="3">
        <f>IF(ISNUMBER(P246),SUMIF(A:A,A246,P:P),"")</f>
        <v>0.9868212459604886</v>
      </c>
      <c r="R246" s="3">
        <f t="shared" si="38"/>
        <v>0.08404230935422631</v>
      </c>
      <c r="S246" s="8">
        <f t="shared" si="39"/>
        <v>11.89876869976458</v>
      </c>
    </row>
    <row r="247" spans="1:19" ht="15">
      <c r="A247" s="1">
        <v>16</v>
      </c>
      <c r="B247" s="5">
        <v>0.8541666666666666</v>
      </c>
      <c r="C247" s="1" t="s">
        <v>147</v>
      </c>
      <c r="D247" s="1">
        <v>6</v>
      </c>
      <c r="E247" s="1">
        <v>8</v>
      </c>
      <c r="F247" s="1" t="s">
        <v>184</v>
      </c>
      <c r="G247" s="2">
        <v>49.7697</v>
      </c>
      <c r="H247" s="6">
        <f>1+_xlfn.COUNTIFS(A:A,A247,O:O,"&lt;"&amp;O247)</f>
        <v>6</v>
      </c>
      <c r="I247" s="2">
        <f>_xlfn.AVERAGEIF(A:A,A247,G:G)</f>
        <v>52.10338148148149</v>
      </c>
      <c r="J247" s="2">
        <f t="shared" si="32"/>
        <v>-2.3336814814814915</v>
      </c>
      <c r="K247" s="2">
        <f t="shared" si="33"/>
        <v>87.66631851851851</v>
      </c>
      <c r="L247" s="2">
        <f t="shared" si="34"/>
        <v>192.4774706147545</v>
      </c>
      <c r="M247" s="2">
        <f>SUMIF(A:A,A247,L:L)</f>
        <v>2555.3549065573825</v>
      </c>
      <c r="N247" s="3">
        <f t="shared" si="35"/>
        <v>0.07532318509684567</v>
      </c>
      <c r="O247" s="7">
        <f t="shared" si="36"/>
        <v>13.276124724601924</v>
      </c>
      <c r="P247" s="3">
        <f t="shared" si="37"/>
        <v>0.07532318509684567</v>
      </c>
      <c r="Q247" s="3">
        <f>IF(ISNUMBER(P247),SUMIF(A:A,A247,P:P),"")</f>
        <v>0.9868212459604886</v>
      </c>
      <c r="R247" s="3">
        <f t="shared" si="38"/>
        <v>0.07632910763238832</v>
      </c>
      <c r="S247" s="8">
        <f t="shared" si="39"/>
        <v>13.101161942258518</v>
      </c>
    </row>
    <row r="248" spans="1:19" ht="15">
      <c r="A248" s="1">
        <v>16</v>
      </c>
      <c r="B248" s="5">
        <v>0.8541666666666666</v>
      </c>
      <c r="C248" s="1" t="s">
        <v>147</v>
      </c>
      <c r="D248" s="1">
        <v>6</v>
      </c>
      <c r="E248" s="1">
        <v>6</v>
      </c>
      <c r="F248" s="1" t="s">
        <v>182</v>
      </c>
      <c r="G248" s="2">
        <v>49.6193333333333</v>
      </c>
      <c r="H248" s="6">
        <f>1+_xlfn.COUNTIFS(A:A,A248,O:O,"&lt;"&amp;O248)</f>
        <v>7</v>
      </c>
      <c r="I248" s="2">
        <f>_xlfn.AVERAGEIF(A:A,A248,G:G)</f>
        <v>52.10338148148149</v>
      </c>
      <c r="J248" s="2">
        <f t="shared" si="32"/>
        <v>-2.48404814814819</v>
      </c>
      <c r="K248" s="2">
        <f t="shared" si="33"/>
        <v>87.51595185185181</v>
      </c>
      <c r="L248" s="2">
        <f t="shared" si="34"/>
        <v>190.74874886465602</v>
      </c>
      <c r="M248" s="2">
        <f>SUMIF(A:A,A248,L:L)</f>
        <v>2555.3549065573825</v>
      </c>
      <c r="N248" s="3">
        <f t="shared" si="35"/>
        <v>0.07464667564382906</v>
      </c>
      <c r="O248" s="7">
        <f t="shared" si="36"/>
        <v>13.396443865382889</v>
      </c>
      <c r="P248" s="3">
        <f t="shared" si="37"/>
        <v>0.07464667564382906</v>
      </c>
      <c r="Q248" s="3">
        <f>IF(ISNUMBER(P248),SUMIF(A:A,A248,P:P),"")</f>
        <v>0.9868212459604886</v>
      </c>
      <c r="R248" s="3">
        <f t="shared" si="38"/>
        <v>0.07564356356269394</v>
      </c>
      <c r="S248" s="8">
        <f t="shared" si="39"/>
        <v>13.219895426676885</v>
      </c>
    </row>
    <row r="249" spans="1:19" ht="15">
      <c r="A249" s="1">
        <v>16</v>
      </c>
      <c r="B249" s="5">
        <v>0.8541666666666666</v>
      </c>
      <c r="C249" s="1" t="s">
        <v>147</v>
      </c>
      <c r="D249" s="1">
        <v>6</v>
      </c>
      <c r="E249" s="1">
        <v>9</v>
      </c>
      <c r="F249" s="1" t="s">
        <v>185</v>
      </c>
      <c r="G249" s="2">
        <v>49.2423</v>
      </c>
      <c r="H249" s="6">
        <f>1+_xlfn.COUNTIFS(A:A,A249,O:O,"&lt;"&amp;O249)</f>
        <v>8</v>
      </c>
      <c r="I249" s="2">
        <f>_xlfn.AVERAGEIF(A:A,A249,G:G)</f>
        <v>52.10338148148149</v>
      </c>
      <c r="J249" s="2">
        <f t="shared" si="32"/>
        <v>-2.8610814814814916</v>
      </c>
      <c r="K249" s="2">
        <f t="shared" si="33"/>
        <v>87.13891851851851</v>
      </c>
      <c r="L249" s="2">
        <f t="shared" si="34"/>
        <v>186.48207299473736</v>
      </c>
      <c r="M249" s="2">
        <f>SUMIF(A:A,A249,L:L)</f>
        <v>2555.3549065573825</v>
      </c>
      <c r="N249" s="3">
        <f t="shared" si="35"/>
        <v>0.07297697572896798</v>
      </c>
      <c r="O249" s="7">
        <f t="shared" si="36"/>
        <v>13.702952061400005</v>
      </c>
      <c r="P249" s="3">
        <f t="shared" si="37"/>
        <v>0.07297697572896798</v>
      </c>
      <c r="Q249" s="3">
        <f>IF(ISNUMBER(P249),SUMIF(A:A,A249,P:P),"")</f>
        <v>0.9868212459604886</v>
      </c>
      <c r="R249" s="3">
        <f t="shared" si="38"/>
        <v>0.07395156521781039</v>
      </c>
      <c r="S249" s="8">
        <f t="shared" si="39"/>
        <v>13.5223642265676</v>
      </c>
    </row>
    <row r="250" spans="1:19" ht="15">
      <c r="A250" s="1">
        <v>16</v>
      </c>
      <c r="B250" s="5">
        <v>0.8541666666666666</v>
      </c>
      <c r="C250" s="1" t="s">
        <v>147</v>
      </c>
      <c r="D250" s="1">
        <v>6</v>
      </c>
      <c r="E250" s="1">
        <v>1</v>
      </c>
      <c r="F250" s="1" t="s">
        <v>177</v>
      </c>
      <c r="G250" s="2">
        <v>20.7166666666667</v>
      </c>
      <c r="H250" s="6">
        <f>1+_xlfn.COUNTIFS(A:A,A250,O:O,"&lt;"&amp;O250)</f>
        <v>9</v>
      </c>
      <c r="I250" s="2">
        <f>_xlfn.AVERAGEIF(A:A,A250,G:G)</f>
        <v>52.10338148148149</v>
      </c>
      <c r="J250" s="2">
        <f t="shared" si="32"/>
        <v>-31.38671481481479</v>
      </c>
      <c r="K250" s="2">
        <f t="shared" si="33"/>
        <v>58.613285185185205</v>
      </c>
      <c r="L250" s="2">
        <f t="shared" si="34"/>
        <v>33.67639379717811</v>
      </c>
      <c r="M250" s="2">
        <f>SUMIF(A:A,A250,L:L)</f>
        <v>2555.3549065573825</v>
      </c>
      <c r="N250" s="3">
        <f t="shared" si="35"/>
        <v>0.013178754039511293</v>
      </c>
      <c r="O250" s="7">
        <f t="shared" si="36"/>
        <v>75.87970736853383</v>
      </c>
      <c r="P250" s="3">
        <f t="shared" si="37"/>
      </c>
      <c r="Q250" s="3">
        <f>IF(ISNUMBER(P250),SUMIF(A:A,A250,P:P),"")</f>
      </c>
      <c r="R250" s="3">
        <f t="shared" si="38"/>
      </c>
      <c r="S250" s="8">
        <f t="shared" si="39"/>
      </c>
    </row>
    <row r="251" spans="1:19" ht="15">
      <c r="A251" s="1">
        <v>17</v>
      </c>
      <c r="B251" s="5">
        <v>0.875</v>
      </c>
      <c r="C251" s="1" t="s">
        <v>147</v>
      </c>
      <c r="D251" s="1">
        <v>7</v>
      </c>
      <c r="E251" s="1">
        <v>3</v>
      </c>
      <c r="F251" s="1" t="s">
        <v>19</v>
      </c>
      <c r="G251" s="2">
        <v>79.1723999999999</v>
      </c>
      <c r="H251" s="6">
        <f>1+_xlfn.COUNTIFS(A:A,A251,O:O,"&lt;"&amp;O251)</f>
        <v>1</v>
      </c>
      <c r="I251" s="2">
        <f>_xlfn.AVERAGEIF(A:A,A251,G:G)</f>
        <v>47.62266999999997</v>
      </c>
      <c r="J251" s="2">
        <f t="shared" si="32"/>
        <v>31.549729999999926</v>
      </c>
      <c r="K251" s="2">
        <f t="shared" si="33"/>
        <v>121.54972999999993</v>
      </c>
      <c r="L251" s="2">
        <f t="shared" si="34"/>
        <v>1469.9501975776561</v>
      </c>
      <c r="M251" s="2">
        <f>SUMIF(A:A,A251,L:L)</f>
        <v>3517.2383874307507</v>
      </c>
      <c r="N251" s="3">
        <f t="shared" si="35"/>
        <v>0.41792737246093115</v>
      </c>
      <c r="O251" s="7">
        <f t="shared" si="36"/>
        <v>2.392760239922984</v>
      </c>
      <c r="P251" s="3">
        <f t="shared" si="37"/>
        <v>0.41792737246093115</v>
      </c>
      <c r="Q251" s="3">
        <f>IF(ISNUMBER(P251),SUMIF(A:A,A251,P:P),"")</f>
        <v>0.92744098198848</v>
      </c>
      <c r="R251" s="3">
        <f t="shared" si="38"/>
        <v>0.45062422361892385</v>
      </c>
      <c r="S251" s="8">
        <f t="shared" si="39"/>
        <v>2.2191439065771634</v>
      </c>
    </row>
    <row r="252" spans="1:19" ht="15">
      <c r="A252" s="1">
        <v>17</v>
      </c>
      <c r="B252" s="5">
        <v>0.875</v>
      </c>
      <c r="C252" s="1" t="s">
        <v>147</v>
      </c>
      <c r="D252" s="1">
        <v>7</v>
      </c>
      <c r="E252" s="1">
        <v>6</v>
      </c>
      <c r="F252" s="1" t="s">
        <v>189</v>
      </c>
      <c r="G252" s="2">
        <v>59.333233333333304</v>
      </c>
      <c r="H252" s="6">
        <f>1+_xlfn.COUNTIFS(A:A,A252,O:O,"&lt;"&amp;O252)</f>
        <v>2</v>
      </c>
      <c r="I252" s="2">
        <f>_xlfn.AVERAGEIF(A:A,A252,G:G)</f>
        <v>47.62266999999997</v>
      </c>
      <c r="J252" s="2">
        <f t="shared" si="32"/>
        <v>11.710563333333333</v>
      </c>
      <c r="K252" s="2">
        <f t="shared" si="33"/>
        <v>101.71056333333334</v>
      </c>
      <c r="L252" s="2">
        <f t="shared" si="34"/>
        <v>447.0336180718491</v>
      </c>
      <c r="M252" s="2">
        <f>SUMIF(A:A,A252,L:L)</f>
        <v>3517.2383874307507</v>
      </c>
      <c r="N252" s="3">
        <f t="shared" si="35"/>
        <v>0.12709790148696612</v>
      </c>
      <c r="O252" s="7">
        <f t="shared" si="36"/>
        <v>7.867950519250312</v>
      </c>
      <c r="P252" s="3">
        <f t="shared" si="37"/>
        <v>0.12709790148696612</v>
      </c>
      <c r="Q252" s="3">
        <f>IF(ISNUMBER(P252),SUMIF(A:A,A252,P:P),"")</f>
        <v>0.92744098198848</v>
      </c>
      <c r="R252" s="3">
        <f t="shared" si="38"/>
        <v>0.1370414980093524</v>
      </c>
      <c r="S252" s="8">
        <f t="shared" si="39"/>
        <v>7.29705975581028</v>
      </c>
    </row>
    <row r="253" spans="1:19" ht="15">
      <c r="A253" s="1">
        <v>17</v>
      </c>
      <c r="B253" s="5">
        <v>0.875</v>
      </c>
      <c r="C253" s="1" t="s">
        <v>147</v>
      </c>
      <c r="D253" s="1">
        <v>7</v>
      </c>
      <c r="E253" s="1">
        <v>5</v>
      </c>
      <c r="F253" s="1" t="s">
        <v>188</v>
      </c>
      <c r="G253" s="2">
        <v>55.799299999999995</v>
      </c>
      <c r="H253" s="6">
        <f>1+_xlfn.COUNTIFS(A:A,A253,O:O,"&lt;"&amp;O253)</f>
        <v>3</v>
      </c>
      <c r="I253" s="2">
        <f>_xlfn.AVERAGEIF(A:A,A253,G:G)</f>
        <v>47.62266999999997</v>
      </c>
      <c r="J253" s="2">
        <f t="shared" si="32"/>
        <v>8.176630000000024</v>
      </c>
      <c r="K253" s="2">
        <f t="shared" si="33"/>
        <v>98.17663000000002</v>
      </c>
      <c r="L253" s="2">
        <f t="shared" si="34"/>
        <v>361.6213970409249</v>
      </c>
      <c r="M253" s="2">
        <f>SUMIF(A:A,A253,L:L)</f>
        <v>3517.2383874307507</v>
      </c>
      <c r="N253" s="3">
        <f t="shared" si="35"/>
        <v>0.10281401406660971</v>
      </c>
      <c r="O253" s="7">
        <f t="shared" si="36"/>
        <v>9.726300534790266</v>
      </c>
      <c r="P253" s="3">
        <f t="shared" si="37"/>
        <v>0.10281401406660971</v>
      </c>
      <c r="Q253" s="3">
        <f>IF(ISNUMBER(P253),SUMIF(A:A,A253,P:P),"")</f>
        <v>0.92744098198848</v>
      </c>
      <c r="R253" s="3">
        <f t="shared" si="38"/>
        <v>0.11085774304060976</v>
      </c>
      <c r="S253" s="8">
        <f t="shared" si="39"/>
        <v>9.020569719100964</v>
      </c>
    </row>
    <row r="254" spans="1:19" ht="15">
      <c r="A254" s="1">
        <v>17</v>
      </c>
      <c r="B254" s="5">
        <v>0.875</v>
      </c>
      <c r="C254" s="1" t="s">
        <v>147</v>
      </c>
      <c r="D254" s="1">
        <v>7</v>
      </c>
      <c r="E254" s="1">
        <v>2</v>
      </c>
      <c r="F254" s="1" t="s">
        <v>186</v>
      </c>
      <c r="G254" s="2">
        <v>54.2834333333333</v>
      </c>
      <c r="H254" s="6">
        <f>1+_xlfn.COUNTIFS(A:A,A254,O:O,"&lt;"&amp;O254)</f>
        <v>4</v>
      </c>
      <c r="I254" s="2">
        <f>_xlfn.AVERAGEIF(A:A,A254,G:G)</f>
        <v>47.62266999999997</v>
      </c>
      <c r="J254" s="2">
        <f t="shared" si="32"/>
        <v>6.660763333333328</v>
      </c>
      <c r="K254" s="2">
        <f t="shared" si="33"/>
        <v>96.66076333333334</v>
      </c>
      <c r="L254" s="2">
        <f t="shared" si="34"/>
        <v>330.1825885223841</v>
      </c>
      <c r="M254" s="2">
        <f>SUMIF(A:A,A254,L:L)</f>
        <v>3517.2383874307507</v>
      </c>
      <c r="N254" s="3">
        <f t="shared" si="35"/>
        <v>0.09387552168835896</v>
      </c>
      <c r="O254" s="7">
        <f t="shared" si="36"/>
        <v>10.652404183912036</v>
      </c>
      <c r="P254" s="3">
        <f t="shared" si="37"/>
        <v>0.09387552168835896</v>
      </c>
      <c r="Q254" s="3">
        <f>IF(ISNUMBER(P254),SUMIF(A:A,A254,P:P),"")</f>
        <v>0.92744098198848</v>
      </c>
      <c r="R254" s="3">
        <f t="shared" si="38"/>
        <v>0.1012199412269718</v>
      </c>
      <c r="S254" s="8">
        <f t="shared" si="39"/>
        <v>9.879476196865571</v>
      </c>
    </row>
    <row r="255" spans="1:19" ht="15">
      <c r="A255" s="1">
        <v>17</v>
      </c>
      <c r="B255" s="5">
        <v>0.875</v>
      </c>
      <c r="C255" s="1" t="s">
        <v>147</v>
      </c>
      <c r="D255" s="1">
        <v>7</v>
      </c>
      <c r="E255" s="1">
        <v>10</v>
      </c>
      <c r="F255" s="1" t="s">
        <v>193</v>
      </c>
      <c r="G255" s="2">
        <v>50.8838</v>
      </c>
      <c r="H255" s="6">
        <f>1+_xlfn.COUNTIFS(A:A,A255,O:O,"&lt;"&amp;O255)</f>
        <v>5</v>
      </c>
      <c r="I255" s="2">
        <f>_xlfn.AVERAGEIF(A:A,A255,G:G)</f>
        <v>47.62266999999997</v>
      </c>
      <c r="J255" s="2">
        <f t="shared" si="32"/>
        <v>3.26113000000003</v>
      </c>
      <c r="K255" s="2">
        <f t="shared" si="33"/>
        <v>93.26113000000004</v>
      </c>
      <c r="L255" s="2">
        <f t="shared" si="34"/>
        <v>269.25740015886583</v>
      </c>
      <c r="M255" s="2">
        <f>SUMIF(A:A,A255,L:L)</f>
        <v>3517.2383874307507</v>
      </c>
      <c r="N255" s="3">
        <f t="shared" si="35"/>
        <v>0.07655363967398048</v>
      </c>
      <c r="O255" s="7">
        <f t="shared" si="36"/>
        <v>13.062736197242966</v>
      </c>
      <c r="P255" s="3">
        <f t="shared" si="37"/>
        <v>0.07655363967398048</v>
      </c>
      <c r="Q255" s="3">
        <f>IF(ISNUMBER(P255),SUMIF(A:A,A255,P:P),"")</f>
        <v>0.92744098198848</v>
      </c>
      <c r="R255" s="3">
        <f t="shared" si="38"/>
        <v>0.08254286920753234</v>
      </c>
      <c r="S255" s="8">
        <f t="shared" si="39"/>
        <v>12.114916886227482</v>
      </c>
    </row>
    <row r="256" spans="1:19" ht="15">
      <c r="A256" s="1">
        <v>17</v>
      </c>
      <c r="B256" s="5">
        <v>0.875</v>
      </c>
      <c r="C256" s="1" t="s">
        <v>147</v>
      </c>
      <c r="D256" s="1">
        <v>7</v>
      </c>
      <c r="E256" s="1">
        <v>7</v>
      </c>
      <c r="F256" s="1" t="s">
        <v>190</v>
      </c>
      <c r="G256" s="2">
        <v>46.1047666666666</v>
      </c>
      <c r="H256" s="6">
        <f>1+_xlfn.COUNTIFS(A:A,A256,O:O,"&lt;"&amp;O256)</f>
        <v>6</v>
      </c>
      <c r="I256" s="2">
        <f>_xlfn.AVERAGEIF(A:A,A256,G:G)</f>
        <v>47.62266999999997</v>
      </c>
      <c r="J256" s="2">
        <f t="shared" si="32"/>
        <v>-1.517903333333372</v>
      </c>
      <c r="K256" s="2">
        <f t="shared" si="33"/>
        <v>88.48209666666662</v>
      </c>
      <c r="L256" s="2">
        <f t="shared" si="34"/>
        <v>202.13298047755555</v>
      </c>
      <c r="M256" s="2">
        <f>SUMIF(A:A,A256,L:L)</f>
        <v>3517.2383874307507</v>
      </c>
      <c r="N256" s="3">
        <f t="shared" si="35"/>
        <v>0.05746922960920153</v>
      </c>
      <c r="O256" s="7">
        <f t="shared" si="36"/>
        <v>17.400616065329814</v>
      </c>
      <c r="P256" s="3">
        <f t="shared" si="37"/>
        <v>0.05746922960920153</v>
      </c>
      <c r="Q256" s="3">
        <f>IF(ISNUMBER(P256),SUMIF(A:A,A256,P:P),"")</f>
        <v>0.92744098198848</v>
      </c>
      <c r="R256" s="3">
        <f t="shared" si="38"/>
        <v>0.06196537647709358</v>
      </c>
      <c r="S256" s="8">
        <f t="shared" si="39"/>
        <v>16.138044450834006</v>
      </c>
    </row>
    <row r="257" spans="1:19" ht="15">
      <c r="A257" s="1">
        <v>17</v>
      </c>
      <c r="B257" s="5">
        <v>0.875</v>
      </c>
      <c r="C257" s="1" t="s">
        <v>147</v>
      </c>
      <c r="D257" s="1">
        <v>7</v>
      </c>
      <c r="E257" s="1">
        <v>4</v>
      </c>
      <c r="F257" s="1" t="s">
        <v>187</v>
      </c>
      <c r="G257" s="2">
        <v>42.1300333333333</v>
      </c>
      <c r="H257" s="6">
        <f>1+_xlfn.COUNTIFS(A:A,A257,O:O,"&lt;"&amp;O257)</f>
        <v>8</v>
      </c>
      <c r="I257" s="2">
        <f>_xlfn.AVERAGEIF(A:A,A257,G:G)</f>
        <v>47.62266999999997</v>
      </c>
      <c r="J257" s="2">
        <f t="shared" si="32"/>
        <v>-5.4926366666666695</v>
      </c>
      <c r="K257" s="2">
        <f t="shared" si="33"/>
        <v>84.50736333333333</v>
      </c>
      <c r="L257" s="2">
        <f t="shared" si="34"/>
        <v>159.24466609780401</v>
      </c>
      <c r="M257" s="2">
        <f>SUMIF(A:A,A257,L:L)</f>
        <v>3517.2383874307507</v>
      </c>
      <c r="N257" s="3">
        <f t="shared" si="35"/>
        <v>0.0452754827955031</v>
      </c>
      <c r="O257" s="7">
        <f t="shared" si="36"/>
        <v>22.087009088709774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17</v>
      </c>
      <c r="B258" s="5">
        <v>0.875</v>
      </c>
      <c r="C258" s="1" t="s">
        <v>147</v>
      </c>
      <c r="D258" s="1">
        <v>7</v>
      </c>
      <c r="E258" s="1">
        <v>8</v>
      </c>
      <c r="F258" s="1" t="s">
        <v>191</v>
      </c>
      <c r="G258" s="2">
        <v>23.3495666666667</v>
      </c>
      <c r="H258" s="6">
        <f>1+_xlfn.COUNTIFS(A:A,A258,O:O,"&lt;"&amp;O258)</f>
        <v>9</v>
      </c>
      <c r="I258" s="2">
        <f>_xlfn.AVERAGEIF(A:A,A258,G:G)</f>
        <v>47.62266999999997</v>
      </c>
      <c r="J258" s="2">
        <f t="shared" si="32"/>
        <v>-24.27310333333327</v>
      </c>
      <c r="K258" s="2">
        <f t="shared" si="33"/>
        <v>65.72689666666673</v>
      </c>
      <c r="L258" s="2">
        <f t="shared" si="34"/>
        <v>51.60475399862798</v>
      </c>
      <c r="M258" s="2">
        <f>SUMIF(A:A,A258,L:L)</f>
        <v>3517.2383874307507</v>
      </c>
      <c r="N258" s="3">
        <f t="shared" si="35"/>
        <v>0.01467195234279354</v>
      </c>
      <c r="O258" s="7">
        <f t="shared" si="36"/>
        <v>68.15725519250152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17</v>
      </c>
      <c r="B259" s="5">
        <v>0.875</v>
      </c>
      <c r="C259" s="1" t="s">
        <v>147</v>
      </c>
      <c r="D259" s="1">
        <v>7</v>
      </c>
      <c r="E259" s="1">
        <v>9</v>
      </c>
      <c r="F259" s="1" t="s">
        <v>192</v>
      </c>
      <c r="G259" s="2">
        <v>44.342633333333296</v>
      </c>
      <c r="H259" s="6">
        <f>1+_xlfn.COUNTIFS(A:A,A259,O:O,"&lt;"&amp;O259)</f>
        <v>7</v>
      </c>
      <c r="I259" s="2">
        <f>_xlfn.AVERAGEIF(A:A,A259,G:G)</f>
        <v>47.62266999999997</v>
      </c>
      <c r="J259" s="2">
        <f t="shared" si="32"/>
        <v>-3.2800366666666747</v>
      </c>
      <c r="K259" s="2">
        <f t="shared" si="33"/>
        <v>86.71996333333333</v>
      </c>
      <c r="L259" s="2">
        <f t="shared" si="34"/>
        <v>181.85284207711786</v>
      </c>
      <c r="M259" s="2">
        <f>SUMIF(A:A,A259,L:L)</f>
        <v>3517.2383874307507</v>
      </c>
      <c r="N259" s="3">
        <f t="shared" si="35"/>
        <v>0.05170330300243212</v>
      </c>
      <c r="O259" s="7">
        <f t="shared" si="36"/>
        <v>19.341124104836396</v>
      </c>
      <c r="P259" s="3">
        <f t="shared" si="37"/>
        <v>0.05170330300243212</v>
      </c>
      <c r="Q259" s="3">
        <f>IF(ISNUMBER(P259),SUMIF(A:A,A259,P:P),"")</f>
        <v>0.92744098198848</v>
      </c>
      <c r="R259" s="3">
        <f t="shared" si="38"/>
        <v>0.05574834841951629</v>
      </c>
      <c r="S259" s="8">
        <f t="shared" si="39"/>
        <v>17.93775113255053</v>
      </c>
    </row>
    <row r="260" spans="1:19" ht="15">
      <c r="A260" s="1">
        <v>17</v>
      </c>
      <c r="B260" s="5">
        <v>0.875</v>
      </c>
      <c r="C260" s="1" t="s">
        <v>147</v>
      </c>
      <c r="D260" s="1">
        <v>7</v>
      </c>
      <c r="E260" s="1">
        <v>11</v>
      </c>
      <c r="F260" s="1" t="s">
        <v>194</v>
      </c>
      <c r="G260" s="2">
        <v>20.8275333333333</v>
      </c>
      <c r="H260" s="6">
        <f>1+_xlfn.COUNTIFS(A:A,A260,O:O,"&lt;"&amp;O260)</f>
        <v>10</v>
      </c>
      <c r="I260" s="2">
        <f>_xlfn.AVERAGEIF(A:A,A260,G:G)</f>
        <v>47.62266999999997</v>
      </c>
      <c r="J260" s="2">
        <f t="shared" si="32"/>
        <v>-26.79513666666667</v>
      </c>
      <c r="K260" s="2">
        <f t="shared" si="33"/>
        <v>63.20486333333333</v>
      </c>
      <c r="L260" s="2">
        <f t="shared" si="34"/>
        <v>44.35794340796581</v>
      </c>
      <c r="M260" s="2">
        <f>SUMIF(A:A,A260,L:L)</f>
        <v>3517.2383874307507</v>
      </c>
      <c r="N260" s="3">
        <f t="shared" si="35"/>
        <v>0.012611582873223476</v>
      </c>
      <c r="O260" s="7">
        <f t="shared" si="36"/>
        <v>79.29218798721683</v>
      </c>
      <c r="P260" s="3">
        <f t="shared" si="37"/>
      </c>
      <c r="Q260" s="3">
        <f>IF(ISNUMBER(P260),SUMIF(A:A,A260,P:P),"")</f>
      </c>
      <c r="R260" s="3">
        <f t="shared" si="38"/>
      </c>
      <c r="S260" s="8">
        <f t="shared" si="39"/>
      </c>
    </row>
    <row r="261" spans="1:19" ht="15">
      <c r="A261" s="1">
        <v>18</v>
      </c>
      <c r="B261" s="5">
        <v>0.8958333333333334</v>
      </c>
      <c r="C261" s="1" t="s">
        <v>147</v>
      </c>
      <c r="D261" s="1">
        <v>8</v>
      </c>
      <c r="E261" s="1">
        <v>4</v>
      </c>
      <c r="F261" s="1" t="s">
        <v>197</v>
      </c>
      <c r="G261" s="2">
        <v>67.6444333333333</v>
      </c>
      <c r="H261" s="6">
        <f>1+_xlfn.COUNTIFS(A:A,A261,O:O,"&lt;"&amp;O261)</f>
        <v>1</v>
      </c>
      <c r="I261" s="2">
        <f>_xlfn.AVERAGEIF(A:A,A261,G:G)</f>
        <v>49.616590000000016</v>
      </c>
      <c r="J261" s="2">
        <f t="shared" si="32"/>
        <v>18.02784333333328</v>
      </c>
      <c r="K261" s="2">
        <f t="shared" si="33"/>
        <v>108.02784333333328</v>
      </c>
      <c r="L261" s="2">
        <f t="shared" si="34"/>
        <v>653.0610392351346</v>
      </c>
      <c r="M261" s="2">
        <f>SUMIF(A:A,A261,L:L)</f>
        <v>2905.8702613330065</v>
      </c>
      <c r="N261" s="3">
        <f t="shared" si="35"/>
        <v>0.22473853975007013</v>
      </c>
      <c r="O261" s="7">
        <f t="shared" si="36"/>
        <v>4.449615099893822</v>
      </c>
      <c r="P261" s="3">
        <f t="shared" si="37"/>
        <v>0.22473853975007013</v>
      </c>
      <c r="Q261" s="3">
        <f>IF(ISNUMBER(P261),SUMIF(A:A,A261,P:P),"")</f>
        <v>0.901620208507167</v>
      </c>
      <c r="R261" s="3">
        <f t="shared" si="38"/>
        <v>0.24926076149310677</v>
      </c>
      <c r="S261" s="8">
        <f t="shared" si="39"/>
        <v>4.011862894142906</v>
      </c>
    </row>
    <row r="262" spans="1:19" ht="15">
      <c r="A262" s="1">
        <v>18</v>
      </c>
      <c r="B262" s="5">
        <v>0.8958333333333334</v>
      </c>
      <c r="C262" s="1" t="s">
        <v>147</v>
      </c>
      <c r="D262" s="1">
        <v>8</v>
      </c>
      <c r="E262" s="1">
        <v>2</v>
      </c>
      <c r="F262" s="1" t="s">
        <v>196</v>
      </c>
      <c r="G262" s="2">
        <v>67.3793666666667</v>
      </c>
      <c r="H262" s="6">
        <f>1+_xlfn.COUNTIFS(A:A,A262,O:O,"&lt;"&amp;O262)</f>
        <v>2</v>
      </c>
      <c r="I262" s="2">
        <f>_xlfn.AVERAGEIF(A:A,A262,G:G)</f>
        <v>49.616590000000016</v>
      </c>
      <c r="J262" s="2">
        <f t="shared" si="32"/>
        <v>17.76277666666668</v>
      </c>
      <c r="K262" s="2">
        <f t="shared" si="33"/>
        <v>107.76277666666668</v>
      </c>
      <c r="L262" s="2">
        <f t="shared" si="34"/>
        <v>642.7569120768251</v>
      </c>
      <c r="M262" s="2">
        <f>SUMIF(A:A,A262,L:L)</f>
        <v>2905.8702613330065</v>
      </c>
      <c r="N262" s="3">
        <f t="shared" si="35"/>
        <v>0.22119257030490203</v>
      </c>
      <c r="O262" s="7">
        <f t="shared" si="36"/>
        <v>4.520947510224028</v>
      </c>
      <c r="P262" s="3">
        <f t="shared" si="37"/>
        <v>0.22119257030490203</v>
      </c>
      <c r="Q262" s="3">
        <f>IF(ISNUMBER(P262),SUMIF(A:A,A262,P:P),"")</f>
        <v>0.901620208507167</v>
      </c>
      <c r="R262" s="3">
        <f t="shared" si="38"/>
        <v>0.2453278755487697</v>
      </c>
      <c r="S262" s="8">
        <f t="shared" si="39"/>
        <v>4.076177636818145</v>
      </c>
    </row>
    <row r="263" spans="1:19" ht="15">
      <c r="A263" s="1">
        <v>18</v>
      </c>
      <c r="B263" s="5">
        <v>0.8958333333333334</v>
      </c>
      <c r="C263" s="1" t="s">
        <v>147</v>
      </c>
      <c r="D263" s="1">
        <v>8</v>
      </c>
      <c r="E263" s="1">
        <v>9</v>
      </c>
      <c r="F263" s="1" t="s">
        <v>202</v>
      </c>
      <c r="G263" s="2">
        <v>61.217300000000094</v>
      </c>
      <c r="H263" s="6">
        <f>1+_xlfn.COUNTIFS(A:A,A263,O:O,"&lt;"&amp;O263)</f>
        <v>3</v>
      </c>
      <c r="I263" s="2">
        <f>_xlfn.AVERAGEIF(A:A,A263,G:G)</f>
        <v>49.616590000000016</v>
      </c>
      <c r="J263" s="2">
        <f t="shared" si="32"/>
        <v>11.600710000000078</v>
      </c>
      <c r="K263" s="2">
        <f t="shared" si="33"/>
        <v>101.60071000000008</v>
      </c>
      <c r="L263" s="2">
        <f t="shared" si="34"/>
        <v>444.0968192348257</v>
      </c>
      <c r="M263" s="2">
        <f>SUMIF(A:A,A263,L:L)</f>
        <v>2905.8702613330065</v>
      </c>
      <c r="N263" s="3">
        <f t="shared" si="35"/>
        <v>0.15282747655468476</v>
      </c>
      <c r="O263" s="7">
        <f t="shared" si="36"/>
        <v>6.543325994407686</v>
      </c>
      <c r="P263" s="3">
        <f t="shared" si="37"/>
        <v>0.15282747655468476</v>
      </c>
      <c r="Q263" s="3">
        <f>IF(ISNUMBER(P263),SUMIF(A:A,A263,P:P),"")</f>
        <v>0.901620208507167</v>
      </c>
      <c r="R263" s="3">
        <f t="shared" si="38"/>
        <v>0.16950316232122248</v>
      </c>
      <c r="S263" s="8">
        <f t="shared" si="39"/>
        <v>5.8995949474082225</v>
      </c>
    </row>
    <row r="264" spans="1:19" ht="15">
      <c r="A264" s="1">
        <v>18</v>
      </c>
      <c r="B264" s="5">
        <v>0.8958333333333334</v>
      </c>
      <c r="C264" s="1" t="s">
        <v>147</v>
      </c>
      <c r="D264" s="1">
        <v>8</v>
      </c>
      <c r="E264" s="1">
        <v>6</v>
      </c>
      <c r="F264" s="1" t="s">
        <v>199</v>
      </c>
      <c r="G264" s="2">
        <v>55.4321333333333</v>
      </c>
      <c r="H264" s="6">
        <f>1+_xlfn.COUNTIFS(A:A,A264,O:O,"&lt;"&amp;O264)</f>
        <v>4</v>
      </c>
      <c r="I264" s="2">
        <f>_xlfn.AVERAGEIF(A:A,A264,G:G)</f>
        <v>49.616590000000016</v>
      </c>
      <c r="J264" s="2">
        <f t="shared" si="32"/>
        <v>5.815543333333281</v>
      </c>
      <c r="K264" s="2">
        <f t="shared" si="33"/>
        <v>95.81554333333328</v>
      </c>
      <c r="L264" s="2">
        <f t="shared" si="34"/>
        <v>313.8554720966651</v>
      </c>
      <c r="M264" s="2">
        <f>SUMIF(A:A,A264,L:L)</f>
        <v>2905.8702613330065</v>
      </c>
      <c r="N264" s="3">
        <f t="shared" si="35"/>
        <v>0.10800739326630864</v>
      </c>
      <c r="O264" s="7">
        <f t="shared" si="36"/>
        <v>9.258625449225944</v>
      </c>
      <c r="P264" s="3">
        <f t="shared" si="37"/>
        <v>0.10800739326630864</v>
      </c>
      <c r="Q264" s="3">
        <f>IF(ISNUMBER(P264),SUMIF(A:A,A264,P:P),"")</f>
        <v>0.901620208507167</v>
      </c>
      <c r="R264" s="3">
        <f t="shared" si="38"/>
        <v>0.11979256037876405</v>
      </c>
      <c r="S264" s="8">
        <f t="shared" si="39"/>
        <v>8.347763808020858</v>
      </c>
    </row>
    <row r="265" spans="1:19" ht="15">
      <c r="A265" s="1">
        <v>18</v>
      </c>
      <c r="B265" s="5">
        <v>0.8958333333333334</v>
      </c>
      <c r="C265" s="1" t="s">
        <v>147</v>
      </c>
      <c r="D265" s="1">
        <v>8</v>
      </c>
      <c r="E265" s="1">
        <v>7</v>
      </c>
      <c r="F265" s="1" t="s">
        <v>200</v>
      </c>
      <c r="G265" s="2">
        <v>48.1678333333333</v>
      </c>
      <c r="H265" s="6">
        <f>1+_xlfn.COUNTIFS(A:A,A265,O:O,"&lt;"&amp;O265)</f>
        <v>5</v>
      </c>
      <c r="I265" s="2">
        <f>_xlfn.AVERAGEIF(A:A,A265,G:G)</f>
        <v>49.616590000000016</v>
      </c>
      <c r="J265" s="2">
        <f t="shared" si="32"/>
        <v>-1.4487566666667178</v>
      </c>
      <c r="K265" s="2">
        <f t="shared" si="33"/>
        <v>88.55124333333328</v>
      </c>
      <c r="L265" s="2">
        <f t="shared" si="34"/>
        <v>202.9733318063757</v>
      </c>
      <c r="M265" s="2">
        <f>SUMIF(A:A,A265,L:L)</f>
        <v>2905.8702613330065</v>
      </c>
      <c r="N265" s="3">
        <f t="shared" si="35"/>
        <v>0.06984941293052292</v>
      </c>
      <c r="O265" s="7">
        <f t="shared" si="36"/>
        <v>14.316512595383864</v>
      </c>
      <c r="P265" s="3">
        <f t="shared" si="37"/>
        <v>0.06984941293052292</v>
      </c>
      <c r="Q265" s="3">
        <f>IF(ISNUMBER(P265),SUMIF(A:A,A265,P:P),"")</f>
        <v>0.901620208507167</v>
      </c>
      <c r="R265" s="3">
        <f t="shared" si="38"/>
        <v>0.07747099307609152</v>
      </c>
      <c r="S265" s="8">
        <f t="shared" si="39"/>
        <v>12.908057071345482</v>
      </c>
    </row>
    <row r="266" spans="1:19" ht="15">
      <c r="A266" s="1">
        <v>18</v>
      </c>
      <c r="B266" s="5">
        <v>0.8958333333333334</v>
      </c>
      <c r="C266" s="1" t="s">
        <v>147</v>
      </c>
      <c r="D266" s="1">
        <v>8</v>
      </c>
      <c r="E266" s="1">
        <v>11</v>
      </c>
      <c r="F266" s="1" t="s">
        <v>204</v>
      </c>
      <c r="G266" s="2">
        <v>47.8313666666667</v>
      </c>
      <c r="H266" s="6">
        <f>1+_xlfn.COUNTIFS(A:A,A266,O:O,"&lt;"&amp;O266)</f>
        <v>6</v>
      </c>
      <c r="I266" s="2">
        <f>_xlfn.AVERAGEIF(A:A,A266,G:G)</f>
        <v>49.616590000000016</v>
      </c>
      <c r="J266" s="2">
        <f t="shared" si="32"/>
        <v>-1.7852233333333132</v>
      </c>
      <c r="K266" s="2">
        <f t="shared" si="33"/>
        <v>88.2147766666667</v>
      </c>
      <c r="L266" s="2">
        <f t="shared" si="34"/>
        <v>198.9167906811363</v>
      </c>
      <c r="M266" s="2">
        <f>SUMIF(A:A,A266,L:L)</f>
        <v>2905.8702613330065</v>
      </c>
      <c r="N266" s="3">
        <f t="shared" si="35"/>
        <v>0.06845343143086072</v>
      </c>
      <c r="O266" s="7">
        <f t="shared" si="36"/>
        <v>14.608471468811892</v>
      </c>
      <c r="P266" s="3">
        <f t="shared" si="37"/>
        <v>0.06845343143086072</v>
      </c>
      <c r="Q266" s="3">
        <f>IF(ISNUMBER(P266),SUMIF(A:A,A266,P:P),"")</f>
        <v>0.901620208507167</v>
      </c>
      <c r="R266" s="3">
        <f t="shared" si="38"/>
        <v>0.075922689825465</v>
      </c>
      <c r="S266" s="8">
        <f t="shared" si="39"/>
        <v>13.171293091681177</v>
      </c>
    </row>
    <row r="267" spans="1:19" ht="15">
      <c r="A267" s="1">
        <v>18</v>
      </c>
      <c r="B267" s="5">
        <v>0.8958333333333334</v>
      </c>
      <c r="C267" s="1" t="s">
        <v>147</v>
      </c>
      <c r="D267" s="1">
        <v>8</v>
      </c>
      <c r="E267" s="1">
        <v>8</v>
      </c>
      <c r="F267" s="1" t="s">
        <v>201</v>
      </c>
      <c r="G267" s="2">
        <v>44.6479666666667</v>
      </c>
      <c r="H267" s="6">
        <f>1+_xlfn.COUNTIFS(A:A,A267,O:O,"&lt;"&amp;O267)</f>
        <v>7</v>
      </c>
      <c r="I267" s="2">
        <f>_xlfn.AVERAGEIF(A:A,A267,G:G)</f>
        <v>49.616590000000016</v>
      </c>
      <c r="J267" s="2">
        <f t="shared" si="32"/>
        <v>-4.968623333333319</v>
      </c>
      <c r="K267" s="2">
        <f t="shared" si="33"/>
        <v>85.03137666666669</v>
      </c>
      <c r="L267" s="2">
        <f t="shared" si="34"/>
        <v>164.3309857868787</v>
      </c>
      <c r="M267" s="2">
        <f>SUMIF(A:A,A267,L:L)</f>
        <v>2905.8702613330065</v>
      </c>
      <c r="N267" s="3">
        <f t="shared" si="35"/>
        <v>0.05655138426981779</v>
      </c>
      <c r="O267" s="7">
        <f t="shared" si="36"/>
        <v>17.683033101874273</v>
      </c>
      <c r="P267" s="3">
        <f t="shared" si="37"/>
        <v>0.05655138426981779</v>
      </c>
      <c r="Q267" s="3">
        <f>IF(ISNUMBER(P267),SUMIF(A:A,A267,P:P),"")</f>
        <v>0.901620208507167</v>
      </c>
      <c r="R267" s="3">
        <f t="shared" si="38"/>
        <v>0.06272195735658055</v>
      </c>
      <c r="S267" s="8">
        <f t="shared" si="39"/>
        <v>15.943379992351016</v>
      </c>
    </row>
    <row r="268" spans="1:19" ht="15">
      <c r="A268" s="1">
        <v>18</v>
      </c>
      <c r="B268" s="5">
        <v>0.8958333333333334</v>
      </c>
      <c r="C268" s="1" t="s">
        <v>147</v>
      </c>
      <c r="D268" s="1">
        <v>8</v>
      </c>
      <c r="E268" s="1">
        <v>1</v>
      </c>
      <c r="F268" s="1" t="s">
        <v>195</v>
      </c>
      <c r="G268" s="2">
        <v>34.4595</v>
      </c>
      <c r="H268" s="6">
        <f>1+_xlfn.COUNTIFS(A:A,A268,O:O,"&lt;"&amp;O268)</f>
        <v>9</v>
      </c>
      <c r="I268" s="2">
        <f>_xlfn.AVERAGEIF(A:A,A268,G:G)</f>
        <v>49.616590000000016</v>
      </c>
      <c r="J268" s="2">
        <f t="shared" si="32"/>
        <v>-15.157090000000018</v>
      </c>
      <c r="K268" s="2">
        <f t="shared" si="33"/>
        <v>74.84290999999999</v>
      </c>
      <c r="L268" s="2">
        <f t="shared" si="34"/>
        <v>89.17266977667703</v>
      </c>
      <c r="M268" s="2">
        <f>SUMIF(A:A,A268,L:L)</f>
        <v>2905.8702613330065</v>
      </c>
      <c r="N268" s="3">
        <f t="shared" si="35"/>
        <v>0.030687078829104694</v>
      </c>
      <c r="O268" s="7">
        <f t="shared" si="36"/>
        <v>32.58700528548078</v>
      </c>
      <c r="P268" s="3">
        <f t="shared" si="37"/>
      </c>
      <c r="Q268" s="3">
        <f>IF(ISNUMBER(P268),SUMIF(A:A,A268,P:P),"")</f>
      </c>
      <c r="R268" s="3">
        <f t="shared" si="38"/>
      </c>
      <c r="S268" s="8">
        <f t="shared" si="39"/>
      </c>
    </row>
    <row r="269" spans="1:19" ht="15">
      <c r="A269" s="1">
        <v>18</v>
      </c>
      <c r="B269" s="5">
        <v>0.8958333333333334</v>
      </c>
      <c r="C269" s="1" t="s">
        <v>147</v>
      </c>
      <c r="D269" s="1">
        <v>8</v>
      </c>
      <c r="E269" s="1">
        <v>5</v>
      </c>
      <c r="F269" s="1" t="s">
        <v>198</v>
      </c>
      <c r="G269" s="2">
        <v>27.7665333333333</v>
      </c>
      <c r="H269" s="6">
        <f>1+_xlfn.COUNTIFS(A:A,A269,O:O,"&lt;"&amp;O269)</f>
        <v>10</v>
      </c>
      <c r="I269" s="2">
        <f>_xlfn.AVERAGEIF(A:A,A269,G:G)</f>
        <v>49.616590000000016</v>
      </c>
      <c r="J269" s="2">
        <f t="shared" si="32"/>
        <v>-21.850056666666717</v>
      </c>
      <c r="K269" s="2">
        <f t="shared" si="33"/>
        <v>68.14994333333328</v>
      </c>
      <c r="L269" s="2">
        <f t="shared" si="34"/>
        <v>59.67997876015984</v>
      </c>
      <c r="M269" s="2">
        <f>SUMIF(A:A,A269,L:L)</f>
        <v>2905.8702613330065</v>
      </c>
      <c r="N269" s="3">
        <f t="shared" si="35"/>
        <v>0.020537729971737594</v>
      </c>
      <c r="O269" s="7">
        <f t="shared" si="36"/>
        <v>48.690872914198465</v>
      </c>
      <c r="P269" s="3">
        <f t="shared" si="37"/>
      </c>
      <c r="Q269" s="3">
        <f>IF(ISNUMBER(P269),SUMIF(A:A,A269,P:P),"")</f>
      </c>
      <c r="R269" s="3">
        <f t="shared" si="38"/>
      </c>
      <c r="S269" s="8">
        <f t="shared" si="39"/>
      </c>
    </row>
    <row r="270" spans="1:19" ht="15">
      <c r="A270" s="1">
        <v>18</v>
      </c>
      <c r="B270" s="5">
        <v>0.8958333333333334</v>
      </c>
      <c r="C270" s="1" t="s">
        <v>147</v>
      </c>
      <c r="D270" s="1">
        <v>8</v>
      </c>
      <c r="E270" s="1">
        <v>10</v>
      </c>
      <c r="F270" s="1" t="s">
        <v>203</v>
      </c>
      <c r="G270" s="2">
        <v>41.619466666666696</v>
      </c>
      <c r="H270" s="6">
        <f>1+_xlfn.COUNTIFS(A:A,A270,O:O,"&lt;"&amp;O270)</f>
        <v>8</v>
      </c>
      <c r="I270" s="2">
        <f>_xlfn.AVERAGEIF(A:A,A270,G:G)</f>
        <v>49.616590000000016</v>
      </c>
      <c r="J270" s="2">
        <f t="shared" si="32"/>
        <v>-7.99712333333332</v>
      </c>
      <c r="K270" s="2">
        <f t="shared" si="33"/>
        <v>82.00287666666668</v>
      </c>
      <c r="L270" s="2">
        <f t="shared" si="34"/>
        <v>137.02626187832848</v>
      </c>
      <c r="M270" s="2">
        <f>SUMIF(A:A,A270,L:L)</f>
        <v>2905.8702613330065</v>
      </c>
      <c r="N270" s="3">
        <f t="shared" si="35"/>
        <v>0.04715498269199073</v>
      </c>
      <c r="O270" s="7">
        <f t="shared" si="36"/>
        <v>21.206666674693743</v>
      </c>
      <c r="P270" s="3">
        <f t="shared" si="37"/>
      </c>
      <c r="Q270" s="3">
        <f>IF(ISNUMBER(P270),SUMIF(A:A,A270,P:P),"")</f>
      </c>
      <c r="R270" s="3">
        <f t="shared" si="38"/>
      </c>
      <c r="S270" s="8">
        <f t="shared" si="39"/>
      </c>
    </row>
  </sheetData>
  <sheetProtection/>
  <autoFilter ref="A1:S89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2017-02-01T22:34:56Z</dcterms:modified>
  <cp:category/>
  <cp:version/>
  <cp:contentType/>
  <cp:contentStatus/>
</cp:coreProperties>
</file>