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PRICES" sheetId="1" r:id="rId1"/>
  </sheets>
  <definedNames>
    <definedName name="_xlnm._FilterDatabase" localSheetId="0" hidden="1">'PRICES'!$A$1:$S$85</definedName>
    <definedName name="_xlfn.AVERAGEIF" hidden="1">#NAME?</definedName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<sst xmlns="http://schemas.openxmlformats.org/spreadsheetml/2006/main" count="911" uniqueCount="473">
  <si>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</si>
  <si>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</si>
  <si>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</si>
  <si>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</si>
  <si>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</si>
  <si>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</si>
  <si>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</si>
  <si>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</si>
  <si>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</si>
  <si>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</si>
  <si>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</si>
  <si>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</si>
  <si>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</si>
  <si>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</si>
  <si>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</si>
  <si>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</si>
  <si>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</si>
  <si>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</si>
  <si>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</si>
  <si>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Artie Fred          </t>
  </si>
  <si>
    <t xml:space="preserve">Kentucky Flyer      </t>
  </si>
  <si>
    <t xml:space="preserve">Momentary           </t>
  </si>
  <si>
    <t>Canberra</t>
  </si>
  <si>
    <t xml:space="preserve">Not Too Sure        </t>
  </si>
  <si>
    <t xml:space="preserve">Tableaux            </t>
  </si>
  <si>
    <t xml:space="preserve">Heysen              </t>
  </si>
  <si>
    <t xml:space="preserve">Girls Own           </t>
  </si>
  <si>
    <t xml:space="preserve">Its A Virtue        </t>
  </si>
  <si>
    <t xml:space="preserve">Via Torrone         </t>
  </si>
  <si>
    <t xml:space="preserve">Red Hot Tango       </t>
  </si>
  <si>
    <t xml:space="preserve">Born To Power       </t>
  </si>
  <si>
    <t xml:space="preserve">Halberd             </t>
  </si>
  <si>
    <t xml:space="preserve">Sealum              </t>
  </si>
  <si>
    <t xml:space="preserve">Starcrazy           </t>
  </si>
  <si>
    <t xml:space="preserve">Poets Dash          </t>
  </si>
  <si>
    <t xml:space="preserve">Call The Midwife    </t>
  </si>
  <si>
    <t xml:space="preserve">Millijule           </t>
  </si>
  <si>
    <t xml:space="preserve">Thunder Joe         </t>
  </si>
  <si>
    <t xml:space="preserve">Lightning Lass      </t>
  </si>
  <si>
    <t xml:space="preserve">Jazz Hands          </t>
  </si>
  <si>
    <t xml:space="preserve">Duvet               </t>
  </si>
  <si>
    <t xml:space="preserve">Manatassee          </t>
  </si>
  <si>
    <t xml:space="preserve">Youre Kidding Me    </t>
  </si>
  <si>
    <t xml:space="preserve">All Written         </t>
  </si>
  <si>
    <t xml:space="preserve">Little Bomb Bay     </t>
  </si>
  <si>
    <t xml:space="preserve">Ribands             </t>
  </si>
  <si>
    <t xml:space="preserve">Mcgovern            </t>
  </si>
  <si>
    <t xml:space="preserve">Mugga Malley        </t>
  </si>
  <si>
    <t xml:space="preserve">Obilic              </t>
  </si>
  <si>
    <t xml:space="preserve">Accede              </t>
  </si>
  <si>
    <t xml:space="preserve">Lochte              </t>
  </si>
  <si>
    <t xml:space="preserve">Varvo               </t>
  </si>
  <si>
    <t xml:space="preserve">Cash Strapped       </t>
  </si>
  <si>
    <t xml:space="preserve">Mucker              </t>
  </si>
  <si>
    <t xml:space="preserve">Epinician           </t>
  </si>
  <si>
    <t xml:space="preserve">Silver Comet        </t>
  </si>
  <si>
    <t xml:space="preserve">Balonne             </t>
  </si>
  <si>
    <t xml:space="preserve">Zariznik            </t>
  </si>
  <si>
    <t xml:space="preserve">Diamond Charlie     </t>
  </si>
  <si>
    <t xml:space="preserve">Nagas               </t>
  </si>
  <si>
    <t xml:space="preserve">Her Name Is Rio     </t>
  </si>
  <si>
    <t xml:space="preserve">Motime              </t>
  </si>
  <si>
    <t xml:space="preserve">Silk Belt           </t>
  </si>
  <si>
    <t xml:space="preserve">Silky Mover         </t>
  </si>
  <si>
    <t xml:space="preserve">Her Highness        </t>
  </si>
  <si>
    <t xml:space="preserve">Zaphod              </t>
  </si>
  <si>
    <t xml:space="preserve">Present Sense       </t>
  </si>
  <si>
    <t xml:space="preserve">Malizia             </t>
  </si>
  <si>
    <t xml:space="preserve">Premiers Gift       </t>
  </si>
  <si>
    <t xml:space="preserve">Striking Lago       </t>
  </si>
  <si>
    <t xml:space="preserve">Akumandi            </t>
  </si>
  <si>
    <t xml:space="preserve">Alabasta Bay        </t>
  </si>
  <si>
    <t xml:space="preserve">Victorian Crown     </t>
  </si>
  <si>
    <t xml:space="preserve">Orange Time         </t>
  </si>
  <si>
    <t xml:space="preserve">Already Leica       </t>
  </si>
  <si>
    <t xml:space="preserve">Immy                </t>
  </si>
  <si>
    <t xml:space="preserve">Spur With Ease      </t>
  </si>
  <si>
    <t>Canterbury</t>
  </si>
  <si>
    <t xml:space="preserve">Prescience          </t>
  </si>
  <si>
    <t xml:space="preserve">Sidewalk Talk       </t>
  </si>
  <si>
    <t xml:space="preserve">Monasterio          </t>
  </si>
  <si>
    <t xml:space="preserve">Sacred Edge         </t>
  </si>
  <si>
    <t xml:space="preserve">Smooth Whiskey      </t>
  </si>
  <si>
    <t xml:space="preserve">Vanell              </t>
  </si>
  <si>
    <t xml:space="preserve">Argie Bargie        </t>
  </si>
  <si>
    <t xml:space="preserve">Zaunkonig           </t>
  </si>
  <si>
    <t xml:space="preserve">Storm System        </t>
  </si>
  <si>
    <t xml:space="preserve">Hammond Lane        </t>
  </si>
  <si>
    <t xml:space="preserve">Recife Beach        </t>
  </si>
  <si>
    <t xml:space="preserve">Hes A Given         </t>
  </si>
  <si>
    <t xml:space="preserve">Le Cavalier         </t>
  </si>
  <si>
    <t xml:space="preserve">Fortensky           </t>
  </si>
  <si>
    <t xml:space="preserve">Colonel Custer      </t>
  </si>
  <si>
    <t xml:space="preserve">Mount Omei          </t>
  </si>
  <si>
    <t xml:space="preserve">Princess Aria       </t>
  </si>
  <si>
    <t xml:space="preserve">Lookin At You       </t>
  </si>
  <si>
    <t xml:space="preserve">Oh So Unfair        </t>
  </si>
  <si>
    <t xml:space="preserve">Leave Ya Numba      </t>
  </si>
  <si>
    <t xml:space="preserve">One Touch           </t>
  </si>
  <si>
    <t xml:space="preserve">Skyfire             </t>
  </si>
  <si>
    <t xml:space="preserve">Minute Silence      </t>
  </si>
  <si>
    <t xml:space="preserve">Realise Potential   </t>
  </si>
  <si>
    <t xml:space="preserve">Bogie               </t>
  </si>
  <si>
    <t xml:space="preserve">Magic Of Dreams     </t>
  </si>
  <si>
    <t xml:space="preserve">Beau Tirage         </t>
  </si>
  <si>
    <t xml:space="preserve">Know How            </t>
  </si>
  <si>
    <t xml:space="preserve">Showmaster          </t>
  </si>
  <si>
    <t xml:space="preserve">Tabrobane           </t>
  </si>
  <si>
    <t xml:space="preserve">Mitchell Road       </t>
  </si>
  <si>
    <t xml:space="preserve">Bryneich            </t>
  </si>
  <si>
    <t xml:space="preserve">Encostanati         </t>
  </si>
  <si>
    <t xml:space="preserve">Satirical Magic     </t>
  </si>
  <si>
    <t xml:space="preserve">Fortune Patch       </t>
  </si>
  <si>
    <t xml:space="preserve">Tree Of Jesse       </t>
  </si>
  <si>
    <t xml:space="preserve">Magnajoy            </t>
  </si>
  <si>
    <t xml:space="preserve">No Bad Blood        </t>
  </si>
  <si>
    <t xml:space="preserve">Pick Me Up          </t>
  </si>
  <si>
    <t xml:space="preserve">Outback Saga        </t>
  </si>
  <si>
    <t xml:space="preserve">Yasnat              </t>
  </si>
  <si>
    <t xml:space="preserve">Madame Lily         </t>
  </si>
  <si>
    <t xml:space="preserve">Gridelin            </t>
  </si>
  <si>
    <t xml:space="preserve">Oreilly Cyrus       </t>
  </si>
  <si>
    <t xml:space="preserve">Vienna Romance      </t>
  </si>
  <si>
    <t xml:space="preserve">Larapineta          </t>
  </si>
  <si>
    <t xml:space="preserve">Satirical Dame      </t>
  </si>
  <si>
    <t>Cranbourne</t>
  </si>
  <si>
    <t xml:space="preserve">Amour Of A Lady     </t>
  </si>
  <si>
    <t xml:space="preserve">Diplomatic Edge     </t>
  </si>
  <si>
    <t xml:space="preserve">Maeleena            </t>
  </si>
  <si>
    <t xml:space="preserve">Miss Eldorado       </t>
  </si>
  <si>
    <t xml:space="preserve">Peltier             </t>
  </si>
  <si>
    <t xml:space="preserve">Sunday Sesh         </t>
  </si>
  <si>
    <t xml:space="preserve">Suri                </t>
  </si>
  <si>
    <t xml:space="preserve">Daughterof Themoon  </t>
  </si>
  <si>
    <t xml:space="preserve">Half The Sky        </t>
  </si>
  <si>
    <t xml:space="preserve">Shewearsthepants    </t>
  </si>
  <si>
    <t xml:space="preserve">Zarsis              </t>
  </si>
  <si>
    <t xml:space="preserve">Katazyna            </t>
  </si>
  <si>
    <t xml:space="preserve">Count The Interest  </t>
  </si>
  <si>
    <t xml:space="preserve">Big Don             </t>
  </si>
  <si>
    <t xml:space="preserve">Gee Whizzer         </t>
  </si>
  <si>
    <t xml:space="preserve">I Bought A Horse    </t>
  </si>
  <si>
    <t xml:space="preserve">Flying Geepee       </t>
  </si>
  <si>
    <t xml:space="preserve">Cambodian Prince    </t>
  </si>
  <si>
    <t xml:space="preserve">Nordic Empire       </t>
  </si>
  <si>
    <t xml:space="preserve">A Private Party     </t>
  </si>
  <si>
    <t xml:space="preserve">Go One Better       </t>
  </si>
  <si>
    <t xml:space="preserve">Military            </t>
  </si>
  <si>
    <t xml:space="preserve">Cohesion            </t>
  </si>
  <si>
    <t xml:space="preserve">Knighthood          </t>
  </si>
  <si>
    <t xml:space="preserve">Treicheln           </t>
  </si>
  <si>
    <t xml:space="preserve">De Valor            </t>
  </si>
  <si>
    <t xml:space="preserve">Lake Jackson        </t>
  </si>
  <si>
    <t xml:space="preserve">Dont We Love It     </t>
  </si>
  <si>
    <t xml:space="preserve">Gazengiggle         </t>
  </si>
  <si>
    <t xml:space="preserve">Hard To Kiss        </t>
  </si>
  <si>
    <t xml:space="preserve">Hollywood Tycoon    </t>
  </si>
  <si>
    <t xml:space="preserve">Rokeby Red          </t>
  </si>
  <si>
    <t xml:space="preserve">Forsyth             </t>
  </si>
  <si>
    <t xml:space="preserve">The Contortionist   </t>
  </si>
  <si>
    <t xml:space="preserve">Bush Flight         </t>
  </si>
  <si>
    <t>Esperance</t>
  </si>
  <si>
    <t xml:space="preserve">Dark Shot           </t>
  </si>
  <si>
    <t xml:space="preserve">Rhino Buster        </t>
  </si>
  <si>
    <t xml:space="preserve">Finny Boy           </t>
  </si>
  <si>
    <t xml:space="preserve">Frank Heavens       </t>
  </si>
  <si>
    <t xml:space="preserve">Friars Luck         </t>
  </si>
  <si>
    <t xml:space="preserve">Mcdally             </t>
  </si>
  <si>
    <t xml:space="preserve">On A Dime           </t>
  </si>
  <si>
    <t xml:space="preserve">Rons Lad            </t>
  </si>
  <si>
    <t xml:space="preserve">Gibraltars Street   </t>
  </si>
  <si>
    <t xml:space="preserve">Ocean Digger        </t>
  </si>
  <si>
    <t xml:space="preserve">Fiery Combat        </t>
  </si>
  <si>
    <t xml:space="preserve">Brolo Boy           </t>
  </si>
  <si>
    <t xml:space="preserve">Always Easy         </t>
  </si>
  <si>
    <t xml:space="preserve">Sizzling Sam        </t>
  </si>
  <si>
    <t xml:space="preserve">Hes A Royal         </t>
  </si>
  <si>
    <t xml:space="preserve">Brother Rand        </t>
  </si>
  <si>
    <t xml:space="preserve">Heavens Gate        </t>
  </si>
  <si>
    <t xml:space="preserve">Hells Gate          </t>
  </si>
  <si>
    <t xml:space="preserve">Oh She Can Dance    </t>
  </si>
  <si>
    <t xml:space="preserve">Nobel Miss          </t>
  </si>
  <si>
    <t xml:space="preserve">Hockney             </t>
  </si>
  <si>
    <t xml:space="preserve">Galactic Ruler      </t>
  </si>
  <si>
    <t xml:space="preserve">Rhymes With Orange  </t>
  </si>
  <si>
    <t xml:space="preserve">Penthouse Pet       </t>
  </si>
  <si>
    <t xml:space="preserve">Hurry Harry         </t>
  </si>
  <si>
    <t xml:space="preserve">Bohemian Lass       </t>
  </si>
  <si>
    <t xml:space="preserve">Hala Belle          </t>
  </si>
  <si>
    <t xml:space="preserve">Madame Choisir      </t>
  </si>
  <si>
    <t xml:space="preserve">Scotty Too Hotty    </t>
  </si>
  <si>
    <t xml:space="preserve">Lets Go Macca       </t>
  </si>
  <si>
    <t xml:space="preserve">Greystat            </t>
  </si>
  <si>
    <t xml:space="preserve">Adamski             </t>
  </si>
  <si>
    <t xml:space="preserve">Tinker Tailor       </t>
  </si>
  <si>
    <t xml:space="preserve">Arlyah              </t>
  </si>
  <si>
    <t xml:space="preserve">Chhaya              </t>
  </si>
  <si>
    <t xml:space="preserve">Wild Business       </t>
  </si>
  <si>
    <t xml:space="preserve">Harmony Queen       </t>
  </si>
  <si>
    <t xml:space="preserve">Cee I Ay            </t>
  </si>
  <si>
    <t xml:space="preserve">Oosterman           </t>
  </si>
  <si>
    <t xml:space="preserve">Hey Bro             </t>
  </si>
  <si>
    <t xml:space="preserve">Incoherent          </t>
  </si>
  <si>
    <t xml:space="preserve">Jestpatim           </t>
  </si>
  <si>
    <t xml:space="preserve">Washington Square   </t>
  </si>
  <si>
    <t xml:space="preserve">Any Given Time      </t>
  </si>
  <si>
    <t xml:space="preserve">Bear Trader         </t>
  </si>
  <si>
    <t xml:space="preserve">Iron Jacket         </t>
  </si>
  <si>
    <t xml:space="preserve">Get Round It        </t>
  </si>
  <si>
    <t xml:space="preserve">Ultimate Success    </t>
  </si>
  <si>
    <t xml:space="preserve">On The Ropes        </t>
  </si>
  <si>
    <t xml:space="preserve">Black Moment        </t>
  </si>
  <si>
    <t xml:space="preserve">Brockys Deal        </t>
  </si>
  <si>
    <t xml:space="preserve">Cyclonic Halo       </t>
  </si>
  <si>
    <t xml:space="preserve">Formidable Storm    </t>
  </si>
  <si>
    <t xml:space="preserve">Haul In             </t>
  </si>
  <si>
    <t xml:space="preserve">Martinka            </t>
  </si>
  <si>
    <t xml:space="preserve">Rabasco             </t>
  </si>
  <si>
    <t xml:space="preserve">Raindance Maggie    </t>
  </si>
  <si>
    <t xml:space="preserve">Valmont             </t>
  </si>
  <si>
    <t xml:space="preserve">President Grover    </t>
  </si>
  <si>
    <t xml:space="preserve">Tempestuous Strike  </t>
  </si>
  <si>
    <t xml:space="preserve">Raczynski           </t>
  </si>
  <si>
    <t xml:space="preserve">Lonhmacc            </t>
  </si>
  <si>
    <t xml:space="preserve">Ripping Yarn        </t>
  </si>
  <si>
    <t xml:space="preserve">Penalty Point       </t>
  </si>
  <si>
    <t xml:space="preserve">Besannrose          </t>
  </si>
  <si>
    <t xml:space="preserve">Chop It Out         </t>
  </si>
  <si>
    <t xml:space="preserve">Jumbo               </t>
  </si>
  <si>
    <t xml:space="preserve">Livorno Express     </t>
  </si>
  <si>
    <t xml:space="preserve">Westeros            </t>
  </si>
  <si>
    <t>Hamilton</t>
  </si>
  <si>
    <t xml:space="preserve">Allaboutattitude    </t>
  </si>
  <si>
    <t xml:space="preserve">The Black Isle      </t>
  </si>
  <si>
    <t xml:space="preserve">Vladimir            </t>
  </si>
  <si>
    <t xml:space="preserve">Vegas Flyer         </t>
  </si>
  <si>
    <t xml:space="preserve">Az Lucky            </t>
  </si>
  <si>
    <t xml:space="preserve">Queens Palace       </t>
  </si>
  <si>
    <t xml:space="preserve">Zabextra            </t>
  </si>
  <si>
    <t xml:space="preserve">Doin It Solo        </t>
  </si>
  <si>
    <t xml:space="preserve">January Rain        </t>
  </si>
  <si>
    <t xml:space="preserve">Marcks Maha         </t>
  </si>
  <si>
    <t xml:space="preserve">Wadham Blues        </t>
  </si>
  <si>
    <t xml:space="preserve">Maitre Du Monde     </t>
  </si>
  <si>
    <t xml:space="preserve">Hi Roma             </t>
  </si>
  <si>
    <t xml:space="preserve">Miss Saks           </t>
  </si>
  <si>
    <t xml:space="preserve">Antarctic Fire      </t>
  </si>
  <si>
    <t xml:space="preserve">Along Came Jones    </t>
  </si>
  <si>
    <t xml:space="preserve">Bayside Luck        </t>
  </si>
  <si>
    <t xml:space="preserve">Doppler             </t>
  </si>
  <si>
    <t xml:space="preserve">Dynamic Dude        </t>
  </si>
  <si>
    <t xml:space="preserve">Fast Plan           </t>
  </si>
  <si>
    <t xml:space="preserve">Hypermarionation    </t>
  </si>
  <si>
    <t xml:space="preserve">None Better         </t>
  </si>
  <si>
    <t xml:space="preserve">One Over Rod        </t>
  </si>
  <si>
    <t xml:space="preserve">Yulong Xiong Hu     </t>
  </si>
  <si>
    <t xml:space="preserve">Annies Our Hero     </t>
  </si>
  <si>
    <t xml:space="preserve">Explosive Evie      </t>
  </si>
  <si>
    <t xml:space="preserve">Night Angel         </t>
  </si>
  <si>
    <t xml:space="preserve">This Kid Rocks      </t>
  </si>
  <si>
    <t xml:space="preserve">Rain Fast           </t>
  </si>
  <si>
    <t xml:space="preserve">Mexican Maracas     </t>
  </si>
  <si>
    <t xml:space="preserve">Queue For Quality   </t>
  </si>
  <si>
    <t xml:space="preserve">Montre              </t>
  </si>
  <si>
    <t xml:space="preserve">Capall Rua          </t>
  </si>
  <si>
    <t xml:space="preserve">Akerboy             </t>
  </si>
  <si>
    <t xml:space="preserve">Primostrat          </t>
  </si>
  <si>
    <t xml:space="preserve">Aldos Gold          </t>
  </si>
  <si>
    <t xml:space="preserve">Esprit Finale       </t>
  </si>
  <si>
    <t xml:space="preserve">Written Rulz        </t>
  </si>
  <si>
    <t xml:space="preserve">Trick N Treat       </t>
  </si>
  <si>
    <t xml:space="preserve">Street Outlaw       </t>
  </si>
  <si>
    <t xml:space="preserve">Invincible Magic    </t>
  </si>
  <si>
    <t xml:space="preserve">Playalone           </t>
  </si>
  <si>
    <t xml:space="preserve">Favonski            </t>
  </si>
  <si>
    <t xml:space="preserve">Down The Hatch      </t>
  </si>
  <si>
    <t xml:space="preserve">Grecian Spy         </t>
  </si>
  <si>
    <t xml:space="preserve">Silvere Lady        </t>
  </si>
  <si>
    <t xml:space="preserve">Steal The Light     </t>
  </si>
  <si>
    <t xml:space="preserve">Pumatilly           </t>
  </si>
  <si>
    <t xml:space="preserve">Gatum Express       </t>
  </si>
  <si>
    <t xml:space="preserve">Yarrayne Lass       </t>
  </si>
  <si>
    <t xml:space="preserve">Dorsay Girl         </t>
  </si>
  <si>
    <t xml:space="preserve">Daffey Dux          </t>
  </si>
  <si>
    <t xml:space="preserve">Smooth Consul       </t>
  </si>
  <si>
    <t xml:space="preserve">Brookwater          </t>
  </si>
  <si>
    <t xml:space="preserve">Grand Awakening     </t>
  </si>
  <si>
    <t xml:space="preserve">Sarimanok           </t>
  </si>
  <si>
    <t xml:space="preserve">Hot Seat            </t>
  </si>
  <si>
    <t xml:space="preserve">Kaewsrakoo          </t>
  </si>
  <si>
    <t xml:space="preserve">Makas Blu Girl      </t>
  </si>
  <si>
    <t xml:space="preserve">Rose Of Wadham      </t>
  </si>
  <si>
    <t xml:space="preserve">Kappy Lass          </t>
  </si>
  <si>
    <t xml:space="preserve">Saucy Mary          </t>
  </si>
  <si>
    <t>Ipswich</t>
  </si>
  <si>
    <t xml:space="preserve">Excitement Levels   </t>
  </si>
  <si>
    <t xml:space="preserve">Mishani Scout       </t>
  </si>
  <si>
    <t xml:space="preserve">Whats That          </t>
  </si>
  <si>
    <t xml:space="preserve">Captains Way        </t>
  </si>
  <si>
    <t xml:space="preserve">Democrat Queen      </t>
  </si>
  <si>
    <t xml:space="preserve">Pink Chaperone      </t>
  </si>
  <si>
    <t xml:space="preserve">Watched             </t>
  </si>
  <si>
    <t xml:space="preserve">Billy Da Boss       </t>
  </si>
  <si>
    <t xml:space="preserve">My Little Flicka    </t>
  </si>
  <si>
    <t xml:space="preserve">Saipan              </t>
  </si>
  <si>
    <t xml:space="preserve">Tips And Beers      </t>
  </si>
  <si>
    <t xml:space="preserve">Tralfaz             </t>
  </si>
  <si>
    <t xml:space="preserve">Crawfish            </t>
  </si>
  <si>
    <t xml:space="preserve">Roxy Rhythm         </t>
  </si>
  <si>
    <t xml:space="preserve">Media Maid          </t>
  </si>
  <si>
    <t xml:space="preserve">Miniver             </t>
  </si>
  <si>
    <t xml:space="preserve">Issy Command        </t>
  </si>
  <si>
    <t xml:space="preserve">Cloud Consort       </t>
  </si>
  <si>
    <t xml:space="preserve">Wes Done            </t>
  </si>
  <si>
    <t xml:space="preserve">Argyll Bay          </t>
  </si>
  <si>
    <t xml:space="preserve">Positive Quest      </t>
  </si>
  <si>
    <t xml:space="preserve">Beer N Barmaid      </t>
  </si>
  <si>
    <t xml:space="preserve">Alkippe             </t>
  </si>
  <si>
    <t xml:space="preserve">Big Britches        </t>
  </si>
  <si>
    <t xml:space="preserve">Rhodry              </t>
  </si>
  <si>
    <t xml:space="preserve">Scoutabout          </t>
  </si>
  <si>
    <t xml:space="preserve">Napayshini          </t>
  </si>
  <si>
    <t xml:space="preserve">Catenaccio          </t>
  </si>
  <si>
    <t xml:space="preserve">Fassler             </t>
  </si>
  <si>
    <t xml:space="preserve">Jessies Boy         </t>
  </si>
  <si>
    <t xml:space="preserve">Mishani Phoenix     </t>
  </si>
  <si>
    <t xml:space="preserve">Galway Town         </t>
  </si>
  <si>
    <t xml:space="preserve">Celtic Rush         </t>
  </si>
  <si>
    <t xml:space="preserve">Screaming Impulse   </t>
  </si>
  <si>
    <t xml:space="preserve">Parana              </t>
  </si>
  <si>
    <t>Pt Lincoln</t>
  </si>
  <si>
    <t xml:space="preserve">Insky               </t>
  </si>
  <si>
    <t xml:space="preserve">Midrada             </t>
  </si>
  <si>
    <t xml:space="preserve">Our Mission         </t>
  </si>
  <si>
    <t xml:space="preserve">Tickle Me Ernie     </t>
  </si>
  <si>
    <t xml:space="preserve">Veloce Rock         </t>
  </si>
  <si>
    <t xml:space="preserve">Danoxie             </t>
  </si>
  <si>
    <t xml:space="preserve">Kid Me              </t>
  </si>
  <si>
    <t xml:space="preserve">Liverpool Striker   </t>
  </si>
  <si>
    <t xml:space="preserve">Agnes Island        </t>
  </si>
  <si>
    <t xml:space="preserve">Aheckstar           </t>
  </si>
  <si>
    <t xml:space="preserve">Zipalang            </t>
  </si>
  <si>
    <t xml:space="preserve">Artful Diva         </t>
  </si>
  <si>
    <t xml:space="preserve">Value As            </t>
  </si>
  <si>
    <t xml:space="preserve">Dr Henleigh         </t>
  </si>
  <si>
    <t xml:space="preserve">Exalted Features    </t>
  </si>
  <si>
    <t xml:space="preserve">Duke Of Nullah      </t>
  </si>
  <si>
    <t xml:space="preserve">Phoenix Eagle       </t>
  </si>
  <si>
    <t xml:space="preserve">Flytir              </t>
  </si>
  <si>
    <t xml:space="preserve">High Tec            </t>
  </si>
  <si>
    <t xml:space="preserve">Innovate            </t>
  </si>
  <si>
    <t xml:space="preserve">Divadebeer          </t>
  </si>
  <si>
    <t xml:space="preserve">Lamu Lad            </t>
  </si>
  <si>
    <t xml:space="preserve">Bengal Tiger        </t>
  </si>
  <si>
    <t xml:space="preserve">Nitro Magic         </t>
  </si>
  <si>
    <t xml:space="preserve">Slide Of Hand       </t>
  </si>
  <si>
    <t xml:space="preserve">Classy Carmen       </t>
  </si>
  <si>
    <t xml:space="preserve">Zaazoe              </t>
  </si>
  <si>
    <t xml:space="preserve">Dutton Bay          </t>
  </si>
  <si>
    <t xml:space="preserve">Copper Coast Raida  </t>
  </si>
  <si>
    <t xml:space="preserve">Sandhill Jett       </t>
  </si>
  <si>
    <t xml:space="preserve">Milos               </t>
  </si>
  <si>
    <t xml:space="preserve">Artful Rambler      </t>
  </si>
  <si>
    <t xml:space="preserve">Moonshaft           </t>
  </si>
  <si>
    <t xml:space="preserve">Extreme Shot        </t>
  </si>
  <si>
    <t xml:space="preserve">Rock Out            </t>
  </si>
  <si>
    <t xml:space="preserve">I Dream Of Gina     </t>
  </si>
  <si>
    <t xml:space="preserve">Sweet Saturday      </t>
  </si>
  <si>
    <t xml:space="preserve">The Headmistress    </t>
  </si>
  <si>
    <t xml:space="preserve">Point Drummond      </t>
  </si>
  <si>
    <t xml:space="preserve">Heza Hussler        </t>
  </si>
  <si>
    <t xml:space="preserve">Ash Road            </t>
  </si>
  <si>
    <t xml:space="preserve">Bearded Dragon      </t>
  </si>
  <si>
    <t xml:space="preserve">Valik               </t>
  </si>
  <si>
    <t xml:space="preserve">Schooner Won        </t>
  </si>
  <si>
    <t xml:space="preserve">Here Comes Theboom  </t>
  </si>
  <si>
    <t xml:space="preserve">Boutonniere         </t>
  </si>
  <si>
    <t xml:space="preserve">Sumitee             </t>
  </si>
  <si>
    <t xml:space="preserve">Chloborough         </t>
  </si>
  <si>
    <t xml:space="preserve">Montalto            </t>
  </si>
  <si>
    <t xml:space="preserve">Moon Devil          </t>
  </si>
  <si>
    <t xml:space="preserve">Hard At It          </t>
  </si>
  <si>
    <t xml:space="preserve">The Headliner       </t>
  </si>
  <si>
    <t xml:space="preserve">Destony Hawk        </t>
  </si>
  <si>
    <t xml:space="preserve">Catch Him           </t>
  </si>
  <si>
    <t xml:space="preserve">Eye The World       </t>
  </si>
  <si>
    <t xml:space="preserve">Cosmic Kheleyf      </t>
  </si>
  <si>
    <t xml:space="preserve">Kooda Duchess       </t>
  </si>
  <si>
    <t xml:space="preserve">Dazzling Lilly      </t>
  </si>
  <si>
    <t xml:space="preserve">Heavens Flight      </t>
  </si>
  <si>
    <t xml:space="preserve">Geordies Second     </t>
  </si>
  <si>
    <t xml:space="preserve">Tintagel Rocker     </t>
  </si>
  <si>
    <t xml:space="preserve">Bold Senator        </t>
  </si>
  <si>
    <t xml:space="preserve">More Than Most      </t>
  </si>
  <si>
    <t xml:space="preserve">Arties Angel        </t>
  </si>
  <si>
    <t xml:space="preserve">Nippy Lippy         </t>
  </si>
  <si>
    <t xml:space="preserve">Sutanoc             </t>
  </si>
  <si>
    <t xml:space="preserve">Violets Are Blue    </t>
  </si>
  <si>
    <t xml:space="preserve">Hezafraar           </t>
  </si>
  <si>
    <t xml:space="preserve">Scenic Mint         </t>
  </si>
  <si>
    <t xml:space="preserve">All Is Well         </t>
  </si>
  <si>
    <t>Tamworth</t>
  </si>
  <si>
    <t xml:space="preserve">Me Auld Segotia     </t>
  </si>
  <si>
    <t xml:space="preserve">Tan Tat Nova        </t>
  </si>
  <si>
    <t xml:space="preserve">Knights Tale        </t>
  </si>
  <si>
    <t xml:space="preserve">Stoker Obrien       </t>
  </si>
  <si>
    <t xml:space="preserve">Dynamic Ahms        </t>
  </si>
  <si>
    <t xml:space="preserve">Lucky Show          </t>
  </si>
  <si>
    <t xml:space="preserve">Mishani Istana      </t>
  </si>
  <si>
    <t xml:space="preserve">One Fine Cat        </t>
  </si>
  <si>
    <t xml:space="preserve">Prepare For War     </t>
  </si>
  <si>
    <t xml:space="preserve">Queen Majesty       </t>
  </si>
  <si>
    <t xml:space="preserve">Supercharged        </t>
  </si>
  <si>
    <t xml:space="preserve">Cool Prince         </t>
  </si>
  <si>
    <t xml:space="preserve">Dubali              </t>
  </si>
  <si>
    <t xml:space="preserve">King Kestrel        </t>
  </si>
  <si>
    <t xml:space="preserve">Cash To Splash      </t>
  </si>
  <si>
    <t xml:space="preserve">Star Darci          </t>
  </si>
  <si>
    <t xml:space="preserve">Bonnie Sare         </t>
  </si>
  <si>
    <t xml:space="preserve">Our Minaan          </t>
  </si>
  <si>
    <t xml:space="preserve">Brave Maiden        </t>
  </si>
  <si>
    <t xml:space="preserve">Classic Attitude    </t>
  </si>
  <si>
    <t xml:space="preserve">Gravity Force       </t>
  </si>
  <si>
    <t xml:space="preserve">Yammananna          </t>
  </si>
  <si>
    <t xml:space="preserve">Exemption           </t>
  </si>
  <si>
    <t xml:space="preserve">Cavitation          </t>
  </si>
  <si>
    <t xml:space="preserve">Foghorn             </t>
  </si>
  <si>
    <t xml:space="preserve">Oakfield Invader    </t>
  </si>
  <si>
    <t xml:space="preserve">Coming In Hot       </t>
  </si>
  <si>
    <t xml:space="preserve">Flaming Commodity   </t>
  </si>
  <si>
    <t xml:space="preserve">Brienz Bella        </t>
  </si>
  <si>
    <t xml:space="preserve">Lukey               </t>
  </si>
  <si>
    <t xml:space="preserve">Cannonball Express  </t>
  </si>
  <si>
    <t xml:space="preserve">Bianbitten          </t>
  </si>
  <si>
    <t xml:space="preserve">Trades Hall         </t>
  </si>
  <si>
    <t xml:space="preserve">Attalea             </t>
  </si>
  <si>
    <t xml:space="preserve">Parkinson           </t>
  </si>
  <si>
    <t xml:space="preserve">Sadhika             </t>
  </si>
  <si>
    <t xml:space="preserve">High Hostess        </t>
  </si>
  <si>
    <t xml:space="preserve">Menneke Belle       </t>
  </si>
  <si>
    <t xml:space="preserve">Valbeata            </t>
  </si>
  <si>
    <t xml:space="preserve">Escort Arli         </t>
  </si>
  <si>
    <t xml:space="preserve">Dixie Rouge         </t>
  </si>
  <si>
    <t xml:space="preserve">Zariz Daughter      </t>
  </si>
  <si>
    <t xml:space="preserve">Bold Chloe          </t>
  </si>
  <si>
    <t xml:space="preserve">Lady Vidia          </t>
  </si>
  <si>
    <t xml:space="preserve">Capitano            </t>
  </si>
  <si>
    <t xml:space="preserve">Run Cannon Run      </t>
  </si>
  <si>
    <t xml:space="preserve">Opera Blu           </t>
  </si>
  <si>
    <t xml:space="preserve">Mapmaker            </t>
  </si>
  <si>
    <t xml:space="preserve">Sargent Doakes      </t>
  </si>
  <si>
    <t xml:space="preserve">Star Shaft          </t>
  </si>
  <si>
    <t xml:space="preserve">Fort Sumter         </t>
  </si>
  <si>
    <t xml:space="preserve">Hammoon Boy         </t>
  </si>
  <si>
    <t xml:space="preserve">Niccos Lass         </t>
  </si>
  <si>
    <t xml:space="preserve">One Last Poet       </t>
  </si>
  <si>
    <t xml:space="preserve">A Magic Zariz       </t>
  </si>
  <si>
    <t xml:space="preserve">Poets Trick         </t>
  </si>
  <si>
    <t xml:space="preserve">Frankiefourfingers  </t>
  </si>
  <si>
    <t xml:space="preserve">Grass Cutter        </t>
  </si>
  <si>
    <t xml:space="preserve">Settle The Future   </t>
  </si>
  <si>
    <t xml:space="preserve">Kyogle Town         </t>
  </si>
  <si>
    <t xml:space="preserve">So You Know         </t>
  </si>
  <si>
    <t xml:space="preserve">Three Hats          </t>
  </si>
  <si>
    <t xml:space="preserve">Snippety Sip        </t>
  </si>
  <si>
    <t xml:space="preserve">Dabamirak           </t>
  </si>
  <si>
    <t xml:space="preserve">Desert Marshal      </t>
  </si>
  <si>
    <t xml:space="preserve">Our Masquerade      </t>
  </si>
  <si>
    <t xml:space="preserve">La Grande           </t>
  </si>
  <si>
    <t xml:space="preserve">Hesco Gold          </t>
  </si>
  <si>
    <t xml:space="preserve">Keepa Coming        </t>
  </si>
  <si>
    <t xml:space="preserve">Rockatorio          </t>
  </si>
  <si>
    <t xml:space="preserve">Warwick Avenue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</si>
</sst>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2" fontId="36" fillId="0" borderId="10" xfId="58" applyNumberFormat="1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20" fontId="36" fillId="0" borderId="10" xfId="0" applyNumberFormat="1" applyFont="1" applyBorder="1" applyAlignment="1">
      <alignment horizontal="center"/>
    </xf>
    <xf numFmtId="0" fontId="36" fillId="0" borderId="10" xfId="0" applyNumberFormat="1" applyFont="1" applyBorder="1" applyAlignment="1">
      <alignment horizontal="center"/>
    </xf>
    <xf numFmtId="2" fontId="36" fillId="0" borderId="10" xfId="44" applyNumberFormat="1" applyFont="1" applyBorder="1" applyAlignment="1">
      <alignment horizontal="center"/>
    </xf>
    <xf numFmtId="164" fontId="36" fillId="0" borderId="10" xfId="44" applyFont="1" applyBorder="1" applyAlignment="1">
      <alignment horizontal="center"/>
    </xf>
    <xf numFmtId="0" fontId="0" fillId="0" borderId="0" xfId="0" applyAlignment="1">
      <alignment horizontal="center"/>
    </xf>
    <xf numFmtId="2" fontId="36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4" fillId="0" borderId="0" xfId="58" applyNumberFormat="1" applyFont="1" applyAlignment="1">
      <alignment horizontal="center"/>
    </xf>
    <xf numFmtId="0" fontId="3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7"/>
  <sheetViews>
    <sheetView tabSelected="1" zoomScalePageLayoutView="0" workbookViewId="0" topLeftCell="B1">
      <pane ySplit="1" topLeftCell="A2" activePane="bottomLeft" state="frozen"/>
      <selection pane="topLeft" activeCell="B1" sqref="B1"/>
      <selection pane="bottomLeft" activeCell="Y443" sqref="Y443"/>
    </sheetView>
  </sheetViews>
  <sheetFormatPr defaultColWidth="9.140625" defaultRowHeight="15"/>
  <cols>
    <col min="1" max="1" width="9.140625" style="11" hidden="1" customWidth="1"/>
    <col min="2" max="2" width="7.28125" style="11" bestFit="1" customWidth="1"/>
    <col min="3" max="3" width="13.140625" style="11" bestFit="1" customWidth="1"/>
    <col min="4" max="5" width="5.57421875" style="11" bestFit="1" customWidth="1"/>
    <col min="6" max="6" width="20.421875" style="11" bestFit="1" customWidth="1"/>
    <col min="7" max="7" width="9.28125" style="12" bestFit="1" customWidth="1"/>
    <col min="8" max="8" width="7.8515625" style="12" bestFit="1" customWidth="1"/>
    <col min="9" max="9" width="10.8515625" style="12" hidden="1" customWidth="1"/>
    <col min="10" max="10" width="9.57421875" style="12" hidden="1" customWidth="1"/>
    <col min="11" max="11" width="14.00390625" style="12" hidden="1" customWidth="1"/>
    <col min="12" max="13" width="7.57421875" style="12" hidden="1" customWidth="1"/>
    <col min="14" max="14" width="8.57421875" style="13" hidden="1" customWidth="1"/>
    <col min="15" max="15" width="8.8515625" style="12" hidden="1" customWidth="1"/>
    <col min="16" max="16" width="16.00390625" style="12" hidden="1" customWidth="1"/>
    <col min="17" max="17" width="15.00390625" style="12" hidden="1" customWidth="1"/>
    <col min="18" max="18" width="14.00390625" style="12" hidden="1" customWidth="1"/>
    <col min="19" max="19" width="8.140625" style="14" bestFit="1" customWidth="1"/>
    <col min="20" max="16384" width="9.140625" style="9" customWidth="1"/>
  </cols>
  <sheetData>
    <row r="1" spans="1:19" s="4" customFormat="1" ht="1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ht="15">
      <c r="A2" s="1">
        <v>23</v>
      </c>
      <c r="B2" s="5">
        <v>0.5625</v>
      </c>
      <c r="C2" s="1" t="s">
        <v>231</v>
      </c>
      <c r="D2" s="1">
        <v>1</v>
      </c>
      <c r="E2" s="1">
        <v>8</v>
      </c>
      <c r="F2" s="1" t="s">
        <v>237</v>
      </c>
      <c r="G2" s="2">
        <v>72.6609333333332</v>
      </c>
      <c r="H2" s="6">
        <f>1+_xlfn.COUNTIFS(A:A,A2,O:O,"&lt;"&amp;O2)</f>
        <v>1</v>
      </c>
      <c r="I2" s="2">
        <f>_xlfn.AVERAGEIF(A:A,A2,G:G)</f>
        <v>46.661590476190476</v>
      </c>
      <c r="J2" s="2">
        <f aca="true" t="shared" si="0" ref="J2:J55">G2-I2</f>
        <v>25.99934285714273</v>
      </c>
      <c r="K2" s="2">
        <f aca="true" t="shared" si="1" ref="K2:K55">90+J2</f>
        <v>115.99934285714272</v>
      </c>
      <c r="L2" s="2">
        <f aca="true" t="shared" si="2" ref="L2:L55">EXP(0.06*K2)</f>
        <v>1053.5920147953243</v>
      </c>
      <c r="M2" s="2">
        <f>SUMIF(A:A,A2,L:L)</f>
        <v>2527.600398517965</v>
      </c>
      <c r="N2" s="3">
        <f aca="true" t="shared" si="3" ref="N2:N55">L2/M2</f>
        <v>0.41683488237028615</v>
      </c>
      <c r="O2" s="7">
        <f aca="true" t="shared" si="4" ref="O2:O55">1/N2</f>
        <v>2.399031468560426</v>
      </c>
      <c r="P2" s="3">
        <f aca="true" t="shared" si="5" ref="P2:P55">IF(O2&gt;21,"",N2)</f>
        <v>0.41683488237028615</v>
      </c>
      <c r="Q2" s="3">
        <f>IF(ISNUMBER(P2),SUMIF(A:A,A2,P:P),"")</f>
        <v>0.9520408925328293</v>
      </c>
      <c r="R2" s="3">
        <f aca="true" t="shared" si="6" ref="R2:R55">_xlfn.IFERROR(P2*(1/Q2),"")</f>
        <v>0.43783296036930724</v>
      </c>
      <c r="S2" s="8">
        <f aca="true" t="shared" si="7" ref="S2:S55">_xlfn.IFERROR(1/R2,"")</f>
        <v>2.2839760605426123</v>
      </c>
    </row>
    <row r="3" spans="1:19" ht="15">
      <c r="A3" s="1">
        <v>23</v>
      </c>
      <c r="B3" s="5">
        <v>0.5625</v>
      </c>
      <c r="C3" s="1" t="s">
        <v>231</v>
      </c>
      <c r="D3" s="1">
        <v>1</v>
      </c>
      <c r="E3" s="1">
        <v>5</v>
      </c>
      <c r="F3" s="1" t="s">
        <v>235</v>
      </c>
      <c r="G3" s="2">
        <v>63.515100000000004</v>
      </c>
      <c r="H3" s="6">
        <f>1+_xlfn.COUNTIFS(A:A,A3,O:O,"&lt;"&amp;O3)</f>
        <v>2</v>
      </c>
      <c r="I3" s="2">
        <f>_xlfn.AVERAGEIF(A:A,A3,G:G)</f>
        <v>46.661590476190476</v>
      </c>
      <c r="J3" s="2">
        <f t="shared" si="0"/>
        <v>16.853509523809528</v>
      </c>
      <c r="K3" s="2">
        <f t="shared" si="1"/>
        <v>106.85350952380952</v>
      </c>
      <c r="L3" s="2">
        <f t="shared" si="2"/>
        <v>608.6300253921548</v>
      </c>
      <c r="M3" s="2">
        <f>SUMIF(A:A,A3,L:L)</f>
        <v>2527.600398517965</v>
      </c>
      <c r="N3" s="3">
        <f t="shared" si="3"/>
        <v>0.2407936103147552</v>
      </c>
      <c r="O3" s="7">
        <f t="shared" si="4"/>
        <v>4.152934119359904</v>
      </c>
      <c r="P3" s="3">
        <f t="shared" si="5"/>
        <v>0.2407936103147552</v>
      </c>
      <c r="Q3" s="3">
        <f>IF(ISNUMBER(P3),SUMIF(A:A,A3,P:P),"")</f>
        <v>0.9520408925328293</v>
      </c>
      <c r="R3" s="3">
        <f t="shared" si="6"/>
        <v>0.2529236004497064</v>
      </c>
      <c r="S3" s="8">
        <f t="shared" si="7"/>
        <v>3.9537631056254434</v>
      </c>
    </row>
    <row r="4" spans="1:19" ht="15">
      <c r="A4" s="1">
        <v>23</v>
      </c>
      <c r="B4" s="5">
        <v>0.5625</v>
      </c>
      <c r="C4" s="1" t="s">
        <v>231</v>
      </c>
      <c r="D4" s="1">
        <v>1</v>
      </c>
      <c r="E4" s="1">
        <v>2</v>
      </c>
      <c r="F4" s="1" t="s">
        <v>233</v>
      </c>
      <c r="G4" s="2">
        <v>54.42716666666671</v>
      </c>
      <c r="H4" s="6">
        <f>1+_xlfn.COUNTIFS(A:A,A4,O:O,"&lt;"&amp;O4)</f>
        <v>3</v>
      </c>
      <c r="I4" s="2">
        <f>_xlfn.AVERAGEIF(A:A,A4,G:G)</f>
        <v>46.661590476190476</v>
      </c>
      <c r="J4" s="2">
        <f t="shared" si="0"/>
        <v>7.7655761904762315</v>
      </c>
      <c r="K4" s="2">
        <f t="shared" si="1"/>
        <v>97.76557619047622</v>
      </c>
      <c r="L4" s="2">
        <f t="shared" si="2"/>
        <v>352.81172984099817</v>
      </c>
      <c r="M4" s="2">
        <f>SUMIF(A:A,A4,L:L)</f>
        <v>2527.600398517965</v>
      </c>
      <c r="N4" s="3">
        <f t="shared" si="3"/>
        <v>0.1395836660129766</v>
      </c>
      <c r="O4" s="7">
        <f t="shared" si="4"/>
        <v>7.164162029581839</v>
      </c>
      <c r="P4" s="3">
        <f t="shared" si="5"/>
        <v>0.1395836660129766</v>
      </c>
      <c r="Q4" s="3">
        <f>IF(ISNUMBER(P4),SUMIF(A:A,A4,P:P),"")</f>
        <v>0.9520408925328293</v>
      </c>
      <c r="R4" s="3">
        <f t="shared" si="6"/>
        <v>0.14661520015345697</v>
      </c>
      <c r="S4" s="8">
        <f t="shared" si="7"/>
        <v>6.8205752128929005</v>
      </c>
    </row>
    <row r="5" spans="1:19" ht="15">
      <c r="A5" s="1">
        <v>23</v>
      </c>
      <c r="B5" s="5">
        <v>0.5625</v>
      </c>
      <c r="C5" s="1" t="s">
        <v>231</v>
      </c>
      <c r="D5" s="1">
        <v>1</v>
      </c>
      <c r="E5" s="1">
        <v>1</v>
      </c>
      <c r="F5" s="1" t="s">
        <v>232</v>
      </c>
      <c r="G5" s="2">
        <v>49.1676</v>
      </c>
      <c r="H5" s="6">
        <f>1+_xlfn.COUNTIFS(A:A,A5,O:O,"&lt;"&amp;O5)</f>
        <v>4</v>
      </c>
      <c r="I5" s="2">
        <f>_xlfn.AVERAGEIF(A:A,A5,G:G)</f>
        <v>46.661590476190476</v>
      </c>
      <c r="J5" s="2">
        <f t="shared" si="0"/>
        <v>2.5060095238095244</v>
      </c>
      <c r="K5" s="2">
        <f t="shared" si="1"/>
        <v>92.50600952380952</v>
      </c>
      <c r="L5" s="2">
        <f t="shared" si="2"/>
        <v>257.33032514275305</v>
      </c>
      <c r="M5" s="2">
        <f>SUMIF(A:A,A5,L:L)</f>
        <v>2527.600398517965</v>
      </c>
      <c r="N5" s="3">
        <f t="shared" si="3"/>
        <v>0.10180815183192576</v>
      </c>
      <c r="O5" s="7">
        <f t="shared" si="4"/>
        <v>9.822396163824797</v>
      </c>
      <c r="P5" s="3">
        <f t="shared" si="5"/>
        <v>0.10180815183192576</v>
      </c>
      <c r="Q5" s="3">
        <f>IF(ISNUMBER(P5),SUMIF(A:A,A5,P:P),"")</f>
        <v>0.9520408925328293</v>
      </c>
      <c r="R5" s="3">
        <f t="shared" si="6"/>
        <v>0.10693674256057767</v>
      </c>
      <c r="S5" s="8">
        <f t="shared" si="7"/>
        <v>9.351322810618798</v>
      </c>
    </row>
    <row r="6" spans="1:19" ht="15">
      <c r="A6" s="1">
        <v>23</v>
      </c>
      <c r="B6" s="5">
        <v>0.5625</v>
      </c>
      <c r="C6" s="1" t="s">
        <v>231</v>
      </c>
      <c r="D6" s="1">
        <v>1</v>
      </c>
      <c r="E6" s="1">
        <v>3</v>
      </c>
      <c r="F6" s="1" t="s">
        <v>234</v>
      </c>
      <c r="G6" s="2">
        <v>38.2941</v>
      </c>
      <c r="H6" s="6">
        <f>1+_xlfn.COUNTIFS(A:A,A6,O:O,"&lt;"&amp;O6)</f>
        <v>5</v>
      </c>
      <c r="I6" s="2">
        <f>_xlfn.AVERAGEIF(A:A,A6,G:G)</f>
        <v>46.661590476190476</v>
      </c>
      <c r="J6" s="2">
        <f t="shared" si="0"/>
        <v>-8.367490476190476</v>
      </c>
      <c r="K6" s="2">
        <f t="shared" si="1"/>
        <v>81.63250952380952</v>
      </c>
      <c r="L6" s="2">
        <f t="shared" si="2"/>
        <v>134.0148442001482</v>
      </c>
      <c r="M6" s="2">
        <f>SUMIF(A:A,A6,L:L)</f>
        <v>2527.600398517965</v>
      </c>
      <c r="N6" s="3">
        <f t="shared" si="3"/>
        <v>0.05302058200288564</v>
      </c>
      <c r="O6" s="7">
        <f t="shared" si="4"/>
        <v>18.860600208907083</v>
      </c>
      <c r="P6" s="3">
        <f t="shared" si="5"/>
        <v>0.05302058200288564</v>
      </c>
      <c r="Q6" s="3">
        <f>IF(ISNUMBER(P6),SUMIF(A:A,A6,P:P),"")</f>
        <v>0.9520408925328293</v>
      </c>
      <c r="R6" s="3">
        <f t="shared" si="6"/>
        <v>0.055691496466951734</v>
      </c>
      <c r="S6" s="8">
        <f t="shared" si="7"/>
        <v>17.956062656592767</v>
      </c>
    </row>
    <row r="7" spans="1:19" ht="15">
      <c r="A7" s="1">
        <v>23</v>
      </c>
      <c r="B7" s="5">
        <v>0.5625</v>
      </c>
      <c r="C7" s="1" t="s">
        <v>231</v>
      </c>
      <c r="D7" s="1">
        <v>1</v>
      </c>
      <c r="E7" s="1">
        <v>6</v>
      </c>
      <c r="F7" s="1" t="s">
        <v>236</v>
      </c>
      <c r="G7" s="2">
        <v>19.1230666666667</v>
      </c>
      <c r="H7" s="6">
        <f>1+_xlfn.COUNTIFS(A:A,A7,O:O,"&lt;"&amp;O7)</f>
        <v>7</v>
      </c>
      <c r="I7" s="2">
        <f>_xlfn.AVERAGEIF(A:A,A7,G:G)</f>
        <v>46.661590476190476</v>
      </c>
      <c r="J7" s="2">
        <f t="shared" si="0"/>
        <v>-27.538523809523777</v>
      </c>
      <c r="K7" s="2">
        <f t="shared" si="1"/>
        <v>62.46147619047622</v>
      </c>
      <c r="L7" s="2">
        <f t="shared" si="2"/>
        <v>42.42291105750877</v>
      </c>
      <c r="M7" s="2">
        <f>SUMIF(A:A,A7,L:L)</f>
        <v>2527.600398517965</v>
      </c>
      <c r="N7" s="3">
        <f t="shared" si="3"/>
        <v>0.016783867846508906</v>
      </c>
      <c r="O7" s="7">
        <f t="shared" si="4"/>
        <v>59.58102203527556</v>
      </c>
      <c r="P7" s="3">
        <f t="shared" si="5"/>
      </c>
      <c r="Q7" s="3">
        <f>IF(ISNUMBER(P7),SUMIF(A:A,A7,P:P),"")</f>
      </c>
      <c r="R7" s="3">
        <f t="shared" si="6"/>
      </c>
      <c r="S7" s="8">
        <f t="shared" si="7"/>
      </c>
    </row>
    <row r="8" spans="1:19" ht="15">
      <c r="A8" s="1">
        <v>23</v>
      </c>
      <c r="B8" s="5">
        <v>0.5625</v>
      </c>
      <c r="C8" s="1" t="s">
        <v>231</v>
      </c>
      <c r="D8" s="1">
        <v>1</v>
      </c>
      <c r="E8" s="1">
        <v>9</v>
      </c>
      <c r="F8" s="1" t="s">
        <v>238</v>
      </c>
      <c r="G8" s="2">
        <v>29.4431666666667</v>
      </c>
      <c r="H8" s="6">
        <f>1+_xlfn.COUNTIFS(A:A,A8,O:O,"&lt;"&amp;O8)</f>
        <v>6</v>
      </c>
      <c r="I8" s="2">
        <f>_xlfn.AVERAGEIF(A:A,A8,G:G)</f>
        <v>46.661590476190476</v>
      </c>
      <c r="J8" s="2">
        <f t="shared" si="0"/>
        <v>-17.218423809523777</v>
      </c>
      <c r="K8" s="2">
        <f t="shared" si="1"/>
        <v>72.78157619047622</v>
      </c>
      <c r="L8" s="2">
        <f t="shared" si="2"/>
        <v>78.79854808907758</v>
      </c>
      <c r="M8" s="2">
        <f>SUMIF(A:A,A8,L:L)</f>
        <v>2527.600398517965</v>
      </c>
      <c r="N8" s="3">
        <f t="shared" si="3"/>
        <v>0.031175239620661706</v>
      </c>
      <c r="O8" s="7">
        <f t="shared" si="4"/>
        <v>32.07673821173262</v>
      </c>
      <c r="P8" s="3">
        <f t="shared" si="5"/>
      </c>
      <c r="Q8" s="3">
        <f>IF(ISNUMBER(P8),SUMIF(A:A,A8,P:P),"")</f>
      </c>
      <c r="R8" s="3">
        <f t="shared" si="6"/>
      </c>
      <c r="S8" s="8">
        <f t="shared" si="7"/>
      </c>
    </row>
    <row r="9" spans="1:19" ht="15">
      <c r="A9" s="1">
        <v>1</v>
      </c>
      <c r="B9" s="5">
        <v>0.5694444444444444</v>
      </c>
      <c r="C9" s="1" t="s">
        <v>22</v>
      </c>
      <c r="D9" s="1">
        <v>2</v>
      </c>
      <c r="E9" s="1">
        <v>2</v>
      </c>
      <c r="F9" s="1" t="s">
        <v>24</v>
      </c>
      <c r="G9" s="2">
        <v>55.3126666666666</v>
      </c>
      <c r="H9" s="6">
        <f>1+_xlfn.COUNTIFS(A:A,A9,O:O,"&lt;"&amp;O9)</f>
        <v>1</v>
      </c>
      <c r="I9" s="2">
        <f>_xlfn.AVERAGEIF(A:A,A9,G:G)</f>
        <v>44.5237571428571</v>
      </c>
      <c r="J9" s="2">
        <f t="shared" si="0"/>
        <v>10.788909523809501</v>
      </c>
      <c r="K9" s="2">
        <f t="shared" si="1"/>
        <v>100.78890952380951</v>
      </c>
      <c r="L9" s="2">
        <f t="shared" si="2"/>
        <v>422.9840922768374</v>
      </c>
      <c r="M9" s="2">
        <f>SUMIF(A:A,A9,L:L)</f>
        <v>1806.526750807005</v>
      </c>
      <c r="N9" s="3">
        <f t="shared" si="3"/>
        <v>0.2341421692692253</v>
      </c>
      <c r="O9" s="7">
        <f t="shared" si="4"/>
        <v>4.270909435583827</v>
      </c>
      <c r="P9" s="3">
        <f t="shared" si="5"/>
        <v>0.2341421692692253</v>
      </c>
      <c r="Q9" s="3">
        <f>IF(ISNUMBER(P9),SUMIF(A:A,A9,P:P),"")</f>
        <v>1</v>
      </c>
      <c r="R9" s="3">
        <f t="shared" si="6"/>
        <v>0.2341421692692253</v>
      </c>
      <c r="S9" s="8">
        <f t="shared" si="7"/>
        <v>4.270909435583827</v>
      </c>
    </row>
    <row r="10" spans="1:19" ht="15">
      <c r="A10" s="1">
        <v>1</v>
      </c>
      <c r="B10" s="5">
        <v>0.5694444444444444</v>
      </c>
      <c r="C10" s="1" t="s">
        <v>22</v>
      </c>
      <c r="D10" s="1">
        <v>2</v>
      </c>
      <c r="E10" s="1">
        <v>1</v>
      </c>
      <c r="F10" s="1" t="s">
        <v>23</v>
      </c>
      <c r="G10" s="2">
        <v>53.4285999999999</v>
      </c>
      <c r="H10" s="6">
        <f>1+_xlfn.COUNTIFS(A:A,A10,O:O,"&lt;"&amp;O10)</f>
        <v>2</v>
      </c>
      <c r="I10" s="2">
        <f>_xlfn.AVERAGEIF(A:A,A10,G:G)</f>
        <v>44.5237571428571</v>
      </c>
      <c r="J10" s="2">
        <f t="shared" si="0"/>
        <v>8.904842857142803</v>
      </c>
      <c r="K10" s="2">
        <f t="shared" si="1"/>
        <v>98.9048428571428</v>
      </c>
      <c r="L10" s="2">
        <f t="shared" si="2"/>
        <v>377.77189890638937</v>
      </c>
      <c r="M10" s="2">
        <f>SUMIF(A:A,A10,L:L)</f>
        <v>1806.526750807005</v>
      </c>
      <c r="N10" s="3">
        <f t="shared" si="3"/>
        <v>0.20911503177997917</v>
      </c>
      <c r="O10" s="7">
        <f t="shared" si="4"/>
        <v>4.782056992689804</v>
      </c>
      <c r="P10" s="3">
        <f t="shared" si="5"/>
        <v>0.20911503177997917</v>
      </c>
      <c r="Q10" s="3">
        <f>IF(ISNUMBER(P10),SUMIF(A:A,A10,P:P),"")</f>
        <v>1</v>
      </c>
      <c r="R10" s="3">
        <f t="shared" si="6"/>
        <v>0.20911503177997917</v>
      </c>
      <c r="S10" s="8">
        <f t="shared" si="7"/>
        <v>4.782056992689804</v>
      </c>
    </row>
    <row r="11" spans="1:19" ht="15">
      <c r="A11" s="1">
        <v>1</v>
      </c>
      <c r="B11" s="5">
        <v>0.5694444444444444</v>
      </c>
      <c r="C11" s="1" t="s">
        <v>22</v>
      </c>
      <c r="D11" s="1">
        <v>2</v>
      </c>
      <c r="E11" s="1">
        <v>3</v>
      </c>
      <c r="F11" s="1" t="s">
        <v>25</v>
      </c>
      <c r="G11" s="2">
        <v>50.010633333333296</v>
      </c>
      <c r="H11" s="6">
        <f>1+_xlfn.COUNTIFS(A:A,A11,O:O,"&lt;"&amp;O11)</f>
        <v>3</v>
      </c>
      <c r="I11" s="2">
        <f>_xlfn.AVERAGEIF(A:A,A11,G:G)</f>
        <v>44.5237571428571</v>
      </c>
      <c r="J11" s="2">
        <f t="shared" si="0"/>
        <v>5.486876190476195</v>
      </c>
      <c r="K11" s="2">
        <f t="shared" si="1"/>
        <v>95.4868761904762</v>
      </c>
      <c r="L11" s="2">
        <f t="shared" si="2"/>
        <v>307.72686002852384</v>
      </c>
      <c r="M11" s="2">
        <f>SUMIF(A:A,A11,L:L)</f>
        <v>1806.526750807005</v>
      </c>
      <c r="N11" s="3">
        <f t="shared" si="3"/>
        <v>0.17034171228909686</v>
      </c>
      <c r="O11" s="7">
        <f t="shared" si="4"/>
        <v>5.870552705862447</v>
      </c>
      <c r="P11" s="3">
        <f t="shared" si="5"/>
        <v>0.17034171228909686</v>
      </c>
      <c r="Q11" s="3">
        <f>IF(ISNUMBER(P11),SUMIF(A:A,A11,P:P),"")</f>
        <v>1</v>
      </c>
      <c r="R11" s="3">
        <f t="shared" si="6"/>
        <v>0.17034171228909686</v>
      </c>
      <c r="S11" s="8">
        <f t="shared" si="7"/>
        <v>5.870552705862447</v>
      </c>
    </row>
    <row r="12" spans="1:19" ht="15">
      <c r="A12" s="1">
        <v>1</v>
      </c>
      <c r="B12" s="5">
        <v>0.5694444444444444</v>
      </c>
      <c r="C12" s="1" t="s">
        <v>22</v>
      </c>
      <c r="D12" s="1">
        <v>2</v>
      </c>
      <c r="E12" s="1">
        <v>7</v>
      </c>
      <c r="F12" s="1" t="s">
        <v>28</v>
      </c>
      <c r="G12" s="2">
        <v>47.489633333333295</v>
      </c>
      <c r="H12" s="6">
        <f>1+_xlfn.COUNTIFS(A:A,A12,O:O,"&lt;"&amp;O12)</f>
        <v>4</v>
      </c>
      <c r="I12" s="2">
        <f>_xlfn.AVERAGEIF(A:A,A12,G:G)</f>
        <v>44.5237571428571</v>
      </c>
      <c r="J12" s="2">
        <f t="shared" si="0"/>
        <v>2.9658761904761946</v>
      </c>
      <c r="K12" s="2">
        <f t="shared" si="1"/>
        <v>92.9658761904762</v>
      </c>
      <c r="L12" s="2">
        <f t="shared" si="2"/>
        <v>264.52944581336806</v>
      </c>
      <c r="M12" s="2">
        <f>SUMIF(A:A,A12,L:L)</f>
        <v>1806.526750807005</v>
      </c>
      <c r="N12" s="3">
        <f t="shared" si="3"/>
        <v>0.14642985258601812</v>
      </c>
      <c r="O12" s="7">
        <f t="shared" si="4"/>
        <v>6.8292085414247365</v>
      </c>
      <c r="P12" s="3">
        <f t="shared" si="5"/>
        <v>0.14642985258601812</v>
      </c>
      <c r="Q12" s="3">
        <f>IF(ISNUMBER(P12),SUMIF(A:A,A12,P:P),"")</f>
        <v>1</v>
      </c>
      <c r="R12" s="3">
        <f t="shared" si="6"/>
        <v>0.14642985258601812</v>
      </c>
      <c r="S12" s="8">
        <f t="shared" si="7"/>
        <v>6.8292085414247365</v>
      </c>
    </row>
    <row r="13" spans="1:19" ht="15">
      <c r="A13" s="1">
        <v>1</v>
      </c>
      <c r="B13" s="5">
        <v>0.5694444444444444</v>
      </c>
      <c r="C13" s="1" t="s">
        <v>22</v>
      </c>
      <c r="D13" s="1">
        <v>2</v>
      </c>
      <c r="E13" s="1">
        <v>5</v>
      </c>
      <c r="F13" s="1" t="s">
        <v>26</v>
      </c>
      <c r="G13" s="2">
        <v>46.9885333333333</v>
      </c>
      <c r="H13" s="6">
        <f>1+_xlfn.COUNTIFS(A:A,A13,O:O,"&lt;"&amp;O13)</f>
        <v>5</v>
      </c>
      <c r="I13" s="2">
        <f>_xlfn.AVERAGEIF(A:A,A13,G:G)</f>
        <v>44.5237571428571</v>
      </c>
      <c r="J13" s="2">
        <f t="shared" si="0"/>
        <v>2.4647761904762007</v>
      </c>
      <c r="K13" s="2">
        <f t="shared" si="1"/>
        <v>92.4647761904762</v>
      </c>
      <c r="L13" s="2">
        <f t="shared" si="2"/>
        <v>256.6944767870844</v>
      </c>
      <c r="M13" s="2">
        <f>SUMIF(A:A,A13,L:L)</f>
        <v>1806.526750807005</v>
      </c>
      <c r="N13" s="3">
        <f t="shared" si="3"/>
        <v>0.14209281798479584</v>
      </c>
      <c r="O13" s="7">
        <f t="shared" si="4"/>
        <v>7.0376533746202545</v>
      </c>
      <c r="P13" s="3">
        <f t="shared" si="5"/>
        <v>0.14209281798479584</v>
      </c>
      <c r="Q13" s="3">
        <f>IF(ISNUMBER(P13),SUMIF(A:A,A13,P:P),"")</f>
        <v>1</v>
      </c>
      <c r="R13" s="3">
        <f t="shared" si="6"/>
        <v>0.14209281798479584</v>
      </c>
      <c r="S13" s="8">
        <f t="shared" si="7"/>
        <v>7.0376533746202545</v>
      </c>
    </row>
    <row r="14" spans="1:19" ht="15">
      <c r="A14" s="1">
        <v>1</v>
      </c>
      <c r="B14" s="5">
        <v>0.5694444444444444</v>
      </c>
      <c r="C14" s="1" t="s">
        <v>22</v>
      </c>
      <c r="D14" s="1">
        <v>2</v>
      </c>
      <c r="E14" s="1">
        <v>6</v>
      </c>
      <c r="F14" s="1" t="s">
        <v>27</v>
      </c>
      <c r="G14" s="2">
        <v>29.642000000000003</v>
      </c>
      <c r="H14" s="6">
        <f>1+_xlfn.COUNTIFS(A:A,A14,O:O,"&lt;"&amp;O14)</f>
        <v>6</v>
      </c>
      <c r="I14" s="2">
        <f>_xlfn.AVERAGEIF(A:A,A14,G:G)</f>
        <v>44.5237571428571</v>
      </c>
      <c r="J14" s="2">
        <f t="shared" si="0"/>
        <v>-14.881757142857097</v>
      </c>
      <c r="K14" s="2">
        <f t="shared" si="1"/>
        <v>75.1182428571429</v>
      </c>
      <c r="L14" s="2">
        <f t="shared" si="2"/>
        <v>90.6580350488272</v>
      </c>
      <c r="M14" s="2">
        <f>SUMIF(A:A,A14,L:L)</f>
        <v>1806.526750807005</v>
      </c>
      <c r="N14" s="3">
        <f t="shared" si="3"/>
        <v>0.050183610626484645</v>
      </c>
      <c r="O14" s="7">
        <f t="shared" si="4"/>
        <v>19.926824465520724</v>
      </c>
      <c r="P14" s="3">
        <f t="shared" si="5"/>
        <v>0.050183610626484645</v>
      </c>
      <c r="Q14" s="3">
        <f>IF(ISNUMBER(P14),SUMIF(A:A,A14,P:P),"")</f>
        <v>1</v>
      </c>
      <c r="R14" s="3">
        <f t="shared" si="6"/>
        <v>0.050183610626484645</v>
      </c>
      <c r="S14" s="8">
        <f t="shared" si="7"/>
        <v>19.926824465520724</v>
      </c>
    </row>
    <row r="15" spans="1:19" ht="15">
      <c r="A15" s="1">
        <v>1</v>
      </c>
      <c r="B15" s="5">
        <v>0.5694444444444444</v>
      </c>
      <c r="C15" s="1" t="s">
        <v>22</v>
      </c>
      <c r="D15" s="1">
        <v>2</v>
      </c>
      <c r="E15" s="1">
        <v>8</v>
      </c>
      <c r="F15" s="1" t="s">
        <v>29</v>
      </c>
      <c r="G15" s="2">
        <v>28.794233333333302</v>
      </c>
      <c r="H15" s="6">
        <f>1+_xlfn.COUNTIFS(A:A,A15,O:O,"&lt;"&amp;O15)</f>
        <v>7</v>
      </c>
      <c r="I15" s="2">
        <f>_xlfn.AVERAGEIF(A:A,A15,G:G)</f>
        <v>44.5237571428571</v>
      </c>
      <c r="J15" s="2">
        <f t="shared" si="0"/>
        <v>-15.729523809523798</v>
      </c>
      <c r="K15" s="2">
        <f t="shared" si="1"/>
        <v>74.2704761904762</v>
      </c>
      <c r="L15" s="2">
        <f t="shared" si="2"/>
        <v>86.16194194597492</v>
      </c>
      <c r="M15" s="2">
        <f>SUMIF(A:A,A15,L:L)</f>
        <v>1806.526750807005</v>
      </c>
      <c r="N15" s="3">
        <f t="shared" si="3"/>
        <v>0.04769480546440011</v>
      </c>
      <c r="O15" s="7">
        <f t="shared" si="4"/>
        <v>20.966643856979566</v>
      </c>
      <c r="P15" s="3">
        <f t="shared" si="5"/>
        <v>0.04769480546440011</v>
      </c>
      <c r="Q15" s="3">
        <f>IF(ISNUMBER(P15),SUMIF(A:A,A15,P:P),"")</f>
        <v>1</v>
      </c>
      <c r="R15" s="3">
        <f t="shared" si="6"/>
        <v>0.04769480546440011</v>
      </c>
      <c r="S15" s="8">
        <f t="shared" si="7"/>
        <v>20.966643856979566</v>
      </c>
    </row>
    <row r="16" spans="1:19" ht="15">
      <c r="A16" s="1">
        <v>30</v>
      </c>
      <c r="B16" s="5">
        <v>0.5750000000000001</v>
      </c>
      <c r="C16" s="1" t="s">
        <v>294</v>
      </c>
      <c r="D16" s="1">
        <v>1</v>
      </c>
      <c r="E16" s="1">
        <v>4</v>
      </c>
      <c r="F16" s="1" t="s">
        <v>297</v>
      </c>
      <c r="G16" s="2">
        <v>73.8505333333333</v>
      </c>
      <c r="H16" s="6">
        <f>1+_xlfn.COUNTIFS(A:A,A16,O:O,"&lt;"&amp;O16)</f>
        <v>1</v>
      </c>
      <c r="I16" s="2">
        <f>_xlfn.AVERAGEIF(A:A,A16,G:G)</f>
        <v>52.97035714285712</v>
      </c>
      <c r="J16" s="2">
        <f t="shared" si="0"/>
        <v>20.880176190476185</v>
      </c>
      <c r="K16" s="2">
        <f t="shared" si="1"/>
        <v>110.88017619047619</v>
      </c>
      <c r="L16" s="2">
        <f t="shared" si="2"/>
        <v>774.9593461746161</v>
      </c>
      <c r="M16" s="2">
        <f>SUMIF(A:A,A16,L:L)</f>
        <v>2056.7600668544133</v>
      </c>
      <c r="N16" s="3">
        <f t="shared" si="3"/>
        <v>0.37678646073668215</v>
      </c>
      <c r="O16" s="7">
        <f t="shared" si="4"/>
        <v>2.6540231781280794</v>
      </c>
      <c r="P16" s="3">
        <f t="shared" si="5"/>
        <v>0.37678646073668215</v>
      </c>
      <c r="Q16" s="3">
        <f>IF(ISNUMBER(P16),SUMIF(A:A,A16,P:P),"")</f>
        <v>0.9799644417020996</v>
      </c>
      <c r="R16" s="3">
        <f t="shared" si="6"/>
        <v>0.3844899311675452</v>
      </c>
      <c r="S16" s="8">
        <f t="shared" si="7"/>
        <v>2.6008483420187156</v>
      </c>
    </row>
    <row r="17" spans="1:19" ht="15">
      <c r="A17" s="1">
        <v>30</v>
      </c>
      <c r="B17" s="5">
        <v>0.5750000000000001</v>
      </c>
      <c r="C17" s="1" t="s">
        <v>294</v>
      </c>
      <c r="D17" s="1">
        <v>1</v>
      </c>
      <c r="E17" s="1">
        <v>5</v>
      </c>
      <c r="F17" s="1" t="s">
        <v>298</v>
      </c>
      <c r="G17" s="2">
        <v>59.9658</v>
      </c>
      <c r="H17" s="6">
        <f>1+_xlfn.COUNTIFS(A:A,A17,O:O,"&lt;"&amp;O17)</f>
        <v>2</v>
      </c>
      <c r="I17" s="2">
        <f>_xlfn.AVERAGEIF(A:A,A17,G:G)</f>
        <v>52.97035714285712</v>
      </c>
      <c r="J17" s="2">
        <f t="shared" si="0"/>
        <v>6.9954428571428835</v>
      </c>
      <c r="K17" s="2">
        <f t="shared" si="1"/>
        <v>96.99544285714288</v>
      </c>
      <c r="L17" s="2">
        <f t="shared" si="2"/>
        <v>336.87992843823986</v>
      </c>
      <c r="M17" s="2">
        <f>SUMIF(A:A,A17,L:L)</f>
        <v>2056.7600668544133</v>
      </c>
      <c r="N17" s="3">
        <f t="shared" si="3"/>
        <v>0.16379155442932164</v>
      </c>
      <c r="O17" s="7">
        <f t="shared" si="4"/>
        <v>6.1053208969423025</v>
      </c>
      <c r="P17" s="3">
        <f t="shared" si="5"/>
        <v>0.16379155442932164</v>
      </c>
      <c r="Q17" s="3">
        <f>IF(ISNUMBER(P17),SUMIF(A:A,A17,P:P),"")</f>
        <v>0.9799644417020996</v>
      </c>
      <c r="R17" s="3">
        <f t="shared" si="6"/>
        <v>0.1671403037286049</v>
      </c>
      <c r="S17" s="8">
        <f t="shared" si="7"/>
        <v>5.982997384184226</v>
      </c>
    </row>
    <row r="18" spans="1:19" ht="15">
      <c r="A18" s="1">
        <v>30</v>
      </c>
      <c r="B18" s="5">
        <v>0.5750000000000001</v>
      </c>
      <c r="C18" s="1" t="s">
        <v>294</v>
      </c>
      <c r="D18" s="1">
        <v>1</v>
      </c>
      <c r="E18" s="1">
        <v>8</v>
      </c>
      <c r="F18" s="1" t="s">
        <v>301</v>
      </c>
      <c r="G18" s="2">
        <v>56.487666666666605</v>
      </c>
      <c r="H18" s="6">
        <f>1+_xlfn.COUNTIFS(A:A,A18,O:O,"&lt;"&amp;O18)</f>
        <v>3</v>
      </c>
      <c r="I18" s="2">
        <f>_xlfn.AVERAGEIF(A:A,A18,G:G)</f>
        <v>52.97035714285712</v>
      </c>
      <c r="J18" s="2">
        <f t="shared" si="0"/>
        <v>3.5173095238094874</v>
      </c>
      <c r="K18" s="2">
        <f t="shared" si="1"/>
        <v>93.51730952380949</v>
      </c>
      <c r="L18" s="2">
        <f t="shared" si="2"/>
        <v>273.428065168106</v>
      </c>
      <c r="M18" s="2">
        <f>SUMIF(A:A,A18,L:L)</f>
        <v>2056.7600668544133</v>
      </c>
      <c r="N18" s="3">
        <f t="shared" si="3"/>
        <v>0.13294115807405962</v>
      </c>
      <c r="O18" s="7">
        <f t="shared" si="4"/>
        <v>7.522124934724236</v>
      </c>
      <c r="P18" s="3">
        <f t="shared" si="5"/>
        <v>0.13294115807405962</v>
      </c>
      <c r="Q18" s="3">
        <f>IF(ISNUMBER(P18),SUMIF(A:A,A18,P:P),"")</f>
        <v>0.9799644417020996</v>
      </c>
      <c r="R18" s="3">
        <f t="shared" si="6"/>
        <v>0.13565916518680435</v>
      </c>
      <c r="S18" s="8">
        <f t="shared" si="7"/>
        <v>7.371414962070477</v>
      </c>
    </row>
    <row r="19" spans="1:19" ht="15">
      <c r="A19" s="1">
        <v>30</v>
      </c>
      <c r="B19" s="5">
        <v>0.5750000000000001</v>
      </c>
      <c r="C19" s="1" t="s">
        <v>294</v>
      </c>
      <c r="D19" s="1">
        <v>1</v>
      </c>
      <c r="E19" s="1">
        <v>3</v>
      </c>
      <c r="F19" s="1" t="s">
        <v>296</v>
      </c>
      <c r="G19" s="2">
        <v>55.8112333333333</v>
      </c>
      <c r="H19" s="6">
        <f>1+_xlfn.COUNTIFS(A:A,A19,O:O,"&lt;"&amp;O19)</f>
        <v>4</v>
      </c>
      <c r="I19" s="2">
        <f>_xlfn.AVERAGEIF(A:A,A19,G:G)</f>
        <v>52.97035714285712</v>
      </c>
      <c r="J19" s="2">
        <f t="shared" si="0"/>
        <v>2.8408761904761803</v>
      </c>
      <c r="K19" s="2">
        <f t="shared" si="1"/>
        <v>92.84087619047618</v>
      </c>
      <c r="L19" s="2">
        <f t="shared" si="2"/>
        <v>262.5528962955266</v>
      </c>
      <c r="M19" s="2">
        <f>SUMIF(A:A,A19,L:L)</f>
        <v>2056.7600668544133</v>
      </c>
      <c r="N19" s="3">
        <f t="shared" si="3"/>
        <v>0.12765363375470049</v>
      </c>
      <c r="O19" s="7">
        <f t="shared" si="4"/>
        <v>7.833697879071757</v>
      </c>
      <c r="P19" s="3">
        <f t="shared" si="5"/>
        <v>0.12765363375470049</v>
      </c>
      <c r="Q19" s="3">
        <f>IF(ISNUMBER(P19),SUMIF(A:A,A19,P:P),"")</f>
        <v>0.9799644417020996</v>
      </c>
      <c r="R19" s="3">
        <f t="shared" si="6"/>
        <v>0.1302635364329944</v>
      </c>
      <c r="S19" s="8">
        <f t="shared" si="7"/>
        <v>7.6767453685274765</v>
      </c>
    </row>
    <row r="20" spans="1:19" ht="15">
      <c r="A20" s="1">
        <v>30</v>
      </c>
      <c r="B20" s="5">
        <v>0.5750000000000001</v>
      </c>
      <c r="C20" s="1" t="s">
        <v>294</v>
      </c>
      <c r="D20" s="1">
        <v>1</v>
      </c>
      <c r="E20" s="1">
        <v>7</v>
      </c>
      <c r="F20" s="1" t="s">
        <v>300</v>
      </c>
      <c r="G20" s="2">
        <v>50.4127</v>
      </c>
      <c r="H20" s="6">
        <f>1+_xlfn.COUNTIFS(A:A,A20,O:O,"&lt;"&amp;O20)</f>
        <v>5</v>
      </c>
      <c r="I20" s="2">
        <f>_xlfn.AVERAGEIF(A:A,A20,G:G)</f>
        <v>52.97035714285712</v>
      </c>
      <c r="J20" s="2">
        <f t="shared" si="0"/>
        <v>-2.557657142857117</v>
      </c>
      <c r="K20" s="2">
        <f t="shared" si="1"/>
        <v>87.44234285714288</v>
      </c>
      <c r="L20" s="2">
        <f t="shared" si="2"/>
        <v>189.90815706578854</v>
      </c>
      <c r="M20" s="2">
        <f>SUMIF(A:A,A20,L:L)</f>
        <v>2056.7600668544133</v>
      </c>
      <c r="N20" s="3">
        <f t="shared" si="3"/>
        <v>0.09233364655714657</v>
      </c>
      <c r="O20" s="7">
        <f t="shared" si="4"/>
        <v>10.830288169991057</v>
      </c>
      <c r="P20" s="3">
        <f t="shared" si="5"/>
        <v>0.09233364655714657</v>
      </c>
      <c r="Q20" s="3">
        <f>IF(ISNUMBER(P20),SUMIF(A:A,A20,P:P),"")</f>
        <v>0.9799644417020996</v>
      </c>
      <c r="R20" s="3">
        <f t="shared" si="6"/>
        <v>0.09422142541904104</v>
      </c>
      <c r="S20" s="8">
        <f t="shared" si="7"/>
        <v>10.613297299978141</v>
      </c>
    </row>
    <row r="21" spans="1:19" ht="15">
      <c r="A21" s="1">
        <v>30</v>
      </c>
      <c r="B21" s="5">
        <v>0.5750000000000001</v>
      </c>
      <c r="C21" s="1" t="s">
        <v>294</v>
      </c>
      <c r="D21" s="1">
        <v>1</v>
      </c>
      <c r="E21" s="1">
        <v>2</v>
      </c>
      <c r="F21" s="1" t="s">
        <v>295</v>
      </c>
      <c r="G21" s="2">
        <v>49.3168666666667</v>
      </c>
      <c r="H21" s="6">
        <f>1+_xlfn.COUNTIFS(A:A,A21,O:O,"&lt;"&amp;O21)</f>
        <v>6</v>
      </c>
      <c r="I21" s="2">
        <f>_xlfn.AVERAGEIF(A:A,A21,G:G)</f>
        <v>52.97035714285712</v>
      </c>
      <c r="J21" s="2">
        <f t="shared" si="0"/>
        <v>-3.65349047619042</v>
      </c>
      <c r="K21" s="2">
        <f t="shared" si="1"/>
        <v>86.34650952380957</v>
      </c>
      <c r="L21" s="2">
        <f t="shared" si="2"/>
        <v>177.8233374878811</v>
      </c>
      <c r="M21" s="2">
        <f>SUMIF(A:A,A21,L:L)</f>
        <v>2056.7600668544133</v>
      </c>
      <c r="N21" s="3">
        <f t="shared" si="3"/>
        <v>0.08645798815018915</v>
      </c>
      <c r="O21" s="7">
        <f t="shared" si="4"/>
        <v>11.56631123850425</v>
      </c>
      <c r="P21" s="3">
        <f t="shared" si="5"/>
        <v>0.08645798815018915</v>
      </c>
      <c r="Q21" s="3">
        <f>IF(ISNUMBER(P21),SUMIF(A:A,A21,P:P),"")</f>
        <v>0.9799644417020996</v>
      </c>
      <c r="R21" s="3">
        <f t="shared" si="6"/>
        <v>0.08822563806501012</v>
      </c>
      <c r="S21" s="8">
        <f t="shared" si="7"/>
        <v>11.334573735393537</v>
      </c>
    </row>
    <row r="22" spans="1:19" ht="15">
      <c r="A22" s="1">
        <v>30</v>
      </c>
      <c r="B22" s="5">
        <v>0.5750000000000001</v>
      </c>
      <c r="C22" s="1" t="s">
        <v>294</v>
      </c>
      <c r="D22" s="1">
        <v>1</v>
      </c>
      <c r="E22" s="1">
        <v>6</v>
      </c>
      <c r="F22" s="1" t="s">
        <v>299</v>
      </c>
      <c r="G22" s="2">
        <v>24.9477</v>
      </c>
      <c r="H22" s="6">
        <f>1+_xlfn.COUNTIFS(A:A,A22,O:O,"&lt;"&amp;O22)</f>
        <v>7</v>
      </c>
      <c r="I22" s="2">
        <f>_xlfn.AVERAGEIF(A:A,A22,G:G)</f>
        <v>52.97035714285712</v>
      </c>
      <c r="J22" s="2">
        <f t="shared" si="0"/>
        <v>-28.022657142857117</v>
      </c>
      <c r="K22" s="2">
        <f t="shared" si="1"/>
        <v>61.97734285714289</v>
      </c>
      <c r="L22" s="2">
        <f t="shared" si="2"/>
        <v>41.20833622425488</v>
      </c>
      <c r="M22" s="2">
        <f>SUMIF(A:A,A22,L:L)</f>
        <v>2056.7600668544133</v>
      </c>
      <c r="N22" s="3">
        <f t="shared" si="3"/>
        <v>0.020035558297900283</v>
      </c>
      <c r="O22" s="7">
        <f t="shared" si="4"/>
        <v>49.9112620238189</v>
      </c>
      <c r="P22" s="3">
        <f t="shared" si="5"/>
      </c>
      <c r="Q22" s="3">
        <f>IF(ISNUMBER(P22),SUMIF(A:A,A22,P:P),"")</f>
      </c>
      <c r="R22" s="3">
        <f t="shared" si="6"/>
      </c>
      <c r="S22" s="8">
        <f t="shared" si="7"/>
      </c>
    </row>
    <row r="23" spans="1:19" ht="15">
      <c r="A23" s="1">
        <v>24</v>
      </c>
      <c r="B23" s="5">
        <v>0.5833333333333334</v>
      </c>
      <c r="C23" s="1" t="s">
        <v>231</v>
      </c>
      <c r="D23" s="1">
        <v>2</v>
      </c>
      <c r="E23" s="1">
        <v>9</v>
      </c>
      <c r="F23" s="1" t="s">
        <v>245</v>
      </c>
      <c r="G23" s="2">
        <v>69.1584333333333</v>
      </c>
      <c r="H23" s="6">
        <f>1+_xlfn.COUNTIFS(A:A,A23,O:O,"&lt;"&amp;O23)</f>
        <v>1</v>
      </c>
      <c r="I23" s="2">
        <f>_xlfn.AVERAGEIF(A:A,A23,G:G)</f>
        <v>48.54721666666666</v>
      </c>
      <c r="J23" s="2">
        <f t="shared" si="0"/>
        <v>20.61121666666665</v>
      </c>
      <c r="K23" s="2">
        <f t="shared" si="1"/>
        <v>110.61121666666665</v>
      </c>
      <c r="L23" s="2">
        <f t="shared" si="2"/>
        <v>762.5537516773012</v>
      </c>
      <c r="M23" s="2">
        <f>SUMIF(A:A,A23,L:L)</f>
        <v>2388.9493430177513</v>
      </c>
      <c r="N23" s="3">
        <f t="shared" si="3"/>
        <v>0.31920046940553104</v>
      </c>
      <c r="O23" s="7">
        <f t="shared" si="4"/>
        <v>3.132827473162457</v>
      </c>
      <c r="P23" s="3">
        <f t="shared" si="5"/>
        <v>0.31920046940553104</v>
      </c>
      <c r="Q23" s="3">
        <f>IF(ISNUMBER(P23),SUMIF(A:A,A23,P:P),"")</f>
        <v>0.9379589230898435</v>
      </c>
      <c r="R23" s="3">
        <f t="shared" si="6"/>
        <v>0.3403139109269458</v>
      </c>
      <c r="S23" s="8">
        <f t="shared" si="7"/>
        <v>2.9384634829537344</v>
      </c>
    </row>
    <row r="24" spans="1:19" ht="15">
      <c r="A24" s="1">
        <v>24</v>
      </c>
      <c r="B24" s="5">
        <v>0.5833333333333334</v>
      </c>
      <c r="C24" s="1" t="s">
        <v>231</v>
      </c>
      <c r="D24" s="1">
        <v>2</v>
      </c>
      <c r="E24" s="1">
        <v>3</v>
      </c>
      <c r="F24" s="1" t="s">
        <v>241</v>
      </c>
      <c r="G24" s="2">
        <v>64.4412333333333</v>
      </c>
      <c r="H24" s="6">
        <f>1+_xlfn.COUNTIFS(A:A,A24,O:O,"&lt;"&amp;O24)</f>
        <v>2</v>
      </c>
      <c r="I24" s="2">
        <f>_xlfn.AVERAGEIF(A:A,A24,G:G)</f>
        <v>48.54721666666666</v>
      </c>
      <c r="J24" s="2">
        <f t="shared" si="0"/>
        <v>15.894016666666644</v>
      </c>
      <c r="K24" s="2">
        <f t="shared" si="1"/>
        <v>105.89401666666664</v>
      </c>
      <c r="L24" s="2">
        <f t="shared" si="2"/>
        <v>574.5809543107847</v>
      </c>
      <c r="M24" s="2">
        <f>SUMIF(A:A,A24,L:L)</f>
        <v>2388.9493430177513</v>
      </c>
      <c r="N24" s="3">
        <f t="shared" si="3"/>
        <v>0.240516173350485</v>
      </c>
      <c r="O24" s="7">
        <f t="shared" si="4"/>
        <v>4.1577245557735525</v>
      </c>
      <c r="P24" s="3">
        <f t="shared" si="5"/>
        <v>0.240516173350485</v>
      </c>
      <c r="Q24" s="3">
        <f>IF(ISNUMBER(P24),SUMIF(A:A,A24,P:P),"")</f>
        <v>0.9379589230898435</v>
      </c>
      <c r="R24" s="3">
        <f t="shared" si="6"/>
        <v>0.2564250602341643</v>
      </c>
      <c r="S24" s="8">
        <f t="shared" si="7"/>
        <v>3.8997748468375595</v>
      </c>
    </row>
    <row r="25" spans="1:19" ht="15">
      <c r="A25" s="1">
        <v>24</v>
      </c>
      <c r="B25" s="5">
        <v>0.5833333333333334</v>
      </c>
      <c r="C25" s="1" t="s">
        <v>231</v>
      </c>
      <c r="D25" s="1">
        <v>2</v>
      </c>
      <c r="E25" s="1">
        <v>8</v>
      </c>
      <c r="F25" s="1" t="s">
        <v>244</v>
      </c>
      <c r="G25" s="2">
        <v>52.250866666666596</v>
      </c>
      <c r="H25" s="6">
        <f>1+_xlfn.COUNTIFS(A:A,A25,O:O,"&lt;"&amp;O25)</f>
        <v>3</v>
      </c>
      <c r="I25" s="2">
        <f>_xlfn.AVERAGEIF(A:A,A25,G:G)</f>
        <v>48.54721666666666</v>
      </c>
      <c r="J25" s="2">
        <f t="shared" si="0"/>
        <v>3.7036499999999393</v>
      </c>
      <c r="K25" s="2">
        <f t="shared" si="1"/>
        <v>93.70364999999994</v>
      </c>
      <c r="L25" s="2">
        <f t="shared" si="2"/>
        <v>276.50226151314666</v>
      </c>
      <c r="M25" s="2">
        <f>SUMIF(A:A,A25,L:L)</f>
        <v>2388.9493430177513</v>
      </c>
      <c r="N25" s="3">
        <f t="shared" si="3"/>
        <v>0.11574220371029947</v>
      </c>
      <c r="O25" s="7">
        <f t="shared" si="4"/>
        <v>8.639890791288034</v>
      </c>
      <c r="P25" s="3">
        <f t="shared" si="5"/>
        <v>0.11574220371029947</v>
      </c>
      <c r="Q25" s="3">
        <f>IF(ISNUMBER(P25),SUMIF(A:A,A25,P:P),"")</f>
        <v>0.9379589230898435</v>
      </c>
      <c r="R25" s="3">
        <f t="shared" si="6"/>
        <v>0.12339794511365074</v>
      </c>
      <c r="S25" s="8">
        <f t="shared" si="7"/>
        <v>8.10386266221038</v>
      </c>
    </row>
    <row r="26" spans="1:19" ht="15">
      <c r="A26" s="1">
        <v>24</v>
      </c>
      <c r="B26" s="5">
        <v>0.5833333333333334</v>
      </c>
      <c r="C26" s="1" t="s">
        <v>231</v>
      </c>
      <c r="D26" s="1">
        <v>2</v>
      </c>
      <c r="E26" s="1">
        <v>1</v>
      </c>
      <c r="F26" s="1" t="s">
        <v>239</v>
      </c>
      <c r="G26" s="2">
        <v>48.9726333333334</v>
      </c>
      <c r="H26" s="6">
        <f>1+_xlfn.COUNTIFS(A:A,A26,O:O,"&lt;"&amp;O26)</f>
        <v>4</v>
      </c>
      <c r="I26" s="2">
        <f>_xlfn.AVERAGEIF(A:A,A26,G:G)</f>
        <v>48.54721666666666</v>
      </c>
      <c r="J26" s="2">
        <f t="shared" si="0"/>
        <v>0.4254166666667416</v>
      </c>
      <c r="K26" s="2">
        <f t="shared" si="1"/>
        <v>90.42541666666673</v>
      </c>
      <c r="L26" s="2">
        <f t="shared" si="2"/>
        <v>227.1305585625711</v>
      </c>
      <c r="M26" s="2">
        <f>SUMIF(A:A,A26,L:L)</f>
        <v>2388.9493430177513</v>
      </c>
      <c r="N26" s="3">
        <f t="shared" si="3"/>
        <v>0.09507550221875231</v>
      </c>
      <c r="O26" s="7">
        <f t="shared" si="4"/>
        <v>10.517956536260757</v>
      </c>
      <c r="P26" s="3">
        <f t="shared" si="5"/>
        <v>0.09507550221875231</v>
      </c>
      <c r="Q26" s="3">
        <f>IF(ISNUMBER(P26),SUMIF(A:A,A26,P:P),"")</f>
        <v>0.9379589230898435</v>
      </c>
      <c r="R26" s="3">
        <f t="shared" si="6"/>
        <v>0.10136424941249307</v>
      </c>
      <c r="S26" s="8">
        <f t="shared" si="7"/>
        <v>9.865411185856921</v>
      </c>
    </row>
    <row r="27" spans="1:19" ht="15">
      <c r="A27" s="1">
        <v>24</v>
      </c>
      <c r="B27" s="5">
        <v>0.5833333333333334</v>
      </c>
      <c r="C27" s="1" t="s">
        <v>231</v>
      </c>
      <c r="D27" s="1">
        <v>2</v>
      </c>
      <c r="E27" s="1">
        <v>10</v>
      </c>
      <c r="F27" s="1" t="s">
        <v>246</v>
      </c>
      <c r="G27" s="2">
        <v>47.340733333333304</v>
      </c>
      <c r="H27" s="6">
        <f>1+_xlfn.COUNTIFS(A:A,A27,O:O,"&lt;"&amp;O27)</f>
        <v>5</v>
      </c>
      <c r="I27" s="2">
        <f>_xlfn.AVERAGEIF(A:A,A27,G:G)</f>
        <v>48.54721666666666</v>
      </c>
      <c r="J27" s="2">
        <f t="shared" si="0"/>
        <v>-1.2064833333333524</v>
      </c>
      <c r="K27" s="2">
        <f t="shared" si="1"/>
        <v>88.79351666666665</v>
      </c>
      <c r="L27" s="2">
        <f t="shared" si="2"/>
        <v>205.945382471098</v>
      </c>
      <c r="M27" s="2">
        <f>SUMIF(A:A,A27,L:L)</f>
        <v>2388.9493430177513</v>
      </c>
      <c r="N27" s="3">
        <f t="shared" si="3"/>
        <v>0.08620751338784989</v>
      </c>
      <c r="O27" s="7">
        <f t="shared" si="4"/>
        <v>11.599916999124815</v>
      </c>
      <c r="P27" s="3">
        <f t="shared" si="5"/>
        <v>0.08620751338784989</v>
      </c>
      <c r="Q27" s="3">
        <f>IF(ISNUMBER(P27),SUMIF(A:A,A27,P:P),"")</f>
        <v>0.9379589230898435</v>
      </c>
      <c r="R27" s="3">
        <f t="shared" si="6"/>
        <v>0.09190968950310033</v>
      </c>
      <c r="S27" s="8">
        <f t="shared" si="7"/>
        <v>10.880245656430683</v>
      </c>
    </row>
    <row r="28" spans="1:19" ht="15">
      <c r="A28" s="1">
        <v>24</v>
      </c>
      <c r="B28" s="5">
        <v>0.5833333333333334</v>
      </c>
      <c r="C28" s="1" t="s">
        <v>231</v>
      </c>
      <c r="D28" s="1">
        <v>2</v>
      </c>
      <c r="E28" s="1">
        <v>2</v>
      </c>
      <c r="F28" s="1" t="s">
        <v>240</v>
      </c>
      <c r="G28" s="2">
        <v>46.3468666666667</v>
      </c>
      <c r="H28" s="6">
        <f>1+_xlfn.COUNTIFS(A:A,A28,O:O,"&lt;"&amp;O28)</f>
        <v>6</v>
      </c>
      <c r="I28" s="2">
        <f>_xlfn.AVERAGEIF(A:A,A28,G:G)</f>
        <v>48.54721666666666</v>
      </c>
      <c r="J28" s="2">
        <f t="shared" si="0"/>
        <v>-2.2003499999999576</v>
      </c>
      <c r="K28" s="2">
        <f t="shared" si="1"/>
        <v>87.79965000000004</v>
      </c>
      <c r="L28" s="2">
        <f t="shared" si="2"/>
        <v>194.02344455821742</v>
      </c>
      <c r="M28" s="2">
        <f>SUMIF(A:A,A28,L:L)</f>
        <v>2388.9493430177513</v>
      </c>
      <c r="N28" s="3">
        <f t="shared" si="3"/>
        <v>0.08121706101692576</v>
      </c>
      <c r="O28" s="7">
        <f t="shared" si="4"/>
        <v>12.312683905067662</v>
      </c>
      <c r="P28" s="3">
        <f t="shared" si="5"/>
        <v>0.08121706101692576</v>
      </c>
      <c r="Q28" s="3">
        <f>IF(ISNUMBER(P28),SUMIF(A:A,A28,P:P),"")</f>
        <v>0.9379589230898435</v>
      </c>
      <c r="R28" s="3">
        <f t="shared" si="6"/>
        <v>0.08658914480964566</v>
      </c>
      <c r="S28" s="8">
        <f t="shared" si="7"/>
        <v>11.548791735942913</v>
      </c>
    </row>
    <row r="29" spans="1:19" ht="15">
      <c r="A29" s="1">
        <v>24</v>
      </c>
      <c r="B29" s="5">
        <v>0.5833333333333334</v>
      </c>
      <c r="C29" s="1" t="s">
        <v>231</v>
      </c>
      <c r="D29" s="1">
        <v>2</v>
      </c>
      <c r="E29" s="1">
        <v>4</v>
      </c>
      <c r="F29" s="1" t="s">
        <v>242</v>
      </c>
      <c r="G29" s="2">
        <v>26.398433333333298</v>
      </c>
      <c r="H29" s="6">
        <f>1+_xlfn.COUNTIFS(A:A,A29,O:O,"&lt;"&amp;O29)</f>
        <v>8</v>
      </c>
      <c r="I29" s="2">
        <f>_xlfn.AVERAGEIF(A:A,A29,G:G)</f>
        <v>48.54721666666666</v>
      </c>
      <c r="J29" s="2">
        <f t="shared" si="0"/>
        <v>-22.14878333333336</v>
      </c>
      <c r="K29" s="2">
        <f t="shared" si="1"/>
        <v>67.85121666666664</v>
      </c>
      <c r="L29" s="2">
        <f t="shared" si="2"/>
        <v>58.619827933977845</v>
      </c>
      <c r="M29" s="2">
        <f>SUMIF(A:A,A29,L:L)</f>
        <v>2388.9493430177513</v>
      </c>
      <c r="N29" s="3">
        <f t="shared" si="3"/>
        <v>0.024537911657820474</v>
      </c>
      <c r="O29" s="7">
        <f t="shared" si="4"/>
        <v>40.75326433418347</v>
      </c>
      <c r="P29" s="3">
        <f t="shared" si="5"/>
      </c>
      <c r="Q29" s="3">
        <f>IF(ISNUMBER(P29),SUMIF(A:A,A29,P:P),"")</f>
      </c>
      <c r="R29" s="3">
        <f t="shared" si="6"/>
      </c>
      <c r="S29" s="8">
        <f t="shared" si="7"/>
      </c>
    </row>
    <row r="30" spans="1:19" ht="15">
      <c r="A30" s="1">
        <v>24</v>
      </c>
      <c r="B30" s="5">
        <v>0.5833333333333334</v>
      </c>
      <c r="C30" s="1" t="s">
        <v>231</v>
      </c>
      <c r="D30" s="1">
        <v>2</v>
      </c>
      <c r="E30" s="1">
        <v>5</v>
      </c>
      <c r="F30" s="1" t="s">
        <v>243</v>
      </c>
      <c r="G30" s="2">
        <v>33.4685333333334</v>
      </c>
      <c r="H30" s="6">
        <f>1+_xlfn.COUNTIFS(A:A,A30,O:O,"&lt;"&amp;O30)</f>
        <v>7</v>
      </c>
      <c r="I30" s="2">
        <f>_xlfn.AVERAGEIF(A:A,A30,G:G)</f>
        <v>48.54721666666666</v>
      </c>
      <c r="J30" s="2">
        <f t="shared" si="0"/>
        <v>-15.07868333333326</v>
      </c>
      <c r="K30" s="2">
        <f t="shared" si="1"/>
        <v>74.92131666666674</v>
      </c>
      <c r="L30" s="2">
        <f t="shared" si="2"/>
        <v>89.59316199065482</v>
      </c>
      <c r="M30" s="2">
        <f>SUMIF(A:A,A30,L:L)</f>
        <v>2388.9493430177513</v>
      </c>
      <c r="N30" s="3">
        <f t="shared" si="3"/>
        <v>0.03750316525233624</v>
      </c>
      <c r="O30" s="7">
        <f t="shared" si="4"/>
        <v>26.66441601053142</v>
      </c>
      <c r="P30" s="3">
        <f t="shared" si="5"/>
      </c>
      <c r="Q30" s="3">
        <f>IF(ISNUMBER(P30),SUMIF(A:A,A30,P:P),"")</f>
      </c>
      <c r="R30" s="3">
        <f t="shared" si="6"/>
      </c>
      <c r="S30" s="8">
        <f t="shared" si="7"/>
      </c>
    </row>
    <row r="31" spans="1:19" ht="15">
      <c r="A31" s="1">
        <v>2</v>
      </c>
      <c r="B31" s="5">
        <v>0.5972222222222222</v>
      </c>
      <c r="C31" s="1" t="s">
        <v>22</v>
      </c>
      <c r="D31" s="1">
        <v>3</v>
      </c>
      <c r="E31" s="1">
        <v>2</v>
      </c>
      <c r="F31" s="1" t="s">
        <v>31</v>
      </c>
      <c r="G31" s="2">
        <v>69.7400666666667</v>
      </c>
      <c r="H31" s="6">
        <f>1+_xlfn.COUNTIFS(A:A,A31,O:O,"&lt;"&amp;O31)</f>
        <v>1</v>
      </c>
      <c r="I31" s="2">
        <f>_xlfn.AVERAGEIF(A:A,A31,G:G)</f>
        <v>47.29384000000002</v>
      </c>
      <c r="J31" s="2">
        <f t="shared" si="0"/>
        <v>22.44622666666669</v>
      </c>
      <c r="K31" s="2">
        <f t="shared" si="1"/>
        <v>112.44622666666669</v>
      </c>
      <c r="L31" s="2">
        <f t="shared" si="2"/>
        <v>851.3076677872664</v>
      </c>
      <c r="M31" s="2">
        <f>SUMIF(A:A,A31,L:L)</f>
        <v>2751.602267015284</v>
      </c>
      <c r="N31" s="3">
        <f t="shared" si="3"/>
        <v>0.3093861631065947</v>
      </c>
      <c r="O31" s="7">
        <f t="shared" si="4"/>
        <v>3.232206605359606</v>
      </c>
      <c r="P31" s="3">
        <f t="shared" si="5"/>
        <v>0.3093861631065947</v>
      </c>
      <c r="Q31" s="3">
        <f>IF(ISNUMBER(P31),SUMIF(A:A,A31,P:P),"")</f>
        <v>0.9693731150781089</v>
      </c>
      <c r="R31" s="3">
        <f t="shared" si="6"/>
        <v>0.31916107254704024</v>
      </c>
      <c r="S31" s="8">
        <f t="shared" si="7"/>
        <v>3.1332141856134816</v>
      </c>
    </row>
    <row r="32" spans="1:19" ht="15">
      <c r="A32" s="1">
        <v>2</v>
      </c>
      <c r="B32" s="5">
        <v>0.5972222222222222</v>
      </c>
      <c r="C32" s="1" t="s">
        <v>22</v>
      </c>
      <c r="D32" s="1">
        <v>3</v>
      </c>
      <c r="E32" s="1">
        <v>3</v>
      </c>
      <c r="F32" s="1" t="s">
        <v>32</v>
      </c>
      <c r="G32" s="2">
        <v>56.704433333333405</v>
      </c>
      <c r="H32" s="6">
        <f>1+_xlfn.COUNTIFS(A:A,A32,O:O,"&lt;"&amp;O32)</f>
        <v>2</v>
      </c>
      <c r="I32" s="2">
        <f>_xlfn.AVERAGEIF(A:A,A32,G:G)</f>
        <v>47.29384000000002</v>
      </c>
      <c r="J32" s="2">
        <f t="shared" si="0"/>
        <v>9.410593333333388</v>
      </c>
      <c r="K32" s="2">
        <f t="shared" si="1"/>
        <v>99.4105933333334</v>
      </c>
      <c r="L32" s="2">
        <f t="shared" si="2"/>
        <v>389.4111008081306</v>
      </c>
      <c r="M32" s="2">
        <f>SUMIF(A:A,A32,L:L)</f>
        <v>2751.602267015284</v>
      </c>
      <c r="N32" s="3">
        <f t="shared" si="3"/>
        <v>0.14152158016301256</v>
      </c>
      <c r="O32" s="7">
        <f t="shared" si="4"/>
        <v>7.066060164450845</v>
      </c>
      <c r="P32" s="3">
        <f t="shared" si="5"/>
        <v>0.14152158016301256</v>
      </c>
      <c r="Q32" s="3">
        <f>IF(ISNUMBER(P32),SUMIF(A:A,A32,P:P),"")</f>
        <v>0.9693731150781089</v>
      </c>
      <c r="R32" s="3">
        <f t="shared" si="6"/>
        <v>0.14599288752877082</v>
      </c>
      <c r="S32" s="8">
        <f t="shared" si="7"/>
        <v>6.84964875294305</v>
      </c>
    </row>
    <row r="33" spans="1:19" ht="15">
      <c r="A33" s="1">
        <v>2</v>
      </c>
      <c r="B33" s="5">
        <v>0.5972222222222222</v>
      </c>
      <c r="C33" s="1" t="s">
        <v>22</v>
      </c>
      <c r="D33" s="1">
        <v>3</v>
      </c>
      <c r="E33" s="1">
        <v>6</v>
      </c>
      <c r="F33" s="1" t="s">
        <v>35</v>
      </c>
      <c r="G33" s="2">
        <v>53.91629999999999</v>
      </c>
      <c r="H33" s="6">
        <f>1+_xlfn.COUNTIFS(A:A,A33,O:O,"&lt;"&amp;O33)</f>
        <v>3</v>
      </c>
      <c r="I33" s="2">
        <f>_xlfn.AVERAGEIF(A:A,A33,G:G)</f>
        <v>47.29384000000002</v>
      </c>
      <c r="J33" s="2">
        <f t="shared" si="0"/>
        <v>6.622459999999975</v>
      </c>
      <c r="K33" s="2">
        <f t="shared" si="1"/>
        <v>96.62245999999998</v>
      </c>
      <c r="L33" s="2">
        <f t="shared" si="2"/>
        <v>329.4246341963663</v>
      </c>
      <c r="M33" s="2">
        <f>SUMIF(A:A,A33,L:L)</f>
        <v>2751.602267015284</v>
      </c>
      <c r="N33" s="3">
        <f t="shared" si="3"/>
        <v>0.11972102151002353</v>
      </c>
      <c r="O33" s="7">
        <f t="shared" si="4"/>
        <v>8.352751984464783</v>
      </c>
      <c r="P33" s="3">
        <f t="shared" si="5"/>
        <v>0.11972102151002353</v>
      </c>
      <c r="Q33" s="3">
        <f>IF(ISNUMBER(P33),SUMIF(A:A,A33,P:P),"")</f>
        <v>0.9693731150781089</v>
      </c>
      <c r="R33" s="3">
        <f t="shared" si="6"/>
        <v>0.12350355053985256</v>
      </c>
      <c r="S33" s="8">
        <f t="shared" si="7"/>
        <v>8.096933210655482</v>
      </c>
    </row>
    <row r="34" spans="1:19" ht="15">
      <c r="A34" s="1">
        <v>2</v>
      </c>
      <c r="B34" s="5">
        <v>0.5972222222222222</v>
      </c>
      <c r="C34" s="1" t="s">
        <v>22</v>
      </c>
      <c r="D34" s="1">
        <v>3</v>
      </c>
      <c r="E34" s="1">
        <v>5</v>
      </c>
      <c r="F34" s="1" t="s">
        <v>34</v>
      </c>
      <c r="G34" s="2">
        <v>50.7606333333333</v>
      </c>
      <c r="H34" s="6">
        <f>1+_xlfn.COUNTIFS(A:A,A34,O:O,"&lt;"&amp;O34)</f>
        <v>4</v>
      </c>
      <c r="I34" s="2">
        <f>_xlfn.AVERAGEIF(A:A,A34,G:G)</f>
        <v>47.29384000000002</v>
      </c>
      <c r="J34" s="2">
        <f t="shared" si="0"/>
        <v>3.4667933333332854</v>
      </c>
      <c r="K34" s="2">
        <f t="shared" si="1"/>
        <v>93.46679333333329</v>
      </c>
      <c r="L34" s="2">
        <f t="shared" si="2"/>
        <v>272.60056720965025</v>
      </c>
      <c r="M34" s="2">
        <f>SUMIF(A:A,A34,L:L)</f>
        <v>2751.602267015284</v>
      </c>
      <c r="N34" s="3">
        <f t="shared" si="3"/>
        <v>0.0990697567295383</v>
      </c>
      <c r="O34" s="7">
        <f t="shared" si="4"/>
        <v>10.093897805058841</v>
      </c>
      <c r="P34" s="3">
        <f t="shared" si="5"/>
        <v>0.0990697567295383</v>
      </c>
      <c r="Q34" s="3">
        <f>IF(ISNUMBER(P34),SUMIF(A:A,A34,P:P),"")</f>
        <v>0.9693731150781089</v>
      </c>
      <c r="R34" s="3">
        <f t="shared" si="6"/>
        <v>0.10219981881956318</v>
      </c>
      <c r="S34" s="8">
        <f t="shared" si="7"/>
        <v>9.784753158569975</v>
      </c>
    </row>
    <row r="35" spans="1:19" ht="15">
      <c r="A35" s="1">
        <v>2</v>
      </c>
      <c r="B35" s="5">
        <v>0.5972222222222222</v>
      </c>
      <c r="C35" s="1" t="s">
        <v>22</v>
      </c>
      <c r="D35" s="1">
        <v>3</v>
      </c>
      <c r="E35" s="1">
        <v>7</v>
      </c>
      <c r="F35" s="1" t="s">
        <v>36</v>
      </c>
      <c r="G35" s="2">
        <v>46.5362333333333</v>
      </c>
      <c r="H35" s="6">
        <f>1+_xlfn.COUNTIFS(A:A,A35,O:O,"&lt;"&amp;O35)</f>
        <v>5</v>
      </c>
      <c r="I35" s="2">
        <f>_xlfn.AVERAGEIF(A:A,A35,G:G)</f>
        <v>47.29384000000002</v>
      </c>
      <c r="J35" s="2">
        <f t="shared" si="0"/>
        <v>-0.7576066666667174</v>
      </c>
      <c r="K35" s="2">
        <f t="shared" si="1"/>
        <v>89.24239333333328</v>
      </c>
      <c r="L35" s="2">
        <f t="shared" si="2"/>
        <v>211.56739495563733</v>
      </c>
      <c r="M35" s="2">
        <f>SUMIF(A:A,A35,L:L)</f>
        <v>2751.602267015284</v>
      </c>
      <c r="N35" s="3">
        <f t="shared" si="3"/>
        <v>0.07688879947941334</v>
      </c>
      <c r="O35" s="7">
        <f t="shared" si="4"/>
        <v>13.005795470480013</v>
      </c>
      <c r="P35" s="3">
        <f t="shared" si="5"/>
        <v>0.07688879947941334</v>
      </c>
      <c r="Q35" s="3">
        <f>IF(ISNUMBER(P35),SUMIF(A:A,A35,P:P),"")</f>
        <v>0.9693731150781089</v>
      </c>
      <c r="R35" s="3">
        <f t="shared" si="6"/>
        <v>0.0793180647198142</v>
      </c>
      <c r="S35" s="8">
        <f t="shared" si="7"/>
        <v>12.60746846928797</v>
      </c>
    </row>
    <row r="36" spans="1:19" ht="15">
      <c r="A36" s="1">
        <v>2</v>
      </c>
      <c r="B36" s="5">
        <v>0.5972222222222222</v>
      </c>
      <c r="C36" s="1" t="s">
        <v>22</v>
      </c>
      <c r="D36" s="1">
        <v>3</v>
      </c>
      <c r="E36" s="1">
        <v>10</v>
      </c>
      <c r="F36" s="1" t="s">
        <v>39</v>
      </c>
      <c r="G36" s="2">
        <v>44.1798666666667</v>
      </c>
      <c r="H36" s="6">
        <f>1+_xlfn.COUNTIFS(A:A,A36,O:O,"&lt;"&amp;O36)</f>
        <v>6</v>
      </c>
      <c r="I36" s="2">
        <f>_xlfn.AVERAGEIF(A:A,A36,G:G)</f>
        <v>47.29384000000002</v>
      </c>
      <c r="J36" s="2">
        <f t="shared" si="0"/>
        <v>-3.1139733333333197</v>
      </c>
      <c r="K36" s="2">
        <f t="shared" si="1"/>
        <v>86.88602666666668</v>
      </c>
      <c r="L36" s="2">
        <f t="shared" si="2"/>
        <v>183.67384441120805</v>
      </c>
      <c r="M36" s="2">
        <f>SUMIF(A:A,A36,L:L)</f>
        <v>2751.602267015284</v>
      </c>
      <c r="N36" s="3">
        <f t="shared" si="3"/>
        <v>0.06675159655630122</v>
      </c>
      <c r="O36" s="7">
        <f t="shared" si="4"/>
        <v>14.980915088024242</v>
      </c>
      <c r="P36" s="3">
        <f t="shared" si="5"/>
        <v>0.06675159655630122</v>
      </c>
      <c r="Q36" s="3">
        <f>IF(ISNUMBER(P36),SUMIF(A:A,A36,P:P),"")</f>
        <v>0.9693731150781089</v>
      </c>
      <c r="R36" s="3">
        <f t="shared" si="6"/>
        <v>0.06886058166666052</v>
      </c>
      <c r="S36" s="8">
        <f t="shared" si="7"/>
        <v>14.5220963255987</v>
      </c>
    </row>
    <row r="37" spans="1:19" ht="15">
      <c r="A37" s="1">
        <v>2</v>
      </c>
      <c r="B37" s="5">
        <v>0.5972222222222222</v>
      </c>
      <c r="C37" s="1" t="s">
        <v>22</v>
      </c>
      <c r="D37" s="1">
        <v>3</v>
      </c>
      <c r="E37" s="1">
        <v>9</v>
      </c>
      <c r="F37" s="1" t="s">
        <v>38</v>
      </c>
      <c r="G37" s="2">
        <v>41.822233333333294</v>
      </c>
      <c r="H37" s="6">
        <f>1+_xlfn.COUNTIFS(A:A,A37,O:O,"&lt;"&amp;O37)</f>
        <v>7</v>
      </c>
      <c r="I37" s="2">
        <f>_xlfn.AVERAGEIF(A:A,A37,G:G)</f>
        <v>47.29384000000002</v>
      </c>
      <c r="J37" s="2">
        <f t="shared" si="0"/>
        <v>-5.471606666666723</v>
      </c>
      <c r="K37" s="2">
        <f t="shared" si="1"/>
        <v>84.52839333333327</v>
      </c>
      <c r="L37" s="2">
        <f t="shared" si="2"/>
        <v>159.44572784066273</v>
      </c>
      <c r="M37" s="2">
        <f>SUMIF(A:A,A37,L:L)</f>
        <v>2751.602267015284</v>
      </c>
      <c r="N37" s="3">
        <f t="shared" si="3"/>
        <v>0.05794650257125154</v>
      </c>
      <c r="O37" s="7">
        <f t="shared" si="4"/>
        <v>17.257296914000822</v>
      </c>
      <c r="P37" s="3">
        <f t="shared" si="5"/>
        <v>0.05794650257125154</v>
      </c>
      <c r="Q37" s="3">
        <f>IF(ISNUMBER(P37),SUMIF(A:A,A37,P:P),"")</f>
        <v>0.9693731150781089</v>
      </c>
      <c r="R37" s="3">
        <f t="shared" si="6"/>
        <v>0.0597772949031936</v>
      </c>
      <c r="S37" s="8">
        <f t="shared" si="7"/>
        <v>16.728759667352815</v>
      </c>
    </row>
    <row r="38" spans="1:19" ht="15">
      <c r="A38" s="1">
        <v>2</v>
      </c>
      <c r="B38" s="5">
        <v>0.5972222222222222</v>
      </c>
      <c r="C38" s="1" t="s">
        <v>22</v>
      </c>
      <c r="D38" s="1">
        <v>3</v>
      </c>
      <c r="E38" s="1">
        <v>4</v>
      </c>
      <c r="F38" s="1" t="s">
        <v>33</v>
      </c>
      <c r="G38" s="2">
        <v>39.1347666666667</v>
      </c>
      <c r="H38" s="6">
        <f>1+_xlfn.COUNTIFS(A:A,A38,O:O,"&lt;"&amp;O38)</f>
        <v>8</v>
      </c>
      <c r="I38" s="2">
        <f>_xlfn.AVERAGEIF(A:A,A38,G:G)</f>
        <v>47.29384000000002</v>
      </c>
      <c r="J38" s="2">
        <f t="shared" si="0"/>
        <v>-8.159073333333318</v>
      </c>
      <c r="K38" s="2">
        <f t="shared" si="1"/>
        <v>81.84092666666669</v>
      </c>
      <c r="L38" s="2">
        <f t="shared" si="2"/>
        <v>135.7012258052369</v>
      </c>
      <c r="M38" s="2">
        <f>SUMIF(A:A,A38,L:L)</f>
        <v>2751.602267015284</v>
      </c>
      <c r="N38" s="3">
        <f t="shared" si="3"/>
        <v>0.049317166013398674</v>
      </c>
      <c r="O38" s="7">
        <f t="shared" si="4"/>
        <v>20.276915338734515</v>
      </c>
      <c r="P38" s="3">
        <f t="shared" si="5"/>
        <v>0.049317166013398674</v>
      </c>
      <c r="Q38" s="3">
        <f>IF(ISNUMBER(P38),SUMIF(A:A,A38,P:P),"")</f>
        <v>0.9693731150781089</v>
      </c>
      <c r="R38" s="3">
        <f t="shared" si="6"/>
        <v>0.050875318539677944</v>
      </c>
      <c r="S38" s="8">
        <f t="shared" si="7"/>
        <v>19.65589658608416</v>
      </c>
    </row>
    <row r="39" spans="1:19" ht="15">
      <c r="A39" s="1">
        <v>2</v>
      </c>
      <c r="B39" s="5">
        <v>0.5972222222222222</v>
      </c>
      <c r="C39" s="1" t="s">
        <v>22</v>
      </c>
      <c r="D39" s="1">
        <v>3</v>
      </c>
      <c r="E39" s="1">
        <v>8</v>
      </c>
      <c r="F39" s="1" t="s">
        <v>37</v>
      </c>
      <c r="G39" s="2">
        <v>38.949</v>
      </c>
      <c r="H39" s="6">
        <f>1+_xlfn.COUNTIFS(A:A,A39,O:O,"&lt;"&amp;O39)</f>
        <v>9</v>
      </c>
      <c r="I39" s="2">
        <f>_xlfn.AVERAGEIF(A:A,A39,G:G)</f>
        <v>47.29384000000002</v>
      </c>
      <c r="J39" s="2">
        <f t="shared" si="0"/>
        <v>-8.34484000000002</v>
      </c>
      <c r="K39" s="2">
        <f t="shared" si="1"/>
        <v>81.65515999999998</v>
      </c>
      <c r="L39" s="2">
        <f t="shared" si="2"/>
        <v>134.1970980184335</v>
      </c>
      <c r="M39" s="2">
        <f>SUMIF(A:A,A39,L:L)</f>
        <v>2751.602267015284</v>
      </c>
      <c r="N39" s="3">
        <f t="shared" si="3"/>
        <v>0.048770528948575004</v>
      </c>
      <c r="O39" s="7">
        <f t="shared" si="4"/>
        <v>20.50418606397375</v>
      </c>
      <c r="P39" s="3">
        <f t="shared" si="5"/>
        <v>0.048770528948575004</v>
      </c>
      <c r="Q39" s="3">
        <f>IF(ISNUMBER(P39),SUMIF(A:A,A39,P:P),"")</f>
        <v>0.9693731150781089</v>
      </c>
      <c r="R39" s="3">
        <f t="shared" si="6"/>
        <v>0.05031141073542692</v>
      </c>
      <c r="S39" s="8">
        <f t="shared" si="7"/>
        <v>19.876206716975382</v>
      </c>
    </row>
    <row r="40" spans="1:19" ht="15">
      <c r="A40" s="1">
        <v>2</v>
      </c>
      <c r="B40" s="5">
        <v>0.5972222222222222</v>
      </c>
      <c r="C40" s="1" t="s">
        <v>22</v>
      </c>
      <c r="D40" s="1">
        <v>3</v>
      </c>
      <c r="E40" s="1">
        <v>1</v>
      </c>
      <c r="F40" s="1" t="s">
        <v>30</v>
      </c>
      <c r="G40" s="2">
        <v>31.194866666666698</v>
      </c>
      <c r="H40" s="6">
        <f>1+_xlfn.COUNTIFS(A:A,A40,O:O,"&lt;"&amp;O40)</f>
        <v>10</v>
      </c>
      <c r="I40" s="2">
        <f>_xlfn.AVERAGEIF(A:A,A40,G:G)</f>
        <v>47.29384000000002</v>
      </c>
      <c r="J40" s="2">
        <f t="shared" si="0"/>
        <v>-16.09897333333332</v>
      </c>
      <c r="K40" s="2">
        <f t="shared" si="1"/>
        <v>73.90102666666668</v>
      </c>
      <c r="L40" s="2">
        <f t="shared" si="2"/>
        <v>84.273005982692</v>
      </c>
      <c r="M40" s="2">
        <f>SUMIF(A:A,A40,L:L)</f>
        <v>2751.602267015284</v>
      </c>
      <c r="N40" s="3">
        <f t="shared" si="3"/>
        <v>0.030626884921891185</v>
      </c>
      <c r="O40" s="7">
        <f t="shared" si="4"/>
        <v>32.65105160222252</v>
      </c>
      <c r="P40" s="3">
        <f t="shared" si="5"/>
      </c>
      <c r="Q40" s="3">
        <f>IF(ISNUMBER(P40),SUMIF(A:A,A40,P:P),"")</f>
      </c>
      <c r="R40" s="3">
        <f t="shared" si="6"/>
      </c>
      <c r="S40" s="8">
        <f t="shared" si="7"/>
      </c>
    </row>
    <row r="41" spans="1:19" ht="15">
      <c r="A41" s="1">
        <v>25</v>
      </c>
      <c r="B41" s="5">
        <v>0.6041666666666666</v>
      </c>
      <c r="C41" s="1" t="s">
        <v>231</v>
      </c>
      <c r="D41" s="1">
        <v>3</v>
      </c>
      <c r="E41" s="1">
        <v>5</v>
      </c>
      <c r="F41" s="1" t="s">
        <v>251</v>
      </c>
      <c r="G41" s="2">
        <v>71.5766</v>
      </c>
      <c r="H41" s="6">
        <f>1+_xlfn.COUNTIFS(A:A,A41,O:O,"&lt;"&amp;O41)</f>
        <v>1</v>
      </c>
      <c r="I41" s="2">
        <f>_xlfn.AVERAGEIF(A:A,A41,G:G)</f>
        <v>48.09660555555552</v>
      </c>
      <c r="J41" s="2">
        <f t="shared" si="0"/>
        <v>23.47999444444448</v>
      </c>
      <c r="K41" s="2">
        <f t="shared" si="1"/>
        <v>113.47999444444449</v>
      </c>
      <c r="L41" s="2">
        <f t="shared" si="2"/>
        <v>905.7829127374299</v>
      </c>
      <c r="M41" s="2">
        <f>SUMIF(A:A,A41,L:L)</f>
        <v>3455.0098721675445</v>
      </c>
      <c r="N41" s="3">
        <f t="shared" si="3"/>
        <v>0.26216507224310054</v>
      </c>
      <c r="O41" s="7">
        <f t="shared" si="4"/>
        <v>3.814390648776888</v>
      </c>
      <c r="P41" s="3">
        <f t="shared" si="5"/>
        <v>0.26216507224310054</v>
      </c>
      <c r="Q41" s="3">
        <f>IF(ISNUMBER(P41),SUMIF(A:A,A41,P:P),"")</f>
        <v>0.8914549886112586</v>
      </c>
      <c r="R41" s="3">
        <f t="shared" si="6"/>
        <v>0.2940867184461113</v>
      </c>
      <c r="S41" s="8">
        <f t="shared" si="7"/>
        <v>3.400357572364292</v>
      </c>
    </row>
    <row r="42" spans="1:19" ht="15">
      <c r="A42" s="1">
        <v>25</v>
      </c>
      <c r="B42" s="5">
        <v>0.6041666666666666</v>
      </c>
      <c r="C42" s="1" t="s">
        <v>231</v>
      </c>
      <c r="D42" s="1">
        <v>3</v>
      </c>
      <c r="E42" s="1">
        <v>12</v>
      </c>
      <c r="F42" s="1" t="s">
        <v>257</v>
      </c>
      <c r="G42" s="2">
        <v>59.0405333333333</v>
      </c>
      <c r="H42" s="6">
        <f>1+_xlfn.COUNTIFS(A:A,A42,O:O,"&lt;"&amp;O42)</f>
        <v>2</v>
      </c>
      <c r="I42" s="2">
        <f>_xlfn.AVERAGEIF(A:A,A42,G:G)</f>
        <v>48.09660555555552</v>
      </c>
      <c r="J42" s="2">
        <f t="shared" si="0"/>
        <v>10.94392777777778</v>
      </c>
      <c r="K42" s="2">
        <f t="shared" si="1"/>
        <v>100.94392777777779</v>
      </c>
      <c r="L42" s="2">
        <f t="shared" si="2"/>
        <v>426.93666071624267</v>
      </c>
      <c r="M42" s="2">
        <f>SUMIF(A:A,A42,L:L)</f>
        <v>3455.0098721675445</v>
      </c>
      <c r="N42" s="3">
        <f t="shared" si="3"/>
        <v>0.12357031571906871</v>
      </c>
      <c r="O42" s="7">
        <f t="shared" si="4"/>
        <v>8.092558428623366</v>
      </c>
      <c r="P42" s="3">
        <f t="shared" si="5"/>
        <v>0.12357031571906871</v>
      </c>
      <c r="Q42" s="3">
        <f>IF(ISNUMBER(P42),SUMIF(A:A,A42,P:P),"")</f>
        <v>0.8914549886112586</v>
      </c>
      <c r="R42" s="3">
        <f t="shared" si="6"/>
        <v>0.13861643862868625</v>
      </c>
      <c r="S42" s="8">
        <f t="shared" si="7"/>
        <v>7.214151581824387</v>
      </c>
    </row>
    <row r="43" spans="1:19" ht="15">
      <c r="A43" s="1">
        <v>25</v>
      </c>
      <c r="B43" s="5">
        <v>0.6041666666666666</v>
      </c>
      <c r="C43" s="1" t="s">
        <v>231</v>
      </c>
      <c r="D43" s="1">
        <v>3</v>
      </c>
      <c r="E43" s="1">
        <v>1</v>
      </c>
      <c r="F43" s="1" t="s">
        <v>247</v>
      </c>
      <c r="G43" s="2">
        <v>57.7994666666665</v>
      </c>
      <c r="H43" s="6">
        <f>1+_xlfn.COUNTIFS(A:A,A43,O:O,"&lt;"&amp;O43)</f>
        <v>3</v>
      </c>
      <c r="I43" s="2">
        <f>_xlfn.AVERAGEIF(A:A,A43,G:G)</f>
        <v>48.09660555555552</v>
      </c>
      <c r="J43" s="2">
        <f t="shared" si="0"/>
        <v>9.702861111110977</v>
      </c>
      <c r="K43" s="2">
        <f t="shared" si="1"/>
        <v>99.70286111111098</v>
      </c>
      <c r="L43" s="2">
        <f t="shared" si="2"/>
        <v>396.30006597217294</v>
      </c>
      <c r="M43" s="2">
        <f>SUMIF(A:A,A43,L:L)</f>
        <v>3455.0098721675445</v>
      </c>
      <c r="N43" s="3">
        <f t="shared" si="3"/>
        <v>0.11470301985665501</v>
      </c>
      <c r="O43" s="7">
        <f t="shared" si="4"/>
        <v>8.718166280623697</v>
      </c>
      <c r="P43" s="3">
        <f t="shared" si="5"/>
        <v>0.11470301985665501</v>
      </c>
      <c r="Q43" s="3">
        <f>IF(ISNUMBER(P43),SUMIF(A:A,A43,P:P),"")</f>
        <v>0.8914549886112586</v>
      </c>
      <c r="R43" s="3">
        <f t="shared" si="6"/>
        <v>0.12866944637927666</v>
      </c>
      <c r="S43" s="8">
        <f t="shared" si="7"/>
        <v>7.771852822404455</v>
      </c>
    </row>
    <row r="44" spans="1:19" ht="15">
      <c r="A44" s="1">
        <v>25</v>
      </c>
      <c r="B44" s="5">
        <v>0.6041666666666666</v>
      </c>
      <c r="C44" s="1" t="s">
        <v>231</v>
      </c>
      <c r="D44" s="1">
        <v>3</v>
      </c>
      <c r="E44" s="1">
        <v>11</v>
      </c>
      <c r="F44" s="1" t="s">
        <v>256</v>
      </c>
      <c r="G44" s="2">
        <v>55.937166666666606</v>
      </c>
      <c r="H44" s="6">
        <f>1+_xlfn.COUNTIFS(A:A,A44,O:O,"&lt;"&amp;O44)</f>
        <v>4</v>
      </c>
      <c r="I44" s="2">
        <f>_xlfn.AVERAGEIF(A:A,A44,G:G)</f>
        <v>48.09660555555552</v>
      </c>
      <c r="J44" s="2">
        <f t="shared" si="0"/>
        <v>7.840561111111086</v>
      </c>
      <c r="K44" s="2">
        <f t="shared" si="1"/>
        <v>97.84056111111109</v>
      </c>
      <c r="L44" s="2">
        <f t="shared" si="2"/>
        <v>354.40263955825566</v>
      </c>
      <c r="M44" s="2">
        <f>SUMIF(A:A,A44,L:L)</f>
        <v>3455.0098721675445</v>
      </c>
      <c r="N44" s="3">
        <f t="shared" si="3"/>
        <v>0.10257644772977642</v>
      </c>
      <c r="O44" s="7">
        <f t="shared" si="4"/>
        <v>9.748826578927385</v>
      </c>
      <c r="P44" s="3">
        <f t="shared" si="5"/>
        <v>0.10257644772977642</v>
      </c>
      <c r="Q44" s="3">
        <f>IF(ISNUMBER(P44),SUMIF(A:A,A44,P:P),"")</f>
        <v>0.8914549886112586</v>
      </c>
      <c r="R44" s="3">
        <f t="shared" si="6"/>
        <v>0.11506632307882846</v>
      </c>
      <c r="S44" s="8">
        <f t="shared" si="7"/>
        <v>8.690640086890847</v>
      </c>
    </row>
    <row r="45" spans="1:19" ht="15">
      <c r="A45" s="1">
        <v>25</v>
      </c>
      <c r="B45" s="5">
        <v>0.6041666666666666</v>
      </c>
      <c r="C45" s="1" t="s">
        <v>231</v>
      </c>
      <c r="D45" s="1">
        <v>3</v>
      </c>
      <c r="E45" s="1">
        <v>9</v>
      </c>
      <c r="F45" s="1" t="s">
        <v>254</v>
      </c>
      <c r="G45" s="2">
        <v>53.477933333333304</v>
      </c>
      <c r="H45" s="6">
        <f>1+_xlfn.COUNTIFS(A:A,A45,O:O,"&lt;"&amp;O45)</f>
        <v>5</v>
      </c>
      <c r="I45" s="2">
        <f>_xlfn.AVERAGEIF(A:A,A45,G:G)</f>
        <v>48.09660555555552</v>
      </c>
      <c r="J45" s="2">
        <f t="shared" si="0"/>
        <v>5.381327777777784</v>
      </c>
      <c r="K45" s="2">
        <f t="shared" si="1"/>
        <v>95.38132777777778</v>
      </c>
      <c r="L45" s="2">
        <f t="shared" si="2"/>
        <v>305.78421292342915</v>
      </c>
      <c r="M45" s="2">
        <f>SUMIF(A:A,A45,L:L)</f>
        <v>3455.0098721675445</v>
      </c>
      <c r="N45" s="3">
        <f t="shared" si="3"/>
        <v>0.08850458442585912</v>
      </c>
      <c r="O45" s="7">
        <f t="shared" si="4"/>
        <v>11.298849731763971</v>
      </c>
      <c r="P45" s="3">
        <f t="shared" si="5"/>
        <v>0.08850458442585912</v>
      </c>
      <c r="Q45" s="3">
        <f>IF(ISNUMBER(P45),SUMIF(A:A,A45,P:P),"")</f>
        <v>0.8914549886112586</v>
      </c>
      <c r="R45" s="3">
        <f t="shared" si="6"/>
        <v>0.09928104677919278</v>
      </c>
      <c r="S45" s="8">
        <f t="shared" si="7"/>
        <v>10.072415958949971</v>
      </c>
    </row>
    <row r="46" spans="1:19" ht="15">
      <c r="A46" s="1">
        <v>25</v>
      </c>
      <c r="B46" s="5">
        <v>0.6041666666666666</v>
      </c>
      <c r="C46" s="1" t="s">
        <v>231</v>
      </c>
      <c r="D46" s="1">
        <v>3</v>
      </c>
      <c r="E46" s="1">
        <v>6</v>
      </c>
      <c r="F46" s="1" t="s">
        <v>252</v>
      </c>
      <c r="G46" s="2">
        <v>49.3089333333333</v>
      </c>
      <c r="H46" s="6">
        <f>1+_xlfn.COUNTIFS(A:A,A46,O:O,"&lt;"&amp;O46)</f>
        <v>6</v>
      </c>
      <c r="I46" s="2">
        <f>_xlfn.AVERAGEIF(A:A,A46,G:G)</f>
        <v>48.09660555555552</v>
      </c>
      <c r="J46" s="2">
        <f t="shared" si="0"/>
        <v>1.2123277777777801</v>
      </c>
      <c r="K46" s="2">
        <f t="shared" si="1"/>
        <v>91.21232777777777</v>
      </c>
      <c r="L46" s="2">
        <f t="shared" si="2"/>
        <v>238.11164651152515</v>
      </c>
      <c r="M46" s="2">
        <f>SUMIF(A:A,A46,L:L)</f>
        <v>3455.0098721675445</v>
      </c>
      <c r="N46" s="3">
        <f t="shared" si="3"/>
        <v>0.06891779049017385</v>
      </c>
      <c r="O46" s="7">
        <f t="shared" si="4"/>
        <v>14.510041498538433</v>
      </c>
      <c r="P46" s="3">
        <f t="shared" si="5"/>
        <v>0.06891779049017385</v>
      </c>
      <c r="Q46" s="3">
        <f>IF(ISNUMBER(P46),SUMIF(A:A,A46,P:P),"")</f>
        <v>0.8914549886112586</v>
      </c>
      <c r="R46" s="3">
        <f t="shared" si="6"/>
        <v>0.07730933291150968</v>
      </c>
      <c r="S46" s="8">
        <f t="shared" si="7"/>
        <v>12.935048878828466</v>
      </c>
    </row>
    <row r="47" spans="1:19" ht="15">
      <c r="A47" s="1">
        <v>25</v>
      </c>
      <c r="B47" s="5">
        <v>0.6041666666666666</v>
      </c>
      <c r="C47" s="1" t="s">
        <v>231</v>
      </c>
      <c r="D47" s="1">
        <v>3</v>
      </c>
      <c r="E47" s="1">
        <v>4</v>
      </c>
      <c r="F47" s="1" t="s">
        <v>250</v>
      </c>
      <c r="G47" s="2">
        <v>48.8715666666667</v>
      </c>
      <c r="H47" s="6">
        <f>1+_xlfn.COUNTIFS(A:A,A47,O:O,"&lt;"&amp;O47)</f>
        <v>7</v>
      </c>
      <c r="I47" s="2">
        <f>_xlfn.AVERAGEIF(A:A,A47,G:G)</f>
        <v>48.09660555555552</v>
      </c>
      <c r="J47" s="2">
        <f t="shared" si="0"/>
        <v>0.7749611111111818</v>
      </c>
      <c r="K47" s="2">
        <f t="shared" si="1"/>
        <v>90.77496111111118</v>
      </c>
      <c r="L47" s="2">
        <f t="shared" si="2"/>
        <v>231.94439510473575</v>
      </c>
      <c r="M47" s="2">
        <f>SUMIF(A:A,A47,L:L)</f>
        <v>3455.0098721675445</v>
      </c>
      <c r="N47" s="3">
        <f t="shared" si="3"/>
        <v>0.06713277347575927</v>
      </c>
      <c r="O47" s="7">
        <f t="shared" si="4"/>
        <v>14.895854114549376</v>
      </c>
      <c r="P47" s="3">
        <f t="shared" si="5"/>
        <v>0.06713277347575927</v>
      </c>
      <c r="Q47" s="3">
        <f>IF(ISNUMBER(P47),SUMIF(A:A,A47,P:P),"")</f>
        <v>0.8914549886112586</v>
      </c>
      <c r="R47" s="3">
        <f t="shared" si="6"/>
        <v>0.07530696931803722</v>
      </c>
      <c r="S47" s="8">
        <f t="shared" si="7"/>
        <v>13.278983460040584</v>
      </c>
    </row>
    <row r="48" spans="1:19" ht="15">
      <c r="A48" s="1">
        <v>25</v>
      </c>
      <c r="B48" s="5">
        <v>0.6041666666666666</v>
      </c>
      <c r="C48" s="1" t="s">
        <v>231</v>
      </c>
      <c r="D48" s="1">
        <v>3</v>
      </c>
      <c r="E48" s="1">
        <v>8</v>
      </c>
      <c r="F48" s="1" t="s">
        <v>253</v>
      </c>
      <c r="G48" s="2">
        <v>48.045100000000005</v>
      </c>
      <c r="H48" s="6">
        <f>1+_xlfn.COUNTIFS(A:A,A48,O:O,"&lt;"&amp;O48)</f>
        <v>8</v>
      </c>
      <c r="I48" s="2">
        <f>_xlfn.AVERAGEIF(A:A,A48,G:G)</f>
        <v>48.09660555555552</v>
      </c>
      <c r="J48" s="2">
        <f t="shared" si="0"/>
        <v>-0.05150555555551506</v>
      </c>
      <c r="K48" s="2">
        <f t="shared" si="1"/>
        <v>89.94849444444449</v>
      </c>
      <c r="L48" s="2">
        <f t="shared" si="2"/>
        <v>220.72325272111325</v>
      </c>
      <c r="M48" s="2">
        <f>SUMIF(A:A,A48,L:L)</f>
        <v>3455.0098721675445</v>
      </c>
      <c r="N48" s="3">
        <f t="shared" si="3"/>
        <v>0.0638849846708657</v>
      </c>
      <c r="O48" s="7">
        <f t="shared" si="4"/>
        <v>15.653130468011883</v>
      </c>
      <c r="P48" s="3">
        <f t="shared" si="5"/>
        <v>0.0638849846708657</v>
      </c>
      <c r="Q48" s="3">
        <f>IF(ISNUMBER(P48),SUMIF(A:A,A48,P:P),"")</f>
        <v>0.8914549886112586</v>
      </c>
      <c r="R48" s="3">
        <f t="shared" si="6"/>
        <v>0.07166372445835778</v>
      </c>
      <c r="S48" s="8">
        <f t="shared" si="7"/>
        <v>13.954061243092076</v>
      </c>
    </row>
    <row r="49" spans="1:19" ht="15">
      <c r="A49" s="1">
        <v>25</v>
      </c>
      <c r="B49" s="5">
        <v>0.6041666666666666</v>
      </c>
      <c r="C49" s="1" t="s">
        <v>231</v>
      </c>
      <c r="D49" s="1">
        <v>3</v>
      </c>
      <c r="E49" s="1">
        <v>2</v>
      </c>
      <c r="F49" s="1" t="s">
        <v>248</v>
      </c>
      <c r="G49" s="2">
        <v>27.7428333333333</v>
      </c>
      <c r="H49" s="6">
        <f>1+_xlfn.COUNTIFS(A:A,A49,O:O,"&lt;"&amp;O49)</f>
        <v>12</v>
      </c>
      <c r="I49" s="2">
        <f>_xlfn.AVERAGEIF(A:A,A49,G:G)</f>
        <v>48.09660555555552</v>
      </c>
      <c r="J49" s="2">
        <f t="shared" si="0"/>
        <v>-20.35377222222222</v>
      </c>
      <c r="K49" s="2">
        <f t="shared" si="1"/>
        <v>69.64622777777778</v>
      </c>
      <c r="L49" s="2">
        <f t="shared" si="2"/>
        <v>65.28574202090492</v>
      </c>
      <c r="M49" s="2">
        <f>SUMIF(A:A,A49,L:L)</f>
        <v>3455.0098721675445</v>
      </c>
      <c r="N49" s="3">
        <f t="shared" si="3"/>
        <v>0.018895963958547847</v>
      </c>
      <c r="O49" s="7">
        <f t="shared" si="4"/>
        <v>52.92135411528642</v>
      </c>
      <c r="P49" s="3">
        <f t="shared" si="5"/>
      </c>
      <c r="Q49" s="3">
        <f>IF(ISNUMBER(P49),SUMIF(A:A,A49,P:P),"")</f>
      </c>
      <c r="R49" s="3">
        <f t="shared" si="6"/>
      </c>
      <c r="S49" s="8">
        <f t="shared" si="7"/>
      </c>
    </row>
    <row r="50" spans="1:19" ht="15">
      <c r="A50" s="1">
        <v>25</v>
      </c>
      <c r="B50" s="5">
        <v>0.6041666666666666</v>
      </c>
      <c r="C50" s="1" t="s">
        <v>231</v>
      </c>
      <c r="D50" s="1">
        <v>3</v>
      </c>
      <c r="E50" s="1">
        <v>3</v>
      </c>
      <c r="F50" s="1" t="s">
        <v>249</v>
      </c>
      <c r="G50" s="2">
        <v>32.587033333333295</v>
      </c>
      <c r="H50" s="6">
        <f>1+_xlfn.COUNTIFS(A:A,A50,O:O,"&lt;"&amp;O50)</f>
        <v>11</v>
      </c>
      <c r="I50" s="2">
        <f>_xlfn.AVERAGEIF(A:A,A50,G:G)</f>
        <v>48.09660555555552</v>
      </c>
      <c r="J50" s="2">
        <f t="shared" si="0"/>
        <v>-15.509572222222225</v>
      </c>
      <c r="K50" s="2">
        <f t="shared" si="1"/>
        <v>74.49042777777777</v>
      </c>
      <c r="L50" s="2">
        <f t="shared" si="2"/>
        <v>87.30656554045663</v>
      </c>
      <c r="M50" s="2">
        <f>SUMIF(A:A,A50,L:L)</f>
        <v>3455.0098721675445</v>
      </c>
      <c r="N50" s="3">
        <f t="shared" si="3"/>
        <v>0.025269556027544358</v>
      </c>
      <c r="O50" s="7">
        <f t="shared" si="4"/>
        <v>39.5733110193934</v>
      </c>
      <c r="P50" s="3">
        <f t="shared" si="5"/>
      </c>
      <c r="Q50" s="3">
        <f>IF(ISNUMBER(P50),SUMIF(A:A,A50,P:P),"")</f>
      </c>
      <c r="R50" s="3">
        <f t="shared" si="6"/>
      </c>
      <c r="S50" s="8">
        <f t="shared" si="7"/>
      </c>
    </row>
    <row r="51" spans="1:19" ht="15">
      <c r="A51" s="1">
        <v>25</v>
      </c>
      <c r="B51" s="5">
        <v>0.6041666666666666</v>
      </c>
      <c r="C51" s="1" t="s">
        <v>231</v>
      </c>
      <c r="D51" s="1">
        <v>3</v>
      </c>
      <c r="E51" s="1">
        <v>10</v>
      </c>
      <c r="F51" s="1" t="s">
        <v>255</v>
      </c>
      <c r="G51" s="2">
        <v>33.58</v>
      </c>
      <c r="H51" s="6">
        <f>1+_xlfn.COUNTIFS(A:A,A51,O:O,"&lt;"&amp;O51)</f>
        <v>10</v>
      </c>
      <c r="I51" s="2">
        <f>_xlfn.AVERAGEIF(A:A,A51,G:G)</f>
        <v>48.09660555555552</v>
      </c>
      <c r="J51" s="2">
        <f t="shared" si="0"/>
        <v>-14.516605555555522</v>
      </c>
      <c r="K51" s="2">
        <f t="shared" si="1"/>
        <v>75.48339444444449</v>
      </c>
      <c r="L51" s="2">
        <f t="shared" si="2"/>
        <v>92.66618866025664</v>
      </c>
      <c r="M51" s="2">
        <f>SUMIF(A:A,A51,L:L)</f>
        <v>3455.0098721675445</v>
      </c>
      <c r="N51" s="3">
        <f t="shared" si="3"/>
        <v>0.026820817331593128</v>
      </c>
      <c r="O51" s="7">
        <f t="shared" si="4"/>
        <v>37.284471522128705</v>
      </c>
      <c r="P51" s="3">
        <f t="shared" si="5"/>
      </c>
      <c r="Q51" s="3">
        <f>IF(ISNUMBER(P51),SUMIF(A:A,A51,P:P),"")</f>
      </c>
      <c r="R51" s="3">
        <f t="shared" si="6"/>
      </c>
      <c r="S51" s="8">
        <f t="shared" si="7"/>
      </c>
    </row>
    <row r="52" spans="1:19" ht="15">
      <c r="A52" s="1">
        <v>25</v>
      </c>
      <c r="B52" s="5">
        <v>0.6041666666666666</v>
      </c>
      <c r="C52" s="1" t="s">
        <v>231</v>
      </c>
      <c r="D52" s="1">
        <v>3</v>
      </c>
      <c r="E52" s="1">
        <v>14</v>
      </c>
      <c r="F52" s="1" t="s">
        <v>258</v>
      </c>
      <c r="G52" s="2">
        <v>39.1921</v>
      </c>
      <c r="H52" s="6">
        <f>1+_xlfn.COUNTIFS(A:A,A52,O:O,"&lt;"&amp;O52)</f>
        <v>9</v>
      </c>
      <c r="I52" s="2">
        <f>_xlfn.AVERAGEIF(A:A,A52,G:G)</f>
        <v>48.09660555555552</v>
      </c>
      <c r="J52" s="2">
        <f t="shared" si="0"/>
        <v>-8.904505555555517</v>
      </c>
      <c r="K52" s="2">
        <f t="shared" si="1"/>
        <v>81.09549444444448</v>
      </c>
      <c r="L52" s="2">
        <f t="shared" si="2"/>
        <v>129.7655897010226</v>
      </c>
      <c r="M52" s="2">
        <f>SUMIF(A:A,A52,L:L)</f>
        <v>3455.0098721675445</v>
      </c>
      <c r="N52" s="3">
        <f t="shared" si="3"/>
        <v>0.03755867407105627</v>
      </c>
      <c r="O52" s="7">
        <f t="shared" si="4"/>
        <v>26.625008063600067</v>
      </c>
      <c r="P52" s="3">
        <f t="shared" si="5"/>
      </c>
      <c r="Q52" s="3">
        <f>IF(ISNUMBER(P52),SUMIF(A:A,A52,P:P),"")</f>
      </c>
      <c r="R52" s="3">
        <f t="shared" si="6"/>
      </c>
      <c r="S52" s="8">
        <f t="shared" si="7"/>
      </c>
    </row>
    <row r="53" spans="1:19" ht="15">
      <c r="A53" s="1">
        <v>41</v>
      </c>
      <c r="B53" s="5">
        <v>0.611111111111111</v>
      </c>
      <c r="C53" s="1" t="s">
        <v>401</v>
      </c>
      <c r="D53" s="1">
        <v>2</v>
      </c>
      <c r="E53" s="1">
        <v>3</v>
      </c>
      <c r="F53" s="1" t="s">
        <v>403</v>
      </c>
      <c r="G53" s="2">
        <v>66.9820666666667</v>
      </c>
      <c r="H53" s="6">
        <f>1+_xlfn.COUNTIFS(A:A,A53,O:O,"&lt;"&amp;O53)</f>
        <v>1</v>
      </c>
      <c r="I53" s="2">
        <f>_xlfn.AVERAGEIF(A:A,A53,G:G)</f>
        <v>47.1699909090909</v>
      </c>
      <c r="J53" s="2">
        <f t="shared" si="0"/>
        <v>19.812075757575798</v>
      </c>
      <c r="K53" s="2">
        <f t="shared" si="1"/>
        <v>109.8120757575758</v>
      </c>
      <c r="L53" s="2">
        <f t="shared" si="2"/>
        <v>726.8532101998709</v>
      </c>
      <c r="M53" s="2">
        <f>SUMIF(A:A,A53,L:L)</f>
        <v>2899.1937352431155</v>
      </c>
      <c r="N53" s="3">
        <f t="shared" si="3"/>
        <v>0.2507087406281663</v>
      </c>
      <c r="O53" s="7">
        <f t="shared" si="4"/>
        <v>3.9886922071182602</v>
      </c>
      <c r="P53" s="3">
        <f t="shared" si="5"/>
        <v>0.2507087406281663</v>
      </c>
      <c r="Q53" s="3">
        <f>IF(ISNUMBER(P53),SUMIF(A:A,A53,P:P),"")</f>
        <v>0.9713637937652622</v>
      </c>
      <c r="R53" s="3">
        <f t="shared" si="6"/>
        <v>0.25809973795332963</v>
      </c>
      <c r="S53" s="8">
        <f t="shared" si="7"/>
        <v>3.8744711944683297</v>
      </c>
    </row>
    <row r="54" spans="1:19" ht="15">
      <c r="A54" s="1">
        <v>41</v>
      </c>
      <c r="B54" s="5">
        <v>0.611111111111111</v>
      </c>
      <c r="C54" s="1" t="s">
        <v>401</v>
      </c>
      <c r="D54" s="1">
        <v>2</v>
      </c>
      <c r="E54" s="1">
        <v>6</v>
      </c>
      <c r="F54" s="1" t="s">
        <v>405</v>
      </c>
      <c r="G54" s="2">
        <v>56.8430333333333</v>
      </c>
      <c r="H54" s="6">
        <f>1+_xlfn.COUNTIFS(A:A,A54,O:O,"&lt;"&amp;O54)</f>
        <v>2</v>
      </c>
      <c r="I54" s="2">
        <f>_xlfn.AVERAGEIF(A:A,A54,G:G)</f>
        <v>47.1699909090909</v>
      </c>
      <c r="J54" s="2">
        <f t="shared" si="0"/>
        <v>9.673042424242404</v>
      </c>
      <c r="K54" s="2">
        <f t="shared" si="1"/>
        <v>99.6730424242424</v>
      </c>
      <c r="L54" s="2">
        <f t="shared" si="2"/>
        <v>395.591671008969</v>
      </c>
      <c r="M54" s="2">
        <f>SUMIF(A:A,A54,L:L)</f>
        <v>2899.1937352431155</v>
      </c>
      <c r="N54" s="3">
        <f t="shared" si="3"/>
        <v>0.13644885686668198</v>
      </c>
      <c r="O54" s="7">
        <f t="shared" si="4"/>
        <v>7.328753226397894</v>
      </c>
      <c r="P54" s="3">
        <f t="shared" si="5"/>
        <v>0.13644885686668198</v>
      </c>
      <c r="Q54" s="3">
        <f>IF(ISNUMBER(P54),SUMIF(A:A,A54,P:P),"")</f>
        <v>0.9713637937652622</v>
      </c>
      <c r="R54" s="3">
        <f t="shared" si="6"/>
        <v>0.14047142557966902</v>
      </c>
      <c r="S54" s="8">
        <f t="shared" si="7"/>
        <v>7.118885537563263</v>
      </c>
    </row>
    <row r="55" spans="1:19" ht="15">
      <c r="A55" s="1">
        <v>41</v>
      </c>
      <c r="B55" s="5">
        <v>0.611111111111111</v>
      </c>
      <c r="C55" s="1" t="s">
        <v>401</v>
      </c>
      <c r="D55" s="1">
        <v>2</v>
      </c>
      <c r="E55" s="1">
        <v>9</v>
      </c>
      <c r="F55" s="1" t="s">
        <v>408</v>
      </c>
      <c r="G55" s="2">
        <v>56.72239999999999</v>
      </c>
      <c r="H55" s="6">
        <f>1+_xlfn.COUNTIFS(A:A,A55,O:O,"&lt;"&amp;O55)</f>
        <v>3</v>
      </c>
      <c r="I55" s="2">
        <f>_xlfn.AVERAGEIF(A:A,A55,G:G)</f>
        <v>47.1699909090909</v>
      </c>
      <c r="J55" s="2">
        <f t="shared" si="0"/>
        <v>9.552409090909094</v>
      </c>
      <c r="K55" s="2">
        <f t="shared" si="1"/>
        <v>99.5524090909091</v>
      </c>
      <c r="L55" s="2">
        <f t="shared" si="2"/>
        <v>392.7387157943223</v>
      </c>
      <c r="M55" s="2">
        <f>SUMIF(A:A,A55,L:L)</f>
        <v>2899.1937352431155</v>
      </c>
      <c r="N55" s="3">
        <f t="shared" si="3"/>
        <v>0.1354648056182381</v>
      </c>
      <c r="O55" s="7">
        <f t="shared" si="4"/>
        <v>7.381991177975503</v>
      </c>
      <c r="P55" s="3">
        <f t="shared" si="5"/>
        <v>0.1354648056182381</v>
      </c>
      <c r="Q55" s="3">
        <f>IF(ISNUMBER(P55),SUMIF(A:A,A55,P:P),"")</f>
        <v>0.9713637937652622</v>
      </c>
      <c r="R55" s="3">
        <f t="shared" si="6"/>
        <v>0.13945836409358106</v>
      </c>
      <c r="S55" s="8">
        <f t="shared" si="7"/>
        <v>7.1705989561799806</v>
      </c>
    </row>
    <row r="56" spans="1:19" ht="15">
      <c r="A56" s="1">
        <v>41</v>
      </c>
      <c r="B56" s="5">
        <v>0.611111111111111</v>
      </c>
      <c r="C56" s="1" t="s">
        <v>401</v>
      </c>
      <c r="D56" s="1">
        <v>2</v>
      </c>
      <c r="E56" s="1">
        <v>7</v>
      </c>
      <c r="F56" s="1" t="s">
        <v>406</v>
      </c>
      <c r="G56" s="2">
        <v>49.9168333333333</v>
      </c>
      <c r="H56" s="6">
        <f>1+_xlfn.COUNTIFS(A:A,A56,O:O,"&lt;"&amp;O56)</f>
        <v>4</v>
      </c>
      <c r="I56" s="2">
        <f>_xlfn.AVERAGEIF(A:A,A56,G:G)</f>
        <v>47.1699909090909</v>
      </c>
      <c r="J56" s="2">
        <f aca="true" t="shared" si="8" ref="J56:J110">G56-I56</f>
        <v>2.746842424242402</v>
      </c>
      <c r="K56" s="2">
        <f aca="true" t="shared" si="9" ref="K56:K110">90+J56</f>
        <v>92.7468424242424</v>
      </c>
      <c r="L56" s="2">
        <f aca="true" t="shared" si="10" ref="L56:L110">EXP(0.06*K56)</f>
        <v>261.0757370389833</v>
      </c>
      <c r="M56" s="2">
        <f>SUMIF(A:A,A56,L:L)</f>
        <v>2899.1937352431155</v>
      </c>
      <c r="N56" s="3">
        <f aca="true" t="shared" si="11" ref="N56:N110">L56/M56</f>
        <v>0.09005115245155924</v>
      </c>
      <c r="O56" s="7">
        <f aca="true" t="shared" si="12" ref="O56:O110">1/N56</f>
        <v>11.104799580859611</v>
      </c>
      <c r="P56" s="3">
        <f aca="true" t="shared" si="13" ref="P56:P110">IF(O56&gt;21,"",N56)</f>
        <v>0.09005115245155924</v>
      </c>
      <c r="Q56" s="3">
        <f>IF(ISNUMBER(P56),SUMIF(A:A,A56,P:P),"")</f>
        <v>0.9713637937652622</v>
      </c>
      <c r="R56" s="3">
        <f aca="true" t="shared" si="14" ref="R56:R110">_xlfn.IFERROR(P56*(1/Q56),"")</f>
        <v>0.09270589765601335</v>
      </c>
      <c r="S56" s="8">
        <f aca="true" t="shared" si="15" ref="S56:S110">_xlfn.IFERROR(1/R56,"")</f>
        <v>10.786800249866683</v>
      </c>
    </row>
    <row r="57" spans="1:19" ht="15">
      <c r="A57" s="1">
        <v>41</v>
      </c>
      <c r="B57" s="5">
        <v>0.611111111111111</v>
      </c>
      <c r="C57" s="1" t="s">
        <v>401</v>
      </c>
      <c r="D57" s="1">
        <v>2</v>
      </c>
      <c r="E57" s="1">
        <v>1</v>
      </c>
      <c r="F57" s="1" t="s">
        <v>402</v>
      </c>
      <c r="G57" s="2">
        <v>46.9044666666667</v>
      </c>
      <c r="H57" s="6">
        <f>1+_xlfn.COUNTIFS(A:A,A57,O:O,"&lt;"&amp;O57)</f>
        <v>5</v>
      </c>
      <c r="I57" s="2">
        <f>_xlfn.AVERAGEIF(A:A,A57,G:G)</f>
        <v>47.1699909090909</v>
      </c>
      <c r="J57" s="2">
        <f t="shared" si="8"/>
        <v>-0.26552424242419903</v>
      </c>
      <c r="K57" s="2">
        <f t="shared" si="9"/>
        <v>89.73447575757581</v>
      </c>
      <c r="L57" s="2">
        <f t="shared" si="10"/>
        <v>217.9070390472083</v>
      </c>
      <c r="M57" s="2">
        <f>SUMIF(A:A,A57,L:L)</f>
        <v>2899.1937352431155</v>
      </c>
      <c r="N57" s="3">
        <f t="shared" si="11"/>
        <v>0.07516125479932283</v>
      </c>
      <c r="O57" s="7">
        <f t="shared" si="12"/>
        <v>13.304727318216747</v>
      </c>
      <c r="P57" s="3">
        <f t="shared" si="13"/>
        <v>0.07516125479932283</v>
      </c>
      <c r="Q57" s="3">
        <f>IF(ISNUMBER(P57),SUMIF(A:A,A57,P:P),"")</f>
        <v>0.9713637937652622</v>
      </c>
      <c r="R57" s="3">
        <f t="shared" si="14"/>
        <v>0.07737703966500335</v>
      </c>
      <c r="S57" s="8">
        <f t="shared" si="15"/>
        <v>12.923730402835341</v>
      </c>
    </row>
    <row r="58" spans="1:19" ht="15">
      <c r="A58" s="1">
        <v>41</v>
      </c>
      <c r="B58" s="5">
        <v>0.611111111111111</v>
      </c>
      <c r="C58" s="1" t="s">
        <v>401</v>
      </c>
      <c r="D58" s="1">
        <v>2</v>
      </c>
      <c r="E58" s="1">
        <v>4</v>
      </c>
      <c r="F58" s="1" t="s">
        <v>404</v>
      </c>
      <c r="G58" s="2">
        <v>41.6947333333333</v>
      </c>
      <c r="H58" s="6">
        <f>1+_xlfn.COUNTIFS(A:A,A58,O:O,"&lt;"&amp;O58)</f>
        <v>8</v>
      </c>
      <c r="I58" s="2">
        <f>_xlfn.AVERAGEIF(A:A,A58,G:G)</f>
        <v>47.1699909090909</v>
      </c>
      <c r="J58" s="2">
        <f t="shared" si="8"/>
        <v>-5.475257575757595</v>
      </c>
      <c r="K58" s="2">
        <f t="shared" si="9"/>
        <v>84.5247424242424</v>
      </c>
      <c r="L58" s="2">
        <f t="shared" si="10"/>
        <v>159.41080435444027</v>
      </c>
      <c r="M58" s="2">
        <f>SUMIF(A:A,A58,L:L)</f>
        <v>2899.1937352431155</v>
      </c>
      <c r="N58" s="3">
        <f t="shared" si="11"/>
        <v>0.05498452980793044</v>
      </c>
      <c r="O58" s="7">
        <f t="shared" si="12"/>
        <v>18.186933733782144</v>
      </c>
      <c r="P58" s="3">
        <f t="shared" si="13"/>
        <v>0.05498452980793044</v>
      </c>
      <c r="Q58" s="3">
        <f>IF(ISNUMBER(P58),SUMIF(A:A,A58,P:P),"")</f>
        <v>0.9713637937652622</v>
      </c>
      <c r="R58" s="3">
        <f t="shared" si="14"/>
        <v>0.05660549647912644</v>
      </c>
      <c r="S58" s="8">
        <f t="shared" si="15"/>
        <v>17.666128948604047</v>
      </c>
    </row>
    <row r="59" spans="1:19" ht="15">
      <c r="A59" s="1">
        <v>41</v>
      </c>
      <c r="B59" s="5">
        <v>0.611111111111111</v>
      </c>
      <c r="C59" s="1" t="s">
        <v>401</v>
      </c>
      <c r="D59" s="1">
        <v>2</v>
      </c>
      <c r="E59" s="1">
        <v>8</v>
      </c>
      <c r="F59" s="1" t="s">
        <v>407</v>
      </c>
      <c r="G59" s="2">
        <v>41.0991</v>
      </c>
      <c r="H59" s="6">
        <f>1+_xlfn.COUNTIFS(A:A,A59,O:O,"&lt;"&amp;O59)</f>
        <v>9</v>
      </c>
      <c r="I59" s="2">
        <f>_xlfn.AVERAGEIF(A:A,A59,G:G)</f>
        <v>47.1699909090909</v>
      </c>
      <c r="J59" s="2">
        <f t="shared" si="8"/>
        <v>-6.070890909090899</v>
      </c>
      <c r="K59" s="2">
        <f t="shared" si="9"/>
        <v>83.9291090909091</v>
      </c>
      <c r="L59" s="2">
        <f t="shared" si="10"/>
        <v>153.81437918543855</v>
      </c>
      <c r="M59" s="2">
        <f>SUMIF(A:A,A59,L:L)</f>
        <v>2899.1937352431155</v>
      </c>
      <c r="N59" s="3">
        <f t="shared" si="11"/>
        <v>0.0530541913483199</v>
      </c>
      <c r="O59" s="7">
        <f t="shared" si="12"/>
        <v>18.848652191014267</v>
      </c>
      <c r="P59" s="3">
        <f t="shared" si="13"/>
        <v>0.0530541913483199</v>
      </c>
      <c r="Q59" s="3">
        <f>IF(ISNUMBER(P59),SUMIF(A:A,A59,P:P),"")</f>
        <v>0.9713637937652622</v>
      </c>
      <c r="R59" s="3">
        <f t="shared" si="14"/>
        <v>0.05461825084365959</v>
      </c>
      <c r="S59" s="8">
        <f t="shared" si="15"/>
        <v>18.308898299625536</v>
      </c>
    </row>
    <row r="60" spans="1:19" ht="15">
      <c r="A60" s="1">
        <v>41</v>
      </c>
      <c r="B60" s="5">
        <v>0.611111111111111</v>
      </c>
      <c r="C60" s="1" t="s">
        <v>401</v>
      </c>
      <c r="D60" s="1">
        <v>2</v>
      </c>
      <c r="E60" s="1">
        <v>10</v>
      </c>
      <c r="F60" s="1" t="s">
        <v>409</v>
      </c>
      <c r="G60" s="2">
        <v>44.9641</v>
      </c>
      <c r="H60" s="6">
        <f>1+_xlfn.COUNTIFS(A:A,A60,O:O,"&lt;"&amp;O60)</f>
        <v>6</v>
      </c>
      <c r="I60" s="2">
        <f>_xlfn.AVERAGEIF(A:A,A60,G:G)</f>
        <v>47.1699909090909</v>
      </c>
      <c r="J60" s="2">
        <f t="shared" si="8"/>
        <v>-2.205890909090897</v>
      </c>
      <c r="K60" s="2">
        <f t="shared" si="9"/>
        <v>87.7941090909091</v>
      </c>
      <c r="L60" s="2">
        <f t="shared" si="10"/>
        <v>193.9589513032808</v>
      </c>
      <c r="M60" s="2">
        <f>SUMIF(A:A,A60,L:L)</f>
        <v>2899.1937352431155</v>
      </c>
      <c r="N60" s="3">
        <f t="shared" si="11"/>
        <v>0.06690099697218617</v>
      </c>
      <c r="O60" s="7">
        <f t="shared" si="12"/>
        <v>14.947460355721546</v>
      </c>
      <c r="P60" s="3">
        <f t="shared" si="13"/>
        <v>0.06690099697218617</v>
      </c>
      <c r="Q60" s="3">
        <f>IF(ISNUMBER(P60),SUMIF(A:A,A60,P:P),"")</f>
        <v>0.9713637937652622</v>
      </c>
      <c r="R60" s="3">
        <f t="shared" si="14"/>
        <v>0.06887326602205367</v>
      </c>
      <c r="S60" s="8">
        <f t="shared" si="15"/>
        <v>14.519421798289535</v>
      </c>
    </row>
    <row r="61" spans="1:19" ht="15">
      <c r="A61" s="1">
        <v>41</v>
      </c>
      <c r="B61" s="5">
        <v>0.611111111111111</v>
      </c>
      <c r="C61" s="1" t="s">
        <v>401</v>
      </c>
      <c r="D61" s="1">
        <v>2</v>
      </c>
      <c r="E61" s="1">
        <v>11</v>
      </c>
      <c r="F61" s="1" t="s">
        <v>410</v>
      </c>
      <c r="G61" s="2">
        <v>40.5740333333333</v>
      </c>
      <c r="H61" s="6">
        <f>1+_xlfn.COUNTIFS(A:A,A61,O:O,"&lt;"&amp;O61)</f>
        <v>10</v>
      </c>
      <c r="I61" s="2">
        <f>_xlfn.AVERAGEIF(A:A,A61,G:G)</f>
        <v>47.1699909090909</v>
      </c>
      <c r="J61" s="2">
        <f t="shared" si="8"/>
        <v>-6.595957575757602</v>
      </c>
      <c r="K61" s="2">
        <f t="shared" si="9"/>
        <v>83.40404242424239</v>
      </c>
      <c r="L61" s="2">
        <f t="shared" si="10"/>
        <v>149.04414622545877</v>
      </c>
      <c r="M61" s="2">
        <f>SUMIF(A:A,A61,L:L)</f>
        <v>2899.1937352431155</v>
      </c>
      <c r="N61" s="3">
        <f t="shared" si="11"/>
        <v>0.05140882598277293</v>
      </c>
      <c r="O61" s="7">
        <f t="shared" si="12"/>
        <v>19.451912796746214</v>
      </c>
      <c r="P61" s="3">
        <f t="shared" si="13"/>
        <v>0.05140882598277293</v>
      </c>
      <c r="Q61" s="3">
        <f>IF(ISNUMBER(P61),SUMIF(A:A,A61,P:P),"")</f>
        <v>0.9713637937652622</v>
      </c>
      <c r="R61" s="3">
        <f t="shared" si="14"/>
        <v>0.05292437942688678</v>
      </c>
      <c r="S61" s="8">
        <f t="shared" si="15"/>
        <v>18.89488381023845</v>
      </c>
    </row>
    <row r="62" spans="1:19" ht="15">
      <c r="A62" s="1">
        <v>41</v>
      </c>
      <c r="B62" s="5">
        <v>0.611111111111111</v>
      </c>
      <c r="C62" s="1" t="s">
        <v>401</v>
      </c>
      <c r="D62" s="1">
        <v>2</v>
      </c>
      <c r="E62" s="1">
        <v>12</v>
      </c>
      <c r="F62" s="1" t="s">
        <v>411</v>
      </c>
      <c r="G62" s="2">
        <v>42.3474</v>
      </c>
      <c r="H62" s="6">
        <f>1+_xlfn.COUNTIFS(A:A,A62,O:O,"&lt;"&amp;O62)</f>
        <v>7</v>
      </c>
      <c r="I62" s="2">
        <f>_xlfn.AVERAGEIF(A:A,A62,G:G)</f>
        <v>47.1699909090909</v>
      </c>
      <c r="J62" s="2">
        <f t="shared" si="8"/>
        <v>-4.8225909090908985</v>
      </c>
      <c r="K62" s="2">
        <f t="shared" si="9"/>
        <v>85.1774090909091</v>
      </c>
      <c r="L62" s="2">
        <f t="shared" si="10"/>
        <v>165.7771713682615</v>
      </c>
      <c r="M62" s="2">
        <f>SUMIF(A:A,A62,L:L)</f>
        <v>2899.1937352431155</v>
      </c>
      <c r="N62" s="3">
        <f t="shared" si="11"/>
        <v>0.05718043929008423</v>
      </c>
      <c r="O62" s="7">
        <f t="shared" si="12"/>
        <v>17.48849803211309</v>
      </c>
      <c r="P62" s="3">
        <f t="shared" si="13"/>
        <v>0.05718043929008423</v>
      </c>
      <c r="Q62" s="3">
        <f>IF(ISNUMBER(P62),SUMIF(A:A,A62,P:P),"")</f>
        <v>0.9713637937652622</v>
      </c>
      <c r="R62" s="3">
        <f t="shared" si="14"/>
        <v>0.058866142280677124</v>
      </c>
      <c r="S62" s="8">
        <f t="shared" si="15"/>
        <v>16.98769379572969</v>
      </c>
    </row>
    <row r="63" spans="1:19" ht="15">
      <c r="A63" s="1">
        <v>41</v>
      </c>
      <c r="B63" s="5">
        <v>0.611111111111111</v>
      </c>
      <c r="C63" s="1" t="s">
        <v>401</v>
      </c>
      <c r="D63" s="1">
        <v>2</v>
      </c>
      <c r="E63" s="1">
        <v>14</v>
      </c>
      <c r="F63" s="1" t="s">
        <v>412</v>
      </c>
      <c r="G63" s="2">
        <v>30.821733333333302</v>
      </c>
      <c r="H63" s="6">
        <f>1+_xlfn.COUNTIFS(A:A,A63,O:O,"&lt;"&amp;O63)</f>
        <v>11</v>
      </c>
      <c r="I63" s="2">
        <f>_xlfn.AVERAGEIF(A:A,A63,G:G)</f>
        <v>47.1699909090909</v>
      </c>
      <c r="J63" s="2">
        <f t="shared" si="8"/>
        <v>-16.348257575757597</v>
      </c>
      <c r="K63" s="2">
        <f t="shared" si="9"/>
        <v>73.6517424242424</v>
      </c>
      <c r="L63" s="2">
        <f t="shared" si="10"/>
        <v>83.02190971688199</v>
      </c>
      <c r="M63" s="2">
        <f>SUMIF(A:A,A63,L:L)</f>
        <v>2899.1937352431155</v>
      </c>
      <c r="N63" s="3">
        <f t="shared" si="11"/>
        <v>0.02863620623473791</v>
      </c>
      <c r="O63" s="7">
        <f t="shared" si="12"/>
        <v>34.92082686521944</v>
      </c>
      <c r="P63" s="3">
        <f t="shared" si="13"/>
      </c>
      <c r="Q63" s="3">
        <f>IF(ISNUMBER(P63),SUMIF(A:A,A63,P:P),"")</f>
      </c>
      <c r="R63" s="3">
        <f t="shared" si="14"/>
      </c>
      <c r="S63" s="8">
        <f t="shared" si="15"/>
      </c>
    </row>
    <row r="64" spans="1:19" ht="15">
      <c r="A64" s="1">
        <v>42</v>
      </c>
      <c r="B64" s="5">
        <v>0.638888888888889</v>
      </c>
      <c r="C64" s="1" t="s">
        <v>401</v>
      </c>
      <c r="D64" s="1">
        <v>3</v>
      </c>
      <c r="E64" s="1">
        <v>4</v>
      </c>
      <c r="F64" s="1" t="s">
        <v>415</v>
      </c>
      <c r="G64" s="2">
        <v>67.2996</v>
      </c>
      <c r="H64" s="6">
        <f>1+_xlfn.COUNTIFS(A:A,A64,O:O,"&lt;"&amp;O64)</f>
        <v>1</v>
      </c>
      <c r="I64" s="2">
        <f>_xlfn.AVERAGEIF(A:A,A64,G:G)</f>
        <v>49.90329393939394</v>
      </c>
      <c r="J64" s="2">
        <f t="shared" si="8"/>
        <v>17.396306060606058</v>
      </c>
      <c r="K64" s="2">
        <f t="shared" si="9"/>
        <v>107.39630606060607</v>
      </c>
      <c r="L64" s="2">
        <f t="shared" si="10"/>
        <v>628.7780694238793</v>
      </c>
      <c r="M64" s="2">
        <f>SUMIF(A:A,A64,L:L)</f>
        <v>3162.8874797238245</v>
      </c>
      <c r="N64" s="3">
        <f t="shared" si="11"/>
        <v>0.19879874749094223</v>
      </c>
      <c r="O64" s="7">
        <f t="shared" si="12"/>
        <v>5.03021277860698</v>
      </c>
      <c r="P64" s="3">
        <f t="shared" si="13"/>
        <v>0.19879874749094223</v>
      </c>
      <c r="Q64" s="3">
        <f>IF(ISNUMBER(P64),SUMIF(A:A,A64,P:P),"")</f>
        <v>0.9213604559023874</v>
      </c>
      <c r="R64" s="3">
        <f t="shared" si="14"/>
        <v>0.2157665289598708</v>
      </c>
      <c r="S64" s="8">
        <f t="shared" si="15"/>
        <v>4.634639138983342</v>
      </c>
    </row>
    <row r="65" spans="1:19" ht="15">
      <c r="A65" s="1">
        <v>42</v>
      </c>
      <c r="B65" s="5">
        <v>0.638888888888889</v>
      </c>
      <c r="C65" s="1" t="s">
        <v>401</v>
      </c>
      <c r="D65" s="1">
        <v>3</v>
      </c>
      <c r="E65" s="1">
        <v>1</v>
      </c>
      <c r="F65" s="1" t="s">
        <v>413</v>
      </c>
      <c r="G65" s="2">
        <v>66.5929000000001</v>
      </c>
      <c r="H65" s="6">
        <f>1+_xlfn.COUNTIFS(A:A,A65,O:O,"&lt;"&amp;O65)</f>
        <v>2</v>
      </c>
      <c r="I65" s="2">
        <f>_xlfn.AVERAGEIF(A:A,A65,G:G)</f>
        <v>49.90329393939394</v>
      </c>
      <c r="J65" s="2">
        <f t="shared" si="8"/>
        <v>16.68960606060616</v>
      </c>
      <c r="K65" s="2">
        <f t="shared" si="9"/>
        <v>106.68960606060617</v>
      </c>
      <c r="L65" s="2">
        <f t="shared" si="10"/>
        <v>602.6739658192222</v>
      </c>
      <c r="M65" s="2">
        <f>SUMIF(A:A,A65,L:L)</f>
        <v>3162.8874797238245</v>
      </c>
      <c r="N65" s="3">
        <f t="shared" si="11"/>
        <v>0.1905454966965332</v>
      </c>
      <c r="O65" s="7">
        <f t="shared" si="12"/>
        <v>5.2480904421090635</v>
      </c>
      <c r="P65" s="3">
        <f t="shared" si="13"/>
        <v>0.1905454966965332</v>
      </c>
      <c r="Q65" s="3">
        <f>IF(ISNUMBER(P65),SUMIF(A:A,A65,P:P),"")</f>
        <v>0.9213604559023874</v>
      </c>
      <c r="R65" s="3">
        <f t="shared" si="14"/>
        <v>0.2068088504079671</v>
      </c>
      <c r="S65" s="8">
        <f t="shared" si="15"/>
        <v>4.835383002358569</v>
      </c>
    </row>
    <row r="66" spans="1:19" ht="15">
      <c r="A66" s="1">
        <v>42</v>
      </c>
      <c r="B66" s="5">
        <v>0.638888888888889</v>
      </c>
      <c r="C66" s="1" t="s">
        <v>401</v>
      </c>
      <c r="D66" s="1">
        <v>3</v>
      </c>
      <c r="E66" s="1">
        <v>2</v>
      </c>
      <c r="F66" s="1" t="s">
        <v>414</v>
      </c>
      <c r="G66" s="2">
        <v>57.997299999999996</v>
      </c>
      <c r="H66" s="6">
        <f>1+_xlfn.COUNTIFS(A:A,A66,O:O,"&lt;"&amp;O66)</f>
        <v>3</v>
      </c>
      <c r="I66" s="2">
        <f>_xlfn.AVERAGEIF(A:A,A66,G:G)</f>
        <v>49.90329393939394</v>
      </c>
      <c r="J66" s="2">
        <f t="shared" si="8"/>
        <v>8.094006060606056</v>
      </c>
      <c r="K66" s="2">
        <f t="shared" si="9"/>
        <v>98.09400606060606</v>
      </c>
      <c r="L66" s="2">
        <f t="shared" si="10"/>
        <v>359.8331182788659</v>
      </c>
      <c r="M66" s="2">
        <f>SUMIF(A:A,A66,L:L)</f>
        <v>3162.8874797238245</v>
      </c>
      <c r="N66" s="3">
        <f t="shared" si="11"/>
        <v>0.11376728403575256</v>
      </c>
      <c r="O66" s="7">
        <f t="shared" si="12"/>
        <v>8.789873191362638</v>
      </c>
      <c r="P66" s="3">
        <f t="shared" si="13"/>
        <v>0.11376728403575256</v>
      </c>
      <c r="Q66" s="3">
        <f>IF(ISNUMBER(P66),SUMIF(A:A,A66,P:P),"")</f>
        <v>0.9213604559023874</v>
      </c>
      <c r="R66" s="3">
        <f t="shared" si="14"/>
        <v>0.12347749820055826</v>
      </c>
      <c r="S66" s="8">
        <f t="shared" si="15"/>
        <v>8.098641570918051</v>
      </c>
    </row>
    <row r="67" spans="1:19" ht="15">
      <c r="A67" s="1">
        <v>42</v>
      </c>
      <c r="B67" s="5">
        <v>0.638888888888889</v>
      </c>
      <c r="C67" s="1" t="s">
        <v>401</v>
      </c>
      <c r="D67" s="1">
        <v>3</v>
      </c>
      <c r="E67" s="1">
        <v>8</v>
      </c>
      <c r="F67" s="1" t="s">
        <v>419</v>
      </c>
      <c r="G67" s="2">
        <v>56.3297666666667</v>
      </c>
      <c r="H67" s="6">
        <f>1+_xlfn.COUNTIFS(A:A,A67,O:O,"&lt;"&amp;O67)</f>
        <v>4</v>
      </c>
      <c r="I67" s="2">
        <f>_xlfn.AVERAGEIF(A:A,A67,G:G)</f>
        <v>49.90329393939394</v>
      </c>
      <c r="J67" s="2">
        <f t="shared" si="8"/>
        <v>6.42647272727276</v>
      </c>
      <c r="K67" s="2">
        <f t="shared" si="9"/>
        <v>96.42647272727277</v>
      </c>
      <c r="L67" s="2">
        <f t="shared" si="10"/>
        <v>325.57353940304597</v>
      </c>
      <c r="M67" s="2">
        <f>SUMIF(A:A,A67,L:L)</f>
        <v>3162.8874797238245</v>
      </c>
      <c r="N67" s="3">
        <f t="shared" si="11"/>
        <v>0.10293554275647968</v>
      </c>
      <c r="O67" s="7">
        <f t="shared" si="12"/>
        <v>9.714817382036403</v>
      </c>
      <c r="P67" s="3">
        <f t="shared" si="13"/>
        <v>0.10293554275647968</v>
      </c>
      <c r="Q67" s="3">
        <f>IF(ISNUMBER(P67),SUMIF(A:A,A67,P:P),"")</f>
        <v>0.9213604559023874</v>
      </c>
      <c r="R67" s="3">
        <f t="shared" si="14"/>
        <v>0.11172125100123147</v>
      </c>
      <c r="S67" s="8">
        <f t="shared" si="15"/>
        <v>8.950848572121497</v>
      </c>
    </row>
    <row r="68" spans="1:19" ht="15">
      <c r="A68" s="1">
        <v>42</v>
      </c>
      <c r="B68" s="5">
        <v>0.638888888888889</v>
      </c>
      <c r="C68" s="1" t="s">
        <v>401</v>
      </c>
      <c r="D68" s="1">
        <v>3</v>
      </c>
      <c r="E68" s="1">
        <v>10</v>
      </c>
      <c r="F68" s="1" t="s">
        <v>421</v>
      </c>
      <c r="G68" s="2">
        <v>54.2011666666666</v>
      </c>
      <c r="H68" s="6">
        <f>1+_xlfn.COUNTIFS(A:A,A68,O:O,"&lt;"&amp;O68)</f>
        <v>5</v>
      </c>
      <c r="I68" s="2">
        <f>_xlfn.AVERAGEIF(A:A,A68,G:G)</f>
        <v>49.90329393939394</v>
      </c>
      <c r="J68" s="2">
        <f t="shared" si="8"/>
        <v>4.297872727272662</v>
      </c>
      <c r="K68" s="2">
        <f t="shared" si="9"/>
        <v>94.29787272727266</v>
      </c>
      <c r="L68" s="2">
        <f t="shared" si="10"/>
        <v>286.538344139161</v>
      </c>
      <c r="M68" s="2">
        <f>SUMIF(A:A,A68,L:L)</f>
        <v>3162.8874797238245</v>
      </c>
      <c r="N68" s="3">
        <f t="shared" si="11"/>
        <v>0.09059391014573202</v>
      </c>
      <c r="O68" s="7">
        <f t="shared" si="12"/>
        <v>11.038269552460763</v>
      </c>
      <c r="P68" s="3">
        <f t="shared" si="13"/>
        <v>0.09059391014573202</v>
      </c>
      <c r="Q68" s="3">
        <f>IF(ISNUMBER(P68),SUMIF(A:A,A68,P:P),"")</f>
        <v>0.9213604559023874</v>
      </c>
      <c r="R68" s="3">
        <f t="shared" si="14"/>
        <v>0.09832624090319099</v>
      </c>
      <c r="S68" s="8">
        <f t="shared" si="15"/>
        <v>10.17022506722869</v>
      </c>
    </row>
    <row r="69" spans="1:19" ht="15">
      <c r="A69" s="1">
        <v>42</v>
      </c>
      <c r="B69" s="5">
        <v>0.638888888888889</v>
      </c>
      <c r="C69" s="1" t="s">
        <v>401</v>
      </c>
      <c r="D69" s="1">
        <v>3</v>
      </c>
      <c r="E69" s="1">
        <v>9</v>
      </c>
      <c r="F69" s="1" t="s">
        <v>420</v>
      </c>
      <c r="G69" s="2">
        <v>53.2892</v>
      </c>
      <c r="H69" s="6">
        <f>1+_xlfn.COUNTIFS(A:A,A69,O:O,"&lt;"&amp;O69)</f>
        <v>6</v>
      </c>
      <c r="I69" s="2">
        <f>_xlfn.AVERAGEIF(A:A,A69,G:G)</f>
        <v>49.90329393939394</v>
      </c>
      <c r="J69" s="2">
        <f t="shared" si="8"/>
        <v>3.385906060606061</v>
      </c>
      <c r="K69" s="2">
        <f t="shared" si="9"/>
        <v>93.38590606060606</v>
      </c>
      <c r="L69" s="2">
        <f t="shared" si="10"/>
        <v>271.28077744048704</v>
      </c>
      <c r="M69" s="2">
        <f>SUMIF(A:A,A69,L:L)</f>
        <v>3162.8874797238245</v>
      </c>
      <c r="N69" s="3">
        <f t="shared" si="11"/>
        <v>0.08576997417061913</v>
      </c>
      <c r="O69" s="7">
        <f t="shared" si="12"/>
        <v>11.659091770398996</v>
      </c>
      <c r="P69" s="3">
        <f t="shared" si="13"/>
        <v>0.08576997417061913</v>
      </c>
      <c r="Q69" s="3">
        <f>IF(ISNUMBER(P69),SUMIF(A:A,A69,P:P),"")</f>
        <v>0.9213604559023874</v>
      </c>
      <c r="R69" s="3">
        <f t="shared" si="14"/>
        <v>0.0930905745098593</v>
      </c>
      <c r="S69" s="8">
        <f t="shared" si="15"/>
        <v>10.742226108982592</v>
      </c>
    </row>
    <row r="70" spans="1:19" ht="15">
      <c r="A70" s="1">
        <v>42</v>
      </c>
      <c r="B70" s="5">
        <v>0.638888888888889</v>
      </c>
      <c r="C70" s="1" t="s">
        <v>401</v>
      </c>
      <c r="D70" s="1">
        <v>3</v>
      </c>
      <c r="E70" s="1">
        <v>5</v>
      </c>
      <c r="F70" s="1" t="s">
        <v>416</v>
      </c>
      <c r="G70" s="2">
        <v>51.6076</v>
      </c>
      <c r="H70" s="6">
        <f>1+_xlfn.COUNTIFS(A:A,A70,O:O,"&lt;"&amp;O70)</f>
        <v>7</v>
      </c>
      <c r="I70" s="2">
        <f>_xlfn.AVERAGEIF(A:A,A70,G:G)</f>
        <v>49.90329393939394</v>
      </c>
      <c r="J70" s="2">
        <f t="shared" si="8"/>
        <v>1.7043060606060578</v>
      </c>
      <c r="K70" s="2">
        <f t="shared" si="9"/>
        <v>91.70430606060606</v>
      </c>
      <c r="L70" s="2">
        <f t="shared" si="10"/>
        <v>245.24516008582347</v>
      </c>
      <c r="M70" s="2">
        <f>SUMIF(A:A,A70,L:L)</f>
        <v>3162.8874797238245</v>
      </c>
      <c r="N70" s="3">
        <f t="shared" si="11"/>
        <v>0.07753837645442818</v>
      </c>
      <c r="O70" s="7">
        <f t="shared" si="12"/>
        <v>12.896839548706987</v>
      </c>
      <c r="P70" s="3">
        <f t="shared" si="13"/>
        <v>0.07753837645442818</v>
      </c>
      <c r="Q70" s="3">
        <f>IF(ISNUMBER(P70),SUMIF(A:A,A70,P:P),"")</f>
        <v>0.9213604559023874</v>
      </c>
      <c r="R70" s="3">
        <f t="shared" si="14"/>
        <v>0.0841563971599872</v>
      </c>
      <c r="S70" s="8">
        <f t="shared" si="15"/>
        <v>11.88263796629661</v>
      </c>
    </row>
    <row r="71" spans="1:19" ht="15">
      <c r="A71" s="1">
        <v>42</v>
      </c>
      <c r="B71" s="5">
        <v>0.638888888888889</v>
      </c>
      <c r="C71" s="1" t="s">
        <v>401</v>
      </c>
      <c r="D71" s="1">
        <v>3</v>
      </c>
      <c r="E71" s="1">
        <v>7</v>
      </c>
      <c r="F71" s="1" t="s">
        <v>418</v>
      </c>
      <c r="G71" s="2">
        <v>47.7212333333333</v>
      </c>
      <c r="H71" s="6">
        <f>1+_xlfn.COUNTIFS(A:A,A71,O:O,"&lt;"&amp;O71)</f>
        <v>8</v>
      </c>
      <c r="I71" s="2">
        <f>_xlfn.AVERAGEIF(A:A,A71,G:G)</f>
        <v>49.90329393939394</v>
      </c>
      <c r="J71" s="2">
        <f t="shared" si="8"/>
        <v>-2.182060606060638</v>
      </c>
      <c r="K71" s="2">
        <f t="shared" si="9"/>
        <v>87.81793939393935</v>
      </c>
      <c r="L71" s="2">
        <f t="shared" si="10"/>
        <v>194.2364756958108</v>
      </c>
      <c r="M71" s="2">
        <f>SUMIF(A:A,A71,L:L)</f>
        <v>3162.8874797238245</v>
      </c>
      <c r="N71" s="3">
        <f t="shared" si="11"/>
        <v>0.061411124151900295</v>
      </c>
      <c r="O71" s="7">
        <f t="shared" si="12"/>
        <v>16.283694750913565</v>
      </c>
      <c r="P71" s="3">
        <f t="shared" si="13"/>
        <v>0.061411124151900295</v>
      </c>
      <c r="Q71" s="3">
        <f>IF(ISNUMBER(P71),SUMIF(A:A,A71,P:P),"")</f>
        <v>0.9213604559023874</v>
      </c>
      <c r="R71" s="3">
        <f t="shared" si="14"/>
        <v>0.0666526588573348</v>
      </c>
      <c r="S71" s="8">
        <f t="shared" si="15"/>
        <v>15.003152419477034</v>
      </c>
    </row>
    <row r="72" spans="1:19" ht="15">
      <c r="A72" s="1">
        <v>42</v>
      </c>
      <c r="B72" s="5">
        <v>0.638888888888889</v>
      </c>
      <c r="C72" s="1" t="s">
        <v>401</v>
      </c>
      <c r="D72" s="1">
        <v>3</v>
      </c>
      <c r="E72" s="1">
        <v>6</v>
      </c>
      <c r="F72" s="1" t="s">
        <v>417</v>
      </c>
      <c r="G72" s="2">
        <v>43.012699999999995</v>
      </c>
      <c r="H72" s="6">
        <f>1+_xlfn.COUNTIFS(A:A,A72,O:O,"&lt;"&amp;O72)</f>
        <v>9</v>
      </c>
      <c r="I72" s="2">
        <f>_xlfn.AVERAGEIF(A:A,A72,G:G)</f>
        <v>49.90329393939394</v>
      </c>
      <c r="J72" s="2">
        <f t="shared" si="8"/>
        <v>-6.890593939393945</v>
      </c>
      <c r="K72" s="2">
        <f t="shared" si="9"/>
        <v>83.10940606060606</v>
      </c>
      <c r="L72" s="2">
        <f t="shared" si="10"/>
        <v>146.43246957290728</v>
      </c>
      <c r="M72" s="2">
        <f>SUMIF(A:A,A72,L:L)</f>
        <v>3162.8874797238245</v>
      </c>
      <c r="N72" s="3">
        <f t="shared" si="11"/>
        <v>0.04629708470871477</v>
      </c>
      <c r="O72" s="7">
        <f t="shared" si="12"/>
        <v>21.599632164566167</v>
      </c>
      <c r="P72" s="3">
        <f t="shared" si="13"/>
      </c>
      <c r="Q72" s="3">
        <f>IF(ISNUMBER(P72),SUMIF(A:A,A72,P:P),"")</f>
      </c>
      <c r="R72" s="3">
        <f t="shared" si="14"/>
      </c>
      <c r="S72" s="8">
        <f t="shared" si="15"/>
      </c>
    </row>
    <row r="73" spans="1:19" ht="15">
      <c r="A73" s="1">
        <v>42</v>
      </c>
      <c r="B73" s="5">
        <v>0.638888888888889</v>
      </c>
      <c r="C73" s="1" t="s">
        <v>401</v>
      </c>
      <c r="D73" s="1">
        <v>3</v>
      </c>
      <c r="E73" s="1">
        <v>11</v>
      </c>
      <c r="F73" s="1" t="s">
        <v>422</v>
      </c>
      <c r="G73" s="2">
        <v>26.591199999999997</v>
      </c>
      <c r="H73" s="6">
        <f>1+_xlfn.COUNTIFS(A:A,A73,O:O,"&lt;"&amp;O73)</f>
        <v>10</v>
      </c>
      <c r="I73" s="2">
        <f>_xlfn.AVERAGEIF(A:A,A73,G:G)</f>
        <v>49.90329393939394</v>
      </c>
      <c r="J73" s="2">
        <f t="shared" si="8"/>
        <v>-23.312093939393943</v>
      </c>
      <c r="K73" s="2">
        <f t="shared" si="9"/>
        <v>66.68790606060605</v>
      </c>
      <c r="L73" s="2">
        <f t="shared" si="10"/>
        <v>54.66777228276856</v>
      </c>
      <c r="M73" s="2">
        <f>SUMIF(A:A,A73,L:L)</f>
        <v>3162.8874797238245</v>
      </c>
      <c r="N73" s="3">
        <f t="shared" si="11"/>
        <v>0.017284134397200248</v>
      </c>
      <c r="O73" s="7">
        <f t="shared" si="12"/>
        <v>57.85652766979085</v>
      </c>
      <c r="P73" s="3">
        <f t="shared" si="13"/>
      </c>
      <c r="Q73" s="3">
        <f>IF(ISNUMBER(P73),SUMIF(A:A,A73,P:P),"")</f>
      </c>
      <c r="R73" s="3">
        <f t="shared" si="14"/>
      </c>
      <c r="S73" s="8">
        <f t="shared" si="15"/>
      </c>
    </row>
    <row r="74" spans="1:19" ht="15">
      <c r="A74" s="1">
        <v>42</v>
      </c>
      <c r="B74" s="5">
        <v>0.638888888888889</v>
      </c>
      <c r="C74" s="1" t="s">
        <v>401</v>
      </c>
      <c r="D74" s="1">
        <v>3</v>
      </c>
      <c r="E74" s="1">
        <v>12</v>
      </c>
      <c r="F74" s="1" t="s">
        <v>423</v>
      </c>
      <c r="G74" s="2">
        <v>24.2935666666667</v>
      </c>
      <c r="H74" s="6">
        <f>1+_xlfn.COUNTIFS(A:A,A74,O:O,"&lt;"&amp;O74)</f>
        <v>11</v>
      </c>
      <c r="I74" s="2">
        <f>_xlfn.AVERAGEIF(A:A,A74,G:G)</f>
        <v>49.90329393939394</v>
      </c>
      <c r="J74" s="2">
        <f t="shared" si="8"/>
        <v>-25.60972727272724</v>
      </c>
      <c r="K74" s="2">
        <f t="shared" si="9"/>
        <v>64.39027272727276</v>
      </c>
      <c r="L74" s="2">
        <f t="shared" si="10"/>
        <v>47.627787581853006</v>
      </c>
      <c r="M74" s="2">
        <f>SUMIF(A:A,A74,L:L)</f>
        <v>3162.8874797238245</v>
      </c>
      <c r="N74" s="3">
        <f t="shared" si="11"/>
        <v>0.015058324991697696</v>
      </c>
      <c r="O74" s="7">
        <f t="shared" si="12"/>
        <v>66.40844851942983</v>
      </c>
      <c r="P74" s="3">
        <f t="shared" si="13"/>
      </c>
      <c r="Q74" s="3">
        <f>IF(ISNUMBER(P74),SUMIF(A:A,A74,P:P),"")</f>
      </c>
      <c r="R74" s="3">
        <f t="shared" si="14"/>
      </c>
      <c r="S74" s="8">
        <f t="shared" si="15"/>
      </c>
    </row>
    <row r="75" spans="1:19" ht="15">
      <c r="A75" s="1">
        <v>26</v>
      </c>
      <c r="B75" s="5">
        <v>0.6458333333333334</v>
      </c>
      <c r="C75" s="1" t="s">
        <v>231</v>
      </c>
      <c r="D75" s="1">
        <v>5</v>
      </c>
      <c r="E75" s="1">
        <v>3</v>
      </c>
      <c r="F75" s="1" t="s">
        <v>259</v>
      </c>
      <c r="G75" s="2">
        <v>66.3687666666666</v>
      </c>
      <c r="H75" s="6">
        <f>1+_xlfn.COUNTIFS(A:A,A75,O:O,"&lt;"&amp;O75)</f>
        <v>1</v>
      </c>
      <c r="I75" s="2">
        <f>_xlfn.AVERAGEIF(A:A,A75,G:G)</f>
        <v>41.326358333333324</v>
      </c>
      <c r="J75" s="2">
        <f t="shared" si="8"/>
        <v>25.042408333333277</v>
      </c>
      <c r="K75" s="2">
        <f t="shared" si="9"/>
        <v>115.04240833333327</v>
      </c>
      <c r="L75" s="2">
        <f t="shared" si="10"/>
        <v>994.8027735766449</v>
      </c>
      <c r="M75" s="2">
        <f>SUMIF(A:A,A75,L:L)</f>
        <v>1573.3417741292913</v>
      </c>
      <c r="N75" s="3">
        <f t="shared" si="11"/>
        <v>0.6322865062978337</v>
      </c>
      <c r="O75" s="7">
        <f t="shared" si="12"/>
        <v>1.5815615073856373</v>
      </c>
      <c r="P75" s="3">
        <f t="shared" si="13"/>
        <v>0.6322865062978337</v>
      </c>
      <c r="Q75" s="3">
        <f>IF(ISNUMBER(P75),SUMIF(A:A,A75,P:P),"")</f>
        <v>0.9707273209854808</v>
      </c>
      <c r="R75" s="3">
        <f t="shared" si="14"/>
        <v>0.6513533642546884</v>
      </c>
      <c r="S75" s="8">
        <f t="shared" si="15"/>
        <v>1.5352649650382182</v>
      </c>
    </row>
    <row r="76" spans="1:19" ht="15">
      <c r="A76" s="1">
        <v>26</v>
      </c>
      <c r="B76" s="5">
        <v>0.6458333333333334</v>
      </c>
      <c r="C76" s="1" t="s">
        <v>231</v>
      </c>
      <c r="D76" s="1">
        <v>5</v>
      </c>
      <c r="E76" s="1">
        <v>5</v>
      </c>
      <c r="F76" s="1" t="s">
        <v>260</v>
      </c>
      <c r="G76" s="2">
        <v>51.268</v>
      </c>
      <c r="H76" s="6">
        <f>1+_xlfn.COUNTIFS(A:A,A76,O:O,"&lt;"&amp;O76)</f>
        <v>2</v>
      </c>
      <c r="I76" s="2">
        <f>_xlfn.AVERAGEIF(A:A,A76,G:G)</f>
        <v>41.326358333333324</v>
      </c>
      <c r="J76" s="2">
        <f t="shared" si="8"/>
        <v>9.941641666666676</v>
      </c>
      <c r="K76" s="2">
        <f t="shared" si="9"/>
        <v>99.94164166666667</v>
      </c>
      <c r="L76" s="2">
        <f t="shared" si="10"/>
        <v>402.0186578081173</v>
      </c>
      <c r="M76" s="2">
        <f>SUMIF(A:A,A76,L:L)</f>
        <v>1573.3417741292913</v>
      </c>
      <c r="N76" s="3">
        <f t="shared" si="11"/>
        <v>0.25551896251569367</v>
      </c>
      <c r="O76" s="7">
        <f t="shared" si="12"/>
        <v>3.91360386780915</v>
      </c>
      <c r="P76" s="3">
        <f t="shared" si="13"/>
        <v>0.25551896251569367</v>
      </c>
      <c r="Q76" s="3">
        <f>IF(ISNUMBER(P76),SUMIF(A:A,A76,P:P),"")</f>
        <v>0.9707273209854808</v>
      </c>
      <c r="R76" s="3">
        <f t="shared" si="14"/>
        <v>0.26322424123830285</v>
      </c>
      <c r="S76" s="8">
        <f t="shared" si="15"/>
        <v>3.7990421979967923</v>
      </c>
    </row>
    <row r="77" spans="1:19" ht="15">
      <c r="A77" s="1">
        <v>26</v>
      </c>
      <c r="B77" s="5">
        <v>0.6458333333333334</v>
      </c>
      <c r="C77" s="1" t="s">
        <v>231</v>
      </c>
      <c r="D77" s="1">
        <v>5</v>
      </c>
      <c r="E77" s="1">
        <v>6</v>
      </c>
      <c r="F77" s="1" t="s">
        <v>261</v>
      </c>
      <c r="G77" s="2">
        <v>32.5113666666667</v>
      </c>
      <c r="H77" s="6">
        <f>1+_xlfn.COUNTIFS(A:A,A77,O:O,"&lt;"&amp;O77)</f>
        <v>3</v>
      </c>
      <c r="I77" s="2">
        <f>_xlfn.AVERAGEIF(A:A,A77,G:G)</f>
        <v>41.326358333333324</v>
      </c>
      <c r="J77" s="2">
        <f t="shared" si="8"/>
        <v>-8.814991666666621</v>
      </c>
      <c r="K77" s="2">
        <f t="shared" si="9"/>
        <v>81.18500833333337</v>
      </c>
      <c r="L77" s="2">
        <f t="shared" si="10"/>
        <v>130.46441401030816</v>
      </c>
      <c r="M77" s="2">
        <f>SUMIF(A:A,A77,L:L)</f>
        <v>1573.3417741292913</v>
      </c>
      <c r="N77" s="3">
        <f t="shared" si="11"/>
        <v>0.08292185217195351</v>
      </c>
      <c r="O77" s="7">
        <f t="shared" si="12"/>
        <v>12.059547318435659</v>
      </c>
      <c r="P77" s="3">
        <f t="shared" si="13"/>
        <v>0.08292185217195351</v>
      </c>
      <c r="Q77" s="3">
        <f>IF(ISNUMBER(P77),SUMIF(A:A,A77,P:P),"")</f>
        <v>0.9707273209854808</v>
      </c>
      <c r="R77" s="3">
        <f t="shared" si="14"/>
        <v>0.08542239450700881</v>
      </c>
      <c r="S77" s="8">
        <f t="shared" si="15"/>
        <v>11.706532060722685</v>
      </c>
    </row>
    <row r="78" spans="1:19" ht="15">
      <c r="A78" s="1">
        <v>26</v>
      </c>
      <c r="B78" s="5">
        <v>0.6458333333333334</v>
      </c>
      <c r="C78" s="1" t="s">
        <v>231</v>
      </c>
      <c r="D78" s="1">
        <v>5</v>
      </c>
      <c r="E78" s="1">
        <v>7</v>
      </c>
      <c r="F78" s="1" t="s">
        <v>262</v>
      </c>
      <c r="G78" s="2">
        <v>15.157300000000001</v>
      </c>
      <c r="H78" s="6">
        <f>1+_xlfn.COUNTIFS(A:A,A78,O:O,"&lt;"&amp;O78)</f>
        <v>4</v>
      </c>
      <c r="I78" s="2">
        <f>_xlfn.AVERAGEIF(A:A,A78,G:G)</f>
        <v>41.326358333333324</v>
      </c>
      <c r="J78" s="2">
        <f t="shared" si="8"/>
        <v>-26.169058333333325</v>
      </c>
      <c r="K78" s="2">
        <f t="shared" si="9"/>
        <v>63.830941666666675</v>
      </c>
      <c r="L78" s="2">
        <f t="shared" si="10"/>
        <v>46.05592873422085</v>
      </c>
      <c r="M78" s="2">
        <f>SUMIF(A:A,A78,L:L)</f>
        <v>1573.3417741292913</v>
      </c>
      <c r="N78" s="3">
        <f t="shared" si="11"/>
        <v>0.02927267901451916</v>
      </c>
      <c r="O78" s="7">
        <f t="shared" si="12"/>
        <v>34.161547001010845</v>
      </c>
      <c r="P78" s="3">
        <f t="shared" si="13"/>
      </c>
      <c r="Q78" s="3">
        <f>IF(ISNUMBER(P78),SUMIF(A:A,A78,P:P),"")</f>
      </c>
      <c r="R78" s="3">
        <f t="shared" si="14"/>
      </c>
      <c r="S78" s="8">
        <f t="shared" si="15"/>
      </c>
    </row>
    <row r="79" spans="1:19" ht="15">
      <c r="A79" s="1">
        <v>3</v>
      </c>
      <c r="B79" s="5">
        <v>0.6493055555555556</v>
      </c>
      <c r="C79" s="1" t="s">
        <v>22</v>
      </c>
      <c r="D79" s="1">
        <v>5</v>
      </c>
      <c r="E79" s="1">
        <v>3</v>
      </c>
      <c r="F79" s="1" t="s">
        <v>42</v>
      </c>
      <c r="G79" s="2">
        <v>70.1395999999999</v>
      </c>
      <c r="H79" s="6">
        <f>1+_xlfn.COUNTIFS(A:A,A79,O:O,"&lt;"&amp;O79)</f>
        <v>1</v>
      </c>
      <c r="I79" s="2">
        <f>_xlfn.AVERAGEIF(A:A,A79,G:G)</f>
        <v>47.09996111111111</v>
      </c>
      <c r="J79" s="2">
        <f t="shared" si="8"/>
        <v>23.039638888888796</v>
      </c>
      <c r="K79" s="2">
        <f t="shared" si="9"/>
        <v>113.03963888888879</v>
      </c>
      <c r="L79" s="2">
        <f t="shared" si="10"/>
        <v>882.1643119053203</v>
      </c>
      <c r="M79" s="2">
        <f>SUMIF(A:A,A79,L:L)</f>
        <v>3301.358116542938</v>
      </c>
      <c r="N79" s="3">
        <f t="shared" si="11"/>
        <v>0.2672125473104053</v>
      </c>
      <c r="O79" s="7">
        <f t="shared" si="12"/>
        <v>3.7423392354340237</v>
      </c>
      <c r="P79" s="3">
        <f t="shared" si="13"/>
        <v>0.2672125473104053</v>
      </c>
      <c r="Q79" s="3">
        <f>IF(ISNUMBER(P79),SUMIF(A:A,A79,P:P),"")</f>
        <v>0.8593156305598645</v>
      </c>
      <c r="R79" s="3">
        <f t="shared" si="14"/>
        <v>0.3109597193481864</v>
      </c>
      <c r="S79" s="8">
        <f t="shared" si="15"/>
        <v>3.215850599865909</v>
      </c>
    </row>
    <row r="80" spans="1:19" ht="15">
      <c r="A80" s="1">
        <v>3</v>
      </c>
      <c r="B80" s="5">
        <v>0.6493055555555556</v>
      </c>
      <c r="C80" s="1" t="s">
        <v>22</v>
      </c>
      <c r="D80" s="1">
        <v>5</v>
      </c>
      <c r="E80" s="1">
        <v>4</v>
      </c>
      <c r="F80" s="1" t="s">
        <v>43</v>
      </c>
      <c r="G80" s="2">
        <v>57.77926666666669</v>
      </c>
      <c r="H80" s="6">
        <f>1+_xlfn.COUNTIFS(A:A,A80,O:O,"&lt;"&amp;O80)</f>
        <v>2</v>
      </c>
      <c r="I80" s="2">
        <f>_xlfn.AVERAGEIF(A:A,A80,G:G)</f>
        <v>47.09996111111111</v>
      </c>
      <c r="J80" s="2">
        <f t="shared" si="8"/>
        <v>10.679305555555587</v>
      </c>
      <c r="K80" s="2">
        <f t="shared" si="9"/>
        <v>100.67930555555559</v>
      </c>
      <c r="L80" s="2">
        <f t="shared" si="10"/>
        <v>420.2115745358161</v>
      </c>
      <c r="M80" s="2">
        <f>SUMIF(A:A,A80,L:L)</f>
        <v>3301.358116542938</v>
      </c>
      <c r="N80" s="3">
        <f t="shared" si="11"/>
        <v>0.12728445679072417</v>
      </c>
      <c r="O80" s="7">
        <f t="shared" si="12"/>
        <v>7.856418805668932</v>
      </c>
      <c r="P80" s="3">
        <f t="shared" si="13"/>
        <v>0.12728445679072417</v>
      </c>
      <c r="Q80" s="3">
        <f>IF(ISNUMBER(P80),SUMIF(A:A,A80,P:P),"")</f>
        <v>0.8593156305598645</v>
      </c>
      <c r="R80" s="3">
        <f t="shared" si="14"/>
        <v>0.1481230554456403</v>
      </c>
      <c r="S80" s="8">
        <f t="shared" si="15"/>
        <v>6.751143479935776</v>
      </c>
    </row>
    <row r="81" spans="1:19" ht="15">
      <c r="A81" s="1">
        <v>3</v>
      </c>
      <c r="B81" s="5">
        <v>0.6493055555555556</v>
      </c>
      <c r="C81" s="1" t="s">
        <v>22</v>
      </c>
      <c r="D81" s="1">
        <v>5</v>
      </c>
      <c r="E81" s="1">
        <v>6</v>
      </c>
      <c r="F81" s="1" t="s">
        <v>45</v>
      </c>
      <c r="G81" s="2">
        <v>52.7069666666667</v>
      </c>
      <c r="H81" s="6">
        <f>1+_xlfn.COUNTIFS(A:A,A81,O:O,"&lt;"&amp;O81)</f>
        <v>3</v>
      </c>
      <c r="I81" s="2">
        <f>_xlfn.AVERAGEIF(A:A,A81,G:G)</f>
        <v>47.09996111111111</v>
      </c>
      <c r="J81" s="2">
        <f t="shared" si="8"/>
        <v>5.607005555555595</v>
      </c>
      <c r="K81" s="2">
        <f t="shared" si="9"/>
        <v>95.60700555555559</v>
      </c>
      <c r="L81" s="2">
        <f t="shared" si="10"/>
        <v>309.9528946940338</v>
      </c>
      <c r="M81" s="2">
        <f>SUMIF(A:A,A81,L:L)</f>
        <v>3301.358116542938</v>
      </c>
      <c r="N81" s="3">
        <f t="shared" si="11"/>
        <v>0.09388648057927297</v>
      </c>
      <c r="O81" s="7">
        <f t="shared" si="12"/>
        <v>10.651160783001668</v>
      </c>
      <c r="P81" s="3">
        <f t="shared" si="13"/>
        <v>0.09388648057927297</v>
      </c>
      <c r="Q81" s="3">
        <f>IF(ISNUMBER(P81),SUMIF(A:A,A81,P:P),"")</f>
        <v>0.8593156305598645</v>
      </c>
      <c r="R81" s="3">
        <f t="shared" si="14"/>
        <v>0.10925727083319048</v>
      </c>
      <c r="S81" s="8">
        <f t="shared" si="15"/>
        <v>9.15270894443958</v>
      </c>
    </row>
    <row r="82" spans="1:19" ht="15">
      <c r="A82" s="1">
        <v>3</v>
      </c>
      <c r="B82" s="5">
        <v>0.6493055555555556</v>
      </c>
      <c r="C82" s="1" t="s">
        <v>22</v>
      </c>
      <c r="D82" s="1">
        <v>5</v>
      </c>
      <c r="E82" s="1">
        <v>1</v>
      </c>
      <c r="F82" s="1" t="s">
        <v>40</v>
      </c>
      <c r="G82" s="2">
        <v>52.58389999999999</v>
      </c>
      <c r="H82" s="6">
        <f>1+_xlfn.COUNTIFS(A:A,A82,O:O,"&lt;"&amp;O82)</f>
        <v>4</v>
      </c>
      <c r="I82" s="2">
        <f>_xlfn.AVERAGEIF(A:A,A82,G:G)</f>
        <v>47.09996111111111</v>
      </c>
      <c r="J82" s="2">
        <f t="shared" si="8"/>
        <v>5.483938888888886</v>
      </c>
      <c r="K82" s="2">
        <f t="shared" si="9"/>
        <v>95.48393888888889</v>
      </c>
      <c r="L82" s="2">
        <f t="shared" si="10"/>
        <v>307.6726316115556</v>
      </c>
      <c r="M82" s="2">
        <f>SUMIF(A:A,A82,L:L)</f>
        <v>3301.358116542938</v>
      </c>
      <c r="N82" s="3">
        <f t="shared" si="11"/>
        <v>0.09319577602618256</v>
      </c>
      <c r="O82" s="7">
        <f t="shared" si="12"/>
        <v>10.730100039287816</v>
      </c>
      <c r="P82" s="3">
        <f t="shared" si="13"/>
        <v>0.09319577602618256</v>
      </c>
      <c r="Q82" s="3">
        <f>IF(ISNUMBER(P82),SUMIF(A:A,A82,P:P),"")</f>
        <v>0.8593156305598645</v>
      </c>
      <c r="R82" s="3">
        <f t="shared" si="14"/>
        <v>0.1084534863696862</v>
      </c>
      <c r="S82" s="8">
        <f t="shared" si="15"/>
        <v>9.220542681231036</v>
      </c>
    </row>
    <row r="83" spans="1:19" ht="15">
      <c r="A83" s="1">
        <v>3</v>
      </c>
      <c r="B83" s="5">
        <v>0.6493055555555556</v>
      </c>
      <c r="C83" s="1" t="s">
        <v>22</v>
      </c>
      <c r="D83" s="1">
        <v>5</v>
      </c>
      <c r="E83" s="1">
        <v>10</v>
      </c>
      <c r="F83" s="1" t="s">
        <v>49</v>
      </c>
      <c r="G83" s="2">
        <v>52.460866666666696</v>
      </c>
      <c r="H83" s="6">
        <f>1+_xlfn.COUNTIFS(A:A,A83,O:O,"&lt;"&amp;O83)</f>
        <v>5</v>
      </c>
      <c r="I83" s="2">
        <f>_xlfn.AVERAGEIF(A:A,A83,G:G)</f>
        <v>47.09996111111111</v>
      </c>
      <c r="J83" s="2">
        <f t="shared" si="8"/>
        <v>5.36090555555559</v>
      </c>
      <c r="K83" s="2">
        <f t="shared" si="9"/>
        <v>95.36090555555559</v>
      </c>
      <c r="L83" s="2">
        <f t="shared" si="10"/>
        <v>305.40975479939044</v>
      </c>
      <c r="M83" s="2">
        <f>SUMIF(A:A,A83,L:L)</f>
        <v>3301.358116542938</v>
      </c>
      <c r="N83" s="3">
        <f t="shared" si="11"/>
        <v>0.09251033787246456</v>
      </c>
      <c r="O83" s="7">
        <f t="shared" si="12"/>
        <v>10.809602721142447</v>
      </c>
      <c r="P83" s="3">
        <f t="shared" si="13"/>
        <v>0.09251033787246456</v>
      </c>
      <c r="Q83" s="3">
        <f>IF(ISNUMBER(P83),SUMIF(A:A,A83,P:P),"")</f>
        <v>0.8593156305598645</v>
      </c>
      <c r="R83" s="3">
        <f t="shared" si="14"/>
        <v>0.10765583050338777</v>
      </c>
      <c r="S83" s="8">
        <f t="shared" si="15"/>
        <v>9.288860578420149</v>
      </c>
    </row>
    <row r="84" spans="1:19" ht="15">
      <c r="A84" s="1">
        <v>3</v>
      </c>
      <c r="B84" s="5">
        <v>0.6493055555555556</v>
      </c>
      <c r="C84" s="1" t="s">
        <v>22</v>
      </c>
      <c r="D84" s="1">
        <v>5</v>
      </c>
      <c r="E84" s="1">
        <v>2</v>
      </c>
      <c r="F84" s="1" t="s">
        <v>41</v>
      </c>
      <c r="G84" s="2">
        <v>49.931799999999996</v>
      </c>
      <c r="H84" s="6">
        <f>1+_xlfn.COUNTIFS(A:A,A84,O:O,"&lt;"&amp;O84)</f>
        <v>6</v>
      </c>
      <c r="I84" s="2">
        <f>_xlfn.AVERAGEIF(A:A,A84,G:G)</f>
        <v>47.09996111111111</v>
      </c>
      <c r="J84" s="2">
        <f t="shared" si="8"/>
        <v>2.831838888888889</v>
      </c>
      <c r="K84" s="2">
        <f t="shared" si="9"/>
        <v>92.83183888888888</v>
      </c>
      <c r="L84" s="2">
        <f t="shared" si="10"/>
        <v>262.41056870434835</v>
      </c>
      <c r="M84" s="2">
        <f>SUMIF(A:A,A84,L:L)</f>
        <v>3301.358116542938</v>
      </c>
      <c r="N84" s="3">
        <f t="shared" si="11"/>
        <v>0.07948564179978607</v>
      </c>
      <c r="O84" s="7">
        <f t="shared" si="12"/>
        <v>12.580888539830491</v>
      </c>
      <c r="P84" s="3">
        <f t="shared" si="13"/>
        <v>0.07948564179978607</v>
      </c>
      <c r="Q84" s="3">
        <f>IF(ISNUMBER(P84),SUMIF(A:A,A84,P:P),"")</f>
        <v>0.8593156305598645</v>
      </c>
      <c r="R84" s="3">
        <f t="shared" si="14"/>
        <v>0.0924987734111147</v>
      </c>
      <c r="S84" s="8">
        <f t="shared" si="15"/>
        <v>10.810954168607813</v>
      </c>
    </row>
    <row r="85" spans="1:19" ht="15">
      <c r="A85" s="1">
        <v>3</v>
      </c>
      <c r="B85" s="5">
        <v>0.6493055555555556</v>
      </c>
      <c r="C85" s="1" t="s">
        <v>22</v>
      </c>
      <c r="D85" s="1">
        <v>5</v>
      </c>
      <c r="E85" s="1">
        <v>7</v>
      </c>
      <c r="F85" s="1" t="s">
        <v>46</v>
      </c>
      <c r="G85" s="2">
        <v>43.750499999999995</v>
      </c>
      <c r="H85" s="6">
        <f>1+_xlfn.COUNTIFS(A:A,A85,O:O,"&lt;"&amp;O85)</f>
        <v>7</v>
      </c>
      <c r="I85" s="2">
        <f>_xlfn.AVERAGEIF(A:A,A85,G:G)</f>
        <v>47.09996111111111</v>
      </c>
      <c r="J85" s="2">
        <f t="shared" si="8"/>
        <v>-3.3494611111111112</v>
      </c>
      <c r="K85" s="2">
        <f t="shared" si="9"/>
        <v>86.65053888888889</v>
      </c>
      <c r="L85" s="2">
        <f t="shared" si="10"/>
        <v>181.0969156114682</v>
      </c>
      <c r="M85" s="2">
        <f>SUMIF(A:A,A85,L:L)</f>
        <v>3301.358116542938</v>
      </c>
      <c r="N85" s="3">
        <f t="shared" si="11"/>
        <v>0.05485527750049313</v>
      </c>
      <c r="O85" s="7">
        <f t="shared" si="12"/>
        <v>18.229786550455614</v>
      </c>
      <c r="P85" s="3">
        <f t="shared" si="13"/>
        <v>0.05485527750049313</v>
      </c>
      <c r="Q85" s="3">
        <f>IF(ISNUMBER(P85),SUMIF(A:A,A85,P:P),"")</f>
        <v>0.8593156305598645</v>
      </c>
      <c r="R85" s="3">
        <f t="shared" si="14"/>
        <v>0.06383600571160752</v>
      </c>
      <c r="S85" s="8">
        <f t="shared" si="15"/>
        <v>15.6651405245765</v>
      </c>
    </row>
    <row r="86" spans="1:19" ht="15">
      <c r="A86" s="1">
        <v>3</v>
      </c>
      <c r="B86" s="5">
        <v>0.6493055555555556</v>
      </c>
      <c r="C86" s="1" t="s">
        <v>22</v>
      </c>
      <c r="D86" s="1">
        <v>5</v>
      </c>
      <c r="E86" s="1">
        <v>9</v>
      </c>
      <c r="F86" s="1" t="s">
        <v>48</v>
      </c>
      <c r="G86" s="2">
        <v>42.4983666666666</v>
      </c>
      <c r="H86" s="6">
        <f>1+_xlfn.COUNTIFS(A:A,A86,O:O,"&lt;"&amp;O86)</f>
        <v>8</v>
      </c>
      <c r="I86" s="2">
        <f>_xlfn.AVERAGEIF(A:A,A86,G:G)</f>
        <v>47.09996111111111</v>
      </c>
      <c r="J86" s="2">
        <f t="shared" si="8"/>
        <v>-4.601594444444508</v>
      </c>
      <c r="K86" s="2">
        <f t="shared" si="9"/>
        <v>85.39840555555548</v>
      </c>
      <c r="L86" s="2">
        <f t="shared" si="10"/>
        <v>167.98997975908867</v>
      </c>
      <c r="M86" s="2">
        <f>SUMIF(A:A,A86,L:L)</f>
        <v>3301.358116542938</v>
      </c>
      <c r="N86" s="3">
        <f t="shared" si="11"/>
        <v>0.05088511268053574</v>
      </c>
      <c r="O86" s="7">
        <f t="shared" si="12"/>
        <v>19.652113306265974</v>
      </c>
      <c r="P86" s="3">
        <f t="shared" si="13"/>
        <v>0.05088511268053574</v>
      </c>
      <c r="Q86" s="3">
        <f>IF(ISNUMBER(P86),SUMIF(A:A,A86,P:P),"")</f>
        <v>0.8593156305598645</v>
      </c>
      <c r="R86" s="3">
        <f t="shared" si="14"/>
        <v>0.059215858377186605</v>
      </c>
      <c r="S86" s="8">
        <f t="shared" si="15"/>
        <v>16.88736813760785</v>
      </c>
    </row>
    <row r="87" spans="1:19" ht="15">
      <c r="A87" s="1">
        <v>3</v>
      </c>
      <c r="B87" s="5">
        <v>0.6493055555555556</v>
      </c>
      <c r="C87" s="1" t="s">
        <v>22</v>
      </c>
      <c r="D87" s="1">
        <v>5</v>
      </c>
      <c r="E87" s="1">
        <v>5</v>
      </c>
      <c r="F87" s="1" t="s">
        <v>44</v>
      </c>
      <c r="G87" s="2">
        <v>35.2499666666667</v>
      </c>
      <c r="H87" s="6">
        <f>1+_xlfn.COUNTIFS(A:A,A87,O:O,"&lt;"&amp;O87)</f>
        <v>11</v>
      </c>
      <c r="I87" s="2">
        <f>_xlfn.AVERAGEIF(A:A,A87,G:G)</f>
        <v>47.09996111111111</v>
      </c>
      <c r="J87" s="2">
        <f t="shared" si="8"/>
        <v>-11.849994444444405</v>
      </c>
      <c r="K87" s="2">
        <f t="shared" si="9"/>
        <v>78.1500055555556</v>
      </c>
      <c r="L87" s="2">
        <f t="shared" si="10"/>
        <v>108.74441728419406</v>
      </c>
      <c r="M87" s="2">
        <f>SUMIF(A:A,A87,L:L)</f>
        <v>3301.358116542938</v>
      </c>
      <c r="N87" s="3">
        <f t="shared" si="11"/>
        <v>0.0329392975391798</v>
      </c>
      <c r="O87" s="7">
        <f t="shared" si="12"/>
        <v>30.35887449665693</v>
      </c>
      <c r="P87" s="3">
        <f t="shared" si="13"/>
      </c>
      <c r="Q87" s="3">
        <f>IF(ISNUMBER(P87),SUMIF(A:A,A87,P:P),"")</f>
      </c>
      <c r="R87" s="3">
        <f t="shared" si="14"/>
      </c>
      <c r="S87" s="8">
        <f t="shared" si="15"/>
      </c>
    </row>
    <row r="88" spans="1:19" ht="15">
      <c r="A88" s="1">
        <v>3</v>
      </c>
      <c r="B88" s="5">
        <v>0.6493055555555556</v>
      </c>
      <c r="C88" s="1" t="s">
        <v>22</v>
      </c>
      <c r="D88" s="1">
        <v>5</v>
      </c>
      <c r="E88" s="1">
        <v>8</v>
      </c>
      <c r="F88" s="1" t="s">
        <v>47</v>
      </c>
      <c r="G88" s="2">
        <v>29.133599999999998</v>
      </c>
      <c r="H88" s="6">
        <f>1+_xlfn.COUNTIFS(A:A,A88,O:O,"&lt;"&amp;O88)</f>
        <v>12</v>
      </c>
      <c r="I88" s="2">
        <f>_xlfn.AVERAGEIF(A:A,A88,G:G)</f>
        <v>47.09996111111111</v>
      </c>
      <c r="J88" s="2">
        <f t="shared" si="8"/>
        <v>-17.96636111111111</v>
      </c>
      <c r="K88" s="2">
        <f t="shared" si="9"/>
        <v>72.03363888888889</v>
      </c>
      <c r="L88" s="2">
        <f t="shared" si="10"/>
        <v>75.34053725668709</v>
      </c>
      <c r="M88" s="2">
        <f>SUMIF(A:A,A88,L:L)</f>
        <v>3301.358116542938</v>
      </c>
      <c r="N88" s="3">
        <f t="shared" si="11"/>
        <v>0.02282107381176234</v>
      </c>
      <c r="O88" s="7">
        <f t="shared" si="12"/>
        <v>43.81914752339937</v>
      </c>
      <c r="P88" s="3">
        <f t="shared" si="13"/>
      </c>
      <c r="Q88" s="3">
        <f>IF(ISNUMBER(P88),SUMIF(A:A,A88,P:P),"")</f>
      </c>
      <c r="R88" s="3">
        <f t="shared" si="14"/>
      </c>
      <c r="S88" s="8">
        <f t="shared" si="15"/>
      </c>
    </row>
    <row r="89" spans="1:19" ht="15">
      <c r="A89" s="1">
        <v>3</v>
      </c>
      <c r="B89" s="5">
        <v>0.6493055555555556</v>
      </c>
      <c r="C89" s="1" t="s">
        <v>22</v>
      </c>
      <c r="D89" s="1">
        <v>5</v>
      </c>
      <c r="E89" s="1">
        <v>11</v>
      </c>
      <c r="F89" s="1" t="s">
        <v>50</v>
      </c>
      <c r="G89" s="2">
        <v>39.491066666666704</v>
      </c>
      <c r="H89" s="6">
        <f>1+_xlfn.COUNTIFS(A:A,A89,O:O,"&lt;"&amp;O89)</f>
        <v>9</v>
      </c>
      <c r="I89" s="2">
        <f>_xlfn.AVERAGEIF(A:A,A89,G:G)</f>
        <v>47.09996111111111</v>
      </c>
      <c r="J89" s="2">
        <f t="shared" si="8"/>
        <v>-7.608894444444402</v>
      </c>
      <c r="K89" s="2">
        <f t="shared" si="9"/>
        <v>82.3911055555556</v>
      </c>
      <c r="L89" s="2">
        <f t="shared" si="10"/>
        <v>140.25558050852737</v>
      </c>
      <c r="M89" s="2">
        <f>SUMIF(A:A,A89,L:L)</f>
        <v>3301.358116542938</v>
      </c>
      <c r="N89" s="3">
        <f t="shared" si="11"/>
        <v>0.04248420666807208</v>
      </c>
      <c r="O89" s="7">
        <f t="shared" si="12"/>
        <v>23.538158728323964</v>
      </c>
      <c r="P89" s="3">
        <f t="shared" si="13"/>
      </c>
      <c r="Q89" s="3">
        <f>IF(ISNUMBER(P89),SUMIF(A:A,A89,P:P),"")</f>
      </c>
      <c r="R89" s="3">
        <f t="shared" si="14"/>
      </c>
      <c r="S89" s="8">
        <f t="shared" si="15"/>
      </c>
    </row>
    <row r="90" spans="1:19" ht="15">
      <c r="A90" s="1">
        <v>3</v>
      </c>
      <c r="B90" s="5">
        <v>0.6493055555555556</v>
      </c>
      <c r="C90" s="1" t="s">
        <v>22</v>
      </c>
      <c r="D90" s="1">
        <v>5</v>
      </c>
      <c r="E90" s="1">
        <v>12</v>
      </c>
      <c r="F90" s="1" t="s">
        <v>51</v>
      </c>
      <c r="G90" s="2">
        <v>39.4736333333334</v>
      </c>
      <c r="H90" s="6">
        <f>1+_xlfn.COUNTIFS(A:A,A90,O:O,"&lt;"&amp;O90)</f>
        <v>10</v>
      </c>
      <c r="I90" s="2">
        <f>_xlfn.AVERAGEIF(A:A,A90,G:G)</f>
        <v>47.09996111111111</v>
      </c>
      <c r="J90" s="2">
        <f t="shared" si="8"/>
        <v>-7.626327777777703</v>
      </c>
      <c r="K90" s="2">
        <f t="shared" si="9"/>
        <v>82.3736722222223</v>
      </c>
      <c r="L90" s="2">
        <f t="shared" si="10"/>
        <v>140.1089498725075</v>
      </c>
      <c r="M90" s="2">
        <f>SUMIF(A:A,A90,L:L)</f>
        <v>3301.358116542938</v>
      </c>
      <c r="N90" s="3">
        <f t="shared" si="11"/>
        <v>0.0424397914211211</v>
      </c>
      <c r="O90" s="7">
        <f t="shared" si="12"/>
        <v>23.562792523582665</v>
      </c>
      <c r="P90" s="3">
        <f t="shared" si="13"/>
      </c>
      <c r="Q90" s="3">
        <f>IF(ISNUMBER(P90),SUMIF(A:A,A90,P:P),"")</f>
      </c>
      <c r="R90" s="3">
        <f t="shared" si="14"/>
      </c>
      <c r="S90" s="8">
        <f t="shared" si="15"/>
      </c>
    </row>
    <row r="91" spans="1:19" ht="15">
      <c r="A91" s="1">
        <v>31</v>
      </c>
      <c r="B91" s="5">
        <v>0.6541666666666667</v>
      </c>
      <c r="C91" s="1" t="s">
        <v>294</v>
      </c>
      <c r="D91" s="1">
        <v>4</v>
      </c>
      <c r="E91" s="1">
        <v>2</v>
      </c>
      <c r="F91" s="1" t="s">
        <v>303</v>
      </c>
      <c r="G91" s="2">
        <v>72.43143333333339</v>
      </c>
      <c r="H91" s="6">
        <f>1+_xlfn.COUNTIFS(A:A,A91,O:O,"&lt;"&amp;O91)</f>
        <v>1</v>
      </c>
      <c r="I91" s="2">
        <f>_xlfn.AVERAGEIF(A:A,A91,G:G)</f>
        <v>48.68656666666667</v>
      </c>
      <c r="J91" s="2">
        <f t="shared" si="8"/>
        <v>23.744866666666717</v>
      </c>
      <c r="K91" s="2">
        <f t="shared" si="9"/>
        <v>113.74486666666672</v>
      </c>
      <c r="L91" s="2">
        <f t="shared" si="10"/>
        <v>920.2929101789327</v>
      </c>
      <c r="M91" s="2">
        <f>SUMIF(A:A,A91,L:L)</f>
        <v>2907.2096215676424</v>
      </c>
      <c r="N91" s="3">
        <f t="shared" si="11"/>
        <v>0.31655540190551756</v>
      </c>
      <c r="O91" s="7">
        <f t="shared" si="12"/>
        <v>3.1590046923238746</v>
      </c>
      <c r="P91" s="3">
        <f t="shared" si="13"/>
        <v>0.31655540190551756</v>
      </c>
      <c r="Q91" s="3">
        <f>IF(ISNUMBER(P91),SUMIF(A:A,A91,P:P),"")</f>
        <v>0.9135151771595692</v>
      </c>
      <c r="R91" s="3">
        <f t="shared" si="14"/>
        <v>0.3465245130242899</v>
      </c>
      <c r="S91" s="8">
        <f t="shared" si="15"/>
        <v>2.885798731156154</v>
      </c>
    </row>
    <row r="92" spans="1:19" ht="15">
      <c r="A92" s="1">
        <v>31</v>
      </c>
      <c r="B92" s="5">
        <v>0.6541666666666667</v>
      </c>
      <c r="C92" s="1" t="s">
        <v>294</v>
      </c>
      <c r="D92" s="1">
        <v>4</v>
      </c>
      <c r="E92" s="1">
        <v>4</v>
      </c>
      <c r="F92" s="1" t="s">
        <v>304</v>
      </c>
      <c r="G92" s="2">
        <v>68.7452</v>
      </c>
      <c r="H92" s="6">
        <f>1+_xlfn.COUNTIFS(A:A,A92,O:O,"&lt;"&amp;O92)</f>
        <v>2</v>
      </c>
      <c r="I92" s="2">
        <f>_xlfn.AVERAGEIF(A:A,A92,G:G)</f>
        <v>48.68656666666667</v>
      </c>
      <c r="J92" s="2">
        <f t="shared" si="8"/>
        <v>20.058633333333326</v>
      </c>
      <c r="K92" s="2">
        <f t="shared" si="9"/>
        <v>110.05863333333332</v>
      </c>
      <c r="L92" s="2">
        <f t="shared" si="10"/>
        <v>737.6858083448658</v>
      </c>
      <c r="M92" s="2">
        <f>SUMIF(A:A,A92,L:L)</f>
        <v>2907.2096215676424</v>
      </c>
      <c r="N92" s="3">
        <f t="shared" si="11"/>
        <v>0.2537435907174408</v>
      </c>
      <c r="O92" s="7">
        <f t="shared" si="12"/>
        <v>3.9409862419483215</v>
      </c>
      <c r="P92" s="3">
        <f t="shared" si="13"/>
        <v>0.2537435907174408</v>
      </c>
      <c r="Q92" s="3">
        <f>IF(ISNUMBER(P92),SUMIF(A:A,A92,P:P),"")</f>
        <v>0.9135151771595692</v>
      </c>
      <c r="R92" s="3">
        <f t="shared" si="14"/>
        <v>0.27776614670641414</v>
      </c>
      <c r="S92" s="8">
        <f t="shared" si="15"/>
        <v>3.6001507449968457</v>
      </c>
    </row>
    <row r="93" spans="1:19" ht="15">
      <c r="A93" s="1">
        <v>31</v>
      </c>
      <c r="B93" s="5">
        <v>0.6541666666666667</v>
      </c>
      <c r="C93" s="1" t="s">
        <v>294</v>
      </c>
      <c r="D93" s="1">
        <v>4</v>
      </c>
      <c r="E93" s="1">
        <v>10</v>
      </c>
      <c r="F93" s="1" t="s">
        <v>309</v>
      </c>
      <c r="G93" s="2">
        <v>56.2225333333333</v>
      </c>
      <c r="H93" s="6">
        <f>1+_xlfn.COUNTIFS(A:A,A93,O:O,"&lt;"&amp;O93)</f>
        <v>3</v>
      </c>
      <c r="I93" s="2">
        <f>_xlfn.AVERAGEIF(A:A,A93,G:G)</f>
        <v>48.68656666666667</v>
      </c>
      <c r="J93" s="2">
        <f t="shared" si="8"/>
        <v>7.535966666666631</v>
      </c>
      <c r="K93" s="2">
        <f t="shared" si="9"/>
        <v>97.53596666666664</v>
      </c>
      <c r="L93" s="2">
        <f t="shared" si="10"/>
        <v>347.9845213827276</v>
      </c>
      <c r="M93" s="2">
        <f>SUMIF(A:A,A93,L:L)</f>
        <v>2907.2096215676424</v>
      </c>
      <c r="N93" s="3">
        <f t="shared" si="11"/>
        <v>0.11969708644369627</v>
      </c>
      <c r="O93" s="7">
        <f t="shared" si="12"/>
        <v>8.354422231241069</v>
      </c>
      <c r="P93" s="3">
        <f t="shared" si="13"/>
        <v>0.11969708644369627</v>
      </c>
      <c r="Q93" s="3">
        <f>IF(ISNUMBER(P93),SUMIF(A:A,A93,P:P),"")</f>
        <v>0.9135151771595692</v>
      </c>
      <c r="R93" s="3">
        <f t="shared" si="14"/>
        <v>0.13102911635893716</v>
      </c>
      <c r="S93" s="8">
        <f t="shared" si="15"/>
        <v>7.631891504638027</v>
      </c>
    </row>
    <row r="94" spans="1:19" ht="15">
      <c r="A94" s="1">
        <v>31</v>
      </c>
      <c r="B94" s="5">
        <v>0.6541666666666667</v>
      </c>
      <c r="C94" s="1" t="s">
        <v>294</v>
      </c>
      <c r="D94" s="1">
        <v>4</v>
      </c>
      <c r="E94" s="1">
        <v>9</v>
      </c>
      <c r="F94" s="1" t="s">
        <v>308</v>
      </c>
      <c r="G94" s="2">
        <v>52.7852666666667</v>
      </c>
      <c r="H94" s="6">
        <f>1+_xlfn.COUNTIFS(A:A,A94,O:O,"&lt;"&amp;O94)</f>
        <v>4</v>
      </c>
      <c r="I94" s="2">
        <f>_xlfn.AVERAGEIF(A:A,A94,G:G)</f>
        <v>48.68656666666667</v>
      </c>
      <c r="J94" s="2">
        <f t="shared" si="8"/>
        <v>4.098700000000029</v>
      </c>
      <c r="K94" s="2">
        <f t="shared" si="9"/>
        <v>94.09870000000004</v>
      </c>
      <c r="L94" s="2">
        <f t="shared" si="10"/>
        <v>283.1344859117215</v>
      </c>
      <c r="M94" s="2">
        <f>SUMIF(A:A,A94,L:L)</f>
        <v>2907.2096215676424</v>
      </c>
      <c r="N94" s="3">
        <f t="shared" si="11"/>
        <v>0.09739046122138524</v>
      </c>
      <c r="O94" s="7">
        <f t="shared" si="12"/>
        <v>10.267946033511725</v>
      </c>
      <c r="P94" s="3">
        <f t="shared" si="13"/>
        <v>0.09739046122138524</v>
      </c>
      <c r="Q94" s="3">
        <f>IF(ISNUMBER(P94),SUMIF(A:A,A94,P:P),"")</f>
        <v>0.9135151771595692</v>
      </c>
      <c r="R94" s="3">
        <f t="shared" si="14"/>
        <v>0.10661066576277962</v>
      </c>
      <c r="S94" s="8">
        <f t="shared" si="15"/>
        <v>9.379924539868359</v>
      </c>
    </row>
    <row r="95" spans="1:19" ht="15">
      <c r="A95" s="1">
        <v>31</v>
      </c>
      <c r="B95" s="5">
        <v>0.6541666666666667</v>
      </c>
      <c r="C95" s="1" t="s">
        <v>294</v>
      </c>
      <c r="D95" s="1">
        <v>4</v>
      </c>
      <c r="E95" s="1">
        <v>1</v>
      </c>
      <c r="F95" s="1" t="s">
        <v>302</v>
      </c>
      <c r="G95" s="2">
        <v>47.251599999999996</v>
      </c>
      <c r="H95" s="6">
        <f>1+_xlfn.COUNTIFS(A:A,A95,O:O,"&lt;"&amp;O95)</f>
        <v>5</v>
      </c>
      <c r="I95" s="2">
        <f>_xlfn.AVERAGEIF(A:A,A95,G:G)</f>
        <v>48.68656666666667</v>
      </c>
      <c r="J95" s="2">
        <f t="shared" si="8"/>
        <v>-1.434966666666675</v>
      </c>
      <c r="K95" s="2">
        <f t="shared" si="9"/>
        <v>88.56503333333333</v>
      </c>
      <c r="L95" s="2">
        <f t="shared" si="10"/>
        <v>203.14134143711235</v>
      </c>
      <c r="M95" s="2">
        <f>SUMIF(A:A,A95,L:L)</f>
        <v>2907.2096215676424</v>
      </c>
      <c r="N95" s="3">
        <f t="shared" si="11"/>
        <v>0.0698750237788403</v>
      </c>
      <c r="O95" s="7">
        <f t="shared" si="12"/>
        <v>14.311265255022668</v>
      </c>
      <c r="P95" s="3">
        <f t="shared" si="13"/>
        <v>0.0698750237788403</v>
      </c>
      <c r="Q95" s="3">
        <f>IF(ISNUMBER(P95),SUMIF(A:A,A95,P:P),"")</f>
        <v>0.9135151771595692</v>
      </c>
      <c r="R95" s="3">
        <f t="shared" si="14"/>
        <v>0.07649027134514134</v>
      </c>
      <c r="S95" s="8">
        <f t="shared" si="15"/>
        <v>13.073558014819618</v>
      </c>
    </row>
    <row r="96" spans="1:19" ht="15">
      <c r="A96" s="1">
        <v>31</v>
      </c>
      <c r="B96" s="5">
        <v>0.6541666666666667</v>
      </c>
      <c r="C96" s="1" t="s">
        <v>294</v>
      </c>
      <c r="D96" s="1">
        <v>4</v>
      </c>
      <c r="E96" s="1">
        <v>5</v>
      </c>
      <c r="F96" s="1" t="s">
        <v>305</v>
      </c>
      <c r="G96" s="2">
        <v>43.6376333333333</v>
      </c>
      <c r="H96" s="6">
        <f>1+_xlfn.COUNTIFS(A:A,A96,O:O,"&lt;"&amp;O96)</f>
        <v>6</v>
      </c>
      <c r="I96" s="2">
        <f>_xlfn.AVERAGEIF(A:A,A96,G:G)</f>
        <v>48.68656666666667</v>
      </c>
      <c r="J96" s="2">
        <f t="shared" si="8"/>
        <v>-5.048933333333373</v>
      </c>
      <c r="K96" s="2">
        <f t="shared" si="9"/>
        <v>84.95106666666663</v>
      </c>
      <c r="L96" s="2">
        <f t="shared" si="10"/>
        <v>163.54104523100906</v>
      </c>
      <c r="M96" s="2">
        <f>SUMIF(A:A,A96,L:L)</f>
        <v>2907.2096215676424</v>
      </c>
      <c r="N96" s="3">
        <f t="shared" si="11"/>
        <v>0.05625361309268904</v>
      </c>
      <c r="O96" s="7">
        <f t="shared" si="12"/>
        <v>17.7766359354074</v>
      </c>
      <c r="P96" s="3">
        <f t="shared" si="13"/>
        <v>0.05625361309268904</v>
      </c>
      <c r="Q96" s="3">
        <f>IF(ISNUMBER(P96),SUMIF(A:A,A96,P:P),"")</f>
        <v>0.9135151771595692</v>
      </c>
      <c r="R96" s="3">
        <f t="shared" si="14"/>
        <v>0.06157928680243797</v>
      </c>
      <c r="S96" s="8">
        <f t="shared" si="15"/>
        <v>16.23922672583485</v>
      </c>
    </row>
    <row r="97" spans="1:19" ht="15">
      <c r="A97" s="1">
        <v>31</v>
      </c>
      <c r="B97" s="5">
        <v>0.6541666666666667</v>
      </c>
      <c r="C97" s="1" t="s">
        <v>294</v>
      </c>
      <c r="D97" s="1">
        <v>4</v>
      </c>
      <c r="E97" s="1">
        <v>6</v>
      </c>
      <c r="F97" s="1" t="s">
        <v>306</v>
      </c>
      <c r="G97" s="2">
        <v>35.2419333333333</v>
      </c>
      <c r="H97" s="6">
        <f>1+_xlfn.COUNTIFS(A:A,A97,O:O,"&lt;"&amp;O97)</f>
        <v>7</v>
      </c>
      <c r="I97" s="2">
        <f>_xlfn.AVERAGEIF(A:A,A97,G:G)</f>
        <v>48.68656666666667</v>
      </c>
      <c r="J97" s="2">
        <f t="shared" si="8"/>
        <v>-13.444633333333371</v>
      </c>
      <c r="K97" s="2">
        <f t="shared" si="9"/>
        <v>76.55536666666663</v>
      </c>
      <c r="L97" s="2">
        <f t="shared" si="10"/>
        <v>98.82217273795763</v>
      </c>
      <c r="M97" s="2">
        <f>SUMIF(A:A,A97,L:L)</f>
        <v>2907.2096215676424</v>
      </c>
      <c r="N97" s="3">
        <f t="shared" si="11"/>
        <v>0.033992104320523735</v>
      </c>
      <c r="O97" s="7">
        <f t="shared" si="12"/>
        <v>29.41859646495085</v>
      </c>
      <c r="P97" s="3">
        <f t="shared" si="13"/>
      </c>
      <c r="Q97" s="3">
        <f>IF(ISNUMBER(P97),SUMIF(A:A,A97,P:P),"")</f>
      </c>
      <c r="R97" s="3">
        <f t="shared" si="14"/>
      </c>
      <c r="S97" s="8">
        <f t="shared" si="15"/>
      </c>
    </row>
    <row r="98" spans="1:19" ht="15">
      <c r="A98" s="1">
        <v>31</v>
      </c>
      <c r="B98" s="5">
        <v>0.6541666666666667</v>
      </c>
      <c r="C98" s="1" t="s">
        <v>294</v>
      </c>
      <c r="D98" s="1">
        <v>4</v>
      </c>
      <c r="E98" s="1">
        <v>8</v>
      </c>
      <c r="F98" s="1" t="s">
        <v>307</v>
      </c>
      <c r="G98" s="2">
        <v>30.857166666666703</v>
      </c>
      <c r="H98" s="6">
        <f>1+_xlfn.COUNTIFS(A:A,A98,O:O,"&lt;"&amp;O98)</f>
        <v>9</v>
      </c>
      <c r="I98" s="2">
        <f>_xlfn.AVERAGEIF(A:A,A98,G:G)</f>
        <v>48.68656666666667</v>
      </c>
      <c r="J98" s="2">
        <f t="shared" si="8"/>
        <v>-17.829399999999968</v>
      </c>
      <c r="K98" s="2">
        <f t="shared" si="9"/>
        <v>72.17060000000004</v>
      </c>
      <c r="L98" s="2">
        <f t="shared" si="10"/>
        <v>75.96221153588068</v>
      </c>
      <c r="M98" s="2">
        <f>SUMIF(A:A,A98,L:L)</f>
        <v>2907.2096215676424</v>
      </c>
      <c r="N98" s="3">
        <f t="shared" si="11"/>
        <v>0.026128907586278522</v>
      </c>
      <c r="O98" s="7">
        <f t="shared" si="12"/>
        <v>38.27178754787075</v>
      </c>
      <c r="P98" s="3">
        <f t="shared" si="13"/>
      </c>
      <c r="Q98" s="3">
        <f>IF(ISNUMBER(P98),SUMIF(A:A,A98,P:P),"")</f>
      </c>
      <c r="R98" s="3">
        <f t="shared" si="14"/>
      </c>
      <c r="S98" s="8">
        <f t="shared" si="15"/>
      </c>
    </row>
    <row r="99" spans="1:19" ht="15">
      <c r="A99" s="1">
        <v>31</v>
      </c>
      <c r="B99" s="5">
        <v>0.6541666666666667</v>
      </c>
      <c r="C99" s="1" t="s">
        <v>294</v>
      </c>
      <c r="D99" s="1">
        <v>4</v>
      </c>
      <c r="E99" s="1">
        <v>11</v>
      </c>
      <c r="F99" s="1" t="s">
        <v>310</v>
      </c>
      <c r="G99" s="2">
        <v>31.0063333333334</v>
      </c>
      <c r="H99" s="6">
        <f>1+_xlfn.COUNTIFS(A:A,A99,O:O,"&lt;"&amp;O99)</f>
        <v>8</v>
      </c>
      <c r="I99" s="2">
        <f>_xlfn.AVERAGEIF(A:A,A99,G:G)</f>
        <v>48.68656666666667</v>
      </c>
      <c r="J99" s="2">
        <f t="shared" si="8"/>
        <v>-17.68023333333327</v>
      </c>
      <c r="K99" s="2">
        <f t="shared" si="9"/>
        <v>72.31976666666674</v>
      </c>
      <c r="L99" s="2">
        <f t="shared" si="10"/>
        <v>76.64512480743491</v>
      </c>
      <c r="M99" s="2">
        <f>SUMIF(A:A,A99,L:L)</f>
        <v>2907.2096215676424</v>
      </c>
      <c r="N99" s="3">
        <f t="shared" si="11"/>
        <v>0.026363810933628475</v>
      </c>
      <c r="O99" s="7">
        <f t="shared" si="12"/>
        <v>37.93078331951037</v>
      </c>
      <c r="P99" s="3">
        <f t="shared" si="13"/>
      </c>
      <c r="Q99" s="3">
        <f>IF(ISNUMBER(P99),SUMIF(A:A,A99,P:P),"")</f>
      </c>
      <c r="R99" s="3">
        <f t="shared" si="14"/>
      </c>
      <c r="S99" s="8">
        <f t="shared" si="15"/>
      </c>
    </row>
    <row r="100" spans="1:19" ht="15">
      <c r="A100" s="1">
        <v>34</v>
      </c>
      <c r="B100" s="5">
        <v>0.6597222222222222</v>
      </c>
      <c r="C100" s="1" t="s">
        <v>330</v>
      </c>
      <c r="D100" s="1">
        <v>2</v>
      </c>
      <c r="E100" s="1">
        <v>8</v>
      </c>
      <c r="F100" s="1" t="s">
        <v>337</v>
      </c>
      <c r="G100" s="2">
        <v>73.8583333333333</v>
      </c>
      <c r="H100" s="6">
        <f>1+_xlfn.COUNTIFS(A:A,A100,O:O,"&lt;"&amp;O100)</f>
        <v>1</v>
      </c>
      <c r="I100" s="2">
        <f>_xlfn.AVERAGEIF(A:A,A100,G:G)</f>
        <v>48.92385666666664</v>
      </c>
      <c r="J100" s="2">
        <f t="shared" si="8"/>
        <v>24.93447666666667</v>
      </c>
      <c r="K100" s="2">
        <f t="shared" si="9"/>
        <v>114.93447666666667</v>
      </c>
      <c r="L100" s="2">
        <f t="shared" si="10"/>
        <v>988.381345001321</v>
      </c>
      <c r="M100" s="2">
        <f>SUMIF(A:A,A100,L:L)</f>
        <v>3586.6209518418214</v>
      </c>
      <c r="N100" s="3">
        <f t="shared" si="11"/>
        <v>0.2755745193797973</v>
      </c>
      <c r="O100" s="7">
        <f t="shared" si="12"/>
        <v>3.6287825240540403</v>
      </c>
      <c r="P100" s="3">
        <f t="shared" si="13"/>
        <v>0.2755745193797973</v>
      </c>
      <c r="Q100" s="3">
        <f>IF(ISNUMBER(P100),SUMIF(A:A,A100,P:P),"")</f>
        <v>0.8562667883263912</v>
      </c>
      <c r="R100" s="3">
        <f t="shared" si="14"/>
        <v>0.32183254464232935</v>
      </c>
      <c r="S100" s="8">
        <f t="shared" si="15"/>
        <v>3.107205957406689</v>
      </c>
    </row>
    <row r="101" spans="1:19" ht="15">
      <c r="A101" s="1">
        <v>34</v>
      </c>
      <c r="B101" s="5">
        <v>0.6597222222222222</v>
      </c>
      <c r="C101" s="1" t="s">
        <v>330</v>
      </c>
      <c r="D101" s="1">
        <v>2</v>
      </c>
      <c r="E101" s="1">
        <v>9</v>
      </c>
      <c r="F101" s="1" t="s">
        <v>338</v>
      </c>
      <c r="G101" s="2">
        <v>73.4825333333333</v>
      </c>
      <c r="H101" s="6">
        <f>1+_xlfn.COUNTIFS(A:A,A101,O:O,"&lt;"&amp;O101)</f>
        <v>2</v>
      </c>
      <c r="I101" s="2">
        <f>_xlfn.AVERAGEIF(A:A,A101,G:G)</f>
        <v>48.92385666666664</v>
      </c>
      <c r="J101" s="2">
        <f t="shared" si="8"/>
        <v>24.558676666666656</v>
      </c>
      <c r="K101" s="2">
        <f t="shared" si="9"/>
        <v>114.55867666666666</v>
      </c>
      <c r="L101" s="2">
        <f t="shared" si="10"/>
        <v>966.3446972351409</v>
      </c>
      <c r="M101" s="2">
        <f>SUMIF(A:A,A101,L:L)</f>
        <v>3586.6209518418214</v>
      </c>
      <c r="N101" s="3">
        <f t="shared" si="11"/>
        <v>0.2694303942932409</v>
      </c>
      <c r="O101" s="7">
        <f t="shared" si="12"/>
        <v>3.7115337437083156</v>
      </c>
      <c r="P101" s="3">
        <f t="shared" si="13"/>
        <v>0.2694303942932409</v>
      </c>
      <c r="Q101" s="3">
        <f>IF(ISNUMBER(P101),SUMIF(A:A,A101,P:P),"")</f>
        <v>0.8562667883263912</v>
      </c>
      <c r="R101" s="3">
        <f t="shared" si="14"/>
        <v>0.3146570647915163</v>
      </c>
      <c r="S101" s="8">
        <f t="shared" si="15"/>
        <v>3.1780630784901476</v>
      </c>
    </row>
    <row r="102" spans="1:19" ht="15">
      <c r="A102" s="1">
        <v>34</v>
      </c>
      <c r="B102" s="5">
        <v>0.6597222222222222</v>
      </c>
      <c r="C102" s="1" t="s">
        <v>330</v>
      </c>
      <c r="D102" s="1">
        <v>2</v>
      </c>
      <c r="E102" s="1">
        <v>7</v>
      </c>
      <c r="F102" s="1" t="s">
        <v>336</v>
      </c>
      <c r="G102" s="2">
        <v>62.8315</v>
      </c>
      <c r="H102" s="6">
        <f>1+_xlfn.COUNTIFS(A:A,A102,O:O,"&lt;"&amp;O102)</f>
        <v>3</v>
      </c>
      <c r="I102" s="2">
        <f>_xlfn.AVERAGEIF(A:A,A102,G:G)</f>
        <v>48.92385666666664</v>
      </c>
      <c r="J102" s="2">
        <f t="shared" si="8"/>
        <v>13.907643333333361</v>
      </c>
      <c r="K102" s="2">
        <f t="shared" si="9"/>
        <v>103.90764333333337</v>
      </c>
      <c r="L102" s="2">
        <f t="shared" si="10"/>
        <v>510.0244164680872</v>
      </c>
      <c r="M102" s="2">
        <f>SUMIF(A:A,A102,L:L)</f>
        <v>3586.6209518418214</v>
      </c>
      <c r="N102" s="3">
        <f t="shared" si="11"/>
        <v>0.1422019285885721</v>
      </c>
      <c r="O102" s="7">
        <f t="shared" si="12"/>
        <v>7.032253429510546</v>
      </c>
      <c r="P102" s="3">
        <f t="shared" si="13"/>
        <v>0.1422019285885721</v>
      </c>
      <c r="Q102" s="3">
        <f>IF(ISNUMBER(P102),SUMIF(A:A,A102,P:P),"")</f>
        <v>0.8562667883263912</v>
      </c>
      <c r="R102" s="3">
        <f t="shared" si="14"/>
        <v>0.16607198892591832</v>
      </c>
      <c r="S102" s="8">
        <f t="shared" si="15"/>
        <v>6.021485058784246</v>
      </c>
    </row>
    <row r="103" spans="1:19" ht="15">
      <c r="A103" s="1">
        <v>34</v>
      </c>
      <c r="B103" s="5">
        <v>0.6597222222222222</v>
      </c>
      <c r="C103" s="1" t="s">
        <v>330</v>
      </c>
      <c r="D103" s="1">
        <v>2</v>
      </c>
      <c r="E103" s="1">
        <v>10</v>
      </c>
      <c r="F103" s="1" t="s">
        <v>339</v>
      </c>
      <c r="G103" s="2">
        <v>54.7052</v>
      </c>
      <c r="H103" s="6">
        <f>1+_xlfn.COUNTIFS(A:A,A103,O:O,"&lt;"&amp;O103)</f>
        <v>4</v>
      </c>
      <c r="I103" s="2">
        <f>_xlfn.AVERAGEIF(A:A,A103,G:G)</f>
        <v>48.92385666666664</v>
      </c>
      <c r="J103" s="2">
        <f t="shared" si="8"/>
        <v>5.781343333333361</v>
      </c>
      <c r="K103" s="2">
        <f t="shared" si="9"/>
        <v>95.78134333333335</v>
      </c>
      <c r="L103" s="2">
        <f t="shared" si="10"/>
        <v>313.21210099243086</v>
      </c>
      <c r="M103" s="2">
        <f>SUMIF(A:A,A103,L:L)</f>
        <v>3586.6209518418214</v>
      </c>
      <c r="N103" s="3">
        <f t="shared" si="11"/>
        <v>0.08732790701832834</v>
      </c>
      <c r="O103" s="7">
        <f t="shared" si="12"/>
        <v>11.451093174489118</v>
      </c>
      <c r="P103" s="3">
        <f t="shared" si="13"/>
        <v>0.08732790701832834</v>
      </c>
      <c r="Q103" s="3">
        <f>IF(ISNUMBER(P103),SUMIF(A:A,A103,P:P),"")</f>
        <v>0.8562667883263912</v>
      </c>
      <c r="R103" s="3">
        <f t="shared" si="14"/>
        <v>0.10198679688256311</v>
      </c>
      <c r="S103" s="8">
        <f t="shared" si="15"/>
        <v>9.805190775346059</v>
      </c>
    </row>
    <row r="104" spans="1:19" ht="15">
      <c r="A104" s="1">
        <v>34</v>
      </c>
      <c r="B104" s="5">
        <v>0.6597222222222222</v>
      </c>
      <c r="C104" s="1" t="s">
        <v>330</v>
      </c>
      <c r="D104" s="1">
        <v>2</v>
      </c>
      <c r="E104" s="1">
        <v>6</v>
      </c>
      <c r="F104" s="1" t="s">
        <v>335</v>
      </c>
      <c r="G104" s="2">
        <v>53.601466666666596</v>
      </c>
      <c r="H104" s="6">
        <f>1+_xlfn.COUNTIFS(A:A,A104,O:O,"&lt;"&amp;O104)</f>
        <v>5</v>
      </c>
      <c r="I104" s="2">
        <f>_xlfn.AVERAGEIF(A:A,A104,G:G)</f>
        <v>48.92385666666664</v>
      </c>
      <c r="J104" s="2">
        <f t="shared" si="8"/>
        <v>4.677609999999959</v>
      </c>
      <c r="K104" s="2">
        <f t="shared" si="9"/>
        <v>94.67760999999996</v>
      </c>
      <c r="L104" s="2">
        <f t="shared" si="10"/>
        <v>293.1418436807608</v>
      </c>
      <c r="M104" s="2">
        <f>SUMIF(A:A,A104,L:L)</f>
        <v>3586.6209518418214</v>
      </c>
      <c r="N104" s="3">
        <f t="shared" si="11"/>
        <v>0.08173203904645263</v>
      </c>
      <c r="O104" s="7">
        <f t="shared" si="12"/>
        <v>12.235104026116947</v>
      </c>
      <c r="P104" s="3">
        <f t="shared" si="13"/>
        <v>0.08173203904645263</v>
      </c>
      <c r="Q104" s="3">
        <f>IF(ISNUMBER(P104),SUMIF(A:A,A104,P:P),"")</f>
        <v>0.8562667883263912</v>
      </c>
      <c r="R104" s="3">
        <f t="shared" si="14"/>
        <v>0.09545160475767285</v>
      </c>
      <c r="S104" s="8">
        <f t="shared" si="15"/>
        <v>10.476513229282459</v>
      </c>
    </row>
    <row r="105" spans="1:19" ht="15">
      <c r="A105" s="1">
        <v>34</v>
      </c>
      <c r="B105" s="5">
        <v>0.6597222222222222</v>
      </c>
      <c r="C105" s="1" t="s">
        <v>330</v>
      </c>
      <c r="D105" s="1">
        <v>2</v>
      </c>
      <c r="E105" s="1">
        <v>2</v>
      </c>
      <c r="F105" s="1" t="s">
        <v>331</v>
      </c>
      <c r="G105" s="2">
        <v>43.3914666666667</v>
      </c>
      <c r="H105" s="6">
        <f>1+_xlfn.COUNTIFS(A:A,A105,O:O,"&lt;"&amp;O105)</f>
        <v>7</v>
      </c>
      <c r="I105" s="2">
        <f>_xlfn.AVERAGEIF(A:A,A105,G:G)</f>
        <v>48.92385666666664</v>
      </c>
      <c r="J105" s="2">
        <f t="shared" si="8"/>
        <v>-5.5323899999999355</v>
      </c>
      <c r="K105" s="2">
        <f t="shared" si="9"/>
        <v>84.46761000000006</v>
      </c>
      <c r="L105" s="2">
        <f t="shared" si="10"/>
        <v>158.86528834599739</v>
      </c>
      <c r="M105" s="2">
        <f>SUMIF(A:A,A105,L:L)</f>
        <v>3586.6209518418214</v>
      </c>
      <c r="N105" s="3">
        <f t="shared" si="11"/>
        <v>0.044293860566563634</v>
      </c>
      <c r="O105" s="7">
        <f t="shared" si="12"/>
        <v>22.576492254433923</v>
      </c>
      <c r="P105" s="3">
        <f t="shared" si="13"/>
      </c>
      <c r="Q105" s="3">
        <f>IF(ISNUMBER(P105),SUMIF(A:A,A105,P:P),"")</f>
      </c>
      <c r="R105" s="3">
        <f t="shared" si="14"/>
      </c>
      <c r="S105" s="8">
        <f t="shared" si="15"/>
      </c>
    </row>
    <row r="106" spans="1:19" ht="15">
      <c r="A106" s="1">
        <v>34</v>
      </c>
      <c r="B106" s="5">
        <v>0.6597222222222222</v>
      </c>
      <c r="C106" s="1" t="s">
        <v>330</v>
      </c>
      <c r="D106" s="1">
        <v>2</v>
      </c>
      <c r="E106" s="1">
        <v>3</v>
      </c>
      <c r="F106" s="1" t="s">
        <v>332</v>
      </c>
      <c r="G106" s="2">
        <v>26.6299666666666</v>
      </c>
      <c r="H106" s="6">
        <f>1+_xlfn.COUNTIFS(A:A,A106,O:O,"&lt;"&amp;O106)</f>
        <v>9</v>
      </c>
      <c r="I106" s="2">
        <f>_xlfn.AVERAGEIF(A:A,A106,G:G)</f>
        <v>48.92385666666664</v>
      </c>
      <c r="J106" s="2">
        <f t="shared" si="8"/>
        <v>-22.293890000000037</v>
      </c>
      <c r="K106" s="2">
        <f t="shared" si="9"/>
        <v>67.70610999999997</v>
      </c>
      <c r="L106" s="2">
        <f t="shared" si="10"/>
        <v>58.11167556283989</v>
      </c>
      <c r="M106" s="2">
        <f>SUMIF(A:A,A106,L:L)</f>
        <v>3586.6209518418214</v>
      </c>
      <c r="N106" s="3">
        <f t="shared" si="11"/>
        <v>0.016202346538180475</v>
      </c>
      <c r="O106" s="7">
        <f t="shared" si="12"/>
        <v>61.71945511988167</v>
      </c>
      <c r="P106" s="3">
        <f t="shared" si="13"/>
      </c>
      <c r="Q106" s="3">
        <f>IF(ISNUMBER(P106),SUMIF(A:A,A106,P:P),"")</f>
      </c>
      <c r="R106" s="3">
        <f t="shared" si="14"/>
      </c>
      <c r="S106" s="8">
        <f t="shared" si="15"/>
      </c>
    </row>
    <row r="107" spans="1:19" ht="15">
      <c r="A107" s="1">
        <v>34</v>
      </c>
      <c r="B107" s="5">
        <v>0.6597222222222222</v>
      </c>
      <c r="C107" s="1" t="s">
        <v>330</v>
      </c>
      <c r="D107" s="1">
        <v>2</v>
      </c>
      <c r="E107" s="1">
        <v>4</v>
      </c>
      <c r="F107" s="1" t="s">
        <v>333</v>
      </c>
      <c r="G107" s="2">
        <v>43.4767666666666</v>
      </c>
      <c r="H107" s="6">
        <f>1+_xlfn.COUNTIFS(A:A,A107,O:O,"&lt;"&amp;O107)</f>
        <v>6</v>
      </c>
      <c r="I107" s="2">
        <f>_xlfn.AVERAGEIF(A:A,A107,G:G)</f>
        <v>48.92385666666664</v>
      </c>
      <c r="J107" s="2">
        <f t="shared" si="8"/>
        <v>-5.447090000000038</v>
      </c>
      <c r="K107" s="2">
        <f t="shared" si="9"/>
        <v>84.55290999999997</v>
      </c>
      <c r="L107" s="2">
        <f t="shared" si="10"/>
        <v>159.6804450985356</v>
      </c>
      <c r="M107" s="2">
        <f>SUMIF(A:A,A107,L:L)</f>
        <v>3586.6209518418214</v>
      </c>
      <c r="N107" s="3">
        <f t="shared" si="11"/>
        <v>0.04452113765089551</v>
      </c>
      <c r="O107" s="7">
        <f t="shared" si="12"/>
        <v>22.46124094674579</v>
      </c>
      <c r="P107" s="3">
        <f t="shared" si="13"/>
      </c>
      <c r="Q107" s="3">
        <f>IF(ISNUMBER(P107),SUMIF(A:A,A107,P:P),"")</f>
      </c>
      <c r="R107" s="3">
        <f t="shared" si="14"/>
      </c>
      <c r="S107" s="8">
        <f t="shared" si="15"/>
      </c>
    </row>
    <row r="108" spans="1:19" ht="15">
      <c r="A108" s="1">
        <v>34</v>
      </c>
      <c r="B108" s="5">
        <v>0.6597222222222222</v>
      </c>
      <c r="C108" s="1" t="s">
        <v>330</v>
      </c>
      <c r="D108" s="1">
        <v>2</v>
      </c>
      <c r="E108" s="1">
        <v>5</v>
      </c>
      <c r="F108" s="1" t="s">
        <v>334</v>
      </c>
      <c r="G108" s="2">
        <v>34.3573333333333</v>
      </c>
      <c r="H108" s="6">
        <f>1+_xlfn.COUNTIFS(A:A,A108,O:O,"&lt;"&amp;O108)</f>
        <v>8</v>
      </c>
      <c r="I108" s="2">
        <f>_xlfn.AVERAGEIF(A:A,A108,G:G)</f>
        <v>48.92385666666664</v>
      </c>
      <c r="J108" s="2">
        <f t="shared" si="8"/>
        <v>-14.566523333333336</v>
      </c>
      <c r="K108" s="2">
        <f t="shared" si="9"/>
        <v>75.43347666666666</v>
      </c>
      <c r="L108" s="2">
        <f t="shared" si="10"/>
        <v>92.38906246035654</v>
      </c>
      <c r="M108" s="2">
        <f>SUMIF(A:A,A108,L:L)</f>
        <v>3586.6209518418214</v>
      </c>
      <c r="N108" s="3">
        <f t="shared" si="11"/>
        <v>0.025759360607346144</v>
      </c>
      <c r="O108" s="7">
        <f t="shared" si="12"/>
        <v>38.820839354017835</v>
      </c>
      <c r="P108" s="3">
        <f t="shared" si="13"/>
      </c>
      <c r="Q108" s="3">
        <f>IF(ISNUMBER(P108),SUMIF(A:A,A108,P:P),"")</f>
      </c>
      <c r="R108" s="3">
        <f t="shared" si="14"/>
      </c>
      <c r="S108" s="8">
        <f t="shared" si="15"/>
      </c>
    </row>
    <row r="109" spans="1:19" ht="15">
      <c r="A109" s="1">
        <v>34</v>
      </c>
      <c r="B109" s="5">
        <v>0.6597222222222222</v>
      </c>
      <c r="C109" s="1" t="s">
        <v>330</v>
      </c>
      <c r="D109" s="1">
        <v>2</v>
      </c>
      <c r="E109" s="1">
        <v>11</v>
      </c>
      <c r="F109" s="1" t="s">
        <v>340</v>
      </c>
      <c r="G109" s="2">
        <v>22.904</v>
      </c>
      <c r="H109" s="6">
        <f>1+_xlfn.COUNTIFS(A:A,A109,O:O,"&lt;"&amp;O109)</f>
        <v>10</v>
      </c>
      <c r="I109" s="2">
        <f>_xlfn.AVERAGEIF(A:A,A109,G:G)</f>
        <v>48.92385666666664</v>
      </c>
      <c r="J109" s="2">
        <f t="shared" si="8"/>
        <v>-26.019856666666637</v>
      </c>
      <c r="K109" s="2">
        <f t="shared" si="9"/>
        <v>63.98014333333336</v>
      </c>
      <c r="L109" s="2">
        <f t="shared" si="10"/>
        <v>46.470076996351516</v>
      </c>
      <c r="M109" s="2">
        <f>SUMIF(A:A,A109,L:L)</f>
        <v>3586.6209518418214</v>
      </c>
      <c r="N109" s="3">
        <f t="shared" si="11"/>
        <v>0.01295650631062308</v>
      </c>
      <c r="O109" s="7">
        <f t="shared" si="12"/>
        <v>77.18129996047598</v>
      </c>
      <c r="P109" s="3">
        <f t="shared" si="13"/>
      </c>
      <c r="Q109" s="3">
        <f>IF(ISNUMBER(P109),SUMIF(A:A,A109,P:P),"")</f>
      </c>
      <c r="R109" s="3">
        <f t="shared" si="14"/>
      </c>
      <c r="S109" s="8">
        <f t="shared" si="15"/>
      </c>
    </row>
    <row r="110" spans="1:19" ht="15">
      <c r="A110" s="1">
        <v>27</v>
      </c>
      <c r="B110" s="5">
        <v>0.6666666666666666</v>
      </c>
      <c r="C110" s="1" t="s">
        <v>231</v>
      </c>
      <c r="D110" s="1">
        <v>6</v>
      </c>
      <c r="E110" s="1">
        <v>5</v>
      </c>
      <c r="F110" s="1" t="s">
        <v>267</v>
      </c>
      <c r="G110" s="2">
        <v>67.5835333333333</v>
      </c>
      <c r="H110" s="6">
        <f>1+_xlfn.COUNTIFS(A:A,A110,O:O,"&lt;"&amp;O110)</f>
        <v>1</v>
      </c>
      <c r="I110" s="2">
        <f>_xlfn.AVERAGEIF(A:A,A110,G:G)</f>
        <v>48.95437575757573</v>
      </c>
      <c r="J110" s="2">
        <f t="shared" si="8"/>
        <v>18.629157575757574</v>
      </c>
      <c r="K110" s="2">
        <f t="shared" si="9"/>
        <v>108.62915757575757</v>
      </c>
      <c r="L110" s="2">
        <f t="shared" si="10"/>
        <v>677.0529310347525</v>
      </c>
      <c r="M110" s="2">
        <f>SUMIF(A:A,A110,L:L)</f>
        <v>3719.6447235353926</v>
      </c>
      <c r="N110" s="3">
        <f t="shared" si="11"/>
        <v>0.18202085988234848</v>
      </c>
      <c r="O110" s="7">
        <f t="shared" si="12"/>
        <v>5.493875815367331</v>
      </c>
      <c r="P110" s="3">
        <f t="shared" si="13"/>
        <v>0.18202085988234848</v>
      </c>
      <c r="Q110" s="3">
        <f>IF(ISNUMBER(P110),SUMIF(A:A,A110,P:P),"")</f>
        <v>0.9170121799566106</v>
      </c>
      <c r="R110" s="3">
        <f t="shared" si="14"/>
        <v>0.19849339393830187</v>
      </c>
      <c r="S110" s="8">
        <f t="shared" si="15"/>
        <v>5.037951037860898</v>
      </c>
    </row>
    <row r="111" spans="1:19" ht="15">
      <c r="A111" s="1">
        <v>27</v>
      </c>
      <c r="B111" s="5">
        <v>0.6666666666666666</v>
      </c>
      <c r="C111" s="1" t="s">
        <v>231</v>
      </c>
      <c r="D111" s="1">
        <v>6</v>
      </c>
      <c r="E111" s="1">
        <v>2</v>
      </c>
      <c r="F111" s="1" t="s">
        <v>264</v>
      </c>
      <c r="G111" s="2">
        <v>66.9630666666666</v>
      </c>
      <c r="H111" s="6">
        <f>1+_xlfn.COUNTIFS(A:A,A111,O:O,"&lt;"&amp;O111)</f>
        <v>2</v>
      </c>
      <c r="I111" s="2">
        <f>_xlfn.AVERAGEIF(A:A,A111,G:G)</f>
        <v>48.95437575757573</v>
      </c>
      <c r="J111" s="2">
        <f aca="true" t="shared" si="16" ref="J111:J164">G111-I111</f>
        <v>18.008690909090873</v>
      </c>
      <c r="K111" s="2">
        <f aca="true" t="shared" si="17" ref="K111:K164">90+J111</f>
        <v>108.00869090909087</v>
      </c>
      <c r="L111" s="2">
        <f aca="true" t="shared" si="18" ref="L111:L164">EXP(0.06*K111)</f>
        <v>652.3110081403062</v>
      </c>
      <c r="M111" s="2">
        <f>SUMIF(A:A,A111,L:L)</f>
        <v>3719.6447235353926</v>
      </c>
      <c r="N111" s="3">
        <f aca="true" t="shared" si="19" ref="N111:N164">L111/M111</f>
        <v>0.17536917007501385</v>
      </c>
      <c r="O111" s="7">
        <f aca="true" t="shared" si="20" ref="O111:O164">1/N111</f>
        <v>5.702256557251493</v>
      </c>
      <c r="P111" s="3">
        <f aca="true" t="shared" si="21" ref="P111:P164">IF(O111&gt;21,"",N111)</f>
        <v>0.17536917007501385</v>
      </c>
      <c r="Q111" s="3">
        <f>IF(ISNUMBER(P111),SUMIF(A:A,A111,P:P),"")</f>
        <v>0.9170121799566106</v>
      </c>
      <c r="R111" s="3">
        <f aca="true" t="shared" si="22" ref="R111:R164">_xlfn.IFERROR(P111*(1/Q111),"")</f>
        <v>0.19123973913117667</v>
      </c>
      <c r="S111" s="8">
        <f aca="true" t="shared" si="23" ref="S111:S164">_xlfn.IFERROR(1/R111,"")</f>
        <v>5.229038716237069</v>
      </c>
    </row>
    <row r="112" spans="1:19" ht="15">
      <c r="A112" s="1">
        <v>27</v>
      </c>
      <c r="B112" s="5">
        <v>0.6666666666666666</v>
      </c>
      <c r="C112" s="1" t="s">
        <v>231</v>
      </c>
      <c r="D112" s="1">
        <v>6</v>
      </c>
      <c r="E112" s="1">
        <v>4</v>
      </c>
      <c r="F112" s="1" t="s">
        <v>266</v>
      </c>
      <c r="G112" s="2">
        <v>65.8641666666667</v>
      </c>
      <c r="H112" s="6">
        <f>1+_xlfn.COUNTIFS(A:A,A112,O:O,"&lt;"&amp;O112)</f>
        <v>3</v>
      </c>
      <c r="I112" s="2">
        <f>_xlfn.AVERAGEIF(A:A,A112,G:G)</f>
        <v>48.95437575757573</v>
      </c>
      <c r="J112" s="2">
        <f t="shared" si="16"/>
        <v>16.909790909090972</v>
      </c>
      <c r="K112" s="2">
        <f t="shared" si="17"/>
        <v>106.90979090909097</v>
      </c>
      <c r="L112" s="2">
        <f t="shared" si="18"/>
        <v>610.6887719662245</v>
      </c>
      <c r="M112" s="2">
        <f>SUMIF(A:A,A112,L:L)</f>
        <v>3719.6447235353926</v>
      </c>
      <c r="N112" s="3">
        <f t="shared" si="19"/>
        <v>0.1641793282305161</v>
      </c>
      <c r="O112" s="7">
        <f t="shared" si="20"/>
        <v>6.09090078987258</v>
      </c>
      <c r="P112" s="3">
        <f t="shared" si="21"/>
        <v>0.1641793282305161</v>
      </c>
      <c r="Q112" s="3">
        <f>IF(ISNUMBER(P112),SUMIF(A:A,A112,P:P),"")</f>
        <v>0.9170121799566106</v>
      </c>
      <c r="R112" s="3">
        <f t="shared" si="22"/>
        <v>0.1790372383475696</v>
      </c>
      <c r="S112" s="8">
        <f t="shared" si="23"/>
        <v>5.585430211220496</v>
      </c>
    </row>
    <row r="113" spans="1:19" ht="15">
      <c r="A113" s="1">
        <v>27</v>
      </c>
      <c r="B113" s="5">
        <v>0.6666666666666666</v>
      </c>
      <c r="C113" s="1" t="s">
        <v>231</v>
      </c>
      <c r="D113" s="1">
        <v>6</v>
      </c>
      <c r="E113" s="1">
        <v>1</v>
      </c>
      <c r="F113" s="1" t="s">
        <v>263</v>
      </c>
      <c r="G113" s="2">
        <v>64.3054</v>
      </c>
      <c r="H113" s="6">
        <f>1+_xlfn.COUNTIFS(A:A,A113,O:O,"&lt;"&amp;O113)</f>
        <v>4</v>
      </c>
      <c r="I113" s="2">
        <f>_xlfn.AVERAGEIF(A:A,A113,G:G)</f>
        <v>48.95437575757573</v>
      </c>
      <c r="J113" s="2">
        <f t="shared" si="16"/>
        <v>15.351024242424273</v>
      </c>
      <c r="K113" s="2">
        <f t="shared" si="17"/>
        <v>105.35102424242427</v>
      </c>
      <c r="L113" s="2">
        <f t="shared" si="18"/>
        <v>556.163021018427</v>
      </c>
      <c r="M113" s="2">
        <f>SUMIF(A:A,A113,L:L)</f>
        <v>3719.6447235353926</v>
      </c>
      <c r="N113" s="3">
        <f t="shared" si="19"/>
        <v>0.1495204683123106</v>
      </c>
      <c r="O113" s="7">
        <f t="shared" si="20"/>
        <v>6.688047538155457</v>
      </c>
      <c r="P113" s="3">
        <f t="shared" si="21"/>
        <v>0.1495204683123106</v>
      </c>
      <c r="Q113" s="3">
        <f>IF(ISNUMBER(P113),SUMIF(A:A,A113,P:P),"")</f>
        <v>0.9170121799566106</v>
      </c>
      <c r="R113" s="3">
        <f t="shared" si="22"/>
        <v>0.16305178009673255</v>
      </c>
      <c r="S113" s="8">
        <f t="shared" si="23"/>
        <v>6.133021052617378</v>
      </c>
    </row>
    <row r="114" spans="1:19" ht="15">
      <c r="A114" s="1">
        <v>27</v>
      </c>
      <c r="B114" s="5">
        <v>0.6666666666666666</v>
      </c>
      <c r="C114" s="1" t="s">
        <v>231</v>
      </c>
      <c r="D114" s="1">
        <v>6</v>
      </c>
      <c r="E114" s="1">
        <v>6</v>
      </c>
      <c r="F114" s="1" t="s">
        <v>268</v>
      </c>
      <c r="G114" s="2">
        <v>57.240366666666596</v>
      </c>
      <c r="H114" s="6">
        <f>1+_xlfn.COUNTIFS(A:A,A114,O:O,"&lt;"&amp;O114)</f>
        <v>5</v>
      </c>
      <c r="I114" s="2">
        <f>_xlfn.AVERAGEIF(A:A,A114,G:G)</f>
        <v>48.95437575757573</v>
      </c>
      <c r="J114" s="2">
        <f t="shared" si="16"/>
        <v>8.285990909090863</v>
      </c>
      <c r="K114" s="2">
        <f t="shared" si="17"/>
        <v>98.28599090909086</v>
      </c>
      <c r="L114" s="2">
        <f t="shared" si="18"/>
        <v>364.00203364045154</v>
      </c>
      <c r="M114" s="2">
        <f>SUMIF(A:A,A114,L:L)</f>
        <v>3719.6447235353926</v>
      </c>
      <c r="N114" s="3">
        <f t="shared" si="19"/>
        <v>0.09785935504466145</v>
      </c>
      <c r="O114" s="7">
        <f t="shared" si="20"/>
        <v>10.218747094170158</v>
      </c>
      <c r="P114" s="3">
        <f t="shared" si="21"/>
        <v>0.09785935504466145</v>
      </c>
      <c r="Q114" s="3">
        <f>IF(ISNUMBER(P114),SUMIF(A:A,A114,P:P),"")</f>
        <v>0.9170121799566106</v>
      </c>
      <c r="R114" s="3">
        <f t="shared" si="22"/>
        <v>0.10671543648339737</v>
      </c>
      <c r="S114" s="8">
        <f t="shared" si="23"/>
        <v>9.370715549250258</v>
      </c>
    </row>
    <row r="115" spans="1:19" ht="15">
      <c r="A115" s="1">
        <v>27</v>
      </c>
      <c r="B115" s="5">
        <v>0.6666666666666666</v>
      </c>
      <c r="C115" s="1" t="s">
        <v>231</v>
      </c>
      <c r="D115" s="1">
        <v>6</v>
      </c>
      <c r="E115" s="1">
        <v>9</v>
      </c>
      <c r="F115" s="1" t="s">
        <v>270</v>
      </c>
      <c r="G115" s="2">
        <v>55.2361</v>
      </c>
      <c r="H115" s="6">
        <f>1+_xlfn.COUNTIFS(A:A,A115,O:O,"&lt;"&amp;O115)</f>
        <v>6</v>
      </c>
      <c r="I115" s="2">
        <f>_xlfn.AVERAGEIF(A:A,A115,G:G)</f>
        <v>48.95437575757573</v>
      </c>
      <c r="J115" s="2">
        <f t="shared" si="16"/>
        <v>6.281724242424268</v>
      </c>
      <c r="K115" s="2">
        <f t="shared" si="17"/>
        <v>96.28172424242427</v>
      </c>
      <c r="L115" s="2">
        <f t="shared" si="18"/>
        <v>322.758205964554</v>
      </c>
      <c r="M115" s="2">
        <f>SUMIF(A:A,A115,L:L)</f>
        <v>3719.6447235353926</v>
      </c>
      <c r="N115" s="3">
        <f t="shared" si="19"/>
        <v>0.08677124563062667</v>
      </c>
      <c r="O115" s="7">
        <f t="shared" si="20"/>
        <v>11.524555084259863</v>
      </c>
      <c r="P115" s="3">
        <f t="shared" si="21"/>
        <v>0.08677124563062667</v>
      </c>
      <c r="Q115" s="3">
        <f>IF(ISNUMBER(P115),SUMIF(A:A,A115,P:P),"")</f>
        <v>0.9170121799566106</v>
      </c>
      <c r="R115" s="3">
        <f t="shared" si="22"/>
        <v>0.09462387471748995</v>
      </c>
      <c r="S115" s="8">
        <f t="shared" si="23"/>
        <v>10.568157380847177</v>
      </c>
    </row>
    <row r="116" spans="1:19" ht="15">
      <c r="A116" s="1">
        <v>27</v>
      </c>
      <c r="B116" s="5">
        <v>0.6666666666666666</v>
      </c>
      <c r="C116" s="1" t="s">
        <v>231</v>
      </c>
      <c r="D116" s="1">
        <v>6</v>
      </c>
      <c r="E116" s="1">
        <v>3</v>
      </c>
      <c r="F116" s="1" t="s">
        <v>265</v>
      </c>
      <c r="G116" s="2">
        <v>49.4422666666666</v>
      </c>
      <c r="H116" s="6">
        <f>1+_xlfn.COUNTIFS(A:A,A116,O:O,"&lt;"&amp;O116)</f>
        <v>7</v>
      </c>
      <c r="I116" s="2">
        <f>_xlfn.AVERAGEIF(A:A,A116,G:G)</f>
        <v>48.95437575757573</v>
      </c>
      <c r="J116" s="2">
        <f t="shared" si="16"/>
        <v>0.48789090909086497</v>
      </c>
      <c r="K116" s="2">
        <f t="shared" si="17"/>
        <v>90.48789090909086</v>
      </c>
      <c r="L116" s="2">
        <f t="shared" si="18"/>
        <v>227.9835448285787</v>
      </c>
      <c r="M116" s="2">
        <f>SUMIF(A:A,A116,L:L)</f>
        <v>3719.6447235353926</v>
      </c>
      <c r="N116" s="3">
        <f t="shared" si="19"/>
        <v>0.06129175278113343</v>
      </c>
      <c r="O116" s="7">
        <f t="shared" si="20"/>
        <v>16.31540875606703</v>
      </c>
      <c r="P116" s="3">
        <f t="shared" si="21"/>
        <v>0.06129175278113343</v>
      </c>
      <c r="Q116" s="3">
        <f>IF(ISNUMBER(P116),SUMIF(A:A,A116,P:P),"")</f>
        <v>0.9170121799566106</v>
      </c>
      <c r="R116" s="3">
        <f t="shared" si="22"/>
        <v>0.06683853728533193</v>
      </c>
      <c r="S116" s="8">
        <f t="shared" si="23"/>
        <v>14.961428550284198</v>
      </c>
    </row>
    <row r="117" spans="1:19" ht="15">
      <c r="A117" s="1">
        <v>27</v>
      </c>
      <c r="B117" s="5">
        <v>0.6666666666666666</v>
      </c>
      <c r="C117" s="1" t="s">
        <v>231</v>
      </c>
      <c r="D117" s="1">
        <v>6</v>
      </c>
      <c r="E117" s="1">
        <v>8</v>
      </c>
      <c r="F117" s="1" t="s">
        <v>269</v>
      </c>
      <c r="G117" s="2">
        <v>38.4617333333333</v>
      </c>
      <c r="H117" s="6">
        <f>1+_xlfn.COUNTIFS(A:A,A117,O:O,"&lt;"&amp;O117)</f>
        <v>9</v>
      </c>
      <c r="I117" s="2">
        <f>_xlfn.AVERAGEIF(A:A,A117,G:G)</f>
        <v>48.95437575757573</v>
      </c>
      <c r="J117" s="2">
        <f t="shared" si="16"/>
        <v>-10.492642424242433</v>
      </c>
      <c r="K117" s="2">
        <f t="shared" si="17"/>
        <v>79.50735757575757</v>
      </c>
      <c r="L117" s="2">
        <f t="shared" si="18"/>
        <v>117.97130943789732</v>
      </c>
      <c r="M117" s="2">
        <f>SUMIF(A:A,A117,L:L)</f>
        <v>3719.6447235353926</v>
      </c>
      <c r="N117" s="3">
        <f t="shared" si="19"/>
        <v>0.031715746585004416</v>
      </c>
      <c r="O117" s="7">
        <f t="shared" si="20"/>
        <v>31.530079146010454</v>
      </c>
      <c r="P117" s="3">
        <f t="shared" si="21"/>
      </c>
      <c r="Q117" s="3">
        <f>IF(ISNUMBER(P117),SUMIF(A:A,A117,P:P),"")</f>
      </c>
      <c r="R117" s="3">
        <f t="shared" si="22"/>
      </c>
      <c r="S117" s="8">
        <f t="shared" si="23"/>
      </c>
    </row>
    <row r="118" spans="1:19" ht="15">
      <c r="A118" s="1">
        <v>27</v>
      </c>
      <c r="B118" s="5">
        <v>0.6666666666666666</v>
      </c>
      <c r="C118" s="1" t="s">
        <v>231</v>
      </c>
      <c r="D118" s="1">
        <v>6</v>
      </c>
      <c r="E118" s="1">
        <v>10</v>
      </c>
      <c r="F118" s="1" t="s">
        <v>271</v>
      </c>
      <c r="G118" s="2">
        <v>15.2081666666667</v>
      </c>
      <c r="H118" s="6">
        <f>1+_xlfn.COUNTIFS(A:A,A118,O:O,"&lt;"&amp;O118)</f>
        <v>11</v>
      </c>
      <c r="I118" s="2">
        <f>_xlfn.AVERAGEIF(A:A,A118,G:G)</f>
        <v>48.95437575757573</v>
      </c>
      <c r="J118" s="2">
        <f t="shared" si="16"/>
        <v>-33.74620909090903</v>
      </c>
      <c r="K118" s="2">
        <f t="shared" si="17"/>
        <v>56.25379090909097</v>
      </c>
      <c r="L118" s="2">
        <f t="shared" si="18"/>
        <v>29.230931733443548</v>
      </c>
      <c r="M118" s="2">
        <f>SUMIF(A:A,A118,L:L)</f>
        <v>3719.6447235353926</v>
      </c>
      <c r="N118" s="3">
        <f t="shared" si="19"/>
        <v>0.007858527871893251</v>
      </c>
      <c r="O118" s="7">
        <f t="shared" si="20"/>
        <v>127.25029627706637</v>
      </c>
      <c r="P118" s="3">
        <f t="shared" si="21"/>
      </c>
      <c r="Q118" s="3">
        <f>IF(ISNUMBER(P118),SUMIF(A:A,A118,P:P),"")</f>
      </c>
      <c r="R118" s="3">
        <f t="shared" si="22"/>
      </c>
      <c r="S118" s="8">
        <f t="shared" si="23"/>
      </c>
    </row>
    <row r="119" spans="1:19" ht="15">
      <c r="A119" s="1">
        <v>27</v>
      </c>
      <c r="B119" s="5">
        <v>0.6666666666666666</v>
      </c>
      <c r="C119" s="1" t="s">
        <v>231</v>
      </c>
      <c r="D119" s="1">
        <v>6</v>
      </c>
      <c r="E119" s="1">
        <v>11</v>
      </c>
      <c r="F119" s="1" t="s">
        <v>272</v>
      </c>
      <c r="G119" s="2">
        <v>39.4812333333333</v>
      </c>
      <c r="H119" s="6">
        <f>1+_xlfn.COUNTIFS(A:A,A119,O:O,"&lt;"&amp;O119)</f>
        <v>8</v>
      </c>
      <c r="I119" s="2">
        <f>_xlfn.AVERAGEIF(A:A,A119,G:G)</f>
        <v>48.95437575757573</v>
      </c>
      <c r="J119" s="2">
        <f t="shared" si="16"/>
        <v>-9.473142424242432</v>
      </c>
      <c r="K119" s="2">
        <f t="shared" si="17"/>
        <v>80.52685757575756</v>
      </c>
      <c r="L119" s="2">
        <f t="shared" si="18"/>
        <v>125.41289508683376</v>
      </c>
      <c r="M119" s="2">
        <f>SUMIF(A:A,A119,L:L)</f>
        <v>3719.6447235353926</v>
      </c>
      <c r="N119" s="3">
        <f t="shared" si="19"/>
        <v>0.033716363902527004</v>
      </c>
      <c r="O119" s="7">
        <f t="shared" si="20"/>
        <v>29.65918872186129</v>
      </c>
      <c r="P119" s="3">
        <f t="shared" si="21"/>
      </c>
      <c r="Q119" s="3">
        <f>IF(ISNUMBER(P119),SUMIF(A:A,A119,P:P),"")</f>
      </c>
      <c r="R119" s="3">
        <f t="shared" si="22"/>
      </c>
      <c r="S119" s="8">
        <f t="shared" si="23"/>
      </c>
    </row>
    <row r="120" spans="1:19" ht="15">
      <c r="A120" s="1">
        <v>27</v>
      </c>
      <c r="B120" s="5">
        <v>0.6666666666666666</v>
      </c>
      <c r="C120" s="1" t="s">
        <v>231</v>
      </c>
      <c r="D120" s="1">
        <v>6</v>
      </c>
      <c r="E120" s="1">
        <v>12</v>
      </c>
      <c r="F120" s="1" t="s">
        <v>273</v>
      </c>
      <c r="G120" s="2">
        <v>18.7121</v>
      </c>
      <c r="H120" s="6">
        <f>1+_xlfn.COUNTIFS(A:A,A120,O:O,"&lt;"&amp;O120)</f>
        <v>10</v>
      </c>
      <c r="I120" s="2">
        <f>_xlfn.AVERAGEIF(A:A,A120,G:G)</f>
        <v>48.95437575757573</v>
      </c>
      <c r="J120" s="2">
        <f t="shared" si="16"/>
        <v>-30.242275757575733</v>
      </c>
      <c r="K120" s="2">
        <f t="shared" si="17"/>
        <v>59.75772424242427</v>
      </c>
      <c r="L120" s="2">
        <f t="shared" si="18"/>
        <v>36.07007068392365</v>
      </c>
      <c r="M120" s="2">
        <f>SUMIF(A:A,A120,L:L)</f>
        <v>3719.6447235353926</v>
      </c>
      <c r="N120" s="3">
        <f t="shared" si="19"/>
        <v>0.009697181683964782</v>
      </c>
      <c r="O120" s="7">
        <f t="shared" si="20"/>
        <v>103.12274561727514</v>
      </c>
      <c r="P120" s="3">
        <f t="shared" si="21"/>
      </c>
      <c r="Q120" s="3">
        <f>IF(ISNUMBER(P120),SUMIF(A:A,A120,P:P),"")</f>
      </c>
      <c r="R120" s="3">
        <f t="shared" si="22"/>
      </c>
      <c r="S120" s="8">
        <f t="shared" si="23"/>
      </c>
    </row>
    <row r="121" spans="1:19" ht="15">
      <c r="A121" s="1">
        <v>35</v>
      </c>
      <c r="B121" s="5">
        <v>0.6854166666666667</v>
      </c>
      <c r="C121" s="1" t="s">
        <v>330</v>
      </c>
      <c r="D121" s="1">
        <v>3</v>
      </c>
      <c r="E121" s="1">
        <v>1</v>
      </c>
      <c r="F121" s="1" t="s">
        <v>341</v>
      </c>
      <c r="G121" s="2">
        <v>66.6683666666666</v>
      </c>
      <c r="H121" s="6">
        <f>1+_xlfn.COUNTIFS(A:A,A121,O:O,"&lt;"&amp;O121)</f>
        <v>1</v>
      </c>
      <c r="I121" s="2">
        <f>_xlfn.AVERAGEIF(A:A,A121,G:G)</f>
        <v>46.98989583333331</v>
      </c>
      <c r="J121" s="2">
        <f t="shared" si="16"/>
        <v>19.678470833333293</v>
      </c>
      <c r="K121" s="2">
        <f t="shared" si="17"/>
        <v>109.6784708333333</v>
      </c>
      <c r="L121" s="2">
        <f t="shared" si="18"/>
        <v>721.0498319895419</v>
      </c>
      <c r="M121" s="2">
        <f>SUMIF(A:A,A121,L:L)</f>
        <v>2397.2630033350297</v>
      </c>
      <c r="N121" s="3">
        <f t="shared" si="19"/>
        <v>0.3007804446097196</v>
      </c>
      <c r="O121" s="7">
        <f t="shared" si="20"/>
        <v>3.3246842270532553</v>
      </c>
      <c r="P121" s="3">
        <f t="shared" si="21"/>
        <v>0.3007804446097196</v>
      </c>
      <c r="Q121" s="3">
        <f>IF(ISNUMBER(P121),SUMIF(A:A,A121,P:P),"")</f>
        <v>0.9377391666803088</v>
      </c>
      <c r="R121" s="3">
        <f t="shared" si="22"/>
        <v>0.3207506471917055</v>
      </c>
      <c r="S121" s="8">
        <f t="shared" si="23"/>
        <v>3.117686616552086</v>
      </c>
    </row>
    <row r="122" spans="1:19" ht="15">
      <c r="A122" s="1">
        <v>35</v>
      </c>
      <c r="B122" s="5">
        <v>0.6854166666666667</v>
      </c>
      <c r="C122" s="1" t="s">
        <v>330</v>
      </c>
      <c r="D122" s="1">
        <v>3</v>
      </c>
      <c r="E122" s="1">
        <v>2</v>
      </c>
      <c r="F122" s="1" t="s">
        <v>342</v>
      </c>
      <c r="G122" s="2">
        <v>60.88083333333339</v>
      </c>
      <c r="H122" s="6">
        <f>1+_xlfn.COUNTIFS(A:A,A122,O:O,"&lt;"&amp;O122)</f>
        <v>2</v>
      </c>
      <c r="I122" s="2">
        <f>_xlfn.AVERAGEIF(A:A,A122,G:G)</f>
        <v>46.98989583333331</v>
      </c>
      <c r="J122" s="2">
        <f t="shared" si="16"/>
        <v>13.890937500000085</v>
      </c>
      <c r="K122" s="2">
        <f t="shared" si="17"/>
        <v>103.89093750000009</v>
      </c>
      <c r="L122" s="2">
        <f t="shared" si="18"/>
        <v>509.5134496208327</v>
      </c>
      <c r="M122" s="2">
        <f>SUMIF(A:A,A122,L:L)</f>
        <v>2397.2630033350297</v>
      </c>
      <c r="N122" s="3">
        <f t="shared" si="19"/>
        <v>0.21253965414391607</v>
      </c>
      <c r="O122" s="7">
        <f t="shared" si="20"/>
        <v>4.705004362728822</v>
      </c>
      <c r="P122" s="3">
        <f t="shared" si="21"/>
        <v>0.21253965414391607</v>
      </c>
      <c r="Q122" s="3">
        <f>IF(ISNUMBER(P122),SUMIF(A:A,A122,P:P),"")</f>
        <v>0.9377391666803088</v>
      </c>
      <c r="R122" s="3">
        <f t="shared" si="22"/>
        <v>0.22665114319190474</v>
      </c>
      <c r="S122" s="8">
        <f t="shared" si="23"/>
        <v>4.412066870332542</v>
      </c>
    </row>
    <row r="123" spans="1:19" ht="15">
      <c r="A123" s="1">
        <v>35</v>
      </c>
      <c r="B123" s="5">
        <v>0.6854166666666667</v>
      </c>
      <c r="C123" s="1" t="s">
        <v>330</v>
      </c>
      <c r="D123" s="1">
        <v>3</v>
      </c>
      <c r="E123" s="1">
        <v>4</v>
      </c>
      <c r="F123" s="1" t="s">
        <v>344</v>
      </c>
      <c r="G123" s="2">
        <v>58.759233333333306</v>
      </c>
      <c r="H123" s="6">
        <f>1+_xlfn.COUNTIFS(A:A,A123,O:O,"&lt;"&amp;O123)</f>
        <v>3</v>
      </c>
      <c r="I123" s="2">
        <f>_xlfn.AVERAGEIF(A:A,A123,G:G)</f>
        <v>46.98989583333331</v>
      </c>
      <c r="J123" s="2">
        <f t="shared" si="16"/>
        <v>11.769337499999999</v>
      </c>
      <c r="K123" s="2">
        <f t="shared" si="17"/>
        <v>101.7693375</v>
      </c>
      <c r="L123" s="2">
        <f t="shared" si="18"/>
        <v>448.6128426660006</v>
      </c>
      <c r="M123" s="2">
        <f>SUMIF(A:A,A123,L:L)</f>
        <v>2397.2630033350297</v>
      </c>
      <c r="N123" s="3">
        <f t="shared" si="19"/>
        <v>0.18713542988061735</v>
      </c>
      <c r="O123" s="7">
        <f t="shared" si="20"/>
        <v>5.343723530268682</v>
      </c>
      <c r="P123" s="3">
        <f t="shared" si="21"/>
        <v>0.18713542988061735</v>
      </c>
      <c r="Q123" s="3">
        <f>IF(ISNUMBER(P123),SUMIF(A:A,A123,P:P),"")</f>
        <v>0.9377391666803088</v>
      </c>
      <c r="R123" s="3">
        <f t="shared" si="22"/>
        <v>0.1995602151748611</v>
      </c>
      <c r="S123" s="8">
        <f t="shared" si="23"/>
        <v>5.0110188502441115</v>
      </c>
    </row>
    <row r="124" spans="1:19" ht="15">
      <c r="A124" s="1">
        <v>35</v>
      </c>
      <c r="B124" s="5">
        <v>0.6854166666666667</v>
      </c>
      <c r="C124" s="1" t="s">
        <v>330</v>
      </c>
      <c r="D124" s="1">
        <v>3</v>
      </c>
      <c r="E124" s="1">
        <v>6</v>
      </c>
      <c r="F124" s="1" t="s">
        <v>346</v>
      </c>
      <c r="G124" s="2">
        <v>46.9228333333333</v>
      </c>
      <c r="H124" s="6">
        <f>1+_xlfn.COUNTIFS(A:A,A124,O:O,"&lt;"&amp;O124)</f>
        <v>4</v>
      </c>
      <c r="I124" s="2">
        <f>_xlfn.AVERAGEIF(A:A,A124,G:G)</f>
        <v>46.98989583333331</v>
      </c>
      <c r="J124" s="2">
        <f t="shared" si="16"/>
        <v>-0.0670625000000058</v>
      </c>
      <c r="K124" s="2">
        <f t="shared" si="17"/>
        <v>89.9329375</v>
      </c>
      <c r="L124" s="2">
        <f t="shared" si="18"/>
        <v>220.51732208279847</v>
      </c>
      <c r="M124" s="2">
        <f>SUMIF(A:A,A124,L:L)</f>
        <v>2397.2630033350297</v>
      </c>
      <c r="N124" s="3">
        <f t="shared" si="19"/>
        <v>0.09198712105264158</v>
      </c>
      <c r="O124" s="7">
        <f t="shared" si="20"/>
        <v>10.871087045193303</v>
      </c>
      <c r="P124" s="3">
        <f t="shared" si="21"/>
        <v>0.09198712105264158</v>
      </c>
      <c r="Q124" s="3">
        <f>IF(ISNUMBER(P124),SUMIF(A:A,A124,P:P),"")</f>
        <v>0.9377391666803088</v>
      </c>
      <c r="R124" s="3">
        <f t="shared" si="22"/>
        <v>0.09809457077311302</v>
      </c>
      <c r="S124" s="8">
        <f t="shared" si="23"/>
        <v>10.194244106668668</v>
      </c>
    </row>
    <row r="125" spans="1:19" ht="15">
      <c r="A125" s="1">
        <v>35</v>
      </c>
      <c r="B125" s="5">
        <v>0.6854166666666667</v>
      </c>
      <c r="C125" s="1" t="s">
        <v>330</v>
      </c>
      <c r="D125" s="1">
        <v>3</v>
      </c>
      <c r="E125" s="1">
        <v>3</v>
      </c>
      <c r="F125" s="1" t="s">
        <v>343</v>
      </c>
      <c r="G125" s="2">
        <v>45.5332333333333</v>
      </c>
      <c r="H125" s="6">
        <f>1+_xlfn.COUNTIFS(A:A,A125,O:O,"&lt;"&amp;O125)</f>
        <v>5</v>
      </c>
      <c r="I125" s="2">
        <f>_xlfn.AVERAGEIF(A:A,A125,G:G)</f>
        <v>46.98989583333331</v>
      </c>
      <c r="J125" s="2">
        <f t="shared" si="16"/>
        <v>-1.4566625000000073</v>
      </c>
      <c r="K125" s="2">
        <f t="shared" si="17"/>
        <v>88.54333749999999</v>
      </c>
      <c r="L125" s="2">
        <f t="shared" si="18"/>
        <v>202.8770742381275</v>
      </c>
      <c r="M125" s="2">
        <f>SUMIF(A:A,A125,L:L)</f>
        <v>2397.2630033350297</v>
      </c>
      <c r="N125" s="3">
        <f t="shared" si="19"/>
        <v>0.08462862604390446</v>
      </c>
      <c r="O125" s="7">
        <f t="shared" si="20"/>
        <v>11.816332684890929</v>
      </c>
      <c r="P125" s="3">
        <f t="shared" si="21"/>
        <v>0.08462862604390446</v>
      </c>
      <c r="Q125" s="3">
        <f>IF(ISNUMBER(P125),SUMIF(A:A,A125,P:P),"")</f>
        <v>0.9377391666803088</v>
      </c>
      <c r="R125" s="3">
        <f t="shared" si="22"/>
        <v>0.09024751130263477</v>
      </c>
      <c r="S125" s="8">
        <f t="shared" si="23"/>
        <v>11.080637965146913</v>
      </c>
    </row>
    <row r="126" spans="1:19" ht="15">
      <c r="A126" s="1">
        <v>35</v>
      </c>
      <c r="B126" s="5">
        <v>0.6854166666666667</v>
      </c>
      <c r="C126" s="1" t="s">
        <v>330</v>
      </c>
      <c r="D126" s="1">
        <v>3</v>
      </c>
      <c r="E126" s="1">
        <v>5</v>
      </c>
      <c r="F126" s="1" t="s">
        <v>345</v>
      </c>
      <c r="G126" s="2">
        <v>39.9856</v>
      </c>
      <c r="H126" s="6">
        <f>1+_xlfn.COUNTIFS(A:A,A126,O:O,"&lt;"&amp;O126)</f>
        <v>6</v>
      </c>
      <c r="I126" s="2">
        <f>_xlfn.AVERAGEIF(A:A,A126,G:G)</f>
        <v>46.98989583333331</v>
      </c>
      <c r="J126" s="2">
        <f t="shared" si="16"/>
        <v>-7.004295833333309</v>
      </c>
      <c r="K126" s="2">
        <f t="shared" si="17"/>
        <v>82.99570416666668</v>
      </c>
      <c r="L126" s="2">
        <f t="shared" si="18"/>
        <v>145.4368904636236</v>
      </c>
      <c r="M126" s="2">
        <f>SUMIF(A:A,A126,L:L)</f>
        <v>2397.2630033350297</v>
      </c>
      <c r="N126" s="3">
        <f t="shared" si="19"/>
        <v>0.06066789094950966</v>
      </c>
      <c r="O126" s="7">
        <f t="shared" si="20"/>
        <v>16.483183844848696</v>
      </c>
      <c r="P126" s="3">
        <f t="shared" si="21"/>
        <v>0.06066789094950966</v>
      </c>
      <c r="Q126" s="3">
        <f>IF(ISNUMBER(P126),SUMIF(A:A,A126,P:P),"")</f>
        <v>0.9377391666803088</v>
      </c>
      <c r="R126" s="3">
        <f t="shared" si="22"/>
        <v>0.0646959123657809</v>
      </c>
      <c r="S126" s="8">
        <f t="shared" si="23"/>
        <v>15.456927082906743</v>
      </c>
    </row>
    <row r="127" spans="1:19" ht="15">
      <c r="A127" s="1">
        <v>35</v>
      </c>
      <c r="B127" s="5">
        <v>0.6854166666666667</v>
      </c>
      <c r="C127" s="1" t="s">
        <v>330</v>
      </c>
      <c r="D127" s="1">
        <v>3</v>
      </c>
      <c r="E127" s="1">
        <v>7</v>
      </c>
      <c r="F127" s="1" t="s">
        <v>347</v>
      </c>
      <c r="G127" s="2">
        <v>25.517733333333297</v>
      </c>
      <c r="H127" s="6">
        <f>1+_xlfn.COUNTIFS(A:A,A127,O:O,"&lt;"&amp;O127)</f>
        <v>8</v>
      </c>
      <c r="I127" s="2">
        <f>_xlfn.AVERAGEIF(A:A,A127,G:G)</f>
        <v>46.98989583333331</v>
      </c>
      <c r="J127" s="2">
        <f t="shared" si="16"/>
        <v>-21.47216250000001</v>
      </c>
      <c r="K127" s="2">
        <f t="shared" si="17"/>
        <v>68.52783749999999</v>
      </c>
      <c r="L127" s="2">
        <f t="shared" si="18"/>
        <v>61.04859888459085</v>
      </c>
      <c r="M127" s="2">
        <f>SUMIF(A:A,A127,L:L)</f>
        <v>2397.2630033350297</v>
      </c>
      <c r="N127" s="3">
        <f t="shared" si="19"/>
        <v>0.025465957969426436</v>
      </c>
      <c r="O127" s="7">
        <f t="shared" si="20"/>
        <v>39.26810847644396</v>
      </c>
      <c r="P127" s="3">
        <f t="shared" si="21"/>
      </c>
      <c r="Q127" s="3">
        <f>IF(ISNUMBER(P127),SUMIF(A:A,A127,P:P),"")</f>
      </c>
      <c r="R127" s="3">
        <f t="shared" si="22"/>
      </c>
      <c r="S127" s="8">
        <f t="shared" si="23"/>
      </c>
    </row>
    <row r="128" spans="1:19" ht="15">
      <c r="A128" s="1">
        <v>35</v>
      </c>
      <c r="B128" s="5">
        <v>0.6854166666666667</v>
      </c>
      <c r="C128" s="1" t="s">
        <v>330</v>
      </c>
      <c r="D128" s="1">
        <v>3</v>
      </c>
      <c r="E128" s="1">
        <v>8</v>
      </c>
      <c r="F128" s="1" t="s">
        <v>348</v>
      </c>
      <c r="G128" s="2">
        <v>31.651333333333298</v>
      </c>
      <c r="H128" s="6">
        <f>1+_xlfn.COUNTIFS(A:A,A128,O:O,"&lt;"&amp;O128)</f>
        <v>7</v>
      </c>
      <c r="I128" s="2">
        <f>_xlfn.AVERAGEIF(A:A,A128,G:G)</f>
        <v>46.98989583333331</v>
      </c>
      <c r="J128" s="2">
        <f t="shared" si="16"/>
        <v>-15.338562500000009</v>
      </c>
      <c r="K128" s="2">
        <f t="shared" si="17"/>
        <v>74.66143749999999</v>
      </c>
      <c r="L128" s="2">
        <f t="shared" si="18"/>
        <v>88.20699338951451</v>
      </c>
      <c r="M128" s="2">
        <f>SUMIF(A:A,A128,L:L)</f>
        <v>2397.2630033350297</v>
      </c>
      <c r="N128" s="3">
        <f t="shared" si="19"/>
        <v>0.03679487535026508</v>
      </c>
      <c r="O128" s="7">
        <f t="shared" si="20"/>
        <v>27.177697722321426</v>
      </c>
      <c r="P128" s="3">
        <f t="shared" si="21"/>
      </c>
      <c r="Q128" s="3">
        <f>IF(ISNUMBER(P128),SUMIF(A:A,A128,P:P),"")</f>
      </c>
      <c r="R128" s="3">
        <f t="shared" si="22"/>
      </c>
      <c r="S128" s="8">
        <f t="shared" si="23"/>
      </c>
    </row>
    <row r="129" spans="1:19" ht="15">
      <c r="A129" s="1">
        <v>28</v>
      </c>
      <c r="B129" s="5">
        <v>0.6875</v>
      </c>
      <c r="C129" s="1" t="s">
        <v>231</v>
      </c>
      <c r="D129" s="1">
        <v>7</v>
      </c>
      <c r="E129" s="1">
        <v>1</v>
      </c>
      <c r="F129" s="1" t="s">
        <v>274</v>
      </c>
      <c r="G129" s="2">
        <v>57.64653333333341</v>
      </c>
      <c r="H129" s="6">
        <f>1+_xlfn.COUNTIFS(A:A,A129,O:O,"&lt;"&amp;O129)</f>
        <v>1</v>
      </c>
      <c r="I129" s="2">
        <f>_xlfn.AVERAGEIF(A:A,A129,G:G)</f>
        <v>44.455544444444435</v>
      </c>
      <c r="J129" s="2">
        <f t="shared" si="16"/>
        <v>13.190988888888974</v>
      </c>
      <c r="K129" s="2">
        <f t="shared" si="17"/>
        <v>103.19098888888897</v>
      </c>
      <c r="L129" s="2">
        <f t="shared" si="18"/>
        <v>488.558556023216</v>
      </c>
      <c r="M129" s="2">
        <f>SUMIF(A:A,A129,L:L)</f>
        <v>2274.3295072165765</v>
      </c>
      <c r="N129" s="3">
        <f t="shared" si="19"/>
        <v>0.21481432416586602</v>
      </c>
      <c r="O129" s="7">
        <f t="shared" si="20"/>
        <v>4.655183046489317</v>
      </c>
      <c r="P129" s="3">
        <f t="shared" si="21"/>
        <v>0.21481432416586602</v>
      </c>
      <c r="Q129" s="3">
        <f>IF(ISNUMBER(P129),SUMIF(A:A,A129,P:P),"")</f>
        <v>0.9580030899024062</v>
      </c>
      <c r="R129" s="3">
        <f t="shared" si="22"/>
        <v>0.22423134792576674</v>
      </c>
      <c r="S129" s="8">
        <f t="shared" si="23"/>
        <v>4.4596797425980625</v>
      </c>
    </row>
    <row r="130" spans="1:19" ht="15">
      <c r="A130" s="1">
        <v>28</v>
      </c>
      <c r="B130" s="5">
        <v>0.6875</v>
      </c>
      <c r="C130" s="1" t="s">
        <v>231</v>
      </c>
      <c r="D130" s="1">
        <v>7</v>
      </c>
      <c r="E130" s="1">
        <v>8</v>
      </c>
      <c r="F130" s="1" t="s">
        <v>278</v>
      </c>
      <c r="G130" s="2">
        <v>53.7036999999999</v>
      </c>
      <c r="H130" s="6">
        <f>1+_xlfn.COUNTIFS(A:A,A130,O:O,"&lt;"&amp;O130)</f>
        <v>2</v>
      </c>
      <c r="I130" s="2">
        <f>_xlfn.AVERAGEIF(A:A,A130,G:G)</f>
        <v>44.455544444444435</v>
      </c>
      <c r="J130" s="2">
        <f t="shared" si="16"/>
        <v>9.248155555555464</v>
      </c>
      <c r="K130" s="2">
        <f t="shared" si="17"/>
        <v>99.24815555555546</v>
      </c>
      <c r="L130" s="2">
        <f t="shared" si="18"/>
        <v>385.6342314615298</v>
      </c>
      <c r="M130" s="2">
        <f>SUMIF(A:A,A130,L:L)</f>
        <v>2274.3295072165765</v>
      </c>
      <c r="N130" s="3">
        <f t="shared" si="19"/>
        <v>0.16955952523057477</v>
      </c>
      <c r="O130" s="7">
        <f t="shared" si="20"/>
        <v>5.897633876009941</v>
      </c>
      <c r="P130" s="3">
        <f t="shared" si="21"/>
        <v>0.16955952523057477</v>
      </c>
      <c r="Q130" s="3">
        <f>IF(ISNUMBER(P130),SUMIF(A:A,A130,P:P),"")</f>
        <v>0.9580030899024062</v>
      </c>
      <c r="R130" s="3">
        <f t="shared" si="22"/>
        <v>0.17699267050156192</v>
      </c>
      <c r="S130" s="8">
        <f t="shared" si="23"/>
        <v>5.649951476330627</v>
      </c>
    </row>
    <row r="131" spans="1:19" ht="15">
      <c r="A131" s="1">
        <v>28</v>
      </c>
      <c r="B131" s="5">
        <v>0.6875</v>
      </c>
      <c r="C131" s="1" t="s">
        <v>231</v>
      </c>
      <c r="D131" s="1">
        <v>7</v>
      </c>
      <c r="E131" s="1">
        <v>4</v>
      </c>
      <c r="F131" s="1" t="s">
        <v>275</v>
      </c>
      <c r="G131" s="2">
        <v>52.786833333333405</v>
      </c>
      <c r="H131" s="6">
        <f>1+_xlfn.COUNTIFS(A:A,A131,O:O,"&lt;"&amp;O131)</f>
        <v>3</v>
      </c>
      <c r="I131" s="2">
        <f>_xlfn.AVERAGEIF(A:A,A131,G:G)</f>
        <v>44.455544444444435</v>
      </c>
      <c r="J131" s="2">
        <f t="shared" si="16"/>
        <v>8.33128888888897</v>
      </c>
      <c r="K131" s="2">
        <f t="shared" si="17"/>
        <v>98.33128888888896</v>
      </c>
      <c r="L131" s="2">
        <f t="shared" si="18"/>
        <v>364.9926926822063</v>
      </c>
      <c r="M131" s="2">
        <f>SUMIF(A:A,A131,L:L)</f>
        <v>2274.3295072165765</v>
      </c>
      <c r="N131" s="3">
        <f t="shared" si="19"/>
        <v>0.16048364650947183</v>
      </c>
      <c r="O131" s="7">
        <f t="shared" si="20"/>
        <v>6.231164494015778</v>
      </c>
      <c r="P131" s="3">
        <f t="shared" si="21"/>
        <v>0.16048364650947183</v>
      </c>
      <c r="Q131" s="3">
        <f>IF(ISNUMBER(P131),SUMIF(A:A,A131,P:P),"")</f>
        <v>0.9580030899024062</v>
      </c>
      <c r="R131" s="3">
        <f t="shared" si="22"/>
        <v>0.16751892368720925</v>
      </c>
      <c r="S131" s="8">
        <f t="shared" si="23"/>
        <v>5.969474838957278</v>
      </c>
    </row>
    <row r="132" spans="1:19" ht="15">
      <c r="A132" s="1">
        <v>28</v>
      </c>
      <c r="B132" s="5">
        <v>0.6875</v>
      </c>
      <c r="C132" s="1" t="s">
        <v>231</v>
      </c>
      <c r="D132" s="1">
        <v>7</v>
      </c>
      <c r="E132" s="1">
        <v>11</v>
      </c>
      <c r="F132" s="1" t="s">
        <v>280</v>
      </c>
      <c r="G132" s="2">
        <v>47.129966666666604</v>
      </c>
      <c r="H132" s="6">
        <f>1+_xlfn.COUNTIFS(A:A,A132,O:O,"&lt;"&amp;O132)</f>
        <v>4</v>
      </c>
      <c r="I132" s="2">
        <f>_xlfn.AVERAGEIF(A:A,A132,G:G)</f>
        <v>44.455544444444435</v>
      </c>
      <c r="J132" s="2">
        <f t="shared" si="16"/>
        <v>2.6744222222221694</v>
      </c>
      <c r="K132" s="2">
        <f t="shared" si="17"/>
        <v>92.67442222222218</v>
      </c>
      <c r="L132" s="2">
        <f t="shared" si="18"/>
        <v>259.9437686841996</v>
      </c>
      <c r="M132" s="2">
        <f>SUMIF(A:A,A132,L:L)</f>
        <v>2274.3295072165765</v>
      </c>
      <c r="N132" s="3">
        <f t="shared" si="19"/>
        <v>0.11429468239293526</v>
      </c>
      <c r="O132" s="7">
        <f t="shared" si="20"/>
        <v>8.749313433166437</v>
      </c>
      <c r="P132" s="3">
        <f t="shared" si="21"/>
        <v>0.11429468239293526</v>
      </c>
      <c r="Q132" s="3">
        <f>IF(ISNUMBER(P132),SUMIF(A:A,A132,P:P),"")</f>
        <v>0.9580030899024062</v>
      </c>
      <c r="R132" s="3">
        <f t="shared" si="22"/>
        <v>0.11930512917717072</v>
      </c>
      <c r="S132" s="8">
        <f t="shared" si="23"/>
        <v>8.381869303498076</v>
      </c>
    </row>
    <row r="133" spans="1:19" ht="15">
      <c r="A133" s="1">
        <v>28</v>
      </c>
      <c r="B133" s="5">
        <v>0.6875</v>
      </c>
      <c r="C133" s="1" t="s">
        <v>231</v>
      </c>
      <c r="D133" s="1">
        <v>7</v>
      </c>
      <c r="E133" s="1">
        <v>6</v>
      </c>
      <c r="F133" s="1" t="s">
        <v>276</v>
      </c>
      <c r="G133" s="2">
        <v>30.443566666666698</v>
      </c>
      <c r="H133" s="6">
        <f>1+_xlfn.COUNTIFS(A:A,A133,O:O,"&lt;"&amp;O133)</f>
        <v>9</v>
      </c>
      <c r="I133" s="2">
        <f>_xlfn.AVERAGEIF(A:A,A133,G:G)</f>
        <v>44.455544444444435</v>
      </c>
      <c r="J133" s="2">
        <f t="shared" si="16"/>
        <v>-14.011977777777737</v>
      </c>
      <c r="K133" s="2">
        <f t="shared" si="17"/>
        <v>75.98802222222227</v>
      </c>
      <c r="L133" s="2">
        <f t="shared" si="18"/>
        <v>95.51481184687947</v>
      </c>
      <c r="M133" s="2">
        <f>SUMIF(A:A,A133,L:L)</f>
        <v>2274.3295072165765</v>
      </c>
      <c r="N133" s="3">
        <f t="shared" si="19"/>
        <v>0.04199691009759384</v>
      </c>
      <c r="O133" s="7">
        <f t="shared" si="20"/>
        <v>23.811275583755236</v>
      </c>
      <c r="P133" s="3">
        <f t="shared" si="21"/>
      </c>
      <c r="Q133" s="3">
        <f>IF(ISNUMBER(P133),SUMIF(A:A,A133,P:P),"")</f>
      </c>
      <c r="R133" s="3">
        <f t="shared" si="22"/>
      </c>
      <c r="S133" s="8">
        <f t="shared" si="23"/>
      </c>
    </row>
    <row r="134" spans="1:19" ht="15">
      <c r="A134" s="1">
        <v>28</v>
      </c>
      <c r="B134" s="5">
        <v>0.6875</v>
      </c>
      <c r="C134" s="1" t="s">
        <v>231</v>
      </c>
      <c r="D134" s="1">
        <v>7</v>
      </c>
      <c r="E134" s="1">
        <v>7</v>
      </c>
      <c r="F134" s="1" t="s">
        <v>277</v>
      </c>
      <c r="G134" s="2">
        <v>42.8519333333333</v>
      </c>
      <c r="H134" s="6">
        <f>1+_xlfn.COUNTIFS(A:A,A134,O:O,"&lt;"&amp;O134)</f>
        <v>5</v>
      </c>
      <c r="I134" s="2">
        <f>_xlfn.AVERAGEIF(A:A,A134,G:G)</f>
        <v>44.455544444444435</v>
      </c>
      <c r="J134" s="2">
        <f t="shared" si="16"/>
        <v>-1.6036111111111353</v>
      </c>
      <c r="K134" s="2">
        <f t="shared" si="17"/>
        <v>88.39638888888886</v>
      </c>
      <c r="L134" s="2">
        <f t="shared" si="18"/>
        <v>201.09618648731407</v>
      </c>
      <c r="M134" s="2">
        <f>SUMIF(A:A,A134,L:L)</f>
        <v>2274.3295072165765</v>
      </c>
      <c r="N134" s="3">
        <f t="shared" si="19"/>
        <v>0.08841998745090562</v>
      </c>
      <c r="O134" s="7">
        <f t="shared" si="20"/>
        <v>11.309660053449349</v>
      </c>
      <c r="P134" s="3">
        <f t="shared" si="21"/>
        <v>0.08841998745090562</v>
      </c>
      <c r="Q134" s="3">
        <f>IF(ISNUMBER(P134),SUMIF(A:A,A134,P:P),"")</f>
        <v>0.9580030899024062</v>
      </c>
      <c r="R134" s="3">
        <f t="shared" si="22"/>
        <v>0.09229614015119007</v>
      </c>
      <c r="S134" s="8">
        <f t="shared" si="23"/>
        <v>10.834689276950288</v>
      </c>
    </row>
    <row r="135" spans="1:19" ht="15">
      <c r="A135" s="1">
        <v>28</v>
      </c>
      <c r="B135" s="5">
        <v>0.6875</v>
      </c>
      <c r="C135" s="1" t="s">
        <v>231</v>
      </c>
      <c r="D135" s="1">
        <v>7</v>
      </c>
      <c r="E135" s="1">
        <v>9</v>
      </c>
      <c r="F135" s="1" t="s">
        <v>279</v>
      </c>
      <c r="G135" s="2">
        <v>41.4910666666666</v>
      </c>
      <c r="H135" s="6">
        <f>1+_xlfn.COUNTIFS(A:A,A135,O:O,"&lt;"&amp;O135)</f>
        <v>6</v>
      </c>
      <c r="I135" s="2">
        <f>_xlfn.AVERAGEIF(A:A,A135,G:G)</f>
        <v>44.455544444444435</v>
      </c>
      <c r="J135" s="2">
        <f t="shared" si="16"/>
        <v>-2.9644777777778373</v>
      </c>
      <c r="K135" s="2">
        <f t="shared" si="17"/>
        <v>87.03552222222217</v>
      </c>
      <c r="L135" s="2">
        <f t="shared" si="18"/>
        <v>185.32876079956645</v>
      </c>
      <c r="M135" s="2">
        <f>SUMIF(A:A,A135,L:L)</f>
        <v>2274.3295072165765</v>
      </c>
      <c r="N135" s="3">
        <f t="shared" si="19"/>
        <v>0.08148720764142038</v>
      </c>
      <c r="O135" s="7">
        <f t="shared" si="20"/>
        <v>12.271864860070314</v>
      </c>
      <c r="P135" s="3">
        <f t="shared" si="21"/>
        <v>0.08148720764142038</v>
      </c>
      <c r="Q135" s="3">
        <f>IF(ISNUMBER(P135),SUMIF(A:A,A135,P:P),"")</f>
        <v>0.9580030899024062</v>
      </c>
      <c r="R135" s="3">
        <f t="shared" si="22"/>
        <v>0.08505944135286835</v>
      </c>
      <c r="S135" s="8">
        <f t="shared" si="23"/>
        <v>11.75648445481212</v>
      </c>
    </row>
    <row r="136" spans="1:19" ht="15">
      <c r="A136" s="1">
        <v>28</v>
      </c>
      <c r="B136" s="5">
        <v>0.6875</v>
      </c>
      <c r="C136" s="1" t="s">
        <v>231</v>
      </c>
      <c r="D136" s="1">
        <v>7</v>
      </c>
      <c r="E136" s="1">
        <v>12</v>
      </c>
      <c r="F136" s="1" t="s">
        <v>281</v>
      </c>
      <c r="G136" s="2">
        <v>41.3847</v>
      </c>
      <c r="H136" s="6">
        <f>1+_xlfn.COUNTIFS(A:A,A136,O:O,"&lt;"&amp;O136)</f>
        <v>7</v>
      </c>
      <c r="I136" s="2">
        <f>_xlfn.AVERAGEIF(A:A,A136,G:G)</f>
        <v>44.455544444444435</v>
      </c>
      <c r="J136" s="2">
        <f t="shared" si="16"/>
        <v>-3.0708444444444325</v>
      </c>
      <c r="K136" s="2">
        <f t="shared" si="17"/>
        <v>86.92915555555557</v>
      </c>
      <c r="L136" s="2">
        <f t="shared" si="18"/>
        <v>184.14975884510002</v>
      </c>
      <c r="M136" s="2">
        <f>SUMIF(A:A,A136,L:L)</f>
        <v>2274.3295072165765</v>
      </c>
      <c r="N136" s="3">
        <f t="shared" si="19"/>
        <v>0.08096881224149025</v>
      </c>
      <c r="O136" s="7">
        <f t="shared" si="20"/>
        <v>12.350434350172886</v>
      </c>
      <c r="P136" s="3">
        <f t="shared" si="21"/>
        <v>0.08096881224149025</v>
      </c>
      <c r="Q136" s="3">
        <f>IF(ISNUMBER(P136),SUMIF(A:A,A136,P:P),"")</f>
        <v>0.9580030899024062</v>
      </c>
      <c r="R136" s="3">
        <f t="shared" si="22"/>
        <v>0.08451832055128206</v>
      </c>
      <c r="S136" s="8">
        <f t="shared" si="23"/>
        <v>11.83175426910244</v>
      </c>
    </row>
    <row r="137" spans="1:19" ht="15">
      <c r="A137" s="1">
        <v>28</v>
      </c>
      <c r="B137" s="5">
        <v>0.6875</v>
      </c>
      <c r="C137" s="1" t="s">
        <v>231</v>
      </c>
      <c r="D137" s="1">
        <v>7</v>
      </c>
      <c r="E137" s="1">
        <v>13</v>
      </c>
      <c r="F137" s="1" t="s">
        <v>282</v>
      </c>
      <c r="G137" s="2">
        <v>32.6616</v>
      </c>
      <c r="H137" s="6">
        <f>1+_xlfn.COUNTIFS(A:A,A137,O:O,"&lt;"&amp;O137)</f>
        <v>8</v>
      </c>
      <c r="I137" s="2">
        <f>_xlfn.AVERAGEIF(A:A,A137,G:G)</f>
        <v>44.455544444444435</v>
      </c>
      <c r="J137" s="2">
        <f t="shared" si="16"/>
        <v>-11.793944444444435</v>
      </c>
      <c r="K137" s="2">
        <f t="shared" si="17"/>
        <v>78.20605555555557</v>
      </c>
      <c r="L137" s="2">
        <f t="shared" si="18"/>
        <v>109.11074038656487</v>
      </c>
      <c r="M137" s="2">
        <f>SUMIF(A:A,A137,L:L)</f>
        <v>2274.3295072165765</v>
      </c>
      <c r="N137" s="3">
        <f t="shared" si="19"/>
        <v>0.04797490426974205</v>
      </c>
      <c r="O137" s="7">
        <f t="shared" si="20"/>
        <v>20.84423127511489</v>
      </c>
      <c r="P137" s="3">
        <f t="shared" si="21"/>
        <v>0.04797490426974205</v>
      </c>
      <c r="Q137" s="3">
        <f>IF(ISNUMBER(P137),SUMIF(A:A,A137,P:P),"")</f>
        <v>0.9580030899024062</v>
      </c>
      <c r="R137" s="3">
        <f t="shared" si="22"/>
        <v>0.050078026652950934</v>
      </c>
      <c r="S137" s="8">
        <f t="shared" si="23"/>
        <v>19.968837968200436</v>
      </c>
    </row>
    <row r="138" spans="1:19" ht="15">
      <c r="A138" s="1">
        <v>43</v>
      </c>
      <c r="B138" s="5">
        <v>0.6909722222222222</v>
      </c>
      <c r="C138" s="1" t="s">
        <v>401</v>
      </c>
      <c r="D138" s="1">
        <v>5</v>
      </c>
      <c r="E138" s="1">
        <v>10</v>
      </c>
      <c r="F138" s="1" t="s">
        <v>429</v>
      </c>
      <c r="G138" s="2">
        <v>57.070600000000006</v>
      </c>
      <c r="H138" s="6">
        <f>1+_xlfn.COUNTIFS(A:A,A138,O:O,"&lt;"&amp;O138)</f>
        <v>1</v>
      </c>
      <c r="I138" s="2">
        <f>_xlfn.AVERAGEIF(A:A,A138,G:G)</f>
        <v>44.533523333333335</v>
      </c>
      <c r="J138" s="2">
        <f t="shared" si="16"/>
        <v>12.537076666666671</v>
      </c>
      <c r="K138" s="2">
        <f t="shared" si="17"/>
        <v>102.53707666666668</v>
      </c>
      <c r="L138" s="2">
        <f t="shared" si="18"/>
        <v>469.7612561464511</v>
      </c>
      <c r="M138" s="2">
        <f>SUMIF(A:A,A138,L:L)</f>
        <v>2705.0296392300543</v>
      </c>
      <c r="N138" s="3">
        <f t="shared" si="19"/>
        <v>0.17366214748026257</v>
      </c>
      <c r="O138" s="7">
        <f t="shared" si="20"/>
        <v>5.758307233380574</v>
      </c>
      <c r="P138" s="3">
        <f t="shared" si="21"/>
        <v>0.17366214748026257</v>
      </c>
      <c r="Q138" s="3">
        <f>IF(ISNUMBER(P138),SUMIF(A:A,A138,P:P),"")</f>
        <v>0.9382679227268261</v>
      </c>
      <c r="R138" s="3">
        <f t="shared" si="22"/>
        <v>0.1850880151327776</v>
      </c>
      <c r="S138" s="8">
        <f t="shared" si="23"/>
        <v>5.402834966286848</v>
      </c>
    </row>
    <row r="139" spans="1:19" ht="15">
      <c r="A139" s="1">
        <v>43</v>
      </c>
      <c r="B139" s="5">
        <v>0.6909722222222222</v>
      </c>
      <c r="C139" s="1" t="s">
        <v>401</v>
      </c>
      <c r="D139" s="1">
        <v>5</v>
      </c>
      <c r="E139" s="1">
        <v>6</v>
      </c>
      <c r="F139" s="1" t="s">
        <v>428</v>
      </c>
      <c r="G139" s="2">
        <v>55.2177</v>
      </c>
      <c r="H139" s="6">
        <f>1+_xlfn.COUNTIFS(A:A,A139,O:O,"&lt;"&amp;O139)</f>
        <v>2</v>
      </c>
      <c r="I139" s="2">
        <f>_xlfn.AVERAGEIF(A:A,A139,G:G)</f>
        <v>44.533523333333335</v>
      </c>
      <c r="J139" s="2">
        <f t="shared" si="16"/>
        <v>10.684176666666666</v>
      </c>
      <c r="K139" s="2">
        <f t="shared" si="17"/>
        <v>100.68417666666667</v>
      </c>
      <c r="L139" s="2">
        <f t="shared" si="18"/>
        <v>420.33440632094386</v>
      </c>
      <c r="M139" s="2">
        <f>SUMIF(A:A,A139,L:L)</f>
        <v>2705.0296392300543</v>
      </c>
      <c r="N139" s="3">
        <f t="shared" si="19"/>
        <v>0.1553899447994905</v>
      </c>
      <c r="O139" s="7">
        <f t="shared" si="20"/>
        <v>6.435422840843167</v>
      </c>
      <c r="P139" s="3">
        <f t="shared" si="21"/>
        <v>0.1553899447994905</v>
      </c>
      <c r="Q139" s="3">
        <f>IF(ISNUMBER(P139),SUMIF(A:A,A139,P:P),"")</f>
        <v>0.9382679227268261</v>
      </c>
      <c r="R139" s="3">
        <f t="shared" si="22"/>
        <v>0.16561361742804867</v>
      </c>
      <c r="S139" s="8">
        <f t="shared" si="23"/>
        <v>6.038150820746687</v>
      </c>
    </row>
    <row r="140" spans="1:19" ht="15">
      <c r="A140" s="1">
        <v>43</v>
      </c>
      <c r="B140" s="5">
        <v>0.6909722222222222</v>
      </c>
      <c r="C140" s="1" t="s">
        <v>401</v>
      </c>
      <c r="D140" s="1">
        <v>5</v>
      </c>
      <c r="E140" s="1">
        <v>2</v>
      </c>
      <c r="F140" s="1" t="s">
        <v>425</v>
      </c>
      <c r="G140" s="2">
        <v>55.198966666666706</v>
      </c>
      <c r="H140" s="6">
        <f>1+_xlfn.COUNTIFS(A:A,A140,O:O,"&lt;"&amp;O140)</f>
        <v>3</v>
      </c>
      <c r="I140" s="2">
        <f>_xlfn.AVERAGEIF(A:A,A140,G:G)</f>
        <v>44.533523333333335</v>
      </c>
      <c r="J140" s="2">
        <f t="shared" si="16"/>
        <v>10.665443333333371</v>
      </c>
      <c r="K140" s="2">
        <f t="shared" si="17"/>
        <v>100.66544333333337</v>
      </c>
      <c r="L140" s="2">
        <f t="shared" si="18"/>
        <v>419.8622158689867</v>
      </c>
      <c r="M140" s="2">
        <f>SUMIF(A:A,A140,L:L)</f>
        <v>2705.0296392300543</v>
      </c>
      <c r="N140" s="3">
        <f t="shared" si="19"/>
        <v>0.15521538462273343</v>
      </c>
      <c r="O140" s="7">
        <f t="shared" si="20"/>
        <v>6.442660322819161</v>
      </c>
      <c r="P140" s="3">
        <f t="shared" si="21"/>
        <v>0.15521538462273343</v>
      </c>
      <c r="Q140" s="3">
        <f>IF(ISNUMBER(P140),SUMIF(A:A,A140,P:P),"")</f>
        <v>0.9382679227268261</v>
      </c>
      <c r="R140" s="3">
        <f t="shared" si="22"/>
        <v>0.16542757229900945</v>
      </c>
      <c r="S140" s="8">
        <f t="shared" si="23"/>
        <v>6.044941517926077</v>
      </c>
    </row>
    <row r="141" spans="1:19" ht="15">
      <c r="A141" s="1">
        <v>43</v>
      </c>
      <c r="B141" s="5">
        <v>0.6909722222222222</v>
      </c>
      <c r="C141" s="1" t="s">
        <v>401</v>
      </c>
      <c r="D141" s="1">
        <v>5</v>
      </c>
      <c r="E141" s="1">
        <v>1</v>
      </c>
      <c r="F141" s="1" t="s">
        <v>424</v>
      </c>
      <c r="G141" s="2">
        <v>54.6186333333334</v>
      </c>
      <c r="H141" s="6">
        <f>1+_xlfn.COUNTIFS(A:A,A141,O:O,"&lt;"&amp;O141)</f>
        <v>4</v>
      </c>
      <c r="I141" s="2">
        <f>_xlfn.AVERAGEIF(A:A,A141,G:G)</f>
        <v>44.533523333333335</v>
      </c>
      <c r="J141" s="2">
        <f t="shared" si="16"/>
        <v>10.085110000000064</v>
      </c>
      <c r="K141" s="2">
        <f t="shared" si="17"/>
        <v>100.08511000000007</v>
      </c>
      <c r="L141" s="2">
        <f t="shared" si="18"/>
        <v>405.49421211456644</v>
      </c>
      <c r="M141" s="2">
        <f>SUMIF(A:A,A141,L:L)</f>
        <v>2705.0296392300543</v>
      </c>
      <c r="N141" s="3">
        <f t="shared" si="19"/>
        <v>0.14990379633325726</v>
      </c>
      <c r="O141" s="7">
        <f t="shared" si="20"/>
        <v>6.6709451292138</v>
      </c>
      <c r="P141" s="3">
        <f t="shared" si="21"/>
        <v>0.14990379633325726</v>
      </c>
      <c r="Q141" s="3">
        <f>IF(ISNUMBER(P141),SUMIF(A:A,A141,P:P),"")</f>
        <v>0.9382679227268261</v>
      </c>
      <c r="R141" s="3">
        <f t="shared" si="22"/>
        <v>0.15976651519493681</v>
      </c>
      <c r="S141" s="8">
        <f t="shared" si="23"/>
        <v>6.259133829012071</v>
      </c>
    </row>
    <row r="142" spans="1:19" ht="15">
      <c r="A142" s="1">
        <v>43</v>
      </c>
      <c r="B142" s="5">
        <v>0.6909722222222222</v>
      </c>
      <c r="C142" s="1" t="s">
        <v>401</v>
      </c>
      <c r="D142" s="1">
        <v>5</v>
      </c>
      <c r="E142" s="1">
        <v>5</v>
      </c>
      <c r="F142" s="1" t="s">
        <v>427</v>
      </c>
      <c r="G142" s="2">
        <v>48.4179</v>
      </c>
      <c r="H142" s="6">
        <f>1+_xlfn.COUNTIFS(A:A,A142,O:O,"&lt;"&amp;O142)</f>
        <v>5</v>
      </c>
      <c r="I142" s="2">
        <f>_xlfn.AVERAGEIF(A:A,A142,G:G)</f>
        <v>44.533523333333335</v>
      </c>
      <c r="J142" s="2">
        <f t="shared" si="16"/>
        <v>3.884376666666668</v>
      </c>
      <c r="K142" s="2">
        <f t="shared" si="17"/>
        <v>93.88437666666667</v>
      </c>
      <c r="L142" s="2">
        <f t="shared" si="18"/>
        <v>279.516856427933</v>
      </c>
      <c r="M142" s="2">
        <f>SUMIF(A:A,A142,L:L)</f>
        <v>2705.0296392300543</v>
      </c>
      <c r="N142" s="3">
        <f t="shared" si="19"/>
        <v>0.1033322712528552</v>
      </c>
      <c r="O142" s="7">
        <f t="shared" si="20"/>
        <v>9.677518822295012</v>
      </c>
      <c r="P142" s="3">
        <f t="shared" si="21"/>
        <v>0.1033322712528552</v>
      </c>
      <c r="Q142" s="3">
        <f>IF(ISNUMBER(P142),SUMIF(A:A,A142,P:P),"")</f>
        <v>0.9382679227268261</v>
      </c>
      <c r="R142" s="3">
        <f t="shared" si="22"/>
        <v>0.11013087919764693</v>
      </c>
      <c r="S142" s="8">
        <f t="shared" si="23"/>
        <v>9.080105482544502</v>
      </c>
    </row>
    <row r="143" spans="1:19" ht="15">
      <c r="A143" s="1">
        <v>43</v>
      </c>
      <c r="B143" s="5">
        <v>0.6909722222222222</v>
      </c>
      <c r="C143" s="1" t="s">
        <v>401</v>
      </c>
      <c r="D143" s="1">
        <v>5</v>
      </c>
      <c r="E143" s="1">
        <v>4</v>
      </c>
      <c r="F143" s="1" t="s">
        <v>426</v>
      </c>
      <c r="G143" s="2">
        <v>42.0653333333333</v>
      </c>
      <c r="H143" s="6">
        <f>1+_xlfn.COUNTIFS(A:A,A143,O:O,"&lt;"&amp;O143)</f>
        <v>7</v>
      </c>
      <c r="I143" s="2">
        <f>_xlfn.AVERAGEIF(A:A,A143,G:G)</f>
        <v>44.533523333333335</v>
      </c>
      <c r="J143" s="2">
        <f t="shared" si="16"/>
        <v>-2.4681900000000354</v>
      </c>
      <c r="K143" s="2">
        <f t="shared" si="17"/>
        <v>87.53180999999996</v>
      </c>
      <c r="L143" s="2">
        <f t="shared" si="18"/>
        <v>190.93033055255017</v>
      </c>
      <c r="M143" s="2">
        <f>SUMIF(A:A,A143,L:L)</f>
        <v>2705.0296392300543</v>
      </c>
      <c r="N143" s="3">
        <f t="shared" si="19"/>
        <v>0.07058345231547836</v>
      </c>
      <c r="O143" s="7">
        <f t="shared" si="20"/>
        <v>14.167626648954778</v>
      </c>
      <c r="P143" s="3">
        <f t="shared" si="21"/>
        <v>0.07058345231547836</v>
      </c>
      <c r="Q143" s="3">
        <f>IF(ISNUMBER(P143),SUMIF(A:A,A143,P:P),"")</f>
        <v>0.9382679227268261</v>
      </c>
      <c r="R143" s="3">
        <f t="shared" si="22"/>
        <v>0.07522739572119905</v>
      </c>
      <c r="S143" s="8">
        <f t="shared" si="23"/>
        <v>13.293029625884024</v>
      </c>
    </row>
    <row r="144" spans="1:19" ht="15">
      <c r="A144" s="1">
        <v>43</v>
      </c>
      <c r="B144" s="5">
        <v>0.6909722222222222</v>
      </c>
      <c r="C144" s="1" t="s">
        <v>401</v>
      </c>
      <c r="D144" s="1">
        <v>5</v>
      </c>
      <c r="E144" s="1">
        <v>11</v>
      </c>
      <c r="F144" s="1" t="s">
        <v>430</v>
      </c>
      <c r="G144" s="2">
        <v>42.6017666666667</v>
      </c>
      <c r="H144" s="6">
        <f>1+_xlfn.COUNTIFS(A:A,A144,O:O,"&lt;"&amp;O144)</f>
        <v>6</v>
      </c>
      <c r="I144" s="2">
        <f>_xlfn.AVERAGEIF(A:A,A144,G:G)</f>
        <v>44.533523333333335</v>
      </c>
      <c r="J144" s="2">
        <f t="shared" si="16"/>
        <v>-1.9317566666666366</v>
      </c>
      <c r="K144" s="2">
        <f t="shared" si="17"/>
        <v>88.06824333333336</v>
      </c>
      <c r="L144" s="2">
        <f t="shared" si="18"/>
        <v>197.17557983651935</v>
      </c>
      <c r="M144" s="2">
        <f>SUMIF(A:A,A144,L:L)</f>
        <v>2705.0296392300543</v>
      </c>
      <c r="N144" s="3">
        <f t="shared" si="19"/>
        <v>0.07289220679025255</v>
      </c>
      <c r="O144" s="7">
        <f t="shared" si="20"/>
        <v>13.718887711514919</v>
      </c>
      <c r="P144" s="3">
        <f t="shared" si="21"/>
        <v>0.07289220679025255</v>
      </c>
      <c r="Q144" s="3">
        <f>IF(ISNUMBER(P144),SUMIF(A:A,A144,P:P),"")</f>
        <v>0.9382679227268261</v>
      </c>
      <c r="R144" s="3">
        <f t="shared" si="22"/>
        <v>0.07768805159448566</v>
      </c>
      <c r="S144" s="8">
        <f t="shared" si="23"/>
        <v>12.871992275205683</v>
      </c>
    </row>
    <row r="145" spans="1:19" ht="15">
      <c r="A145" s="1">
        <v>43</v>
      </c>
      <c r="B145" s="5">
        <v>0.6909722222222222</v>
      </c>
      <c r="C145" s="1" t="s">
        <v>401</v>
      </c>
      <c r="D145" s="1">
        <v>5</v>
      </c>
      <c r="E145" s="1">
        <v>12</v>
      </c>
      <c r="F145" s="1" t="s">
        <v>431</v>
      </c>
      <c r="G145" s="2">
        <v>35.1392666666666</v>
      </c>
      <c r="H145" s="6">
        <f>1+_xlfn.COUNTIFS(A:A,A145,O:O,"&lt;"&amp;O145)</f>
        <v>9</v>
      </c>
      <c r="I145" s="2">
        <f>_xlfn.AVERAGEIF(A:A,A145,G:G)</f>
        <v>44.533523333333335</v>
      </c>
      <c r="J145" s="2">
        <f t="shared" si="16"/>
        <v>-9.394256666666735</v>
      </c>
      <c r="K145" s="2">
        <f t="shared" si="17"/>
        <v>80.60574333333327</v>
      </c>
      <c r="L145" s="2">
        <f t="shared" si="18"/>
        <v>126.00789957173478</v>
      </c>
      <c r="M145" s="2">
        <f>SUMIF(A:A,A145,L:L)</f>
        <v>2705.0296392300543</v>
      </c>
      <c r="N145" s="3">
        <f t="shared" si="19"/>
        <v>0.046582816596272496</v>
      </c>
      <c r="O145" s="7">
        <f t="shared" si="20"/>
        <v>21.467143317392683</v>
      </c>
      <c r="P145" s="3">
        <f t="shared" si="21"/>
      </c>
      <c r="Q145" s="3">
        <f>IF(ISNUMBER(P145),SUMIF(A:A,A145,P:P),"")</f>
      </c>
      <c r="R145" s="3">
        <f t="shared" si="22"/>
      </c>
      <c r="S145" s="8">
        <f t="shared" si="23"/>
      </c>
    </row>
    <row r="146" spans="1:19" ht="15">
      <c r="A146" s="1">
        <v>43</v>
      </c>
      <c r="B146" s="5">
        <v>0.6909722222222222</v>
      </c>
      <c r="C146" s="1" t="s">
        <v>401</v>
      </c>
      <c r="D146" s="1">
        <v>5</v>
      </c>
      <c r="E146" s="1">
        <v>13</v>
      </c>
      <c r="F146" s="1" t="s">
        <v>432</v>
      </c>
      <c r="G146" s="2">
        <v>16.417933333333302</v>
      </c>
      <c r="H146" s="6">
        <f>1+_xlfn.COUNTIFS(A:A,A146,O:O,"&lt;"&amp;O146)</f>
        <v>10</v>
      </c>
      <c r="I146" s="2">
        <f>_xlfn.AVERAGEIF(A:A,A146,G:G)</f>
        <v>44.533523333333335</v>
      </c>
      <c r="J146" s="2">
        <f t="shared" si="16"/>
        <v>-28.115590000000033</v>
      </c>
      <c r="K146" s="2">
        <f t="shared" si="17"/>
        <v>61.88440999999997</v>
      </c>
      <c r="L146" s="2">
        <f t="shared" si="18"/>
        <v>40.979199143440745</v>
      </c>
      <c r="M146" s="2">
        <f>SUMIF(A:A,A146,L:L)</f>
        <v>2705.0296392300543</v>
      </c>
      <c r="N146" s="3">
        <f t="shared" si="19"/>
        <v>0.015149260676901439</v>
      </c>
      <c r="O146" s="7">
        <f t="shared" si="20"/>
        <v>66.009821952878</v>
      </c>
      <c r="P146" s="3">
        <f t="shared" si="21"/>
      </c>
      <c r="Q146" s="3">
        <f>IF(ISNUMBER(P146),SUMIF(A:A,A146,P:P),"")</f>
      </c>
      <c r="R146" s="3">
        <f t="shared" si="22"/>
      </c>
      <c r="S146" s="8">
        <f t="shared" si="23"/>
      </c>
    </row>
    <row r="147" spans="1:19" ht="15">
      <c r="A147" s="1">
        <v>43</v>
      </c>
      <c r="B147" s="5">
        <v>0.6909722222222222</v>
      </c>
      <c r="C147" s="1" t="s">
        <v>401</v>
      </c>
      <c r="D147" s="1">
        <v>5</v>
      </c>
      <c r="E147" s="1">
        <v>14</v>
      </c>
      <c r="F147" s="1" t="s">
        <v>433</v>
      </c>
      <c r="G147" s="2">
        <v>38.5871333333333</v>
      </c>
      <c r="H147" s="6">
        <f>1+_xlfn.COUNTIFS(A:A,A147,O:O,"&lt;"&amp;O147)</f>
        <v>8</v>
      </c>
      <c r="I147" s="2">
        <f>_xlfn.AVERAGEIF(A:A,A147,G:G)</f>
        <v>44.533523333333335</v>
      </c>
      <c r="J147" s="2">
        <f t="shared" si="16"/>
        <v>-5.9463900000000365</v>
      </c>
      <c r="K147" s="2">
        <f t="shared" si="17"/>
        <v>84.05360999999996</v>
      </c>
      <c r="L147" s="2">
        <f t="shared" si="18"/>
        <v>154.96768324692835</v>
      </c>
      <c r="M147" s="2">
        <f>SUMIF(A:A,A147,L:L)</f>
        <v>2705.0296392300543</v>
      </c>
      <c r="N147" s="3">
        <f t="shared" si="19"/>
        <v>0.05728871913249629</v>
      </c>
      <c r="O147" s="7">
        <f t="shared" si="20"/>
        <v>17.455443499918694</v>
      </c>
      <c r="P147" s="3">
        <f t="shared" si="21"/>
        <v>0.05728871913249629</v>
      </c>
      <c r="Q147" s="3">
        <f>IF(ISNUMBER(P147),SUMIF(A:A,A147,P:P),"")</f>
        <v>0.9382679227268261</v>
      </c>
      <c r="R147" s="3">
        <f t="shared" si="22"/>
        <v>0.06105795343189594</v>
      </c>
      <c r="S147" s="8">
        <f t="shared" si="23"/>
        <v>16.377882712944192</v>
      </c>
    </row>
    <row r="148" spans="1:19" ht="15">
      <c r="A148" s="1">
        <v>4</v>
      </c>
      <c r="B148" s="5">
        <v>0.6979166666666666</v>
      </c>
      <c r="C148" s="1" t="s">
        <v>22</v>
      </c>
      <c r="D148" s="1">
        <v>7</v>
      </c>
      <c r="E148" s="1">
        <v>1</v>
      </c>
      <c r="F148" s="1" t="s">
        <v>52</v>
      </c>
      <c r="G148" s="2">
        <v>64.1416666666666</v>
      </c>
      <c r="H148" s="6">
        <f>1+_xlfn.COUNTIFS(A:A,A148,O:O,"&lt;"&amp;O148)</f>
        <v>1</v>
      </c>
      <c r="I148" s="2">
        <f>_xlfn.AVERAGEIF(A:A,A148,G:G)</f>
        <v>48.688233333333315</v>
      </c>
      <c r="J148" s="2">
        <f t="shared" si="16"/>
        <v>15.45343333333328</v>
      </c>
      <c r="K148" s="2">
        <f t="shared" si="17"/>
        <v>105.45343333333328</v>
      </c>
      <c r="L148" s="2">
        <f t="shared" si="18"/>
        <v>559.5909106077909</v>
      </c>
      <c r="M148" s="2">
        <f>SUMIF(A:A,A148,L:L)</f>
        <v>3587.994645348652</v>
      </c>
      <c r="N148" s="3">
        <f t="shared" si="19"/>
        <v>0.15596202500837747</v>
      </c>
      <c r="O148" s="7">
        <f t="shared" si="20"/>
        <v>6.411817235293561</v>
      </c>
      <c r="P148" s="3">
        <f t="shared" si="21"/>
        <v>0.15596202500837747</v>
      </c>
      <c r="Q148" s="3">
        <f>IF(ISNUMBER(P148),SUMIF(A:A,A148,P:P),"")</f>
        <v>0.8238897009647154</v>
      </c>
      <c r="R148" s="3">
        <f t="shared" si="22"/>
        <v>0.18929964147598544</v>
      </c>
      <c r="S148" s="8">
        <f t="shared" si="23"/>
        <v>5.28263018462642</v>
      </c>
    </row>
    <row r="149" spans="1:19" ht="15">
      <c r="A149" s="1">
        <v>4</v>
      </c>
      <c r="B149" s="5">
        <v>0.6979166666666666</v>
      </c>
      <c r="C149" s="1" t="s">
        <v>22</v>
      </c>
      <c r="D149" s="1">
        <v>7</v>
      </c>
      <c r="E149" s="1">
        <v>2</v>
      </c>
      <c r="F149" s="1" t="s">
        <v>53</v>
      </c>
      <c r="G149" s="2">
        <v>59.5615666666667</v>
      </c>
      <c r="H149" s="6">
        <f>1+_xlfn.COUNTIFS(A:A,A149,O:O,"&lt;"&amp;O149)</f>
        <v>2</v>
      </c>
      <c r="I149" s="2">
        <f>_xlfn.AVERAGEIF(A:A,A149,G:G)</f>
        <v>48.688233333333315</v>
      </c>
      <c r="J149" s="2">
        <f t="shared" si="16"/>
        <v>10.873333333333385</v>
      </c>
      <c r="K149" s="2">
        <f t="shared" si="17"/>
        <v>100.87333333333339</v>
      </c>
      <c r="L149" s="2">
        <f t="shared" si="18"/>
        <v>425.1321237401425</v>
      </c>
      <c r="M149" s="2">
        <f>SUMIF(A:A,A149,L:L)</f>
        <v>3587.994645348652</v>
      </c>
      <c r="N149" s="3">
        <f t="shared" si="19"/>
        <v>0.11848739080234376</v>
      </c>
      <c r="O149" s="7">
        <f t="shared" si="20"/>
        <v>8.439716608058006</v>
      </c>
      <c r="P149" s="3">
        <f t="shared" si="21"/>
        <v>0.11848739080234376</v>
      </c>
      <c r="Q149" s="3">
        <f>IF(ISNUMBER(P149),SUMIF(A:A,A149,P:P),"")</f>
        <v>0.8238897009647154</v>
      </c>
      <c r="R149" s="3">
        <f t="shared" si="22"/>
        <v>0.14381462793333086</v>
      </c>
      <c r="S149" s="8">
        <f t="shared" si="23"/>
        <v>6.953395592439852</v>
      </c>
    </row>
    <row r="150" spans="1:19" ht="15">
      <c r="A150" s="1">
        <v>4</v>
      </c>
      <c r="B150" s="5">
        <v>0.6979166666666666</v>
      </c>
      <c r="C150" s="1" t="s">
        <v>22</v>
      </c>
      <c r="D150" s="1">
        <v>7</v>
      </c>
      <c r="E150" s="1">
        <v>10</v>
      </c>
      <c r="F150" s="1" t="s">
        <v>61</v>
      </c>
      <c r="G150" s="2">
        <v>57.4489666666666</v>
      </c>
      <c r="H150" s="6">
        <f>1+_xlfn.COUNTIFS(A:A,A150,O:O,"&lt;"&amp;O150)</f>
        <v>3</v>
      </c>
      <c r="I150" s="2">
        <f>_xlfn.AVERAGEIF(A:A,A150,G:G)</f>
        <v>48.688233333333315</v>
      </c>
      <c r="J150" s="2">
        <f t="shared" si="16"/>
        <v>8.760733333333285</v>
      </c>
      <c r="K150" s="2">
        <f t="shared" si="17"/>
        <v>98.76073333333329</v>
      </c>
      <c r="L150" s="2">
        <f t="shared" si="18"/>
        <v>374.5195483026772</v>
      </c>
      <c r="M150" s="2">
        <f>SUMIF(A:A,A150,L:L)</f>
        <v>3587.994645348652</v>
      </c>
      <c r="N150" s="3">
        <f t="shared" si="19"/>
        <v>0.10438130078822469</v>
      </c>
      <c r="O150" s="7">
        <f t="shared" si="20"/>
        <v>9.580259993395392</v>
      </c>
      <c r="P150" s="3">
        <f t="shared" si="21"/>
        <v>0.10438130078822469</v>
      </c>
      <c r="Q150" s="3">
        <f>IF(ISNUMBER(P150),SUMIF(A:A,A150,P:P),"")</f>
        <v>0.8238897009647154</v>
      </c>
      <c r="R150" s="3">
        <f t="shared" si="22"/>
        <v>0.12669329482575364</v>
      </c>
      <c r="S150" s="8">
        <f t="shared" si="23"/>
        <v>7.893077541122756</v>
      </c>
    </row>
    <row r="151" spans="1:19" ht="15">
      <c r="A151" s="1">
        <v>4</v>
      </c>
      <c r="B151" s="5">
        <v>0.6979166666666666</v>
      </c>
      <c r="C151" s="1" t="s">
        <v>22</v>
      </c>
      <c r="D151" s="1">
        <v>7</v>
      </c>
      <c r="E151" s="1">
        <v>9</v>
      </c>
      <c r="F151" s="1" t="s">
        <v>60</v>
      </c>
      <c r="G151" s="2">
        <v>56.1113666666667</v>
      </c>
      <c r="H151" s="6">
        <f>1+_xlfn.COUNTIFS(A:A,A151,O:O,"&lt;"&amp;O151)</f>
        <v>4</v>
      </c>
      <c r="I151" s="2">
        <f>_xlfn.AVERAGEIF(A:A,A151,G:G)</f>
        <v>48.688233333333315</v>
      </c>
      <c r="J151" s="2">
        <f t="shared" si="16"/>
        <v>7.423133333333382</v>
      </c>
      <c r="K151" s="2">
        <f t="shared" si="17"/>
        <v>97.42313333333338</v>
      </c>
      <c r="L151" s="2">
        <f t="shared" si="18"/>
        <v>345.6366227773239</v>
      </c>
      <c r="M151" s="2">
        <f>SUMIF(A:A,A151,L:L)</f>
        <v>3587.994645348652</v>
      </c>
      <c r="N151" s="3">
        <f t="shared" si="19"/>
        <v>0.09633142101407395</v>
      </c>
      <c r="O151" s="7">
        <f t="shared" si="20"/>
        <v>10.380828907879401</v>
      </c>
      <c r="P151" s="3">
        <f t="shared" si="21"/>
        <v>0.09633142101407395</v>
      </c>
      <c r="Q151" s="3">
        <f>IF(ISNUMBER(P151),SUMIF(A:A,A151,P:P),"")</f>
        <v>0.8238897009647154</v>
      </c>
      <c r="R151" s="3">
        <f t="shared" si="22"/>
        <v>0.11692271538444625</v>
      </c>
      <c r="S151" s="8">
        <f t="shared" si="23"/>
        <v>8.552658024678632</v>
      </c>
    </row>
    <row r="152" spans="1:19" ht="15">
      <c r="A152" s="1">
        <v>4</v>
      </c>
      <c r="B152" s="5">
        <v>0.6979166666666666</v>
      </c>
      <c r="C152" s="1" t="s">
        <v>22</v>
      </c>
      <c r="D152" s="1">
        <v>7</v>
      </c>
      <c r="E152" s="1">
        <v>7</v>
      </c>
      <c r="F152" s="1" t="s">
        <v>58</v>
      </c>
      <c r="G152" s="2">
        <v>56.0928</v>
      </c>
      <c r="H152" s="6">
        <f>1+_xlfn.COUNTIFS(A:A,A152,O:O,"&lt;"&amp;O152)</f>
        <v>5</v>
      </c>
      <c r="I152" s="2">
        <f>_xlfn.AVERAGEIF(A:A,A152,G:G)</f>
        <v>48.688233333333315</v>
      </c>
      <c r="J152" s="2">
        <f t="shared" si="16"/>
        <v>7.404566666666682</v>
      </c>
      <c r="K152" s="2">
        <f t="shared" si="17"/>
        <v>97.40456666666668</v>
      </c>
      <c r="L152" s="2">
        <f t="shared" si="18"/>
        <v>345.25179796676593</v>
      </c>
      <c r="M152" s="2">
        <f>SUMIF(A:A,A152,L:L)</f>
        <v>3587.994645348652</v>
      </c>
      <c r="N152" s="3">
        <f t="shared" si="19"/>
        <v>0.09622416756232846</v>
      </c>
      <c r="O152" s="7">
        <f t="shared" si="20"/>
        <v>10.392399594958905</v>
      </c>
      <c r="P152" s="3">
        <f t="shared" si="21"/>
        <v>0.09622416756232846</v>
      </c>
      <c r="Q152" s="3">
        <f>IF(ISNUMBER(P152),SUMIF(A:A,A152,P:P),"")</f>
        <v>0.8238897009647154</v>
      </c>
      <c r="R152" s="3">
        <f t="shared" si="22"/>
        <v>0.11679253600288594</v>
      </c>
      <c r="S152" s="8">
        <f t="shared" si="23"/>
        <v>8.562190994596522</v>
      </c>
    </row>
    <row r="153" spans="1:19" ht="15">
      <c r="A153" s="1">
        <v>4</v>
      </c>
      <c r="B153" s="5">
        <v>0.6979166666666666</v>
      </c>
      <c r="C153" s="1" t="s">
        <v>22</v>
      </c>
      <c r="D153" s="1">
        <v>7</v>
      </c>
      <c r="E153" s="1">
        <v>13</v>
      </c>
      <c r="F153" s="1" t="s">
        <v>64</v>
      </c>
      <c r="G153" s="2">
        <v>53.083400000000005</v>
      </c>
      <c r="H153" s="6">
        <f>1+_xlfn.COUNTIFS(A:A,A153,O:O,"&lt;"&amp;O153)</f>
        <v>6</v>
      </c>
      <c r="I153" s="2">
        <f>_xlfn.AVERAGEIF(A:A,A153,G:G)</f>
        <v>48.688233333333315</v>
      </c>
      <c r="J153" s="2">
        <f t="shared" si="16"/>
        <v>4.3951666666666895</v>
      </c>
      <c r="K153" s="2">
        <f t="shared" si="17"/>
        <v>94.39516666666668</v>
      </c>
      <c r="L153" s="2">
        <f t="shared" si="18"/>
        <v>288.2159426373866</v>
      </c>
      <c r="M153" s="2">
        <f>SUMIF(A:A,A153,L:L)</f>
        <v>3587.994645348652</v>
      </c>
      <c r="N153" s="3">
        <f t="shared" si="19"/>
        <v>0.08032786308948912</v>
      </c>
      <c r="O153" s="7">
        <f t="shared" si="20"/>
        <v>12.44898048496512</v>
      </c>
      <c r="P153" s="3">
        <f t="shared" si="21"/>
        <v>0.08032786308948912</v>
      </c>
      <c r="Q153" s="3">
        <f>IF(ISNUMBER(P153),SUMIF(A:A,A153,P:P),"")</f>
        <v>0.8238897009647154</v>
      </c>
      <c r="R153" s="3">
        <f t="shared" si="22"/>
        <v>0.09749832167513563</v>
      </c>
      <c r="S153" s="8">
        <f t="shared" si="23"/>
        <v>10.25658680907349</v>
      </c>
    </row>
    <row r="154" spans="1:19" ht="15">
      <c r="A154" s="1">
        <v>4</v>
      </c>
      <c r="B154" s="5">
        <v>0.6979166666666666</v>
      </c>
      <c r="C154" s="1" t="s">
        <v>22</v>
      </c>
      <c r="D154" s="1">
        <v>7</v>
      </c>
      <c r="E154" s="1">
        <v>11</v>
      </c>
      <c r="F154" s="1" t="s">
        <v>62</v>
      </c>
      <c r="G154" s="2">
        <v>48.6301333333333</v>
      </c>
      <c r="H154" s="6">
        <f>1+_xlfn.COUNTIFS(A:A,A154,O:O,"&lt;"&amp;O154)</f>
        <v>7</v>
      </c>
      <c r="I154" s="2">
        <f>_xlfn.AVERAGEIF(A:A,A154,G:G)</f>
        <v>48.688233333333315</v>
      </c>
      <c r="J154" s="2">
        <f t="shared" si="16"/>
        <v>-0.05810000000001736</v>
      </c>
      <c r="K154" s="2">
        <f t="shared" si="17"/>
        <v>89.94189999999998</v>
      </c>
      <c r="L154" s="2">
        <f t="shared" si="18"/>
        <v>220.63593716251935</v>
      </c>
      <c r="M154" s="2">
        <f>SUMIF(A:A,A154,L:L)</f>
        <v>3587.994645348652</v>
      </c>
      <c r="N154" s="3">
        <f t="shared" si="19"/>
        <v>0.06149282788048302</v>
      </c>
      <c r="O154" s="7">
        <f t="shared" si="20"/>
        <v>16.262059080183988</v>
      </c>
      <c r="P154" s="3">
        <f t="shared" si="21"/>
        <v>0.06149282788048302</v>
      </c>
      <c r="Q154" s="3">
        <f>IF(ISNUMBER(P154),SUMIF(A:A,A154,P:P),"")</f>
        <v>0.8238897009647154</v>
      </c>
      <c r="R154" s="3">
        <f t="shared" si="22"/>
        <v>0.07463720909301251</v>
      </c>
      <c r="S154" s="8">
        <f t="shared" si="23"/>
        <v>13.398142992643322</v>
      </c>
    </row>
    <row r="155" spans="1:19" ht="15">
      <c r="A155" s="1">
        <v>4</v>
      </c>
      <c r="B155" s="5">
        <v>0.6979166666666666</v>
      </c>
      <c r="C155" s="1" t="s">
        <v>22</v>
      </c>
      <c r="D155" s="1">
        <v>7</v>
      </c>
      <c r="E155" s="1">
        <v>3</v>
      </c>
      <c r="F155" s="1" t="s">
        <v>54</v>
      </c>
      <c r="G155" s="2">
        <v>46.925366666666605</v>
      </c>
      <c r="H155" s="6">
        <f>1+_xlfn.COUNTIFS(A:A,A155,O:O,"&lt;"&amp;O155)</f>
        <v>8</v>
      </c>
      <c r="I155" s="2">
        <f>_xlfn.AVERAGEIF(A:A,A155,G:G)</f>
        <v>48.688233333333315</v>
      </c>
      <c r="J155" s="2">
        <f t="shared" si="16"/>
        <v>-1.76286666666671</v>
      </c>
      <c r="K155" s="2">
        <f t="shared" si="17"/>
        <v>88.23713333333329</v>
      </c>
      <c r="L155" s="2">
        <f t="shared" si="18"/>
        <v>199.18379670505885</v>
      </c>
      <c r="M155" s="2">
        <f>SUMIF(A:A,A155,L:L)</f>
        <v>3587.994645348652</v>
      </c>
      <c r="N155" s="3">
        <f t="shared" si="19"/>
        <v>0.05551396152814041</v>
      </c>
      <c r="O155" s="7">
        <f t="shared" si="20"/>
        <v>18.013486562170367</v>
      </c>
      <c r="P155" s="3">
        <f t="shared" si="21"/>
        <v>0.05551396152814041</v>
      </c>
      <c r="Q155" s="3">
        <f>IF(ISNUMBER(P155),SUMIF(A:A,A155,P:P),"")</f>
        <v>0.8238897009647154</v>
      </c>
      <c r="R155" s="3">
        <f t="shared" si="22"/>
        <v>0.0673803319341625</v>
      </c>
      <c r="S155" s="8">
        <f t="shared" si="23"/>
        <v>14.841126057038464</v>
      </c>
    </row>
    <row r="156" spans="1:19" ht="15">
      <c r="A156" s="1">
        <v>4</v>
      </c>
      <c r="B156" s="5">
        <v>0.6979166666666666</v>
      </c>
      <c r="C156" s="1" t="s">
        <v>22</v>
      </c>
      <c r="D156" s="1">
        <v>7</v>
      </c>
      <c r="E156" s="1">
        <v>12</v>
      </c>
      <c r="F156" s="1" t="s">
        <v>63</v>
      </c>
      <c r="G156" s="2">
        <v>46.821400000000004</v>
      </c>
      <c r="H156" s="6">
        <f>1+_xlfn.COUNTIFS(A:A,A156,O:O,"&lt;"&amp;O156)</f>
        <v>9</v>
      </c>
      <c r="I156" s="2">
        <f>_xlfn.AVERAGEIF(A:A,A156,G:G)</f>
        <v>48.688233333333315</v>
      </c>
      <c r="J156" s="2">
        <f t="shared" si="16"/>
        <v>-1.866833333333311</v>
      </c>
      <c r="K156" s="2">
        <f t="shared" si="17"/>
        <v>88.13316666666668</v>
      </c>
      <c r="L156" s="2">
        <f t="shared" si="18"/>
        <v>197.94515551963514</v>
      </c>
      <c r="M156" s="2">
        <f>SUMIF(A:A,A156,L:L)</f>
        <v>3587.994645348652</v>
      </c>
      <c r="N156" s="3">
        <f t="shared" si="19"/>
        <v>0.055168743291254395</v>
      </c>
      <c r="O156" s="7">
        <f t="shared" si="20"/>
        <v>18.126205897434765</v>
      </c>
      <c r="P156" s="3">
        <f t="shared" si="21"/>
        <v>0.055168743291254395</v>
      </c>
      <c r="Q156" s="3">
        <f>IF(ISNUMBER(P156),SUMIF(A:A,A156,P:P),"")</f>
        <v>0.8238897009647154</v>
      </c>
      <c r="R156" s="3">
        <f t="shared" si="22"/>
        <v>0.0669613216752871</v>
      </c>
      <c r="S156" s="8">
        <f t="shared" si="23"/>
        <v>14.933994356462387</v>
      </c>
    </row>
    <row r="157" spans="1:19" ht="15">
      <c r="A157" s="1">
        <v>4</v>
      </c>
      <c r="B157" s="5">
        <v>0.6979166666666666</v>
      </c>
      <c r="C157" s="1" t="s">
        <v>22</v>
      </c>
      <c r="D157" s="1">
        <v>7</v>
      </c>
      <c r="E157" s="1">
        <v>4</v>
      </c>
      <c r="F157" s="1" t="s">
        <v>55</v>
      </c>
      <c r="G157" s="2">
        <v>43.3518333333334</v>
      </c>
      <c r="H157" s="6">
        <f>1+_xlfn.COUNTIFS(A:A,A157,O:O,"&lt;"&amp;O157)</f>
        <v>11</v>
      </c>
      <c r="I157" s="2">
        <f>_xlfn.AVERAGEIF(A:A,A157,G:G)</f>
        <v>48.688233333333315</v>
      </c>
      <c r="J157" s="2">
        <f t="shared" si="16"/>
        <v>-5.336399999999912</v>
      </c>
      <c r="K157" s="2">
        <f t="shared" si="17"/>
        <v>84.66360000000009</v>
      </c>
      <c r="L157" s="2">
        <f t="shared" si="18"/>
        <v>160.7444762237336</v>
      </c>
      <c r="M157" s="2">
        <f>SUMIF(A:A,A157,L:L)</f>
        <v>3587.994645348652</v>
      </c>
      <c r="N157" s="3">
        <f t="shared" si="19"/>
        <v>0.04480064551716013</v>
      </c>
      <c r="O157" s="7">
        <f t="shared" si="20"/>
        <v>22.321106949607834</v>
      </c>
      <c r="P157" s="3">
        <f t="shared" si="21"/>
      </c>
      <c r="Q157" s="3">
        <f>IF(ISNUMBER(P157),SUMIF(A:A,A157,P:P),"")</f>
      </c>
      <c r="R157" s="3">
        <f t="shared" si="22"/>
      </c>
      <c r="S157" s="8">
        <f t="shared" si="23"/>
      </c>
    </row>
    <row r="158" spans="1:19" ht="15">
      <c r="A158" s="1">
        <v>4</v>
      </c>
      <c r="B158" s="5">
        <v>0.6979166666666666</v>
      </c>
      <c r="C158" s="1" t="s">
        <v>22</v>
      </c>
      <c r="D158" s="1">
        <v>7</v>
      </c>
      <c r="E158" s="1">
        <v>5</v>
      </c>
      <c r="F158" s="1" t="s">
        <v>56</v>
      </c>
      <c r="G158" s="2">
        <v>43.6568333333333</v>
      </c>
      <c r="H158" s="6">
        <f>1+_xlfn.COUNTIFS(A:A,A158,O:O,"&lt;"&amp;O158)</f>
        <v>10</v>
      </c>
      <c r="I158" s="2">
        <f>_xlfn.AVERAGEIF(A:A,A158,G:G)</f>
        <v>48.688233333333315</v>
      </c>
      <c r="J158" s="2">
        <f t="shared" si="16"/>
        <v>-5.031400000000012</v>
      </c>
      <c r="K158" s="2">
        <f t="shared" si="17"/>
        <v>84.96859999999998</v>
      </c>
      <c r="L158" s="2">
        <f t="shared" si="18"/>
        <v>163.71318093809882</v>
      </c>
      <c r="M158" s="2">
        <f>SUMIF(A:A,A158,L:L)</f>
        <v>3587.994645348652</v>
      </c>
      <c r="N158" s="3">
        <f t="shared" si="19"/>
        <v>0.045628044944362095</v>
      </c>
      <c r="O158" s="7">
        <f t="shared" si="20"/>
        <v>21.916345555006348</v>
      </c>
      <c r="P158" s="3">
        <f t="shared" si="21"/>
      </c>
      <c r="Q158" s="3">
        <f>IF(ISNUMBER(P158),SUMIF(A:A,A158,P:P),"")</f>
      </c>
      <c r="R158" s="3">
        <f t="shared" si="22"/>
      </c>
      <c r="S158" s="8">
        <f t="shared" si="23"/>
      </c>
    </row>
    <row r="159" spans="1:19" ht="15">
      <c r="A159" s="1">
        <v>4</v>
      </c>
      <c r="B159" s="5">
        <v>0.6979166666666666</v>
      </c>
      <c r="C159" s="1" t="s">
        <v>22</v>
      </c>
      <c r="D159" s="1">
        <v>7</v>
      </c>
      <c r="E159" s="1">
        <v>6</v>
      </c>
      <c r="F159" s="1" t="s">
        <v>57</v>
      </c>
      <c r="G159" s="2">
        <v>35.3994666666666</v>
      </c>
      <c r="H159" s="6">
        <f>1+_xlfn.COUNTIFS(A:A,A159,O:O,"&lt;"&amp;O159)</f>
        <v>13</v>
      </c>
      <c r="I159" s="2">
        <f>_xlfn.AVERAGEIF(A:A,A159,G:G)</f>
        <v>48.688233333333315</v>
      </c>
      <c r="J159" s="2">
        <f t="shared" si="16"/>
        <v>-13.288766666666717</v>
      </c>
      <c r="K159" s="2">
        <f t="shared" si="17"/>
        <v>76.71123333333328</v>
      </c>
      <c r="L159" s="2">
        <f t="shared" si="18"/>
        <v>99.75069268934999</v>
      </c>
      <c r="M159" s="2">
        <f>SUMIF(A:A,A159,L:L)</f>
        <v>3587.994645348652</v>
      </c>
      <c r="N159" s="3">
        <f t="shared" si="19"/>
        <v>0.02780123789166275</v>
      </c>
      <c r="O159" s="7">
        <f t="shared" si="20"/>
        <v>35.96962134912301</v>
      </c>
      <c r="P159" s="3">
        <f t="shared" si="21"/>
      </c>
      <c r="Q159" s="3">
        <f>IF(ISNUMBER(P159),SUMIF(A:A,A159,P:P),"")</f>
      </c>
      <c r="R159" s="3">
        <f t="shared" si="22"/>
      </c>
      <c r="S159" s="8">
        <f t="shared" si="23"/>
      </c>
    </row>
    <row r="160" spans="1:19" ht="15">
      <c r="A160" s="1">
        <v>4</v>
      </c>
      <c r="B160" s="5">
        <v>0.6979166666666666</v>
      </c>
      <c r="C160" s="1" t="s">
        <v>22</v>
      </c>
      <c r="D160" s="1">
        <v>7</v>
      </c>
      <c r="E160" s="1">
        <v>8</v>
      </c>
      <c r="F160" s="1" t="s">
        <v>59</v>
      </c>
      <c r="G160" s="2">
        <v>29.794066666666602</v>
      </c>
      <c r="H160" s="6">
        <f>1+_xlfn.COUNTIFS(A:A,A160,O:O,"&lt;"&amp;O160)</f>
        <v>14</v>
      </c>
      <c r="I160" s="2">
        <f>_xlfn.AVERAGEIF(A:A,A160,G:G)</f>
        <v>48.688233333333315</v>
      </c>
      <c r="J160" s="2">
        <f t="shared" si="16"/>
        <v>-18.894166666666713</v>
      </c>
      <c r="K160" s="2">
        <f t="shared" si="17"/>
        <v>71.1058333333333</v>
      </c>
      <c r="L160" s="2">
        <f t="shared" si="18"/>
        <v>71.26105749358412</v>
      </c>
      <c r="M160" s="2">
        <f>SUMIF(A:A,A160,L:L)</f>
        <v>3587.994645348652</v>
      </c>
      <c r="N160" s="3">
        <f t="shared" si="19"/>
        <v>0.01986097097050142</v>
      </c>
      <c r="O160" s="7">
        <f t="shared" si="20"/>
        <v>50.35000562083564</v>
      </c>
      <c r="P160" s="3">
        <f t="shared" si="21"/>
      </c>
      <c r="Q160" s="3">
        <f>IF(ISNUMBER(P160),SUMIF(A:A,A160,P:P),"")</f>
      </c>
      <c r="R160" s="3">
        <f t="shared" si="22"/>
      </c>
      <c r="S160" s="8">
        <f t="shared" si="23"/>
      </c>
    </row>
    <row r="161" spans="1:19" ht="15">
      <c r="A161" s="1">
        <v>4</v>
      </c>
      <c r="B161" s="5">
        <v>0.6979166666666666</v>
      </c>
      <c r="C161" s="1" t="s">
        <v>22</v>
      </c>
      <c r="D161" s="1">
        <v>7</v>
      </c>
      <c r="E161" s="1">
        <v>14</v>
      </c>
      <c r="F161" s="1" t="s">
        <v>65</v>
      </c>
      <c r="G161" s="2">
        <v>40.616400000000006</v>
      </c>
      <c r="H161" s="6">
        <f>1+_xlfn.COUNTIFS(A:A,A161,O:O,"&lt;"&amp;O161)</f>
        <v>12</v>
      </c>
      <c r="I161" s="2">
        <f>_xlfn.AVERAGEIF(A:A,A161,G:G)</f>
        <v>48.688233333333315</v>
      </c>
      <c r="J161" s="2">
        <f t="shared" si="16"/>
        <v>-8.07183333333331</v>
      </c>
      <c r="K161" s="2">
        <f t="shared" si="17"/>
        <v>81.9281666666667</v>
      </c>
      <c r="L161" s="2">
        <f t="shared" si="18"/>
        <v>136.4134025845852</v>
      </c>
      <c r="M161" s="2">
        <f>SUMIF(A:A,A161,L:L)</f>
        <v>3587.994645348652</v>
      </c>
      <c r="N161" s="3">
        <f t="shared" si="19"/>
        <v>0.03801939971159842</v>
      </c>
      <c r="O161" s="7">
        <f t="shared" si="20"/>
        <v>26.30236162552914</v>
      </c>
      <c r="P161" s="3">
        <f t="shared" si="21"/>
      </c>
      <c r="Q161" s="3">
        <f>IF(ISNUMBER(P161),SUMIF(A:A,A161,P:P),"")</f>
      </c>
      <c r="R161" s="3">
        <f t="shared" si="22"/>
      </c>
      <c r="S161" s="8">
        <f t="shared" si="23"/>
      </c>
    </row>
    <row r="162" spans="1:19" ht="15">
      <c r="A162" s="1">
        <v>32</v>
      </c>
      <c r="B162" s="5">
        <v>0.7048611111111112</v>
      </c>
      <c r="C162" s="1" t="s">
        <v>294</v>
      </c>
      <c r="D162" s="1">
        <v>6</v>
      </c>
      <c r="E162" s="1">
        <v>4</v>
      </c>
      <c r="F162" s="1" t="s">
        <v>313</v>
      </c>
      <c r="G162" s="2">
        <v>69.1289333333332</v>
      </c>
      <c r="H162" s="6">
        <f>1+_xlfn.COUNTIFS(A:A,A162,O:O,"&lt;"&amp;O162)</f>
        <v>1</v>
      </c>
      <c r="I162" s="2">
        <f>_xlfn.AVERAGEIF(A:A,A162,G:G)</f>
        <v>49.722718518518484</v>
      </c>
      <c r="J162" s="2">
        <f t="shared" si="16"/>
        <v>19.40621481481471</v>
      </c>
      <c r="K162" s="2">
        <f t="shared" si="17"/>
        <v>109.40621481481472</v>
      </c>
      <c r="L162" s="2">
        <f t="shared" si="18"/>
        <v>709.3669048141254</v>
      </c>
      <c r="M162" s="2">
        <f>SUMIF(A:A,A162,L:L)</f>
        <v>2916.2805199724235</v>
      </c>
      <c r="N162" s="3">
        <f t="shared" si="19"/>
        <v>0.24324371402406555</v>
      </c>
      <c r="O162" s="7">
        <f t="shared" si="20"/>
        <v>4.1111031543494025</v>
      </c>
      <c r="P162" s="3">
        <f t="shared" si="21"/>
        <v>0.24324371402406555</v>
      </c>
      <c r="Q162" s="3">
        <f>IF(ISNUMBER(P162),SUMIF(A:A,A162,P:P),"")</f>
        <v>0.8795807074623648</v>
      </c>
      <c r="R162" s="3">
        <f t="shared" si="22"/>
        <v>0.2765450764897244</v>
      </c>
      <c r="S162" s="8">
        <f t="shared" si="23"/>
        <v>3.6160470209534075</v>
      </c>
    </row>
    <row r="163" spans="1:19" ht="15">
      <c r="A163" s="1">
        <v>32</v>
      </c>
      <c r="B163" s="5">
        <v>0.7048611111111112</v>
      </c>
      <c r="C163" s="1" t="s">
        <v>294</v>
      </c>
      <c r="D163" s="1">
        <v>6</v>
      </c>
      <c r="E163" s="1">
        <v>2</v>
      </c>
      <c r="F163" s="1" t="s">
        <v>312</v>
      </c>
      <c r="G163" s="2">
        <v>64.0154</v>
      </c>
      <c r="H163" s="6">
        <f>1+_xlfn.COUNTIFS(A:A,A163,O:O,"&lt;"&amp;O163)</f>
        <v>2</v>
      </c>
      <c r="I163" s="2">
        <f>_xlfn.AVERAGEIF(A:A,A163,G:G)</f>
        <v>49.722718518518484</v>
      </c>
      <c r="J163" s="2">
        <f t="shared" si="16"/>
        <v>14.292681481481516</v>
      </c>
      <c r="K163" s="2">
        <f t="shared" si="17"/>
        <v>104.29268148148151</v>
      </c>
      <c r="L163" s="2">
        <f t="shared" si="18"/>
        <v>521.9443060965579</v>
      </c>
      <c r="M163" s="2">
        <f>SUMIF(A:A,A163,L:L)</f>
        <v>2916.2805199724235</v>
      </c>
      <c r="N163" s="3">
        <f t="shared" si="19"/>
        <v>0.1789760287194503</v>
      </c>
      <c r="O163" s="7">
        <f t="shared" si="20"/>
        <v>5.587340422931871</v>
      </c>
      <c r="P163" s="3">
        <f t="shared" si="21"/>
        <v>0.1789760287194503</v>
      </c>
      <c r="Q163" s="3">
        <f>IF(ISNUMBER(P163),SUMIF(A:A,A163,P:P),"")</f>
        <v>0.8795807074623648</v>
      </c>
      <c r="R163" s="3">
        <f t="shared" si="22"/>
        <v>0.20347880211675543</v>
      </c>
      <c r="S163" s="8">
        <f t="shared" si="23"/>
        <v>4.914516842035484</v>
      </c>
    </row>
    <row r="164" spans="1:19" ht="15">
      <c r="A164" s="1">
        <v>32</v>
      </c>
      <c r="B164" s="5">
        <v>0.7048611111111112</v>
      </c>
      <c r="C164" s="1" t="s">
        <v>294</v>
      </c>
      <c r="D164" s="1">
        <v>6</v>
      </c>
      <c r="E164" s="1">
        <v>5</v>
      </c>
      <c r="F164" s="1" t="s">
        <v>314</v>
      </c>
      <c r="G164" s="2">
        <v>61.983233333333295</v>
      </c>
      <c r="H164" s="6">
        <f>1+_xlfn.COUNTIFS(A:A,A164,O:O,"&lt;"&amp;O164)</f>
        <v>3</v>
      </c>
      <c r="I164" s="2">
        <f>_xlfn.AVERAGEIF(A:A,A164,G:G)</f>
        <v>49.722718518518484</v>
      </c>
      <c r="J164" s="2">
        <f t="shared" si="16"/>
        <v>12.260514814814812</v>
      </c>
      <c r="K164" s="2">
        <f t="shared" si="17"/>
        <v>102.26051481481481</v>
      </c>
      <c r="L164" s="2">
        <f t="shared" si="18"/>
        <v>462.0304919930945</v>
      </c>
      <c r="M164" s="2">
        <f>SUMIF(A:A,A164,L:L)</f>
        <v>2916.2805199724235</v>
      </c>
      <c r="N164" s="3">
        <f t="shared" si="19"/>
        <v>0.15843142963402693</v>
      </c>
      <c r="O164" s="7">
        <f t="shared" si="20"/>
        <v>6.311878913861837</v>
      </c>
      <c r="P164" s="3">
        <f t="shared" si="21"/>
        <v>0.15843142963402693</v>
      </c>
      <c r="Q164" s="3">
        <f>IF(ISNUMBER(P164),SUMIF(A:A,A164,P:P),"")</f>
        <v>0.8795807074623648</v>
      </c>
      <c r="R164" s="3">
        <f t="shared" si="22"/>
        <v>0.18012153778487217</v>
      </c>
      <c r="S164" s="8">
        <f t="shared" si="23"/>
        <v>5.551806920471377</v>
      </c>
    </row>
    <row r="165" spans="1:19" ht="15">
      <c r="A165" s="1">
        <v>32</v>
      </c>
      <c r="B165" s="5">
        <v>0.7048611111111112</v>
      </c>
      <c r="C165" s="1" t="s">
        <v>294</v>
      </c>
      <c r="D165" s="1">
        <v>6</v>
      </c>
      <c r="E165" s="1">
        <v>6</v>
      </c>
      <c r="F165" s="1" t="s">
        <v>315</v>
      </c>
      <c r="G165" s="2">
        <v>61.4797333333333</v>
      </c>
      <c r="H165" s="6">
        <f>1+_xlfn.COUNTIFS(A:A,A165,O:O,"&lt;"&amp;O165)</f>
        <v>4</v>
      </c>
      <c r="I165" s="2">
        <f>_xlfn.AVERAGEIF(A:A,A165,G:G)</f>
        <v>49.722718518518484</v>
      </c>
      <c r="J165" s="2">
        <f aca="true" t="shared" si="24" ref="J165:J214">G165-I165</f>
        <v>11.757014814814816</v>
      </c>
      <c r="K165" s="2">
        <f aca="true" t="shared" si="25" ref="K165:K214">90+J165</f>
        <v>101.75701481481482</v>
      </c>
      <c r="L165" s="2">
        <f aca="true" t="shared" si="26" ref="L165:L214">EXP(0.06*K165)</f>
        <v>448.281278364168</v>
      </c>
      <c r="M165" s="2">
        <f>SUMIF(A:A,A165,L:L)</f>
        <v>2916.2805199724235</v>
      </c>
      <c r="N165" s="3">
        <f aca="true" t="shared" si="27" ref="N165:N214">L165/M165</f>
        <v>0.15371678934659103</v>
      </c>
      <c r="O165" s="7">
        <f aca="true" t="shared" si="28" ref="O165:O214">1/N165</f>
        <v>6.50547024987142</v>
      </c>
      <c r="P165" s="3">
        <f aca="true" t="shared" si="29" ref="P165:P214">IF(O165&gt;21,"",N165)</f>
        <v>0.15371678934659103</v>
      </c>
      <c r="Q165" s="3">
        <f>IF(ISNUMBER(P165),SUMIF(A:A,A165,P:P),"")</f>
        <v>0.8795807074623648</v>
      </c>
      <c r="R165" s="3">
        <f aca="true" t="shared" si="30" ref="R165:R214">_xlfn.IFERROR(P165*(1/Q165),"")</f>
        <v>0.17476143808346115</v>
      </c>
      <c r="S165" s="8">
        <f aca="true" t="shared" si="31" ref="S165:S214">_xlfn.IFERROR(1/R165,"")</f>
        <v>5.722086124757271</v>
      </c>
    </row>
    <row r="166" spans="1:19" ht="15">
      <c r="A166" s="1">
        <v>32</v>
      </c>
      <c r="B166" s="5">
        <v>0.7048611111111112</v>
      </c>
      <c r="C166" s="1" t="s">
        <v>294</v>
      </c>
      <c r="D166" s="1">
        <v>6</v>
      </c>
      <c r="E166" s="1">
        <v>1</v>
      </c>
      <c r="F166" s="1" t="s">
        <v>311</v>
      </c>
      <c r="G166" s="2">
        <v>60.5312</v>
      </c>
      <c r="H166" s="6">
        <f>1+_xlfn.COUNTIFS(A:A,A166,O:O,"&lt;"&amp;O166)</f>
        <v>5</v>
      </c>
      <c r="I166" s="2">
        <f>_xlfn.AVERAGEIF(A:A,A166,G:G)</f>
        <v>49.722718518518484</v>
      </c>
      <c r="J166" s="2">
        <f t="shared" si="24"/>
        <v>10.808481481481515</v>
      </c>
      <c r="K166" s="2">
        <f t="shared" si="25"/>
        <v>100.80848148148152</v>
      </c>
      <c r="L166" s="2">
        <f t="shared" si="26"/>
        <v>423.48110164811186</v>
      </c>
      <c r="M166" s="2">
        <f>SUMIF(A:A,A166,L:L)</f>
        <v>2916.2805199724235</v>
      </c>
      <c r="N166" s="3">
        <f t="shared" si="27"/>
        <v>0.1452127457382311</v>
      </c>
      <c r="O166" s="7">
        <f t="shared" si="28"/>
        <v>6.886447845305934</v>
      </c>
      <c r="P166" s="3">
        <f t="shared" si="29"/>
        <v>0.1452127457382311</v>
      </c>
      <c r="Q166" s="3">
        <f>IF(ISNUMBER(P166),SUMIF(A:A,A166,P:P),"")</f>
        <v>0.8795807074623648</v>
      </c>
      <c r="R166" s="3">
        <f t="shared" si="30"/>
        <v>0.16509314552518695</v>
      </c>
      <c r="S166" s="8">
        <f t="shared" si="31"/>
        <v>6.057186667676872</v>
      </c>
    </row>
    <row r="167" spans="1:19" ht="15">
      <c r="A167" s="1">
        <v>32</v>
      </c>
      <c r="B167" s="5">
        <v>0.7048611111111112</v>
      </c>
      <c r="C167" s="1" t="s">
        <v>294</v>
      </c>
      <c r="D167" s="1">
        <v>6</v>
      </c>
      <c r="E167" s="1">
        <v>7</v>
      </c>
      <c r="F167" s="1" t="s">
        <v>316</v>
      </c>
      <c r="G167" s="2">
        <v>39.9205333333333</v>
      </c>
      <c r="H167" s="6">
        <f>1+_xlfn.COUNTIFS(A:A,A167,O:O,"&lt;"&amp;O167)</f>
        <v>7</v>
      </c>
      <c r="I167" s="2">
        <f>_xlfn.AVERAGEIF(A:A,A167,G:G)</f>
        <v>49.722718518518484</v>
      </c>
      <c r="J167" s="2">
        <f t="shared" si="24"/>
        <v>-9.80218518518518</v>
      </c>
      <c r="K167" s="2">
        <f t="shared" si="25"/>
        <v>80.19781481481482</v>
      </c>
      <c r="L167" s="2">
        <f t="shared" si="26"/>
        <v>122.96120374230726</v>
      </c>
      <c r="M167" s="2">
        <f>SUMIF(A:A,A167,L:L)</f>
        <v>2916.2805199724235</v>
      </c>
      <c r="N167" s="3">
        <f t="shared" si="27"/>
        <v>0.04216370918373449</v>
      </c>
      <c r="O167" s="7">
        <f t="shared" si="28"/>
        <v>23.717078486675703</v>
      </c>
      <c r="P167" s="3">
        <f t="shared" si="29"/>
      </c>
      <c r="Q167" s="3">
        <f>IF(ISNUMBER(P167),SUMIF(A:A,A167,P:P),"")</f>
      </c>
      <c r="R167" s="3">
        <f t="shared" si="30"/>
      </c>
      <c r="S167" s="8">
        <f t="shared" si="31"/>
      </c>
    </row>
    <row r="168" spans="1:19" ht="15">
      <c r="A168" s="1">
        <v>32</v>
      </c>
      <c r="B168" s="5">
        <v>0.7048611111111112</v>
      </c>
      <c r="C168" s="1" t="s">
        <v>294</v>
      </c>
      <c r="D168" s="1">
        <v>6</v>
      </c>
      <c r="E168" s="1">
        <v>9</v>
      </c>
      <c r="F168" s="1" t="s">
        <v>317</v>
      </c>
      <c r="G168" s="2">
        <v>40.6228</v>
      </c>
      <c r="H168" s="6">
        <f>1+_xlfn.COUNTIFS(A:A,A168,O:O,"&lt;"&amp;O168)</f>
        <v>6</v>
      </c>
      <c r="I168" s="2">
        <f>_xlfn.AVERAGEIF(A:A,A168,G:G)</f>
        <v>49.722718518518484</v>
      </c>
      <c r="J168" s="2">
        <f t="shared" si="24"/>
        <v>-9.099918518518486</v>
      </c>
      <c r="K168" s="2">
        <f t="shared" si="25"/>
        <v>80.90008148148152</v>
      </c>
      <c r="L168" s="2">
        <f t="shared" si="26"/>
        <v>128.25300170560214</v>
      </c>
      <c r="M168" s="2">
        <f>SUMIF(A:A,A168,L:L)</f>
        <v>2916.2805199724235</v>
      </c>
      <c r="N168" s="3">
        <f t="shared" si="27"/>
        <v>0.04397828015077744</v>
      </c>
      <c r="O168" s="7">
        <f t="shared" si="28"/>
        <v>22.73849719842494</v>
      </c>
      <c r="P168" s="3">
        <f t="shared" si="29"/>
      </c>
      <c r="Q168" s="3">
        <f>IF(ISNUMBER(P168),SUMIF(A:A,A168,P:P),"")</f>
      </c>
      <c r="R168" s="3">
        <f t="shared" si="30"/>
      </c>
      <c r="S168" s="8">
        <f t="shared" si="31"/>
      </c>
    </row>
    <row r="169" spans="1:19" ht="15">
      <c r="A169" s="1">
        <v>32</v>
      </c>
      <c r="B169" s="5">
        <v>0.7048611111111112</v>
      </c>
      <c r="C169" s="1" t="s">
        <v>294</v>
      </c>
      <c r="D169" s="1">
        <v>6</v>
      </c>
      <c r="E169" s="1">
        <v>10</v>
      </c>
      <c r="F169" s="1" t="s">
        <v>318</v>
      </c>
      <c r="G169" s="2">
        <v>24.4835333333333</v>
      </c>
      <c r="H169" s="6">
        <f>1+_xlfn.COUNTIFS(A:A,A169,O:O,"&lt;"&amp;O169)</f>
        <v>9</v>
      </c>
      <c r="I169" s="2">
        <f>_xlfn.AVERAGEIF(A:A,A169,G:G)</f>
        <v>49.722718518518484</v>
      </c>
      <c r="J169" s="2">
        <f t="shared" si="24"/>
        <v>-25.239185185185185</v>
      </c>
      <c r="K169" s="2">
        <f t="shared" si="25"/>
        <v>64.76081481481481</v>
      </c>
      <c r="L169" s="2">
        <f t="shared" si="26"/>
        <v>48.69853214569833</v>
      </c>
      <c r="M169" s="2">
        <f>SUMIF(A:A,A169,L:L)</f>
        <v>2916.2805199724235</v>
      </c>
      <c r="N169" s="3">
        <f t="shared" si="27"/>
        <v>0.016698850406256127</v>
      </c>
      <c r="O169" s="7">
        <f t="shared" si="28"/>
        <v>59.88436183758828</v>
      </c>
      <c r="P169" s="3">
        <f t="shared" si="29"/>
      </c>
      <c r="Q169" s="3">
        <f>IF(ISNUMBER(P169),SUMIF(A:A,A169,P:P),"")</f>
      </c>
      <c r="R169" s="3">
        <f t="shared" si="30"/>
      </c>
      <c r="S169" s="8">
        <f t="shared" si="31"/>
      </c>
    </row>
    <row r="170" spans="1:19" ht="15">
      <c r="A170" s="1">
        <v>32</v>
      </c>
      <c r="B170" s="5">
        <v>0.7048611111111112</v>
      </c>
      <c r="C170" s="1" t="s">
        <v>294</v>
      </c>
      <c r="D170" s="1">
        <v>6</v>
      </c>
      <c r="E170" s="1">
        <v>11</v>
      </c>
      <c r="F170" s="1" t="s">
        <v>319</v>
      </c>
      <c r="G170" s="2">
        <v>25.3391</v>
      </c>
      <c r="H170" s="6">
        <f>1+_xlfn.COUNTIFS(A:A,A170,O:O,"&lt;"&amp;O170)</f>
        <v>8</v>
      </c>
      <c r="I170" s="2">
        <f>_xlfn.AVERAGEIF(A:A,A170,G:G)</f>
        <v>49.722718518518484</v>
      </c>
      <c r="J170" s="2">
        <f t="shared" si="24"/>
        <v>-24.383618518518485</v>
      </c>
      <c r="K170" s="2">
        <f t="shared" si="25"/>
        <v>65.61638148148151</v>
      </c>
      <c r="L170" s="2">
        <f t="shared" si="26"/>
        <v>51.26369946275873</v>
      </c>
      <c r="M170" s="2">
        <f>SUMIF(A:A,A170,L:L)</f>
        <v>2916.2805199724235</v>
      </c>
      <c r="N170" s="3">
        <f t="shared" si="27"/>
        <v>0.01757845279686725</v>
      </c>
      <c r="O170" s="7">
        <f t="shared" si="28"/>
        <v>56.88782804469659</v>
      </c>
      <c r="P170" s="3">
        <f t="shared" si="29"/>
      </c>
      <c r="Q170" s="3">
        <f>IF(ISNUMBER(P170),SUMIF(A:A,A170,P:P),"")</f>
      </c>
      <c r="R170" s="3">
        <f t="shared" si="30"/>
      </c>
      <c r="S170" s="8">
        <f t="shared" si="31"/>
      </c>
    </row>
    <row r="171" spans="1:19" ht="15">
      <c r="A171" s="1">
        <v>29</v>
      </c>
      <c r="B171" s="5">
        <v>0.7083333333333334</v>
      </c>
      <c r="C171" s="1" t="s">
        <v>231</v>
      </c>
      <c r="D171" s="1">
        <v>8</v>
      </c>
      <c r="E171" s="1">
        <v>4</v>
      </c>
      <c r="F171" s="1" t="s">
        <v>285</v>
      </c>
      <c r="G171" s="2">
        <v>76.2717</v>
      </c>
      <c r="H171" s="6">
        <f>1+_xlfn.COUNTIFS(A:A,A171,O:O,"&lt;"&amp;O171)</f>
        <v>1</v>
      </c>
      <c r="I171" s="2">
        <f>_xlfn.AVERAGEIF(A:A,A171,G:G)</f>
        <v>46.16032424242423</v>
      </c>
      <c r="J171" s="2">
        <f t="shared" si="24"/>
        <v>30.111375757575765</v>
      </c>
      <c r="K171" s="2">
        <f t="shared" si="25"/>
        <v>120.11137575757576</v>
      </c>
      <c r="L171" s="2">
        <f t="shared" si="26"/>
        <v>1348.4115451778375</v>
      </c>
      <c r="M171" s="2">
        <f>SUMIF(A:A,A171,L:L)</f>
        <v>3823.7030728722407</v>
      </c>
      <c r="N171" s="3">
        <f t="shared" si="27"/>
        <v>0.3526454642214033</v>
      </c>
      <c r="O171" s="7">
        <f t="shared" si="28"/>
        <v>2.835709236209443</v>
      </c>
      <c r="P171" s="3">
        <f t="shared" si="29"/>
        <v>0.3526454642214033</v>
      </c>
      <c r="Q171" s="3">
        <f>IF(ISNUMBER(P171),SUMIF(A:A,A171,P:P),"")</f>
        <v>0.8678257071482569</v>
      </c>
      <c r="R171" s="3">
        <f t="shared" si="30"/>
        <v>0.4063551716855956</v>
      </c>
      <c r="S171" s="8">
        <f t="shared" si="31"/>
        <v>2.460901373180303</v>
      </c>
    </row>
    <row r="172" spans="1:19" ht="15">
      <c r="A172" s="1">
        <v>29</v>
      </c>
      <c r="B172" s="5">
        <v>0.7083333333333334</v>
      </c>
      <c r="C172" s="1" t="s">
        <v>231</v>
      </c>
      <c r="D172" s="1">
        <v>8</v>
      </c>
      <c r="E172" s="1">
        <v>1</v>
      </c>
      <c r="F172" s="1" t="s">
        <v>283</v>
      </c>
      <c r="G172" s="2">
        <v>66.8057333333333</v>
      </c>
      <c r="H172" s="6">
        <f>1+_xlfn.COUNTIFS(A:A,A172,O:O,"&lt;"&amp;O172)</f>
        <v>2</v>
      </c>
      <c r="I172" s="2">
        <f>_xlfn.AVERAGEIF(A:A,A172,G:G)</f>
        <v>46.16032424242423</v>
      </c>
      <c r="J172" s="2">
        <f t="shared" si="24"/>
        <v>20.645409090909062</v>
      </c>
      <c r="K172" s="2">
        <f t="shared" si="25"/>
        <v>110.64540909090906</v>
      </c>
      <c r="L172" s="2">
        <f t="shared" si="26"/>
        <v>764.1197711912474</v>
      </c>
      <c r="M172" s="2">
        <f>SUMIF(A:A,A172,L:L)</f>
        <v>3823.7030728722407</v>
      </c>
      <c r="N172" s="3">
        <f t="shared" si="27"/>
        <v>0.1998376329512599</v>
      </c>
      <c r="O172" s="7">
        <f t="shared" si="28"/>
        <v>5.004062474278299</v>
      </c>
      <c r="P172" s="3">
        <f t="shared" si="29"/>
        <v>0.1998376329512599</v>
      </c>
      <c r="Q172" s="3">
        <f>IF(ISNUMBER(P172),SUMIF(A:A,A172,P:P),"")</f>
        <v>0.8678257071482569</v>
      </c>
      <c r="R172" s="3">
        <f t="shared" si="30"/>
        <v>0.2302739263255314</v>
      </c>
      <c r="S172" s="8">
        <f t="shared" si="31"/>
        <v>4.34265405535462</v>
      </c>
    </row>
    <row r="173" spans="1:19" ht="15">
      <c r="A173" s="1">
        <v>29</v>
      </c>
      <c r="B173" s="5">
        <v>0.7083333333333334</v>
      </c>
      <c r="C173" s="1" t="s">
        <v>231</v>
      </c>
      <c r="D173" s="1">
        <v>8</v>
      </c>
      <c r="E173" s="1">
        <v>7</v>
      </c>
      <c r="F173" s="1" t="s">
        <v>288</v>
      </c>
      <c r="G173" s="2">
        <v>53.2395333333333</v>
      </c>
      <c r="H173" s="6">
        <f>1+_xlfn.COUNTIFS(A:A,A173,O:O,"&lt;"&amp;O173)</f>
        <v>3</v>
      </c>
      <c r="I173" s="2">
        <f>_xlfn.AVERAGEIF(A:A,A173,G:G)</f>
        <v>46.16032424242423</v>
      </c>
      <c r="J173" s="2">
        <f t="shared" si="24"/>
        <v>7.0792090909090675</v>
      </c>
      <c r="K173" s="2">
        <f t="shared" si="25"/>
        <v>97.07920909090907</v>
      </c>
      <c r="L173" s="2">
        <f t="shared" si="26"/>
        <v>338.5773402090685</v>
      </c>
      <c r="M173" s="2">
        <f>SUMIF(A:A,A173,L:L)</f>
        <v>3823.7030728722407</v>
      </c>
      <c r="N173" s="3">
        <f t="shared" si="27"/>
        <v>0.08854697494979397</v>
      </c>
      <c r="O173" s="7">
        <f t="shared" si="28"/>
        <v>11.293440578483894</v>
      </c>
      <c r="P173" s="3">
        <f t="shared" si="29"/>
        <v>0.08854697494979397</v>
      </c>
      <c r="Q173" s="3">
        <f>IF(ISNUMBER(P173),SUMIF(A:A,A173,P:P),"")</f>
        <v>0.8678257071482569</v>
      </c>
      <c r="R173" s="3">
        <f t="shared" si="30"/>
        <v>0.1020331320222885</v>
      </c>
      <c r="S173" s="8">
        <f t="shared" si="31"/>
        <v>9.800738056159604</v>
      </c>
    </row>
    <row r="174" spans="1:19" ht="15">
      <c r="A174" s="1">
        <v>29</v>
      </c>
      <c r="B174" s="5">
        <v>0.7083333333333334</v>
      </c>
      <c r="C174" s="1" t="s">
        <v>231</v>
      </c>
      <c r="D174" s="1">
        <v>8</v>
      </c>
      <c r="E174" s="1">
        <v>5</v>
      </c>
      <c r="F174" s="1" t="s">
        <v>286</v>
      </c>
      <c r="G174" s="2">
        <v>51.415433333333304</v>
      </c>
      <c r="H174" s="6">
        <f>1+_xlfn.COUNTIFS(A:A,A174,O:O,"&lt;"&amp;O174)</f>
        <v>4</v>
      </c>
      <c r="I174" s="2">
        <f>_xlfn.AVERAGEIF(A:A,A174,G:G)</f>
        <v>46.16032424242423</v>
      </c>
      <c r="J174" s="2">
        <f t="shared" si="24"/>
        <v>5.255109090909073</v>
      </c>
      <c r="K174" s="2">
        <f t="shared" si="25"/>
        <v>95.25510909090907</v>
      </c>
      <c r="L174" s="2">
        <f t="shared" si="26"/>
        <v>303.4772186138933</v>
      </c>
      <c r="M174" s="2">
        <f>SUMIF(A:A,A174,L:L)</f>
        <v>3823.7030728722407</v>
      </c>
      <c r="N174" s="3">
        <f t="shared" si="27"/>
        <v>0.07936736007744742</v>
      </c>
      <c r="O174" s="7">
        <f t="shared" si="28"/>
        <v>12.599637924509402</v>
      </c>
      <c r="P174" s="3">
        <f t="shared" si="29"/>
        <v>0.07936736007744742</v>
      </c>
      <c r="Q174" s="3">
        <f>IF(ISNUMBER(P174),SUMIF(A:A,A174,P:P),"")</f>
        <v>0.8678257071482569</v>
      </c>
      <c r="R174" s="3">
        <f t="shared" si="30"/>
        <v>0.09145541486464462</v>
      </c>
      <c r="S174" s="8">
        <f t="shared" si="31"/>
        <v>10.934289691649367</v>
      </c>
    </row>
    <row r="175" spans="1:19" ht="15">
      <c r="A175" s="1">
        <v>29</v>
      </c>
      <c r="B175" s="5">
        <v>0.7083333333333334</v>
      </c>
      <c r="C175" s="1" t="s">
        <v>231</v>
      </c>
      <c r="D175" s="1">
        <v>8</v>
      </c>
      <c r="E175" s="1">
        <v>12</v>
      </c>
      <c r="F175" s="1" t="s">
        <v>290</v>
      </c>
      <c r="G175" s="2">
        <v>50.813399999999994</v>
      </c>
      <c r="H175" s="6">
        <f>1+_xlfn.COUNTIFS(A:A,A175,O:O,"&lt;"&amp;O175)</f>
        <v>5</v>
      </c>
      <c r="I175" s="2">
        <f>_xlfn.AVERAGEIF(A:A,A175,G:G)</f>
        <v>46.16032424242423</v>
      </c>
      <c r="J175" s="2">
        <f t="shared" si="24"/>
        <v>4.653075757575763</v>
      </c>
      <c r="K175" s="2">
        <f t="shared" si="25"/>
        <v>94.65307575757576</v>
      </c>
      <c r="L175" s="2">
        <f t="shared" si="26"/>
        <v>292.71064035258433</v>
      </c>
      <c r="M175" s="2">
        <f>SUMIF(A:A,A175,L:L)</f>
        <v>3823.7030728722407</v>
      </c>
      <c r="N175" s="3">
        <f t="shared" si="27"/>
        <v>0.07655161365150398</v>
      </c>
      <c r="O175" s="7">
        <f t="shared" si="28"/>
        <v>13.063081916893772</v>
      </c>
      <c r="P175" s="3">
        <f t="shared" si="29"/>
        <v>0.07655161365150398</v>
      </c>
      <c r="Q175" s="3">
        <f>IF(ISNUMBER(P175),SUMIF(A:A,A175,P:P),"")</f>
        <v>0.8678257071482569</v>
      </c>
      <c r="R175" s="3">
        <f t="shared" si="30"/>
        <v>0.08821081585962529</v>
      </c>
      <c r="S175" s="8">
        <f t="shared" si="31"/>
        <v>11.336478302063943</v>
      </c>
    </row>
    <row r="176" spans="1:19" ht="15">
      <c r="A176" s="1">
        <v>29</v>
      </c>
      <c r="B176" s="5">
        <v>0.7083333333333334</v>
      </c>
      <c r="C176" s="1" t="s">
        <v>231</v>
      </c>
      <c r="D176" s="1">
        <v>8</v>
      </c>
      <c r="E176" s="1">
        <v>2</v>
      </c>
      <c r="F176" s="1" t="s">
        <v>284</v>
      </c>
      <c r="G176" s="2">
        <v>49.5296666666667</v>
      </c>
      <c r="H176" s="6">
        <f>1+_xlfn.COUNTIFS(A:A,A176,O:O,"&lt;"&amp;O176)</f>
        <v>6</v>
      </c>
      <c r="I176" s="2">
        <f>_xlfn.AVERAGEIF(A:A,A176,G:G)</f>
        <v>46.16032424242423</v>
      </c>
      <c r="J176" s="2">
        <f t="shared" si="24"/>
        <v>3.3693424242424683</v>
      </c>
      <c r="K176" s="2">
        <f t="shared" si="25"/>
        <v>93.36934242424246</v>
      </c>
      <c r="L176" s="2">
        <f t="shared" si="26"/>
        <v>271.0113075956842</v>
      </c>
      <c r="M176" s="2">
        <f>SUMIF(A:A,A176,L:L)</f>
        <v>3823.7030728722407</v>
      </c>
      <c r="N176" s="3">
        <f t="shared" si="27"/>
        <v>0.07087666129684839</v>
      </c>
      <c r="O176" s="7">
        <f t="shared" si="28"/>
        <v>14.109016729946704</v>
      </c>
      <c r="P176" s="3">
        <f t="shared" si="29"/>
        <v>0.07087666129684839</v>
      </c>
      <c r="Q176" s="3">
        <f>IF(ISNUMBER(P176),SUMIF(A:A,A176,P:P),"")</f>
        <v>0.8678257071482569</v>
      </c>
      <c r="R176" s="3">
        <f t="shared" si="30"/>
        <v>0.08167153924231473</v>
      </c>
      <c r="S176" s="8">
        <f t="shared" si="31"/>
        <v>12.244167420832586</v>
      </c>
    </row>
    <row r="177" spans="1:19" ht="15">
      <c r="A177" s="1">
        <v>29</v>
      </c>
      <c r="B177" s="5">
        <v>0.7083333333333334</v>
      </c>
      <c r="C177" s="1" t="s">
        <v>231</v>
      </c>
      <c r="D177" s="1">
        <v>8</v>
      </c>
      <c r="E177" s="1">
        <v>6</v>
      </c>
      <c r="F177" s="1" t="s">
        <v>287</v>
      </c>
      <c r="G177" s="2">
        <v>41.8849</v>
      </c>
      <c r="H177" s="6">
        <f>1+_xlfn.COUNTIFS(A:A,A177,O:O,"&lt;"&amp;O177)</f>
        <v>7</v>
      </c>
      <c r="I177" s="2">
        <f>_xlfn.AVERAGEIF(A:A,A177,G:G)</f>
        <v>46.16032424242423</v>
      </c>
      <c r="J177" s="2">
        <f t="shared" si="24"/>
        <v>-4.275424242424229</v>
      </c>
      <c r="K177" s="2">
        <f t="shared" si="25"/>
        <v>85.72457575757576</v>
      </c>
      <c r="L177" s="2">
        <f t="shared" si="26"/>
        <v>171.30995969284808</v>
      </c>
      <c r="M177" s="2">
        <f>SUMIF(A:A,A177,L:L)</f>
        <v>3823.7030728722407</v>
      </c>
      <c r="N177" s="3">
        <f t="shared" si="27"/>
        <v>0.044802108434681784</v>
      </c>
      <c r="O177" s="7">
        <f t="shared" si="28"/>
        <v>22.320378101354923</v>
      </c>
      <c r="P177" s="3">
        <f t="shared" si="29"/>
      </c>
      <c r="Q177" s="3">
        <f>IF(ISNUMBER(P177),SUMIF(A:A,A177,P:P),"")</f>
      </c>
      <c r="R177" s="3">
        <f t="shared" si="30"/>
      </c>
      <c r="S177" s="8">
        <f t="shared" si="31"/>
      </c>
    </row>
    <row r="178" spans="1:19" ht="15">
      <c r="A178" s="1">
        <v>29</v>
      </c>
      <c r="B178" s="5">
        <v>0.7083333333333334</v>
      </c>
      <c r="C178" s="1" t="s">
        <v>231</v>
      </c>
      <c r="D178" s="1">
        <v>8</v>
      </c>
      <c r="E178" s="1">
        <v>10</v>
      </c>
      <c r="F178" s="1" t="s">
        <v>289</v>
      </c>
      <c r="G178" s="2">
        <v>32.8175</v>
      </c>
      <c r="H178" s="6">
        <f>1+_xlfn.COUNTIFS(A:A,A178,O:O,"&lt;"&amp;O178)</f>
        <v>8</v>
      </c>
      <c r="I178" s="2">
        <f>_xlfn.AVERAGEIF(A:A,A178,G:G)</f>
        <v>46.16032424242423</v>
      </c>
      <c r="J178" s="2">
        <f t="shared" si="24"/>
        <v>-13.342824242424228</v>
      </c>
      <c r="K178" s="2">
        <f t="shared" si="25"/>
        <v>76.65717575757577</v>
      </c>
      <c r="L178" s="2">
        <f t="shared" si="26"/>
        <v>99.42767997344006</v>
      </c>
      <c r="M178" s="2">
        <f>SUMIF(A:A,A178,L:L)</f>
        <v>3823.7030728722407</v>
      </c>
      <c r="N178" s="3">
        <f t="shared" si="27"/>
        <v>0.026002981423647323</v>
      </c>
      <c r="O178" s="7">
        <f t="shared" si="28"/>
        <v>38.45712857720968</v>
      </c>
      <c r="P178" s="3">
        <f t="shared" si="29"/>
      </c>
      <c r="Q178" s="3">
        <f>IF(ISNUMBER(P178),SUMIF(A:A,A178,P:P),"")</f>
      </c>
      <c r="R178" s="3">
        <f t="shared" si="30"/>
      </c>
      <c r="S178" s="8">
        <f t="shared" si="31"/>
      </c>
    </row>
    <row r="179" spans="1:19" ht="15">
      <c r="A179" s="1">
        <v>29</v>
      </c>
      <c r="B179" s="5">
        <v>0.7083333333333334</v>
      </c>
      <c r="C179" s="1" t="s">
        <v>231</v>
      </c>
      <c r="D179" s="1">
        <v>8</v>
      </c>
      <c r="E179" s="1">
        <v>13</v>
      </c>
      <c r="F179" s="1" t="s">
        <v>291</v>
      </c>
      <c r="G179" s="2">
        <v>22.4145</v>
      </c>
      <c r="H179" s="6">
        <f>1+_xlfn.COUNTIFS(A:A,A179,O:O,"&lt;"&amp;O179)</f>
        <v>11</v>
      </c>
      <c r="I179" s="2">
        <f>_xlfn.AVERAGEIF(A:A,A179,G:G)</f>
        <v>46.16032424242423</v>
      </c>
      <c r="J179" s="2">
        <f t="shared" si="24"/>
        <v>-23.74582424242423</v>
      </c>
      <c r="K179" s="2">
        <f t="shared" si="25"/>
        <v>66.25417575757577</v>
      </c>
      <c r="L179" s="2">
        <f t="shared" si="26"/>
        <v>53.263460151955435</v>
      </c>
      <c r="M179" s="2">
        <f>SUMIF(A:A,A179,L:L)</f>
        <v>3823.7030728722407</v>
      </c>
      <c r="N179" s="3">
        <f t="shared" si="27"/>
        <v>0.013929810745462949</v>
      </c>
      <c r="O179" s="7">
        <f t="shared" si="28"/>
        <v>71.7884842998106</v>
      </c>
      <c r="P179" s="3">
        <f t="shared" si="29"/>
      </c>
      <c r="Q179" s="3">
        <f>IF(ISNUMBER(P179),SUMIF(A:A,A179,P:P),"")</f>
      </c>
      <c r="R179" s="3">
        <f t="shared" si="30"/>
      </c>
      <c r="S179" s="8">
        <f t="shared" si="31"/>
      </c>
    </row>
    <row r="180" spans="1:19" ht="15">
      <c r="A180" s="1">
        <v>29</v>
      </c>
      <c r="B180" s="5">
        <v>0.7083333333333334</v>
      </c>
      <c r="C180" s="1" t="s">
        <v>231</v>
      </c>
      <c r="D180" s="1">
        <v>8</v>
      </c>
      <c r="E180" s="1">
        <v>14</v>
      </c>
      <c r="F180" s="1" t="s">
        <v>292</v>
      </c>
      <c r="G180" s="2">
        <v>31.2166333333333</v>
      </c>
      <c r="H180" s="6">
        <f>1+_xlfn.COUNTIFS(A:A,A180,O:O,"&lt;"&amp;O180)</f>
        <v>10</v>
      </c>
      <c r="I180" s="2">
        <f>_xlfn.AVERAGEIF(A:A,A180,G:G)</f>
        <v>46.16032424242423</v>
      </c>
      <c r="J180" s="2">
        <f t="shared" si="24"/>
        <v>-14.943690909090932</v>
      </c>
      <c r="K180" s="2">
        <f t="shared" si="25"/>
        <v>75.05630909090907</v>
      </c>
      <c r="L180" s="2">
        <f t="shared" si="26"/>
        <v>90.32177260277275</v>
      </c>
      <c r="M180" s="2">
        <f>SUMIF(A:A,A180,L:L)</f>
        <v>3823.7030728722407</v>
      </c>
      <c r="N180" s="3">
        <f t="shared" si="27"/>
        <v>0.02362154458163144</v>
      </c>
      <c r="O180" s="7">
        <f t="shared" si="28"/>
        <v>42.33423417948795</v>
      </c>
      <c r="P180" s="3">
        <f t="shared" si="29"/>
      </c>
      <c r="Q180" s="3">
        <f>IF(ISNUMBER(P180),SUMIF(A:A,A180,P:P),"")</f>
      </c>
      <c r="R180" s="3">
        <f t="shared" si="30"/>
      </c>
      <c r="S180" s="8">
        <f t="shared" si="31"/>
      </c>
    </row>
    <row r="181" spans="1:19" ht="15">
      <c r="A181" s="1">
        <v>29</v>
      </c>
      <c r="B181" s="5">
        <v>0.7083333333333334</v>
      </c>
      <c r="C181" s="1" t="s">
        <v>231</v>
      </c>
      <c r="D181" s="1">
        <v>8</v>
      </c>
      <c r="E181" s="1">
        <v>16</v>
      </c>
      <c r="F181" s="1" t="s">
        <v>293</v>
      </c>
      <c r="G181" s="2">
        <v>31.3545666666667</v>
      </c>
      <c r="H181" s="6">
        <f>1+_xlfn.COUNTIFS(A:A,A181,O:O,"&lt;"&amp;O181)</f>
        <v>9</v>
      </c>
      <c r="I181" s="2">
        <f>_xlfn.AVERAGEIF(A:A,A181,G:G)</f>
        <v>46.16032424242423</v>
      </c>
      <c r="J181" s="2">
        <f t="shared" si="24"/>
        <v>-14.805757575757532</v>
      </c>
      <c r="K181" s="2">
        <f t="shared" si="25"/>
        <v>75.19424242424247</v>
      </c>
      <c r="L181" s="2">
        <f t="shared" si="26"/>
        <v>91.07237731090834</v>
      </c>
      <c r="M181" s="2">
        <f>SUMIF(A:A,A181,L:L)</f>
        <v>3823.7030728722407</v>
      </c>
      <c r="N181" s="3">
        <f t="shared" si="27"/>
        <v>0.023817847666319378</v>
      </c>
      <c r="O181" s="7">
        <f t="shared" si="28"/>
        <v>41.985321848123654</v>
      </c>
      <c r="P181" s="3">
        <f t="shared" si="29"/>
      </c>
      <c r="Q181" s="3">
        <f>IF(ISNUMBER(P181),SUMIF(A:A,A181,P:P),"")</f>
      </c>
      <c r="R181" s="3">
        <f t="shared" si="30"/>
      </c>
      <c r="S181" s="8">
        <f t="shared" si="31"/>
      </c>
    </row>
    <row r="182" spans="1:19" ht="15">
      <c r="A182" s="1">
        <v>36</v>
      </c>
      <c r="B182" s="5">
        <v>0.7111111111111111</v>
      </c>
      <c r="C182" s="1" t="s">
        <v>330</v>
      </c>
      <c r="D182" s="1">
        <v>4</v>
      </c>
      <c r="E182" s="1">
        <v>9</v>
      </c>
      <c r="F182" s="1" t="s">
        <v>357</v>
      </c>
      <c r="G182" s="2">
        <v>64.4720333333333</v>
      </c>
      <c r="H182" s="6">
        <f>1+_xlfn.COUNTIFS(A:A,A182,O:O,"&lt;"&amp;O182)</f>
        <v>1</v>
      </c>
      <c r="I182" s="2">
        <f>_xlfn.AVERAGEIF(A:A,A182,G:G)</f>
        <v>49.72168999999999</v>
      </c>
      <c r="J182" s="2">
        <f t="shared" si="24"/>
        <v>14.750343333333312</v>
      </c>
      <c r="K182" s="2">
        <f t="shared" si="25"/>
        <v>104.75034333333332</v>
      </c>
      <c r="L182" s="2">
        <f t="shared" si="26"/>
        <v>536.4753419157132</v>
      </c>
      <c r="M182" s="2">
        <f>SUMIF(A:A,A182,L:L)</f>
        <v>2751.4619143368127</v>
      </c>
      <c r="N182" s="3">
        <f t="shared" si="27"/>
        <v>0.1949782910387914</v>
      </c>
      <c r="O182" s="7">
        <f t="shared" si="28"/>
        <v>5.128776104623091</v>
      </c>
      <c r="P182" s="3">
        <f t="shared" si="29"/>
        <v>0.1949782910387914</v>
      </c>
      <c r="Q182" s="3">
        <f>IF(ISNUMBER(P182),SUMIF(A:A,A182,P:P),"")</f>
        <v>0.9522187823092787</v>
      </c>
      <c r="R182" s="3">
        <f t="shared" si="30"/>
        <v>0.20476207218464934</v>
      </c>
      <c r="S182" s="8">
        <f t="shared" si="31"/>
        <v>4.883716937081125</v>
      </c>
    </row>
    <row r="183" spans="1:19" ht="15">
      <c r="A183" s="1">
        <v>36</v>
      </c>
      <c r="B183" s="5">
        <v>0.7111111111111111</v>
      </c>
      <c r="C183" s="1" t="s">
        <v>330</v>
      </c>
      <c r="D183" s="1">
        <v>4</v>
      </c>
      <c r="E183" s="1">
        <v>1</v>
      </c>
      <c r="F183" s="1" t="s">
        <v>349</v>
      </c>
      <c r="G183" s="2">
        <v>63.7204</v>
      </c>
      <c r="H183" s="6">
        <f>1+_xlfn.COUNTIFS(A:A,A183,O:O,"&lt;"&amp;O183)</f>
        <v>2</v>
      </c>
      <c r="I183" s="2">
        <f>_xlfn.AVERAGEIF(A:A,A183,G:G)</f>
        <v>49.72168999999999</v>
      </c>
      <c r="J183" s="2">
        <f t="shared" si="24"/>
        <v>13.99871000000001</v>
      </c>
      <c r="K183" s="2">
        <f t="shared" si="25"/>
        <v>103.99871000000002</v>
      </c>
      <c r="L183" s="2">
        <f t="shared" si="26"/>
        <v>512.8188172302489</v>
      </c>
      <c r="M183" s="2">
        <f>SUMIF(A:A,A183,L:L)</f>
        <v>2751.4619143368127</v>
      </c>
      <c r="N183" s="3">
        <f t="shared" si="27"/>
        <v>0.1863804890622497</v>
      </c>
      <c r="O183" s="7">
        <f t="shared" si="28"/>
        <v>5.365368473016548</v>
      </c>
      <c r="P183" s="3">
        <f t="shared" si="29"/>
        <v>0.1863804890622497</v>
      </c>
      <c r="Q183" s="3">
        <f>IF(ISNUMBER(P183),SUMIF(A:A,A183,P:P),"")</f>
        <v>0.9522187823092787</v>
      </c>
      <c r="R183" s="3">
        <f t="shared" si="30"/>
        <v>0.19573284262493543</v>
      </c>
      <c r="S183" s="8">
        <f t="shared" si="31"/>
        <v>5.1090046340164115</v>
      </c>
    </row>
    <row r="184" spans="1:19" ht="15">
      <c r="A184" s="1">
        <v>36</v>
      </c>
      <c r="B184" s="5">
        <v>0.7111111111111111</v>
      </c>
      <c r="C184" s="1" t="s">
        <v>330</v>
      </c>
      <c r="D184" s="1">
        <v>4</v>
      </c>
      <c r="E184" s="1">
        <v>3</v>
      </c>
      <c r="F184" s="1" t="s">
        <v>351</v>
      </c>
      <c r="G184" s="2">
        <v>57.9891333333333</v>
      </c>
      <c r="H184" s="6">
        <f>1+_xlfn.COUNTIFS(A:A,A184,O:O,"&lt;"&amp;O184)</f>
        <v>3</v>
      </c>
      <c r="I184" s="2">
        <f>_xlfn.AVERAGEIF(A:A,A184,G:G)</f>
        <v>49.72168999999999</v>
      </c>
      <c r="J184" s="2">
        <f t="shared" si="24"/>
        <v>8.267443333333311</v>
      </c>
      <c r="K184" s="2">
        <f t="shared" si="25"/>
        <v>98.26744333333332</v>
      </c>
      <c r="L184" s="2">
        <f t="shared" si="26"/>
        <v>363.5971776374652</v>
      </c>
      <c r="M184" s="2">
        <f>SUMIF(A:A,A184,L:L)</f>
        <v>2751.4619143368127</v>
      </c>
      <c r="N184" s="3">
        <f t="shared" si="27"/>
        <v>0.13214690552062516</v>
      </c>
      <c r="O184" s="7">
        <f t="shared" si="28"/>
        <v>7.567335731852778</v>
      </c>
      <c r="P184" s="3">
        <f t="shared" si="29"/>
        <v>0.13214690552062516</v>
      </c>
      <c r="Q184" s="3">
        <f>IF(ISNUMBER(P184),SUMIF(A:A,A184,P:P),"")</f>
        <v>0.9522187823092787</v>
      </c>
      <c r="R184" s="3">
        <f t="shared" si="30"/>
        <v>0.13877788169662897</v>
      </c>
      <c r="S184" s="8">
        <f t="shared" si="31"/>
        <v>7.205759215910347</v>
      </c>
    </row>
    <row r="185" spans="1:19" ht="15">
      <c r="A185" s="1">
        <v>36</v>
      </c>
      <c r="B185" s="5">
        <v>0.7111111111111111</v>
      </c>
      <c r="C185" s="1" t="s">
        <v>330</v>
      </c>
      <c r="D185" s="1">
        <v>4</v>
      </c>
      <c r="E185" s="1">
        <v>5</v>
      </c>
      <c r="F185" s="1" t="s">
        <v>353</v>
      </c>
      <c r="G185" s="2">
        <v>56.576499999999996</v>
      </c>
      <c r="H185" s="6">
        <f>1+_xlfn.COUNTIFS(A:A,A185,O:O,"&lt;"&amp;O185)</f>
        <v>4</v>
      </c>
      <c r="I185" s="2">
        <f>_xlfn.AVERAGEIF(A:A,A185,G:G)</f>
        <v>49.72168999999999</v>
      </c>
      <c r="J185" s="2">
        <f t="shared" si="24"/>
        <v>6.854810000000008</v>
      </c>
      <c r="K185" s="2">
        <f t="shared" si="25"/>
        <v>96.85481000000001</v>
      </c>
      <c r="L185" s="2">
        <f t="shared" si="26"/>
        <v>334.0493043845296</v>
      </c>
      <c r="M185" s="2">
        <f>SUMIF(A:A,A185,L:L)</f>
        <v>2751.4619143368127</v>
      </c>
      <c r="N185" s="3">
        <f t="shared" si="27"/>
        <v>0.12140793323139484</v>
      </c>
      <c r="O185" s="7">
        <f t="shared" si="28"/>
        <v>8.236694039540822</v>
      </c>
      <c r="P185" s="3">
        <f t="shared" si="29"/>
        <v>0.12140793323139484</v>
      </c>
      <c r="Q185" s="3">
        <f>IF(ISNUMBER(P185),SUMIF(A:A,A185,P:P),"")</f>
        <v>0.9522187823092787</v>
      </c>
      <c r="R185" s="3">
        <f t="shared" si="30"/>
        <v>0.12750004041819227</v>
      </c>
      <c r="S185" s="8">
        <f t="shared" si="31"/>
        <v>7.843134768585655</v>
      </c>
    </row>
    <row r="186" spans="1:19" ht="15">
      <c r="A186" s="1">
        <v>36</v>
      </c>
      <c r="B186" s="5">
        <v>0.7111111111111111</v>
      </c>
      <c r="C186" s="1" t="s">
        <v>330</v>
      </c>
      <c r="D186" s="1">
        <v>4</v>
      </c>
      <c r="E186" s="1">
        <v>8</v>
      </c>
      <c r="F186" s="1" t="s">
        <v>356</v>
      </c>
      <c r="G186" s="2">
        <v>54.102033333333296</v>
      </c>
      <c r="H186" s="6">
        <f>1+_xlfn.COUNTIFS(A:A,A186,O:O,"&lt;"&amp;O186)</f>
        <v>5</v>
      </c>
      <c r="I186" s="2">
        <f>_xlfn.AVERAGEIF(A:A,A186,G:G)</f>
        <v>49.72168999999999</v>
      </c>
      <c r="J186" s="2">
        <f t="shared" si="24"/>
        <v>4.3803433333333075</v>
      </c>
      <c r="K186" s="2">
        <f t="shared" si="25"/>
        <v>94.38034333333331</v>
      </c>
      <c r="L186" s="2">
        <f t="shared" si="26"/>
        <v>287.9597173382851</v>
      </c>
      <c r="M186" s="2">
        <f>SUMIF(A:A,A186,L:L)</f>
        <v>2751.4619143368127</v>
      </c>
      <c r="N186" s="3">
        <f t="shared" si="27"/>
        <v>0.10465698828605893</v>
      </c>
      <c r="O186" s="7">
        <f t="shared" si="28"/>
        <v>9.555023667093305</v>
      </c>
      <c r="P186" s="3">
        <f t="shared" si="29"/>
        <v>0.10465698828605893</v>
      </c>
      <c r="Q186" s="3">
        <f>IF(ISNUMBER(P186),SUMIF(A:A,A186,P:P),"")</f>
        <v>0.9522187823092787</v>
      </c>
      <c r="R186" s="3">
        <f t="shared" si="30"/>
        <v>0.10990855277213653</v>
      </c>
      <c r="S186" s="8">
        <f t="shared" si="31"/>
        <v>9.098473001215925</v>
      </c>
    </row>
    <row r="187" spans="1:19" ht="15">
      <c r="A187" s="1">
        <v>36</v>
      </c>
      <c r="B187" s="5">
        <v>0.7111111111111111</v>
      </c>
      <c r="C187" s="1" t="s">
        <v>330</v>
      </c>
      <c r="D187" s="1">
        <v>4</v>
      </c>
      <c r="E187" s="1">
        <v>10</v>
      </c>
      <c r="F187" s="1" t="s">
        <v>358</v>
      </c>
      <c r="G187" s="2">
        <v>49.6450666666667</v>
      </c>
      <c r="H187" s="6">
        <f>1+_xlfn.COUNTIFS(A:A,A187,O:O,"&lt;"&amp;O187)</f>
        <v>6</v>
      </c>
      <c r="I187" s="2">
        <f>_xlfn.AVERAGEIF(A:A,A187,G:G)</f>
        <v>49.72168999999999</v>
      </c>
      <c r="J187" s="2">
        <f t="shared" si="24"/>
        <v>-0.07662333333328775</v>
      </c>
      <c r="K187" s="2">
        <f t="shared" si="25"/>
        <v>89.92337666666671</v>
      </c>
      <c r="L187" s="2">
        <f t="shared" si="26"/>
        <v>220.3908585973435</v>
      </c>
      <c r="M187" s="2">
        <f>SUMIF(A:A,A187,L:L)</f>
        <v>2751.4619143368127</v>
      </c>
      <c r="N187" s="3">
        <f t="shared" si="27"/>
        <v>0.08009954906116319</v>
      </c>
      <c r="O187" s="7">
        <f t="shared" si="28"/>
        <v>12.48446479063709</v>
      </c>
      <c r="P187" s="3">
        <f t="shared" si="29"/>
        <v>0.08009954906116319</v>
      </c>
      <c r="Q187" s="3">
        <f>IF(ISNUMBER(P187),SUMIF(A:A,A187,P:P),"")</f>
        <v>0.9522187823092787</v>
      </c>
      <c r="R187" s="3">
        <f t="shared" si="30"/>
        <v>0.08411885015217756</v>
      </c>
      <c r="S187" s="8">
        <f t="shared" si="31"/>
        <v>11.887941860723513</v>
      </c>
    </row>
    <row r="188" spans="1:19" ht="15">
      <c r="A188" s="1">
        <v>36</v>
      </c>
      <c r="B188" s="5">
        <v>0.7111111111111111</v>
      </c>
      <c r="C188" s="1" t="s">
        <v>330</v>
      </c>
      <c r="D188" s="1">
        <v>4</v>
      </c>
      <c r="E188" s="1">
        <v>6</v>
      </c>
      <c r="F188" s="1" t="s">
        <v>354</v>
      </c>
      <c r="G188" s="2">
        <v>46.8853</v>
      </c>
      <c r="H188" s="6">
        <f>1+_xlfn.COUNTIFS(A:A,A188,O:O,"&lt;"&amp;O188)</f>
        <v>7</v>
      </c>
      <c r="I188" s="2">
        <f>_xlfn.AVERAGEIF(A:A,A188,G:G)</f>
        <v>49.72168999999999</v>
      </c>
      <c r="J188" s="2">
        <f t="shared" si="24"/>
        <v>-2.8363899999999873</v>
      </c>
      <c r="K188" s="2">
        <f t="shared" si="25"/>
        <v>87.16361</v>
      </c>
      <c r="L188" s="2">
        <f t="shared" si="26"/>
        <v>186.7585488612508</v>
      </c>
      <c r="M188" s="2">
        <f>SUMIF(A:A,A188,L:L)</f>
        <v>2751.4619143368127</v>
      </c>
      <c r="N188" s="3">
        <f t="shared" si="27"/>
        <v>0.06787611628862593</v>
      </c>
      <c r="O188" s="7">
        <f t="shared" si="28"/>
        <v>14.732722711295889</v>
      </c>
      <c r="P188" s="3">
        <f t="shared" si="29"/>
        <v>0.06787611628862593</v>
      </c>
      <c r="Q188" s="3">
        <f>IF(ISNUMBER(P188),SUMIF(A:A,A188,P:P),"")</f>
        <v>0.9522187823092787</v>
      </c>
      <c r="R188" s="3">
        <f t="shared" si="30"/>
        <v>0.07128205991066022</v>
      </c>
      <c r="S188" s="8">
        <f t="shared" si="31"/>
        <v>14.028775280250425</v>
      </c>
    </row>
    <row r="189" spans="1:19" ht="15">
      <c r="A189" s="1">
        <v>36</v>
      </c>
      <c r="B189" s="5">
        <v>0.7111111111111111</v>
      </c>
      <c r="C189" s="1" t="s">
        <v>330</v>
      </c>
      <c r="D189" s="1">
        <v>4</v>
      </c>
      <c r="E189" s="1">
        <v>7</v>
      </c>
      <c r="F189" s="1" t="s">
        <v>355</v>
      </c>
      <c r="G189" s="2">
        <v>46.0795</v>
      </c>
      <c r="H189" s="6">
        <f>1+_xlfn.COUNTIFS(A:A,A189,O:O,"&lt;"&amp;O189)</f>
        <v>8</v>
      </c>
      <c r="I189" s="2">
        <f>_xlfn.AVERAGEIF(A:A,A189,G:G)</f>
        <v>49.72168999999999</v>
      </c>
      <c r="J189" s="2">
        <f t="shared" si="24"/>
        <v>-3.642189999999985</v>
      </c>
      <c r="K189" s="2">
        <f t="shared" si="25"/>
        <v>86.35781000000001</v>
      </c>
      <c r="L189" s="2">
        <f t="shared" si="26"/>
        <v>177.9439476753203</v>
      </c>
      <c r="M189" s="2">
        <f>SUMIF(A:A,A189,L:L)</f>
        <v>2751.4619143368127</v>
      </c>
      <c r="N189" s="3">
        <f t="shared" si="27"/>
        <v>0.06467250982036954</v>
      </c>
      <c r="O189" s="7">
        <f t="shared" si="28"/>
        <v>15.46252036263228</v>
      </c>
      <c r="P189" s="3">
        <f t="shared" si="29"/>
        <v>0.06467250982036954</v>
      </c>
      <c r="Q189" s="3">
        <f>IF(ISNUMBER(P189),SUMIF(A:A,A189,P:P),"")</f>
        <v>0.9522187823092787</v>
      </c>
      <c r="R189" s="3">
        <f t="shared" si="30"/>
        <v>0.06791770024061976</v>
      </c>
      <c r="S189" s="8">
        <f t="shared" si="31"/>
        <v>14.723702311138132</v>
      </c>
    </row>
    <row r="190" spans="1:19" ht="15">
      <c r="A190" s="1">
        <v>36</v>
      </c>
      <c r="B190" s="5">
        <v>0.7111111111111111</v>
      </c>
      <c r="C190" s="1" t="s">
        <v>330</v>
      </c>
      <c r="D190" s="1">
        <v>4</v>
      </c>
      <c r="E190" s="1">
        <v>2</v>
      </c>
      <c r="F190" s="1" t="s">
        <v>350</v>
      </c>
      <c r="G190" s="2">
        <v>33.4047</v>
      </c>
      <c r="H190" s="6">
        <f>1+_xlfn.COUNTIFS(A:A,A190,O:O,"&lt;"&amp;O190)</f>
        <v>9</v>
      </c>
      <c r="I190" s="2">
        <f>_xlfn.AVERAGEIF(A:A,A190,G:G)</f>
        <v>49.72168999999999</v>
      </c>
      <c r="J190" s="2">
        <f t="shared" si="24"/>
        <v>-16.31698999999999</v>
      </c>
      <c r="K190" s="2">
        <f t="shared" si="25"/>
        <v>73.68301000000001</v>
      </c>
      <c r="L190" s="2">
        <f t="shared" si="26"/>
        <v>83.17780954054005</v>
      </c>
      <c r="M190" s="2">
        <f>SUMIF(A:A,A190,L:L)</f>
        <v>2751.4619143368127</v>
      </c>
      <c r="N190" s="3">
        <f t="shared" si="27"/>
        <v>0.030230405555364003</v>
      </c>
      <c r="O190" s="7">
        <f t="shared" si="28"/>
        <v>33.079278350024076</v>
      </c>
      <c r="P190" s="3">
        <f t="shared" si="29"/>
      </c>
      <c r="Q190" s="3">
        <f>IF(ISNUMBER(P190),SUMIF(A:A,A190,P:P),"")</f>
      </c>
      <c r="R190" s="3">
        <f t="shared" si="30"/>
      </c>
      <c r="S190" s="8">
        <f t="shared" si="31"/>
      </c>
    </row>
    <row r="191" spans="1:19" ht="15">
      <c r="A191" s="1">
        <v>36</v>
      </c>
      <c r="B191" s="5">
        <v>0.7111111111111111</v>
      </c>
      <c r="C191" s="1" t="s">
        <v>330</v>
      </c>
      <c r="D191" s="1">
        <v>4</v>
      </c>
      <c r="E191" s="1">
        <v>4</v>
      </c>
      <c r="F191" s="1" t="s">
        <v>352</v>
      </c>
      <c r="G191" s="2">
        <v>24.3422333333333</v>
      </c>
      <c r="H191" s="6">
        <f>1+_xlfn.COUNTIFS(A:A,A191,O:O,"&lt;"&amp;O191)</f>
        <v>10</v>
      </c>
      <c r="I191" s="2">
        <f>_xlfn.AVERAGEIF(A:A,A191,G:G)</f>
        <v>49.72168999999999</v>
      </c>
      <c r="J191" s="2">
        <f t="shared" si="24"/>
        <v>-25.379456666666687</v>
      </c>
      <c r="K191" s="2">
        <f t="shared" si="25"/>
        <v>64.62054333333332</v>
      </c>
      <c r="L191" s="2">
        <f t="shared" si="26"/>
        <v>48.29039115611574</v>
      </c>
      <c r="M191" s="2">
        <f>SUMIF(A:A,A191,L:L)</f>
        <v>2751.4619143368127</v>
      </c>
      <c r="N191" s="3">
        <f t="shared" si="27"/>
        <v>0.01755081213535722</v>
      </c>
      <c r="O191" s="7">
        <f t="shared" si="28"/>
        <v>56.97742032036437</v>
      </c>
      <c r="P191" s="3">
        <f t="shared" si="29"/>
      </c>
      <c r="Q191" s="3">
        <f>IF(ISNUMBER(P191),SUMIF(A:A,A191,P:P),"")</f>
      </c>
      <c r="R191" s="3">
        <f t="shared" si="30"/>
      </c>
      <c r="S191" s="8">
        <f t="shared" si="31"/>
      </c>
    </row>
    <row r="192" spans="1:19" ht="15">
      <c r="A192" s="1">
        <v>44</v>
      </c>
      <c r="B192" s="5">
        <v>0.7152777777777778</v>
      </c>
      <c r="C192" s="1" t="s">
        <v>401</v>
      </c>
      <c r="D192" s="1">
        <v>6</v>
      </c>
      <c r="E192" s="1">
        <v>9</v>
      </c>
      <c r="F192" s="1" t="s">
        <v>439</v>
      </c>
      <c r="G192" s="2">
        <v>61.0373999999999</v>
      </c>
      <c r="H192" s="6">
        <f>1+_xlfn.COUNTIFS(A:A,A192,O:O,"&lt;"&amp;O192)</f>
        <v>1</v>
      </c>
      <c r="I192" s="2">
        <f>_xlfn.AVERAGEIF(A:A,A192,G:G)</f>
        <v>43.74217777777776</v>
      </c>
      <c r="J192" s="2">
        <f t="shared" si="24"/>
        <v>17.295222222222137</v>
      </c>
      <c r="K192" s="2">
        <f t="shared" si="25"/>
        <v>107.29522222222214</v>
      </c>
      <c r="L192" s="2">
        <f t="shared" si="26"/>
        <v>624.9760527068688</v>
      </c>
      <c r="M192" s="2">
        <f>SUMIF(A:A,A192,L:L)</f>
        <v>3308.101982174678</v>
      </c>
      <c r="N192" s="3">
        <f t="shared" si="27"/>
        <v>0.18892284943888654</v>
      </c>
      <c r="O192" s="7">
        <f t="shared" si="28"/>
        <v>5.2931659826752915</v>
      </c>
      <c r="P192" s="3">
        <f t="shared" si="29"/>
        <v>0.18892284943888654</v>
      </c>
      <c r="Q192" s="3">
        <f>IF(ISNUMBER(P192),SUMIF(A:A,A192,P:P),"")</f>
        <v>0.9601964247561322</v>
      </c>
      <c r="R192" s="3">
        <f t="shared" si="30"/>
        <v>0.19675437709202948</v>
      </c>
      <c r="S192" s="8">
        <f t="shared" si="31"/>
        <v>5.082479052205594</v>
      </c>
    </row>
    <row r="193" spans="1:19" ht="15">
      <c r="A193" s="1">
        <v>44</v>
      </c>
      <c r="B193" s="5">
        <v>0.7152777777777778</v>
      </c>
      <c r="C193" s="1" t="s">
        <v>401</v>
      </c>
      <c r="D193" s="1">
        <v>6</v>
      </c>
      <c r="E193" s="1">
        <v>3</v>
      </c>
      <c r="F193" s="1" t="s">
        <v>434</v>
      </c>
      <c r="G193" s="2">
        <v>59.2834333333333</v>
      </c>
      <c r="H193" s="6">
        <f>1+_xlfn.COUNTIFS(A:A,A193,O:O,"&lt;"&amp;O193)</f>
        <v>2</v>
      </c>
      <c r="I193" s="2">
        <f>_xlfn.AVERAGEIF(A:A,A193,G:G)</f>
        <v>43.74217777777776</v>
      </c>
      <c r="J193" s="2">
        <f t="shared" si="24"/>
        <v>15.541255555555537</v>
      </c>
      <c r="K193" s="2">
        <f t="shared" si="25"/>
        <v>105.54125555555554</v>
      </c>
      <c r="L193" s="2">
        <f t="shared" si="26"/>
        <v>562.5473640747826</v>
      </c>
      <c r="M193" s="2">
        <f>SUMIF(A:A,A193,L:L)</f>
        <v>3308.101982174678</v>
      </c>
      <c r="N193" s="3">
        <f t="shared" si="27"/>
        <v>0.17005139717759715</v>
      </c>
      <c r="O193" s="7">
        <f t="shared" si="28"/>
        <v>5.8805750296519275</v>
      </c>
      <c r="P193" s="3">
        <f t="shared" si="29"/>
        <v>0.17005139717759715</v>
      </c>
      <c r="Q193" s="3">
        <f>IF(ISNUMBER(P193),SUMIF(A:A,A193,P:P),"")</f>
        <v>0.9601964247561322</v>
      </c>
      <c r="R193" s="3">
        <f t="shared" si="30"/>
        <v>0.17710063565461234</v>
      </c>
      <c r="S193" s="8">
        <f t="shared" si="31"/>
        <v>5.646507118981966</v>
      </c>
    </row>
    <row r="194" spans="1:19" ht="15">
      <c r="A194" s="1">
        <v>44</v>
      </c>
      <c r="B194" s="5">
        <v>0.7152777777777778</v>
      </c>
      <c r="C194" s="1" t="s">
        <v>401</v>
      </c>
      <c r="D194" s="1">
        <v>6</v>
      </c>
      <c r="E194" s="1">
        <v>11</v>
      </c>
      <c r="F194" s="1" t="s">
        <v>440</v>
      </c>
      <c r="G194" s="2">
        <v>54.5867</v>
      </c>
      <c r="H194" s="6">
        <f>1+_xlfn.COUNTIFS(A:A,A194,O:O,"&lt;"&amp;O194)</f>
        <v>3</v>
      </c>
      <c r="I194" s="2">
        <f>_xlfn.AVERAGEIF(A:A,A194,G:G)</f>
        <v>43.74217777777776</v>
      </c>
      <c r="J194" s="2">
        <f t="shared" si="24"/>
        <v>10.844522222222238</v>
      </c>
      <c r="K194" s="2">
        <f t="shared" si="25"/>
        <v>100.84452222222224</v>
      </c>
      <c r="L194" s="2">
        <f t="shared" si="26"/>
        <v>424.3978468517457</v>
      </c>
      <c r="M194" s="2">
        <f>SUMIF(A:A,A194,L:L)</f>
        <v>3308.101982174678</v>
      </c>
      <c r="N194" s="3">
        <f t="shared" si="27"/>
        <v>0.1282904363706331</v>
      </c>
      <c r="O194" s="7">
        <f t="shared" si="28"/>
        <v>7.794813302458371</v>
      </c>
      <c r="P194" s="3">
        <f t="shared" si="29"/>
        <v>0.1282904363706331</v>
      </c>
      <c r="Q194" s="3">
        <f>IF(ISNUMBER(P194),SUMIF(A:A,A194,P:P),"")</f>
        <v>0.9601964247561322</v>
      </c>
      <c r="R194" s="3">
        <f t="shared" si="30"/>
        <v>0.13360853369477596</v>
      </c>
      <c r="S194" s="8">
        <f t="shared" si="31"/>
        <v>7.484551864662067</v>
      </c>
    </row>
    <row r="195" spans="1:19" ht="15">
      <c r="A195" s="1">
        <v>44</v>
      </c>
      <c r="B195" s="5">
        <v>0.7152777777777778</v>
      </c>
      <c r="C195" s="1" t="s">
        <v>401</v>
      </c>
      <c r="D195" s="1">
        <v>6</v>
      </c>
      <c r="E195" s="1">
        <v>12</v>
      </c>
      <c r="F195" s="1" t="s">
        <v>441</v>
      </c>
      <c r="G195" s="2">
        <v>51.2249666666667</v>
      </c>
      <c r="H195" s="6">
        <f>1+_xlfn.COUNTIFS(A:A,A195,O:O,"&lt;"&amp;O195)</f>
        <v>4</v>
      </c>
      <c r="I195" s="2">
        <f>_xlfn.AVERAGEIF(A:A,A195,G:G)</f>
        <v>43.74217777777776</v>
      </c>
      <c r="J195" s="2">
        <f t="shared" si="24"/>
        <v>7.4827888888889404</v>
      </c>
      <c r="K195" s="2">
        <f t="shared" si="25"/>
        <v>97.48278888888893</v>
      </c>
      <c r="L195" s="2">
        <f t="shared" si="26"/>
        <v>346.8759881902286</v>
      </c>
      <c r="M195" s="2">
        <f>SUMIF(A:A,A195,L:L)</f>
        <v>3308.101982174678</v>
      </c>
      <c r="N195" s="3">
        <f t="shared" si="27"/>
        <v>0.104856497792187</v>
      </c>
      <c r="O195" s="7">
        <f t="shared" si="28"/>
        <v>9.536843410332853</v>
      </c>
      <c r="P195" s="3">
        <f t="shared" si="29"/>
        <v>0.104856497792187</v>
      </c>
      <c r="Q195" s="3">
        <f>IF(ISNUMBER(P195),SUMIF(A:A,A195,P:P),"")</f>
        <v>0.9601964247561322</v>
      </c>
      <c r="R195" s="3">
        <f t="shared" si="30"/>
        <v>0.10920317456797253</v>
      </c>
      <c r="S195" s="8">
        <f t="shared" si="31"/>
        <v>9.157242946060684</v>
      </c>
    </row>
    <row r="196" spans="1:19" ht="15">
      <c r="A196" s="1">
        <v>44</v>
      </c>
      <c r="B196" s="5">
        <v>0.7152777777777778</v>
      </c>
      <c r="C196" s="1" t="s">
        <v>401</v>
      </c>
      <c r="D196" s="1">
        <v>6</v>
      </c>
      <c r="E196" s="1">
        <v>4</v>
      </c>
      <c r="F196" s="1" t="s">
        <v>435</v>
      </c>
      <c r="G196" s="2">
        <v>43.0367666666667</v>
      </c>
      <c r="H196" s="6">
        <f>1+_xlfn.COUNTIFS(A:A,A196,O:O,"&lt;"&amp;O196)</f>
        <v>6</v>
      </c>
      <c r="I196" s="2">
        <f>_xlfn.AVERAGEIF(A:A,A196,G:G)</f>
        <v>43.74217777777776</v>
      </c>
      <c r="J196" s="2">
        <f t="shared" si="24"/>
        <v>-0.7054111111110615</v>
      </c>
      <c r="K196" s="2">
        <f t="shared" si="25"/>
        <v>89.29458888888894</v>
      </c>
      <c r="L196" s="2">
        <f t="shared" si="26"/>
        <v>212.23100620302174</v>
      </c>
      <c r="M196" s="2">
        <f>SUMIF(A:A,A196,L:L)</f>
        <v>3308.101982174678</v>
      </c>
      <c r="N196" s="3">
        <f t="shared" si="27"/>
        <v>0.06415491642839422</v>
      </c>
      <c r="O196" s="7">
        <f t="shared" si="28"/>
        <v>15.587269934583091</v>
      </c>
      <c r="P196" s="3">
        <f t="shared" si="29"/>
        <v>0.06415491642839422</v>
      </c>
      <c r="Q196" s="3">
        <f>IF(ISNUMBER(P196),SUMIF(A:A,A196,P:P),"")</f>
        <v>0.9601964247561322</v>
      </c>
      <c r="R196" s="3">
        <f t="shared" si="30"/>
        <v>0.06681436711731986</v>
      </c>
      <c r="S196" s="8">
        <f t="shared" si="31"/>
        <v>14.966840862895435</v>
      </c>
    </row>
    <row r="197" spans="1:19" ht="15">
      <c r="A197" s="1">
        <v>44</v>
      </c>
      <c r="B197" s="5">
        <v>0.7152777777777778</v>
      </c>
      <c r="C197" s="1" t="s">
        <v>401</v>
      </c>
      <c r="D197" s="1">
        <v>6</v>
      </c>
      <c r="E197" s="1">
        <v>6</v>
      </c>
      <c r="F197" s="1" t="s">
        <v>436</v>
      </c>
      <c r="G197" s="2">
        <v>40.3102333333333</v>
      </c>
      <c r="H197" s="6">
        <f>1+_xlfn.COUNTIFS(A:A,A197,O:O,"&lt;"&amp;O197)</f>
        <v>9</v>
      </c>
      <c r="I197" s="2">
        <f>_xlfn.AVERAGEIF(A:A,A197,G:G)</f>
        <v>43.74217777777776</v>
      </c>
      <c r="J197" s="2">
        <f t="shared" si="24"/>
        <v>-3.4319444444444613</v>
      </c>
      <c r="K197" s="2">
        <f t="shared" si="25"/>
        <v>86.56805555555553</v>
      </c>
      <c r="L197" s="2">
        <f t="shared" si="26"/>
        <v>180.20288108930035</v>
      </c>
      <c r="M197" s="2">
        <f>SUMIF(A:A,A197,L:L)</f>
        <v>3308.101982174678</v>
      </c>
      <c r="N197" s="3">
        <f t="shared" si="27"/>
        <v>0.054473194012851646</v>
      </c>
      <c r="O197" s="7">
        <f t="shared" si="28"/>
        <v>18.35765311951552</v>
      </c>
      <c r="P197" s="3">
        <f t="shared" si="29"/>
        <v>0.054473194012851646</v>
      </c>
      <c r="Q197" s="3">
        <f>IF(ISNUMBER(P197),SUMIF(A:A,A197,P:P),"")</f>
        <v>0.9601964247561322</v>
      </c>
      <c r="R197" s="3">
        <f t="shared" si="30"/>
        <v>0.05673130268807925</v>
      </c>
      <c r="S197" s="8">
        <f t="shared" si="31"/>
        <v>17.626952892272055</v>
      </c>
    </row>
    <row r="198" spans="1:19" ht="15">
      <c r="A198" s="1">
        <v>44</v>
      </c>
      <c r="B198" s="5">
        <v>0.7152777777777778</v>
      </c>
      <c r="C198" s="1" t="s">
        <v>401</v>
      </c>
      <c r="D198" s="1">
        <v>6</v>
      </c>
      <c r="E198" s="1">
        <v>7</v>
      </c>
      <c r="F198" s="1" t="s">
        <v>437</v>
      </c>
      <c r="G198" s="2">
        <v>47.9729</v>
      </c>
      <c r="H198" s="6">
        <f>1+_xlfn.COUNTIFS(A:A,A198,O:O,"&lt;"&amp;O198)</f>
        <v>5</v>
      </c>
      <c r="I198" s="2">
        <f>_xlfn.AVERAGEIF(A:A,A198,G:G)</f>
        <v>43.74217777777776</v>
      </c>
      <c r="J198" s="2">
        <f t="shared" si="24"/>
        <v>4.230722222222241</v>
      </c>
      <c r="K198" s="2">
        <f t="shared" si="25"/>
        <v>94.23072222222224</v>
      </c>
      <c r="L198" s="2">
        <f t="shared" si="26"/>
        <v>285.38619504802404</v>
      </c>
      <c r="M198" s="2">
        <f>SUMIF(A:A,A198,L:L)</f>
        <v>3308.101982174678</v>
      </c>
      <c r="N198" s="3">
        <f t="shared" si="27"/>
        <v>0.08626886250357282</v>
      </c>
      <c r="O198" s="7">
        <f t="shared" si="28"/>
        <v>11.591667850710156</v>
      </c>
      <c r="P198" s="3">
        <f t="shared" si="29"/>
        <v>0.08626886250357282</v>
      </c>
      <c r="Q198" s="3">
        <f>IF(ISNUMBER(P198),SUMIF(A:A,A198,P:P),"")</f>
        <v>0.9601964247561322</v>
      </c>
      <c r="R198" s="3">
        <f t="shared" si="30"/>
        <v>0.08984501533161106</v>
      </c>
      <c r="S198" s="8">
        <f t="shared" si="31"/>
        <v>11.130278027212492</v>
      </c>
    </row>
    <row r="199" spans="1:19" ht="15">
      <c r="A199" s="1">
        <v>44</v>
      </c>
      <c r="B199" s="5">
        <v>0.7152777777777778</v>
      </c>
      <c r="C199" s="1" t="s">
        <v>401</v>
      </c>
      <c r="D199" s="1">
        <v>6</v>
      </c>
      <c r="E199" s="1">
        <v>8</v>
      </c>
      <c r="F199" s="1" t="s">
        <v>438</v>
      </c>
      <c r="G199" s="2">
        <v>20.5782333333333</v>
      </c>
      <c r="H199" s="6">
        <f>1+_xlfn.COUNTIFS(A:A,A199,O:O,"&lt;"&amp;O199)</f>
        <v>12</v>
      </c>
      <c r="I199" s="2">
        <f>_xlfn.AVERAGEIF(A:A,A199,G:G)</f>
        <v>43.74217777777776</v>
      </c>
      <c r="J199" s="2">
        <f t="shared" si="24"/>
        <v>-23.16394444444446</v>
      </c>
      <c r="K199" s="2">
        <f t="shared" si="25"/>
        <v>66.83605555555553</v>
      </c>
      <c r="L199" s="2">
        <f t="shared" si="26"/>
        <v>55.1558786212938</v>
      </c>
      <c r="M199" s="2">
        <f>SUMIF(A:A,A199,L:L)</f>
        <v>3308.101982174678</v>
      </c>
      <c r="N199" s="3">
        <f t="shared" si="27"/>
        <v>0.01667296803982913</v>
      </c>
      <c r="O199" s="7">
        <f t="shared" si="28"/>
        <v>59.97732363015124</v>
      </c>
      <c r="P199" s="3">
        <f t="shared" si="29"/>
      </c>
      <c r="Q199" s="3">
        <f>IF(ISNUMBER(P199),SUMIF(A:A,A199,P:P),"")</f>
      </c>
      <c r="R199" s="3">
        <f t="shared" si="30"/>
      </c>
      <c r="S199" s="8">
        <f t="shared" si="31"/>
      </c>
    </row>
    <row r="200" spans="1:19" ht="15">
      <c r="A200" s="1">
        <v>44</v>
      </c>
      <c r="B200" s="5">
        <v>0.7152777777777778</v>
      </c>
      <c r="C200" s="1" t="s">
        <v>401</v>
      </c>
      <c r="D200" s="1">
        <v>6</v>
      </c>
      <c r="E200" s="1">
        <v>13</v>
      </c>
      <c r="F200" s="1" t="s">
        <v>442</v>
      </c>
      <c r="G200" s="2">
        <v>40.5349666666667</v>
      </c>
      <c r="H200" s="6">
        <f>1+_xlfn.COUNTIFS(A:A,A200,O:O,"&lt;"&amp;O200)</f>
        <v>8</v>
      </c>
      <c r="I200" s="2">
        <f>_xlfn.AVERAGEIF(A:A,A200,G:G)</f>
        <v>43.74217777777776</v>
      </c>
      <c r="J200" s="2">
        <f t="shared" si="24"/>
        <v>-3.2072111111110644</v>
      </c>
      <c r="K200" s="2">
        <f t="shared" si="25"/>
        <v>86.79278888888894</v>
      </c>
      <c r="L200" s="2">
        <f t="shared" si="26"/>
        <v>182.64919270559602</v>
      </c>
      <c r="M200" s="2">
        <f>SUMIF(A:A,A200,L:L)</f>
        <v>3308.101982174678</v>
      </c>
      <c r="N200" s="3">
        <f t="shared" si="27"/>
        <v>0.05521268500480937</v>
      </c>
      <c r="O200" s="7">
        <f t="shared" si="28"/>
        <v>18.111779927255732</v>
      </c>
      <c r="P200" s="3">
        <f t="shared" si="29"/>
        <v>0.05521268500480937</v>
      </c>
      <c r="Q200" s="3">
        <f>IF(ISNUMBER(P200),SUMIF(A:A,A200,P:P),"")</f>
        <v>0.9601964247561322</v>
      </c>
      <c r="R200" s="3">
        <f t="shared" si="30"/>
        <v>0.057501448225900365</v>
      </c>
      <c r="S200" s="8">
        <f t="shared" si="31"/>
        <v>17.390866332120837</v>
      </c>
    </row>
    <row r="201" spans="1:19" ht="15">
      <c r="A201" s="1">
        <v>44</v>
      </c>
      <c r="B201" s="5">
        <v>0.7152777777777778</v>
      </c>
      <c r="C201" s="1" t="s">
        <v>401</v>
      </c>
      <c r="D201" s="1">
        <v>6</v>
      </c>
      <c r="E201" s="1">
        <v>14</v>
      </c>
      <c r="F201" s="1" t="s">
        <v>443</v>
      </c>
      <c r="G201" s="2">
        <v>39.6902</v>
      </c>
      <c r="H201" s="6">
        <f>1+_xlfn.COUNTIFS(A:A,A201,O:O,"&lt;"&amp;O201)</f>
        <v>10</v>
      </c>
      <c r="I201" s="2">
        <f>_xlfn.AVERAGEIF(A:A,A201,G:G)</f>
        <v>43.74217777777776</v>
      </c>
      <c r="J201" s="2">
        <f t="shared" si="24"/>
        <v>-4.051977777777765</v>
      </c>
      <c r="K201" s="2">
        <f t="shared" si="25"/>
        <v>85.94802222222224</v>
      </c>
      <c r="L201" s="2">
        <f t="shared" si="26"/>
        <v>173.62214081198087</v>
      </c>
      <c r="M201" s="2">
        <f>SUMIF(A:A,A201,L:L)</f>
        <v>3308.101982174678</v>
      </c>
      <c r="N201" s="3">
        <f t="shared" si="27"/>
        <v>0.052483914264893745</v>
      </c>
      <c r="O201" s="7">
        <f t="shared" si="28"/>
        <v>19.05345693068658</v>
      </c>
      <c r="P201" s="3">
        <f t="shared" si="29"/>
        <v>0.052483914264893745</v>
      </c>
      <c r="Q201" s="3">
        <f>IF(ISNUMBER(P201),SUMIF(A:A,A201,P:P),"")</f>
        <v>0.9601964247561322</v>
      </c>
      <c r="R201" s="3">
        <f t="shared" si="30"/>
        <v>0.05465956018136961</v>
      </c>
      <c r="S201" s="8">
        <f t="shared" si="31"/>
        <v>18.2950612240902</v>
      </c>
    </row>
    <row r="202" spans="1:19" ht="15">
      <c r="A202" s="1">
        <v>44</v>
      </c>
      <c r="B202" s="5">
        <v>0.7152777777777778</v>
      </c>
      <c r="C202" s="1" t="s">
        <v>401</v>
      </c>
      <c r="D202" s="1">
        <v>6</v>
      </c>
      <c r="E202" s="1">
        <v>15</v>
      </c>
      <c r="F202" s="1" t="s">
        <v>444</v>
      </c>
      <c r="G202" s="2">
        <v>26.0343666666667</v>
      </c>
      <c r="H202" s="6">
        <f>1+_xlfn.COUNTIFS(A:A,A202,O:O,"&lt;"&amp;O202)</f>
        <v>11</v>
      </c>
      <c r="I202" s="2">
        <f>_xlfn.AVERAGEIF(A:A,A202,G:G)</f>
        <v>43.74217777777776</v>
      </c>
      <c r="J202" s="2">
        <f t="shared" si="24"/>
        <v>-17.707811111111063</v>
      </c>
      <c r="K202" s="2">
        <f t="shared" si="25"/>
        <v>72.29218888888894</v>
      </c>
      <c r="L202" s="2">
        <f t="shared" si="26"/>
        <v>76.51840754058405</v>
      </c>
      <c r="M202" s="2">
        <f>SUMIF(A:A,A202,L:L)</f>
        <v>3308.101982174678</v>
      </c>
      <c r="N202" s="3">
        <f t="shared" si="27"/>
        <v>0.02313060720403862</v>
      </c>
      <c r="O202" s="7">
        <f t="shared" si="28"/>
        <v>43.232760436371045</v>
      </c>
      <c r="P202" s="3">
        <f t="shared" si="29"/>
      </c>
      <c r="Q202" s="3">
        <f>IF(ISNUMBER(P202),SUMIF(A:A,A202,P:P),"")</f>
      </c>
      <c r="R202" s="3">
        <f t="shared" si="30"/>
      </c>
      <c r="S202" s="8">
        <f t="shared" si="31"/>
      </c>
    </row>
    <row r="203" spans="1:19" ht="15">
      <c r="A203" s="1">
        <v>44</v>
      </c>
      <c r="B203" s="5">
        <v>0.7152777777777778</v>
      </c>
      <c r="C203" s="1" t="s">
        <v>401</v>
      </c>
      <c r="D203" s="1">
        <v>6</v>
      </c>
      <c r="E203" s="1">
        <v>18</v>
      </c>
      <c r="F203" s="1" t="s">
        <v>445</v>
      </c>
      <c r="G203" s="2">
        <v>40.615966666666594</v>
      </c>
      <c r="H203" s="6">
        <f>1+_xlfn.COUNTIFS(A:A,A203,O:O,"&lt;"&amp;O203)</f>
        <v>7</v>
      </c>
      <c r="I203" s="2">
        <f>_xlfn.AVERAGEIF(A:A,A203,G:G)</f>
        <v>43.74217777777776</v>
      </c>
      <c r="J203" s="2">
        <f t="shared" si="24"/>
        <v>-3.126211111111168</v>
      </c>
      <c r="K203" s="2">
        <f t="shared" si="25"/>
        <v>86.87378888888884</v>
      </c>
      <c r="L203" s="2">
        <f t="shared" si="26"/>
        <v>183.53902833125164</v>
      </c>
      <c r="M203" s="2">
        <f>SUMIF(A:A,A203,L:L)</f>
        <v>3308.101982174678</v>
      </c>
      <c r="N203" s="3">
        <f t="shared" si="27"/>
        <v>0.05548167176230669</v>
      </c>
      <c r="O203" s="7">
        <f t="shared" si="28"/>
        <v>18.023970227216243</v>
      </c>
      <c r="P203" s="3">
        <f t="shared" si="29"/>
        <v>0.05548167176230669</v>
      </c>
      <c r="Q203" s="3">
        <f>IF(ISNUMBER(P203),SUMIF(A:A,A203,P:P),"")</f>
        <v>0.9601964247561322</v>
      </c>
      <c r="R203" s="3">
        <f t="shared" si="30"/>
        <v>0.05778158544632965</v>
      </c>
      <c r="S203" s="8">
        <f t="shared" si="31"/>
        <v>17.30655177208401</v>
      </c>
    </row>
    <row r="204" spans="1:19" ht="15">
      <c r="A204" s="1">
        <v>5</v>
      </c>
      <c r="B204" s="5">
        <v>0.7256944444444445</v>
      </c>
      <c r="C204" s="1" t="s">
        <v>22</v>
      </c>
      <c r="D204" s="1">
        <v>8</v>
      </c>
      <c r="E204" s="1">
        <v>9</v>
      </c>
      <c r="F204" s="1" t="s">
        <v>73</v>
      </c>
      <c r="G204" s="2">
        <v>68.7773</v>
      </c>
      <c r="H204" s="6">
        <f>1+_xlfn.COUNTIFS(A:A,A204,O:O,"&lt;"&amp;O204)</f>
        <v>1</v>
      </c>
      <c r="I204" s="2">
        <f>_xlfn.AVERAGEIF(A:A,A204,G:G)</f>
        <v>49.905542424242405</v>
      </c>
      <c r="J204" s="2">
        <f t="shared" si="24"/>
        <v>18.87175757575759</v>
      </c>
      <c r="K204" s="2">
        <f t="shared" si="25"/>
        <v>108.87175757575758</v>
      </c>
      <c r="L204" s="2">
        <f t="shared" si="26"/>
        <v>686.9801888016292</v>
      </c>
      <c r="M204" s="2">
        <f>SUMIF(A:A,A204,L:L)</f>
        <v>2811.7872431739065</v>
      </c>
      <c r="N204" s="3">
        <f t="shared" si="27"/>
        <v>0.24432153978555485</v>
      </c>
      <c r="O204" s="7">
        <f t="shared" si="28"/>
        <v>4.092967001099113</v>
      </c>
      <c r="P204" s="3">
        <f t="shared" si="29"/>
        <v>0.24432153978555485</v>
      </c>
      <c r="Q204" s="3">
        <f>IF(ISNUMBER(P204),SUMIF(A:A,A204,P:P),"")</f>
        <v>0.8714836541939339</v>
      </c>
      <c r="R204" s="3">
        <f t="shared" si="30"/>
        <v>0.2803512591541794</v>
      </c>
      <c r="S204" s="8">
        <f t="shared" si="31"/>
        <v>3.566953838613042</v>
      </c>
    </row>
    <row r="205" spans="1:19" ht="15">
      <c r="A205" s="1">
        <v>5</v>
      </c>
      <c r="B205" s="5">
        <v>0.7256944444444445</v>
      </c>
      <c r="C205" s="1" t="s">
        <v>22</v>
      </c>
      <c r="D205" s="1">
        <v>8</v>
      </c>
      <c r="E205" s="1">
        <v>2</v>
      </c>
      <c r="F205" s="1" t="s">
        <v>67</v>
      </c>
      <c r="G205" s="2">
        <v>57.8617333333333</v>
      </c>
      <c r="H205" s="6">
        <f>1+_xlfn.COUNTIFS(A:A,A205,O:O,"&lt;"&amp;O205)</f>
        <v>2</v>
      </c>
      <c r="I205" s="2">
        <f>_xlfn.AVERAGEIF(A:A,A205,G:G)</f>
        <v>49.905542424242405</v>
      </c>
      <c r="J205" s="2">
        <f t="shared" si="24"/>
        <v>7.956190909090893</v>
      </c>
      <c r="K205" s="2">
        <f t="shared" si="25"/>
        <v>97.95619090909089</v>
      </c>
      <c r="L205" s="2">
        <f t="shared" si="26"/>
        <v>356.869958867597</v>
      </c>
      <c r="M205" s="2">
        <f>SUMIF(A:A,A205,L:L)</f>
        <v>2811.7872431739065</v>
      </c>
      <c r="N205" s="3">
        <f t="shared" si="27"/>
        <v>0.12691926095545092</v>
      </c>
      <c r="O205" s="7">
        <f t="shared" si="28"/>
        <v>7.879024763239075</v>
      </c>
      <c r="P205" s="3">
        <f t="shared" si="29"/>
        <v>0.12691926095545092</v>
      </c>
      <c r="Q205" s="3">
        <f>IF(ISNUMBER(P205),SUMIF(A:A,A205,P:P),"")</f>
        <v>0.8714836541939339</v>
      </c>
      <c r="R205" s="3">
        <f t="shared" si="30"/>
        <v>0.14563584795269974</v>
      </c>
      <c r="S205" s="8">
        <f t="shared" si="31"/>
        <v>6.866441292152084</v>
      </c>
    </row>
    <row r="206" spans="1:19" ht="15">
      <c r="A206" s="1">
        <v>5</v>
      </c>
      <c r="B206" s="5">
        <v>0.7256944444444445</v>
      </c>
      <c r="C206" s="1" t="s">
        <v>22</v>
      </c>
      <c r="D206" s="1">
        <v>8</v>
      </c>
      <c r="E206" s="1">
        <v>1</v>
      </c>
      <c r="F206" s="1" t="s">
        <v>66</v>
      </c>
      <c r="G206" s="2">
        <v>55.3160666666667</v>
      </c>
      <c r="H206" s="6">
        <f>1+_xlfn.COUNTIFS(A:A,A206,O:O,"&lt;"&amp;O206)</f>
        <v>3</v>
      </c>
      <c r="I206" s="2">
        <f>_xlfn.AVERAGEIF(A:A,A206,G:G)</f>
        <v>49.905542424242405</v>
      </c>
      <c r="J206" s="2">
        <f t="shared" si="24"/>
        <v>5.4105242424242945</v>
      </c>
      <c r="K206" s="2">
        <f t="shared" si="25"/>
        <v>95.41052424242429</v>
      </c>
      <c r="L206" s="2">
        <f t="shared" si="26"/>
        <v>306.3203514645459</v>
      </c>
      <c r="M206" s="2">
        <f>SUMIF(A:A,A206,L:L)</f>
        <v>2811.7872431739065</v>
      </c>
      <c r="N206" s="3">
        <f t="shared" si="27"/>
        <v>0.10894151120721914</v>
      </c>
      <c r="O206" s="7">
        <f t="shared" si="28"/>
        <v>9.179237454287616</v>
      </c>
      <c r="P206" s="3">
        <f t="shared" si="29"/>
        <v>0.10894151120721914</v>
      </c>
      <c r="Q206" s="3">
        <f>IF(ISNUMBER(P206),SUMIF(A:A,A206,P:P),"")</f>
        <v>0.8714836541939339</v>
      </c>
      <c r="R206" s="3">
        <f t="shared" si="30"/>
        <v>0.12500694727083894</v>
      </c>
      <c r="S206" s="8">
        <f t="shared" si="31"/>
        <v>7.999555399376395</v>
      </c>
    </row>
    <row r="207" spans="1:19" ht="15">
      <c r="A207" s="1">
        <v>5</v>
      </c>
      <c r="B207" s="5">
        <v>0.7256944444444445</v>
      </c>
      <c r="C207" s="1" t="s">
        <v>22</v>
      </c>
      <c r="D207" s="1">
        <v>8</v>
      </c>
      <c r="E207" s="1">
        <v>6</v>
      </c>
      <c r="F207" s="1" t="s">
        <v>70</v>
      </c>
      <c r="G207" s="2">
        <v>53.7135666666666</v>
      </c>
      <c r="H207" s="6">
        <f>1+_xlfn.COUNTIFS(A:A,A207,O:O,"&lt;"&amp;O207)</f>
        <v>4</v>
      </c>
      <c r="I207" s="2">
        <f>_xlfn.AVERAGEIF(A:A,A207,G:G)</f>
        <v>49.905542424242405</v>
      </c>
      <c r="J207" s="2">
        <f t="shared" si="24"/>
        <v>3.808024242424196</v>
      </c>
      <c r="K207" s="2">
        <f t="shared" si="25"/>
        <v>93.8080242424242</v>
      </c>
      <c r="L207" s="2">
        <f t="shared" si="26"/>
        <v>278.2392776730582</v>
      </c>
      <c r="M207" s="2">
        <f>SUMIF(A:A,A207,L:L)</f>
        <v>2811.7872431739065</v>
      </c>
      <c r="N207" s="3">
        <f t="shared" si="27"/>
        <v>0.09895459848483613</v>
      </c>
      <c r="O207" s="7">
        <f t="shared" si="28"/>
        <v>10.105644561361549</v>
      </c>
      <c r="P207" s="3">
        <f t="shared" si="29"/>
        <v>0.09895459848483613</v>
      </c>
      <c r="Q207" s="3">
        <f>IF(ISNUMBER(P207),SUMIF(A:A,A207,P:P),"")</f>
        <v>0.8714836541939339</v>
      </c>
      <c r="R207" s="3">
        <f t="shared" si="30"/>
        <v>0.11354727998468628</v>
      </c>
      <c r="S207" s="8">
        <f t="shared" si="31"/>
        <v>8.806904050320417</v>
      </c>
    </row>
    <row r="208" spans="1:19" ht="15">
      <c r="A208" s="1">
        <v>5</v>
      </c>
      <c r="B208" s="5">
        <v>0.7256944444444445</v>
      </c>
      <c r="C208" s="1" t="s">
        <v>22</v>
      </c>
      <c r="D208" s="1">
        <v>8</v>
      </c>
      <c r="E208" s="1">
        <v>11</v>
      </c>
      <c r="F208" s="1" t="s">
        <v>75</v>
      </c>
      <c r="G208" s="2">
        <v>51.6049333333333</v>
      </c>
      <c r="H208" s="6">
        <f>1+_xlfn.COUNTIFS(A:A,A208,O:O,"&lt;"&amp;O208)</f>
        <v>5</v>
      </c>
      <c r="I208" s="2">
        <f>_xlfn.AVERAGEIF(A:A,A208,G:G)</f>
        <v>49.905542424242405</v>
      </c>
      <c r="J208" s="2">
        <f t="shared" si="24"/>
        <v>1.6993909090908943</v>
      </c>
      <c r="K208" s="2">
        <f t="shared" si="25"/>
        <v>91.6993909090909</v>
      </c>
      <c r="L208" s="2">
        <f t="shared" si="26"/>
        <v>245.17284572221834</v>
      </c>
      <c r="M208" s="2">
        <f>SUMIF(A:A,A208,L:L)</f>
        <v>2811.7872431739065</v>
      </c>
      <c r="N208" s="3">
        <f t="shared" si="27"/>
        <v>0.08719466464520645</v>
      </c>
      <c r="O208" s="7">
        <f t="shared" si="28"/>
        <v>11.46859161703279</v>
      </c>
      <c r="P208" s="3">
        <f t="shared" si="29"/>
        <v>0.08719466464520645</v>
      </c>
      <c r="Q208" s="3">
        <f>IF(ISNUMBER(P208),SUMIF(A:A,A208,P:P),"")</f>
        <v>0.8714836541939339</v>
      </c>
      <c r="R208" s="3">
        <f t="shared" si="30"/>
        <v>0.10005312690099263</v>
      </c>
      <c r="S208" s="8">
        <f t="shared" si="31"/>
        <v>9.994690130869653</v>
      </c>
    </row>
    <row r="209" spans="1:19" ht="15">
      <c r="A209" s="1">
        <v>5</v>
      </c>
      <c r="B209" s="5">
        <v>0.7256944444444445</v>
      </c>
      <c r="C209" s="1" t="s">
        <v>22</v>
      </c>
      <c r="D209" s="1">
        <v>8</v>
      </c>
      <c r="E209" s="1">
        <v>4</v>
      </c>
      <c r="F209" s="1" t="s">
        <v>69</v>
      </c>
      <c r="G209" s="2">
        <v>48.920533333333296</v>
      </c>
      <c r="H209" s="6">
        <f>1+_xlfn.COUNTIFS(A:A,A209,O:O,"&lt;"&amp;O209)</f>
        <v>6</v>
      </c>
      <c r="I209" s="2">
        <f>_xlfn.AVERAGEIF(A:A,A209,G:G)</f>
        <v>49.905542424242405</v>
      </c>
      <c r="J209" s="2">
        <f t="shared" si="24"/>
        <v>-0.9850090909091094</v>
      </c>
      <c r="K209" s="2">
        <f t="shared" si="25"/>
        <v>89.0149909090909</v>
      </c>
      <c r="L209" s="2">
        <f t="shared" si="26"/>
        <v>208.7003423647626</v>
      </c>
      <c r="M209" s="2">
        <f>SUMIF(A:A,A209,L:L)</f>
        <v>2811.7872431739065</v>
      </c>
      <c r="N209" s="3">
        <f t="shared" si="27"/>
        <v>0.07422337620722133</v>
      </c>
      <c r="O209" s="7">
        <f t="shared" si="28"/>
        <v>13.472844420444298</v>
      </c>
      <c r="P209" s="3">
        <f t="shared" si="29"/>
        <v>0.07422337620722133</v>
      </c>
      <c r="Q209" s="3">
        <f>IF(ISNUMBER(P209),SUMIF(A:A,A209,P:P),"")</f>
        <v>0.8714836541939339</v>
      </c>
      <c r="R209" s="3">
        <f t="shared" si="30"/>
        <v>0.08516898263097449</v>
      </c>
      <c r="S209" s="8">
        <f t="shared" si="31"/>
        <v>11.74136368791515</v>
      </c>
    </row>
    <row r="210" spans="1:19" ht="15">
      <c r="A210" s="1">
        <v>5</v>
      </c>
      <c r="B210" s="5">
        <v>0.7256944444444445</v>
      </c>
      <c r="C210" s="1" t="s">
        <v>22</v>
      </c>
      <c r="D210" s="1">
        <v>8</v>
      </c>
      <c r="E210" s="1">
        <v>3</v>
      </c>
      <c r="F210" s="1" t="s">
        <v>68</v>
      </c>
      <c r="G210" s="2">
        <v>47.0392</v>
      </c>
      <c r="H210" s="6">
        <f>1+_xlfn.COUNTIFS(A:A,A210,O:O,"&lt;"&amp;O210)</f>
        <v>7</v>
      </c>
      <c r="I210" s="2">
        <f>_xlfn.AVERAGEIF(A:A,A210,G:G)</f>
        <v>49.905542424242405</v>
      </c>
      <c r="J210" s="2">
        <f t="shared" si="24"/>
        <v>-2.8663424242424043</v>
      </c>
      <c r="K210" s="2">
        <f t="shared" si="25"/>
        <v>87.1336575757576</v>
      </c>
      <c r="L210" s="2">
        <f t="shared" si="26"/>
        <v>186.42321799349213</v>
      </c>
      <c r="M210" s="2">
        <f>SUMIF(A:A,A210,L:L)</f>
        <v>2811.7872431739065</v>
      </c>
      <c r="N210" s="3">
        <f t="shared" si="27"/>
        <v>0.06630061305174006</v>
      </c>
      <c r="O210" s="7">
        <f t="shared" si="28"/>
        <v>15.082816794161678</v>
      </c>
      <c r="P210" s="3">
        <f t="shared" si="29"/>
        <v>0.06630061305174006</v>
      </c>
      <c r="Q210" s="3">
        <f>IF(ISNUMBER(P210),SUMIF(A:A,A210,P:P),"")</f>
        <v>0.8714836541939339</v>
      </c>
      <c r="R210" s="3">
        <f t="shared" si="30"/>
        <v>0.07607786185394819</v>
      </c>
      <c r="S210" s="8">
        <f t="shared" si="31"/>
        <v>13.144428295313656</v>
      </c>
    </row>
    <row r="211" spans="1:19" ht="15">
      <c r="A211" s="1">
        <v>5</v>
      </c>
      <c r="B211" s="5">
        <v>0.7256944444444445</v>
      </c>
      <c r="C211" s="1" t="s">
        <v>22</v>
      </c>
      <c r="D211" s="1">
        <v>8</v>
      </c>
      <c r="E211" s="1">
        <v>12</v>
      </c>
      <c r="F211" s="1" t="s">
        <v>76</v>
      </c>
      <c r="G211" s="2">
        <v>46.6133666666667</v>
      </c>
      <c r="H211" s="6">
        <f>1+_xlfn.COUNTIFS(A:A,A211,O:O,"&lt;"&amp;O211)</f>
        <v>8</v>
      </c>
      <c r="I211" s="2">
        <f>_xlfn.AVERAGEIF(A:A,A211,G:G)</f>
        <v>49.905542424242405</v>
      </c>
      <c r="J211" s="2">
        <f t="shared" si="24"/>
        <v>-3.2921757575757056</v>
      </c>
      <c r="K211" s="2">
        <f t="shared" si="25"/>
        <v>86.7078242424243</v>
      </c>
      <c r="L211" s="2">
        <f t="shared" si="26"/>
        <v>181.72043860978044</v>
      </c>
      <c r="M211" s="2">
        <f>SUMIF(A:A,A211,L:L)</f>
        <v>2811.7872431739065</v>
      </c>
      <c r="N211" s="3">
        <f t="shared" si="27"/>
        <v>0.06462808985670514</v>
      </c>
      <c r="O211" s="7">
        <f t="shared" si="28"/>
        <v>15.473148010674965</v>
      </c>
      <c r="P211" s="3">
        <f t="shared" si="29"/>
        <v>0.06462808985670514</v>
      </c>
      <c r="Q211" s="3">
        <f>IF(ISNUMBER(P211),SUMIF(A:A,A211,P:P),"")</f>
        <v>0.8714836541939339</v>
      </c>
      <c r="R211" s="3">
        <f t="shared" si="30"/>
        <v>0.07415869425168042</v>
      </c>
      <c r="S211" s="8">
        <f t="shared" si="31"/>
        <v>13.484595570226618</v>
      </c>
    </row>
    <row r="212" spans="1:19" ht="15">
      <c r="A212" s="1">
        <v>5</v>
      </c>
      <c r="B212" s="5">
        <v>0.7256944444444445</v>
      </c>
      <c r="C212" s="1" t="s">
        <v>22</v>
      </c>
      <c r="D212" s="1">
        <v>8</v>
      </c>
      <c r="E212" s="1">
        <v>7</v>
      </c>
      <c r="F212" s="1" t="s">
        <v>71</v>
      </c>
      <c r="G212" s="2">
        <v>41.0757</v>
      </c>
      <c r="H212" s="6">
        <f>1+_xlfn.COUNTIFS(A:A,A212,O:O,"&lt;"&amp;O212)</f>
        <v>9</v>
      </c>
      <c r="I212" s="2">
        <f>_xlfn.AVERAGEIF(A:A,A212,G:G)</f>
        <v>49.905542424242405</v>
      </c>
      <c r="J212" s="2">
        <f t="shared" si="24"/>
        <v>-8.829842424242408</v>
      </c>
      <c r="K212" s="2">
        <f t="shared" si="25"/>
        <v>81.1701575757576</v>
      </c>
      <c r="L212" s="2">
        <f t="shared" si="26"/>
        <v>130.34821606373825</v>
      </c>
      <c r="M212" s="2">
        <f>SUMIF(A:A,A212,L:L)</f>
        <v>2811.7872431739065</v>
      </c>
      <c r="N212" s="3">
        <f t="shared" si="27"/>
        <v>0.046357780582503456</v>
      </c>
      <c r="O212" s="7">
        <f t="shared" si="28"/>
        <v>21.571351937789363</v>
      </c>
      <c r="P212" s="3">
        <f t="shared" si="29"/>
      </c>
      <c r="Q212" s="3">
        <f>IF(ISNUMBER(P212),SUMIF(A:A,A212,P:P),"")</f>
      </c>
      <c r="R212" s="3">
        <f t="shared" si="30"/>
      </c>
      <c r="S212" s="8">
        <f t="shared" si="31"/>
      </c>
    </row>
    <row r="213" spans="1:19" ht="15">
      <c r="A213" s="1">
        <v>5</v>
      </c>
      <c r="B213" s="5">
        <v>0.7256944444444445</v>
      </c>
      <c r="C213" s="1" t="s">
        <v>22</v>
      </c>
      <c r="D213" s="1">
        <v>8</v>
      </c>
      <c r="E213" s="1">
        <v>8</v>
      </c>
      <c r="F213" s="1" t="s">
        <v>72</v>
      </c>
      <c r="G213" s="2">
        <v>40.1982333333333</v>
      </c>
      <c r="H213" s="6">
        <f>1+_xlfn.COUNTIFS(A:A,A213,O:O,"&lt;"&amp;O213)</f>
        <v>10</v>
      </c>
      <c r="I213" s="2">
        <f>_xlfn.AVERAGEIF(A:A,A213,G:G)</f>
        <v>49.905542424242405</v>
      </c>
      <c r="J213" s="2">
        <f t="shared" si="24"/>
        <v>-9.707309090909106</v>
      </c>
      <c r="K213" s="2">
        <f t="shared" si="25"/>
        <v>80.2926909090909</v>
      </c>
      <c r="L213" s="2">
        <f t="shared" si="26"/>
        <v>123.6631645512136</v>
      </c>
      <c r="M213" s="2">
        <f>SUMIF(A:A,A213,L:L)</f>
        <v>2811.7872431739065</v>
      </c>
      <c r="N213" s="3">
        <f t="shared" si="27"/>
        <v>0.04398027085848228</v>
      </c>
      <c r="O213" s="7">
        <f t="shared" si="28"/>
        <v>22.73746797098532</v>
      </c>
      <c r="P213" s="3">
        <f t="shared" si="29"/>
      </c>
      <c r="Q213" s="3">
        <f>IF(ISNUMBER(P213),SUMIF(A:A,A213,P:P),"")</f>
      </c>
      <c r="R213" s="3">
        <f t="shared" si="30"/>
      </c>
      <c r="S213" s="8">
        <f t="shared" si="31"/>
      </c>
    </row>
    <row r="214" spans="1:19" ht="15">
      <c r="A214" s="1">
        <v>5</v>
      </c>
      <c r="B214" s="5">
        <v>0.7256944444444445</v>
      </c>
      <c r="C214" s="1" t="s">
        <v>22</v>
      </c>
      <c r="D214" s="1">
        <v>8</v>
      </c>
      <c r="E214" s="1">
        <v>10</v>
      </c>
      <c r="F214" s="1" t="s">
        <v>74</v>
      </c>
      <c r="G214" s="2">
        <v>37.8403333333333</v>
      </c>
      <c r="H214" s="6">
        <f>1+_xlfn.COUNTIFS(A:A,A214,O:O,"&lt;"&amp;O214)</f>
        <v>11</v>
      </c>
      <c r="I214" s="2">
        <f>_xlfn.AVERAGEIF(A:A,A214,G:G)</f>
        <v>49.905542424242405</v>
      </c>
      <c r="J214" s="2">
        <f t="shared" si="24"/>
        <v>-12.065209090909107</v>
      </c>
      <c r="K214" s="2">
        <f t="shared" si="25"/>
        <v>77.93479090909089</v>
      </c>
      <c r="L214" s="2">
        <f t="shared" si="26"/>
        <v>107.349241061871</v>
      </c>
      <c r="M214" s="2">
        <f>SUMIF(A:A,A214,L:L)</f>
        <v>2811.7872431739065</v>
      </c>
      <c r="N214" s="3">
        <f t="shared" si="27"/>
        <v>0.03817829436508029</v>
      </c>
      <c r="O214" s="7">
        <f t="shared" si="28"/>
        <v>26.192893544103644</v>
      </c>
      <c r="P214" s="3">
        <f t="shared" si="29"/>
      </c>
      <c r="Q214" s="3">
        <f>IF(ISNUMBER(P214),SUMIF(A:A,A214,P:P),"")</f>
      </c>
      <c r="R214" s="3">
        <f t="shared" si="30"/>
      </c>
      <c r="S214" s="8">
        <f t="shared" si="31"/>
      </c>
    </row>
    <row r="215" spans="1:19" ht="15">
      <c r="A215" s="1">
        <v>33</v>
      </c>
      <c r="B215" s="5">
        <v>0.7326388888888888</v>
      </c>
      <c r="C215" s="1" t="s">
        <v>294</v>
      </c>
      <c r="D215" s="1">
        <v>7</v>
      </c>
      <c r="E215" s="1">
        <v>4</v>
      </c>
      <c r="F215" s="1" t="s">
        <v>322</v>
      </c>
      <c r="G215" s="2">
        <v>69.32096666666669</v>
      </c>
      <c r="H215" s="6">
        <f>1+_xlfn.COUNTIFS(A:A,A215,O:O,"&lt;"&amp;O215)</f>
        <v>1</v>
      </c>
      <c r="I215" s="2">
        <f>_xlfn.AVERAGEIF(A:A,A215,G:G)</f>
        <v>47.96193333333334</v>
      </c>
      <c r="J215" s="2">
        <f aca="true" t="shared" si="32" ref="J215:J268">G215-I215</f>
        <v>21.35903333333335</v>
      </c>
      <c r="K215" s="2">
        <f aca="true" t="shared" si="33" ref="K215:K268">90+J215</f>
        <v>111.35903333333334</v>
      </c>
      <c r="L215" s="2">
        <f aca="true" t="shared" si="34" ref="L215:L268">EXP(0.06*K215)</f>
        <v>797.5479833028994</v>
      </c>
      <c r="M215" s="2">
        <f>SUMIF(A:A,A215,L:L)</f>
        <v>2920.3340224613726</v>
      </c>
      <c r="N215" s="3">
        <f aca="true" t="shared" si="35" ref="N215:N268">L215/M215</f>
        <v>0.27310163055618364</v>
      </c>
      <c r="O215" s="7">
        <f aca="true" t="shared" si="36" ref="O215:O268">1/N215</f>
        <v>3.6616405327330175</v>
      </c>
      <c r="P215" s="3">
        <f aca="true" t="shared" si="37" ref="P215:P268">IF(O215&gt;21,"",N215)</f>
        <v>0.27310163055618364</v>
      </c>
      <c r="Q215" s="3">
        <f>IF(ISNUMBER(P215),SUMIF(A:A,A215,P:P),"")</f>
        <v>0.9081578520668017</v>
      </c>
      <c r="R215" s="3">
        <f aca="true" t="shared" si="38" ref="R215:R268">_xlfn.IFERROR(P215*(1/Q215),"")</f>
        <v>0.30072044186443375</v>
      </c>
      <c r="S215" s="8">
        <f aca="true" t="shared" si="39" ref="S215:S268">_xlfn.IFERROR(1/R215,"")</f>
        <v>3.3253476012475565</v>
      </c>
    </row>
    <row r="216" spans="1:19" ht="15">
      <c r="A216" s="1">
        <v>33</v>
      </c>
      <c r="B216" s="5">
        <v>0.7326388888888888</v>
      </c>
      <c r="C216" s="1" t="s">
        <v>294</v>
      </c>
      <c r="D216" s="1">
        <v>7</v>
      </c>
      <c r="E216" s="1">
        <v>2</v>
      </c>
      <c r="F216" s="1" t="s">
        <v>320</v>
      </c>
      <c r="G216" s="2">
        <v>57.213133333333296</v>
      </c>
      <c r="H216" s="6">
        <f>1+_xlfn.COUNTIFS(A:A,A216,O:O,"&lt;"&amp;O216)</f>
        <v>2</v>
      </c>
      <c r="I216" s="2">
        <f>_xlfn.AVERAGEIF(A:A,A216,G:G)</f>
        <v>47.96193333333334</v>
      </c>
      <c r="J216" s="2">
        <f t="shared" si="32"/>
        <v>9.251199999999955</v>
      </c>
      <c r="K216" s="2">
        <f t="shared" si="33"/>
        <v>99.25119999999995</v>
      </c>
      <c r="L216" s="2">
        <f t="shared" si="34"/>
        <v>385.7046804152866</v>
      </c>
      <c r="M216" s="2">
        <f>SUMIF(A:A,A216,L:L)</f>
        <v>2920.3340224613726</v>
      </c>
      <c r="N216" s="3">
        <f t="shared" si="35"/>
        <v>0.13207553569170127</v>
      </c>
      <c r="O216" s="7">
        <f t="shared" si="36"/>
        <v>7.571424902899964</v>
      </c>
      <c r="P216" s="3">
        <f t="shared" si="37"/>
        <v>0.13207553569170127</v>
      </c>
      <c r="Q216" s="3">
        <f>IF(ISNUMBER(P216),SUMIF(A:A,A216,P:P),"")</f>
        <v>0.9081578520668017</v>
      </c>
      <c r="R216" s="3">
        <f t="shared" si="38"/>
        <v>0.14543235560989914</v>
      </c>
      <c r="S216" s="8">
        <f t="shared" si="39"/>
        <v>6.876048976902723</v>
      </c>
    </row>
    <row r="217" spans="1:19" ht="15">
      <c r="A217" s="1">
        <v>33</v>
      </c>
      <c r="B217" s="5">
        <v>0.7326388888888888</v>
      </c>
      <c r="C217" s="1" t="s">
        <v>294</v>
      </c>
      <c r="D217" s="1">
        <v>7</v>
      </c>
      <c r="E217" s="1">
        <v>6</v>
      </c>
      <c r="F217" s="1" t="s">
        <v>324</v>
      </c>
      <c r="G217" s="2">
        <v>56.5502666666667</v>
      </c>
      <c r="H217" s="6">
        <f>1+_xlfn.COUNTIFS(A:A,A217,O:O,"&lt;"&amp;O217)</f>
        <v>3</v>
      </c>
      <c r="I217" s="2">
        <f>_xlfn.AVERAGEIF(A:A,A217,G:G)</f>
        <v>47.96193333333334</v>
      </c>
      <c r="J217" s="2">
        <f t="shared" si="32"/>
        <v>8.58833333333336</v>
      </c>
      <c r="K217" s="2">
        <f t="shared" si="33"/>
        <v>98.58833333333337</v>
      </c>
      <c r="L217" s="2">
        <f t="shared" si="34"/>
        <v>370.6654856717592</v>
      </c>
      <c r="M217" s="2">
        <f>SUMIF(A:A,A217,L:L)</f>
        <v>2920.3340224613726</v>
      </c>
      <c r="N217" s="3">
        <f t="shared" si="35"/>
        <v>0.1269257156273335</v>
      </c>
      <c r="O217" s="7">
        <f t="shared" si="36"/>
        <v>7.878624083838922</v>
      </c>
      <c r="P217" s="3">
        <f t="shared" si="37"/>
        <v>0.1269257156273335</v>
      </c>
      <c r="Q217" s="3">
        <f>IF(ISNUMBER(P217),SUMIF(A:A,A217,P:P),"")</f>
        <v>0.9081578520668017</v>
      </c>
      <c r="R217" s="3">
        <f t="shared" si="38"/>
        <v>0.13976173342384668</v>
      </c>
      <c r="S217" s="8">
        <f t="shared" si="39"/>
        <v>7.155034325220928</v>
      </c>
    </row>
    <row r="218" spans="1:19" ht="15">
      <c r="A218" s="1">
        <v>33</v>
      </c>
      <c r="B218" s="5">
        <v>0.7326388888888888</v>
      </c>
      <c r="C218" s="1" t="s">
        <v>294</v>
      </c>
      <c r="D218" s="1">
        <v>7</v>
      </c>
      <c r="E218" s="1">
        <v>5</v>
      </c>
      <c r="F218" s="1" t="s">
        <v>323</v>
      </c>
      <c r="G218" s="2">
        <v>54.511933333333296</v>
      </c>
      <c r="H218" s="6">
        <f>1+_xlfn.COUNTIFS(A:A,A218,O:O,"&lt;"&amp;O218)</f>
        <v>4</v>
      </c>
      <c r="I218" s="2">
        <f>_xlfn.AVERAGEIF(A:A,A218,G:G)</f>
        <v>47.96193333333334</v>
      </c>
      <c r="J218" s="2">
        <f t="shared" si="32"/>
        <v>6.5499999999999545</v>
      </c>
      <c r="K218" s="2">
        <f t="shared" si="33"/>
        <v>96.54999999999995</v>
      </c>
      <c r="L218" s="2">
        <f t="shared" si="34"/>
        <v>327.99553648037073</v>
      </c>
      <c r="M218" s="2">
        <f>SUMIF(A:A,A218,L:L)</f>
        <v>2920.3340224613726</v>
      </c>
      <c r="N218" s="3">
        <f t="shared" si="35"/>
        <v>0.11231439073668811</v>
      </c>
      <c r="O218" s="7">
        <f t="shared" si="36"/>
        <v>8.90357854804571</v>
      </c>
      <c r="P218" s="3">
        <f t="shared" si="37"/>
        <v>0.11231439073668811</v>
      </c>
      <c r="Q218" s="3">
        <f>IF(ISNUMBER(P218),SUMIF(A:A,A218,P:P),"")</f>
        <v>0.9081578520668017</v>
      </c>
      <c r="R218" s="3">
        <f t="shared" si="38"/>
        <v>0.12367276292450816</v>
      </c>
      <c r="S218" s="8">
        <f t="shared" si="39"/>
        <v>8.085854769901244</v>
      </c>
    </row>
    <row r="219" spans="1:19" ht="15">
      <c r="A219" s="1">
        <v>33</v>
      </c>
      <c r="B219" s="5">
        <v>0.7326388888888888</v>
      </c>
      <c r="C219" s="1" t="s">
        <v>294</v>
      </c>
      <c r="D219" s="1">
        <v>7</v>
      </c>
      <c r="E219" s="1">
        <v>7</v>
      </c>
      <c r="F219" s="1" t="s">
        <v>325</v>
      </c>
      <c r="G219" s="2">
        <v>54.2898</v>
      </c>
      <c r="H219" s="6">
        <f>1+_xlfn.COUNTIFS(A:A,A219,O:O,"&lt;"&amp;O219)</f>
        <v>5</v>
      </c>
      <c r="I219" s="2">
        <f>_xlfn.AVERAGEIF(A:A,A219,G:G)</f>
        <v>47.96193333333334</v>
      </c>
      <c r="J219" s="2">
        <f t="shared" si="32"/>
        <v>6.327866666666658</v>
      </c>
      <c r="K219" s="2">
        <f t="shared" si="33"/>
        <v>96.32786666666667</v>
      </c>
      <c r="L219" s="2">
        <f t="shared" si="34"/>
        <v>323.6530148165362</v>
      </c>
      <c r="M219" s="2">
        <f>SUMIF(A:A,A219,L:L)</f>
        <v>2920.3340224613726</v>
      </c>
      <c r="N219" s="3">
        <f t="shared" si="35"/>
        <v>0.11082739588252603</v>
      </c>
      <c r="O219" s="7">
        <f t="shared" si="36"/>
        <v>9.023039764102842</v>
      </c>
      <c r="P219" s="3">
        <f t="shared" si="37"/>
        <v>0.11082739588252603</v>
      </c>
      <c r="Q219" s="3">
        <f>IF(ISNUMBER(P219),SUMIF(A:A,A219,P:P),"")</f>
        <v>0.9081578520668017</v>
      </c>
      <c r="R219" s="3">
        <f t="shared" si="38"/>
        <v>0.12203538804438357</v>
      </c>
      <c r="S219" s="8">
        <f t="shared" si="39"/>
        <v>8.194344411280978</v>
      </c>
    </row>
    <row r="220" spans="1:19" ht="15">
      <c r="A220" s="1">
        <v>33</v>
      </c>
      <c r="B220" s="5">
        <v>0.7326388888888888</v>
      </c>
      <c r="C220" s="1" t="s">
        <v>294</v>
      </c>
      <c r="D220" s="1">
        <v>7</v>
      </c>
      <c r="E220" s="1">
        <v>9</v>
      </c>
      <c r="F220" s="1" t="s">
        <v>326</v>
      </c>
      <c r="G220" s="2">
        <v>50.3892</v>
      </c>
      <c r="H220" s="6">
        <f>1+_xlfn.COUNTIFS(A:A,A220,O:O,"&lt;"&amp;O220)</f>
        <v>6</v>
      </c>
      <c r="I220" s="2">
        <f>_xlfn.AVERAGEIF(A:A,A220,G:G)</f>
        <v>47.96193333333334</v>
      </c>
      <c r="J220" s="2">
        <f t="shared" si="32"/>
        <v>2.427266666666661</v>
      </c>
      <c r="K220" s="2">
        <f t="shared" si="33"/>
        <v>92.42726666666667</v>
      </c>
      <c r="L220" s="2">
        <f t="shared" si="34"/>
        <v>256.11741713231163</v>
      </c>
      <c r="M220" s="2">
        <f>SUMIF(A:A,A220,L:L)</f>
        <v>2920.3340224613726</v>
      </c>
      <c r="N220" s="3">
        <f t="shared" si="35"/>
        <v>0.08770141194891322</v>
      </c>
      <c r="O220" s="7">
        <f t="shared" si="36"/>
        <v>11.402324977190881</v>
      </c>
      <c r="P220" s="3">
        <f t="shared" si="37"/>
        <v>0.08770141194891322</v>
      </c>
      <c r="Q220" s="3">
        <f>IF(ISNUMBER(P220),SUMIF(A:A,A220,P:P),"")</f>
        <v>0.9081578520668017</v>
      </c>
      <c r="R220" s="3">
        <f t="shared" si="38"/>
        <v>0.09657066967963862</v>
      </c>
      <c r="S220" s="8">
        <f t="shared" si="39"/>
        <v>10.355110959853313</v>
      </c>
    </row>
    <row r="221" spans="1:19" ht="15">
      <c r="A221" s="1">
        <v>33</v>
      </c>
      <c r="B221" s="5">
        <v>0.7326388888888888</v>
      </c>
      <c r="C221" s="1" t="s">
        <v>294</v>
      </c>
      <c r="D221" s="1">
        <v>7</v>
      </c>
      <c r="E221" s="1">
        <v>3</v>
      </c>
      <c r="F221" s="1" t="s">
        <v>321</v>
      </c>
      <c r="G221" s="2">
        <v>45.4509</v>
      </c>
      <c r="H221" s="6">
        <f>1+_xlfn.COUNTIFS(A:A,A221,O:O,"&lt;"&amp;O221)</f>
        <v>7</v>
      </c>
      <c r="I221" s="2">
        <f>_xlfn.AVERAGEIF(A:A,A221,G:G)</f>
        <v>47.96193333333334</v>
      </c>
      <c r="J221" s="2">
        <f t="shared" si="32"/>
        <v>-2.5110333333333443</v>
      </c>
      <c r="K221" s="2">
        <f t="shared" si="33"/>
        <v>87.48896666666666</v>
      </c>
      <c r="L221" s="2">
        <f t="shared" si="34"/>
        <v>190.44015533695915</v>
      </c>
      <c r="M221" s="2">
        <f>SUMIF(A:A,A221,L:L)</f>
        <v>2920.3340224613726</v>
      </c>
      <c r="N221" s="3">
        <f t="shared" si="35"/>
        <v>0.06521177162345583</v>
      </c>
      <c r="O221" s="7">
        <f t="shared" si="36"/>
        <v>15.334654696611754</v>
      </c>
      <c r="P221" s="3">
        <f t="shared" si="37"/>
        <v>0.06521177162345583</v>
      </c>
      <c r="Q221" s="3">
        <f>IF(ISNUMBER(P221),SUMIF(A:A,A221,P:P),"")</f>
        <v>0.9081578520668017</v>
      </c>
      <c r="R221" s="3">
        <f t="shared" si="38"/>
        <v>0.07180664845329006</v>
      </c>
      <c r="S221" s="8">
        <f t="shared" si="39"/>
        <v>13.926287071461022</v>
      </c>
    </row>
    <row r="222" spans="1:19" ht="15">
      <c r="A222" s="1">
        <v>33</v>
      </c>
      <c r="B222" s="5">
        <v>0.7326388888888888</v>
      </c>
      <c r="C222" s="1" t="s">
        <v>294</v>
      </c>
      <c r="D222" s="1">
        <v>7</v>
      </c>
      <c r="E222" s="1">
        <v>10</v>
      </c>
      <c r="F222" s="1" t="s">
        <v>327</v>
      </c>
      <c r="G222" s="2">
        <v>35.7249666666667</v>
      </c>
      <c r="H222" s="6">
        <f>1+_xlfn.COUNTIFS(A:A,A222,O:O,"&lt;"&amp;O222)</f>
        <v>9</v>
      </c>
      <c r="I222" s="2">
        <f>_xlfn.AVERAGEIF(A:A,A222,G:G)</f>
        <v>47.96193333333334</v>
      </c>
      <c r="J222" s="2">
        <f t="shared" si="32"/>
        <v>-12.236966666666639</v>
      </c>
      <c r="K222" s="2">
        <f t="shared" si="33"/>
        <v>77.76303333333337</v>
      </c>
      <c r="L222" s="2">
        <f t="shared" si="34"/>
        <v>106.24863917948387</v>
      </c>
      <c r="M222" s="2">
        <f>SUMIF(A:A,A222,L:L)</f>
        <v>2920.3340224613726</v>
      </c>
      <c r="N222" s="3">
        <f t="shared" si="35"/>
        <v>0.03638235844334455</v>
      </c>
      <c r="O222" s="7">
        <f t="shared" si="36"/>
        <v>27.485848713112514</v>
      </c>
      <c r="P222" s="3">
        <f t="shared" si="37"/>
      </c>
      <c r="Q222" s="3">
        <f>IF(ISNUMBER(P222),SUMIF(A:A,A222,P:P),"")</f>
      </c>
      <c r="R222" s="3">
        <f t="shared" si="38"/>
      </c>
      <c r="S222" s="8">
        <f t="shared" si="39"/>
      </c>
    </row>
    <row r="223" spans="1:19" ht="15">
      <c r="A223" s="1">
        <v>33</v>
      </c>
      <c r="B223" s="5">
        <v>0.7326388888888888</v>
      </c>
      <c r="C223" s="1" t="s">
        <v>294</v>
      </c>
      <c r="D223" s="1">
        <v>7</v>
      </c>
      <c r="E223" s="1">
        <v>11</v>
      </c>
      <c r="F223" s="1" t="s">
        <v>328</v>
      </c>
      <c r="G223" s="2">
        <v>38.593533333333404</v>
      </c>
      <c r="H223" s="6">
        <f>1+_xlfn.COUNTIFS(A:A,A223,O:O,"&lt;"&amp;O223)</f>
        <v>8</v>
      </c>
      <c r="I223" s="2">
        <f>_xlfn.AVERAGEIF(A:A,A223,G:G)</f>
        <v>47.96193333333334</v>
      </c>
      <c r="J223" s="2">
        <f t="shared" si="32"/>
        <v>-9.368399999999937</v>
      </c>
      <c r="K223" s="2">
        <f t="shared" si="33"/>
        <v>80.63160000000006</v>
      </c>
      <c r="L223" s="2">
        <f t="shared" si="34"/>
        <v>126.2035399461301</v>
      </c>
      <c r="M223" s="2">
        <f>SUMIF(A:A,A223,L:L)</f>
        <v>2920.3340224613726</v>
      </c>
      <c r="N223" s="3">
        <f t="shared" si="35"/>
        <v>0.04321544692334913</v>
      </c>
      <c r="O223" s="7">
        <f t="shared" si="36"/>
        <v>23.13987407728749</v>
      </c>
      <c r="P223" s="3">
        <f t="shared" si="37"/>
      </c>
      <c r="Q223" s="3">
        <f>IF(ISNUMBER(P223),SUMIF(A:A,A223,P:P),"")</f>
      </c>
      <c r="R223" s="3">
        <f t="shared" si="38"/>
      </c>
      <c r="S223" s="8">
        <f t="shared" si="39"/>
      </c>
    </row>
    <row r="224" spans="1:19" ht="15">
      <c r="A224" s="1">
        <v>33</v>
      </c>
      <c r="B224" s="5">
        <v>0.7326388888888888</v>
      </c>
      <c r="C224" s="1" t="s">
        <v>294</v>
      </c>
      <c r="D224" s="1">
        <v>7</v>
      </c>
      <c r="E224" s="1">
        <v>12</v>
      </c>
      <c r="F224" s="1" t="s">
        <v>329</v>
      </c>
      <c r="G224" s="2">
        <v>17.5746333333333</v>
      </c>
      <c r="H224" s="6">
        <f>1+_xlfn.COUNTIFS(A:A,A224,O:O,"&lt;"&amp;O224)</f>
        <v>10</v>
      </c>
      <c r="I224" s="2">
        <f>_xlfn.AVERAGEIF(A:A,A224,G:G)</f>
        <v>47.96193333333334</v>
      </c>
      <c r="J224" s="2">
        <f t="shared" si="32"/>
        <v>-30.387300000000042</v>
      </c>
      <c r="K224" s="2">
        <f t="shared" si="33"/>
        <v>59.61269999999996</v>
      </c>
      <c r="L224" s="2">
        <f t="shared" si="34"/>
        <v>35.75757017963635</v>
      </c>
      <c r="M224" s="2">
        <f>SUMIF(A:A,A224,L:L)</f>
        <v>2920.3340224613726</v>
      </c>
      <c r="N224" s="3">
        <f t="shared" si="35"/>
        <v>0.012244342566504932</v>
      </c>
      <c r="O224" s="7">
        <f t="shared" si="36"/>
        <v>81.67037099529988</v>
      </c>
      <c r="P224" s="3">
        <f t="shared" si="37"/>
      </c>
      <c r="Q224" s="3">
        <f>IF(ISNUMBER(P224),SUMIF(A:A,A224,P:P),"")</f>
      </c>
      <c r="R224" s="3">
        <f t="shared" si="38"/>
      </c>
      <c r="S224" s="8">
        <f t="shared" si="39"/>
      </c>
    </row>
    <row r="225" spans="1:19" ht="15">
      <c r="A225" s="1">
        <v>37</v>
      </c>
      <c r="B225" s="5">
        <v>0.7374999999999999</v>
      </c>
      <c r="C225" s="1" t="s">
        <v>330</v>
      </c>
      <c r="D225" s="1">
        <v>5</v>
      </c>
      <c r="E225" s="1">
        <v>2</v>
      </c>
      <c r="F225" s="1" t="s">
        <v>359</v>
      </c>
      <c r="G225" s="2">
        <v>60.61093333333329</v>
      </c>
      <c r="H225" s="6">
        <f>1+_xlfn.COUNTIFS(A:A,A225,O:O,"&lt;"&amp;O225)</f>
        <v>1</v>
      </c>
      <c r="I225" s="2">
        <f>_xlfn.AVERAGEIF(A:A,A225,G:G)</f>
        <v>46.82895333333333</v>
      </c>
      <c r="J225" s="2">
        <f t="shared" si="32"/>
        <v>13.781979999999962</v>
      </c>
      <c r="K225" s="2">
        <f t="shared" si="33"/>
        <v>103.78197999999996</v>
      </c>
      <c r="L225" s="2">
        <f t="shared" si="34"/>
        <v>506.19339508928937</v>
      </c>
      <c r="M225" s="2">
        <f>SUMIF(A:A,A225,L:L)</f>
        <v>2731.7294708593</v>
      </c>
      <c r="N225" s="3">
        <f t="shared" si="35"/>
        <v>0.18530143650354217</v>
      </c>
      <c r="O225" s="7">
        <f t="shared" si="36"/>
        <v>5.396612238248268</v>
      </c>
      <c r="P225" s="3">
        <f t="shared" si="37"/>
        <v>0.18530143650354217</v>
      </c>
      <c r="Q225" s="3">
        <f>IF(ISNUMBER(P225),SUMIF(A:A,A225,P:P),"")</f>
        <v>0.8937883357081065</v>
      </c>
      <c r="R225" s="3">
        <f t="shared" si="38"/>
        <v>0.20732138594842653</v>
      </c>
      <c r="S225" s="8">
        <f t="shared" si="39"/>
        <v>4.823429070885919</v>
      </c>
    </row>
    <row r="226" spans="1:19" ht="15">
      <c r="A226" s="1">
        <v>37</v>
      </c>
      <c r="B226" s="5">
        <v>0.7374999999999999</v>
      </c>
      <c r="C226" s="1" t="s">
        <v>330</v>
      </c>
      <c r="D226" s="1">
        <v>5</v>
      </c>
      <c r="E226" s="1">
        <v>4</v>
      </c>
      <c r="F226" s="1" t="s">
        <v>361</v>
      </c>
      <c r="G226" s="2">
        <v>56.5084666666667</v>
      </c>
      <c r="H226" s="6">
        <f>1+_xlfn.COUNTIFS(A:A,A226,O:O,"&lt;"&amp;O226)</f>
        <v>2</v>
      </c>
      <c r="I226" s="2">
        <f>_xlfn.AVERAGEIF(A:A,A226,G:G)</f>
        <v>46.82895333333333</v>
      </c>
      <c r="J226" s="2">
        <f t="shared" si="32"/>
        <v>9.679513333333368</v>
      </c>
      <c r="K226" s="2">
        <f t="shared" si="33"/>
        <v>99.67951333333338</v>
      </c>
      <c r="L226" s="2">
        <f t="shared" si="34"/>
        <v>395.74529109330206</v>
      </c>
      <c r="M226" s="2">
        <f>SUMIF(A:A,A226,L:L)</f>
        <v>2731.7294708593</v>
      </c>
      <c r="N226" s="3">
        <f t="shared" si="35"/>
        <v>0.14486986918540487</v>
      </c>
      <c r="O226" s="7">
        <f t="shared" si="36"/>
        <v>6.902746620970556</v>
      </c>
      <c r="P226" s="3">
        <f t="shared" si="37"/>
        <v>0.14486986918540487</v>
      </c>
      <c r="Q226" s="3">
        <f>IF(ISNUMBER(P226),SUMIF(A:A,A226,P:P),"")</f>
        <v>0.8937883357081065</v>
      </c>
      <c r="R226" s="3">
        <f t="shared" si="38"/>
        <v>0.1620852089892528</v>
      </c>
      <c r="S226" s="8">
        <f t="shared" si="39"/>
        <v>6.169594414172029</v>
      </c>
    </row>
    <row r="227" spans="1:19" ht="15">
      <c r="A227" s="1">
        <v>37</v>
      </c>
      <c r="B227" s="5">
        <v>0.7374999999999999</v>
      </c>
      <c r="C227" s="1" t="s">
        <v>330</v>
      </c>
      <c r="D227" s="1">
        <v>5</v>
      </c>
      <c r="E227" s="1">
        <v>8</v>
      </c>
      <c r="F227" s="1" t="s">
        <v>365</v>
      </c>
      <c r="G227" s="2">
        <v>55.655366666666694</v>
      </c>
      <c r="H227" s="6">
        <f>1+_xlfn.COUNTIFS(A:A,A227,O:O,"&lt;"&amp;O227)</f>
        <v>3</v>
      </c>
      <c r="I227" s="2">
        <f>_xlfn.AVERAGEIF(A:A,A227,G:G)</f>
        <v>46.82895333333333</v>
      </c>
      <c r="J227" s="2">
        <f t="shared" si="32"/>
        <v>8.826413333333363</v>
      </c>
      <c r="K227" s="2">
        <f t="shared" si="33"/>
        <v>98.82641333333336</v>
      </c>
      <c r="L227" s="2">
        <f t="shared" si="34"/>
        <v>375.99836688894686</v>
      </c>
      <c r="M227" s="2">
        <f>SUMIF(A:A,A227,L:L)</f>
        <v>2731.7294708593</v>
      </c>
      <c r="N227" s="3">
        <f t="shared" si="35"/>
        <v>0.13764114305604055</v>
      </c>
      <c r="O227" s="7">
        <f t="shared" si="36"/>
        <v>7.265269510242662</v>
      </c>
      <c r="P227" s="3">
        <f t="shared" si="37"/>
        <v>0.13764114305604055</v>
      </c>
      <c r="Q227" s="3">
        <f>IF(ISNUMBER(P227),SUMIF(A:A,A227,P:P),"")</f>
        <v>0.8937883357081065</v>
      </c>
      <c r="R227" s="3">
        <f t="shared" si="38"/>
        <v>0.15399747071771075</v>
      </c>
      <c r="S227" s="8">
        <f t="shared" si="39"/>
        <v>6.493613144030639</v>
      </c>
    </row>
    <row r="228" spans="1:19" ht="15">
      <c r="A228" s="1">
        <v>37</v>
      </c>
      <c r="B228" s="5">
        <v>0.7374999999999999</v>
      </c>
      <c r="C228" s="1" t="s">
        <v>330</v>
      </c>
      <c r="D228" s="1">
        <v>5</v>
      </c>
      <c r="E228" s="1">
        <v>3</v>
      </c>
      <c r="F228" s="1" t="s">
        <v>360</v>
      </c>
      <c r="G228" s="2">
        <v>55.464566666666606</v>
      </c>
      <c r="H228" s="6">
        <f>1+_xlfn.COUNTIFS(A:A,A228,O:O,"&lt;"&amp;O228)</f>
        <v>4</v>
      </c>
      <c r="I228" s="2">
        <f>_xlfn.AVERAGEIF(A:A,A228,G:G)</f>
        <v>46.82895333333333</v>
      </c>
      <c r="J228" s="2">
        <f t="shared" si="32"/>
        <v>8.635613333333275</v>
      </c>
      <c r="K228" s="2">
        <f t="shared" si="33"/>
        <v>98.63561333333328</v>
      </c>
      <c r="L228" s="2">
        <f t="shared" si="34"/>
        <v>371.7184823858901</v>
      </c>
      <c r="M228" s="2">
        <f>SUMIF(A:A,A228,L:L)</f>
        <v>2731.7294708593</v>
      </c>
      <c r="N228" s="3">
        <f t="shared" si="35"/>
        <v>0.13607441232786546</v>
      </c>
      <c r="O228" s="7">
        <f t="shared" si="36"/>
        <v>7.348920218670817</v>
      </c>
      <c r="P228" s="3">
        <f t="shared" si="37"/>
        <v>0.13607441232786546</v>
      </c>
      <c r="Q228" s="3">
        <f>IF(ISNUMBER(P228),SUMIF(A:A,A228,P:P),"")</f>
        <v>0.8937883357081065</v>
      </c>
      <c r="R228" s="3">
        <f t="shared" si="38"/>
        <v>0.15224456047533905</v>
      </c>
      <c r="S228" s="8">
        <f t="shared" si="39"/>
        <v>6.568379171497444</v>
      </c>
    </row>
    <row r="229" spans="1:19" ht="15">
      <c r="A229" s="1">
        <v>37</v>
      </c>
      <c r="B229" s="5">
        <v>0.7374999999999999</v>
      </c>
      <c r="C229" s="1" t="s">
        <v>330</v>
      </c>
      <c r="D229" s="1">
        <v>5</v>
      </c>
      <c r="E229" s="1">
        <v>5</v>
      </c>
      <c r="F229" s="1" t="s">
        <v>362</v>
      </c>
      <c r="G229" s="2">
        <v>54.914066666666706</v>
      </c>
      <c r="H229" s="6">
        <f>1+_xlfn.COUNTIFS(A:A,A229,O:O,"&lt;"&amp;O229)</f>
        <v>5</v>
      </c>
      <c r="I229" s="2">
        <f>_xlfn.AVERAGEIF(A:A,A229,G:G)</f>
        <v>46.82895333333333</v>
      </c>
      <c r="J229" s="2">
        <f t="shared" si="32"/>
        <v>8.085113333333375</v>
      </c>
      <c r="K229" s="2">
        <f t="shared" si="33"/>
        <v>98.08511333333337</v>
      </c>
      <c r="L229" s="2">
        <f t="shared" si="34"/>
        <v>359.6411756231581</v>
      </c>
      <c r="M229" s="2">
        <f>SUMIF(A:A,A229,L:L)</f>
        <v>2731.7294708593</v>
      </c>
      <c r="N229" s="3">
        <f t="shared" si="35"/>
        <v>0.1316532912426458</v>
      </c>
      <c r="O229" s="7">
        <f t="shared" si="36"/>
        <v>7.595708322680162</v>
      </c>
      <c r="P229" s="3">
        <f t="shared" si="37"/>
        <v>0.1316532912426458</v>
      </c>
      <c r="Q229" s="3">
        <f>IF(ISNUMBER(P229),SUMIF(A:A,A229,P:P),"")</f>
        <v>0.8937883357081065</v>
      </c>
      <c r="R229" s="3">
        <f t="shared" si="38"/>
        <v>0.14729806373937862</v>
      </c>
      <c r="S229" s="8">
        <f t="shared" si="39"/>
        <v>6.788955500252515</v>
      </c>
    </row>
    <row r="230" spans="1:19" ht="15">
      <c r="A230" s="1">
        <v>37</v>
      </c>
      <c r="B230" s="5">
        <v>0.7374999999999999</v>
      </c>
      <c r="C230" s="1" t="s">
        <v>330</v>
      </c>
      <c r="D230" s="1">
        <v>5</v>
      </c>
      <c r="E230" s="1">
        <v>7</v>
      </c>
      <c r="F230" s="1" t="s">
        <v>364</v>
      </c>
      <c r="G230" s="2">
        <v>47.5896666666667</v>
      </c>
      <c r="H230" s="6">
        <f>1+_xlfn.COUNTIFS(A:A,A230,O:O,"&lt;"&amp;O230)</f>
        <v>6</v>
      </c>
      <c r="I230" s="2">
        <f>_xlfn.AVERAGEIF(A:A,A230,G:G)</f>
        <v>46.82895333333333</v>
      </c>
      <c r="J230" s="2">
        <f t="shared" si="32"/>
        <v>0.7607133333333707</v>
      </c>
      <c r="K230" s="2">
        <f t="shared" si="33"/>
        <v>90.76071333333337</v>
      </c>
      <c r="L230" s="2">
        <f t="shared" si="34"/>
        <v>231.74619830083057</v>
      </c>
      <c r="M230" s="2">
        <f>SUMIF(A:A,A230,L:L)</f>
        <v>2731.7294708593</v>
      </c>
      <c r="N230" s="3">
        <f t="shared" si="35"/>
        <v>0.0848349738775311</v>
      </c>
      <c r="O230" s="7">
        <f t="shared" si="36"/>
        <v>11.787591299828929</v>
      </c>
      <c r="P230" s="3">
        <f t="shared" si="37"/>
        <v>0.0848349738775311</v>
      </c>
      <c r="Q230" s="3">
        <f>IF(ISNUMBER(P230),SUMIF(A:A,A230,P:P),"")</f>
        <v>0.8937883357081065</v>
      </c>
      <c r="R230" s="3">
        <f t="shared" si="38"/>
        <v>0.09491617924317657</v>
      </c>
      <c r="S230" s="8">
        <f t="shared" si="39"/>
        <v>10.535611609881453</v>
      </c>
    </row>
    <row r="231" spans="1:19" ht="15">
      <c r="A231" s="1">
        <v>37</v>
      </c>
      <c r="B231" s="5">
        <v>0.7374999999999999</v>
      </c>
      <c r="C231" s="1" t="s">
        <v>330</v>
      </c>
      <c r="D231" s="1">
        <v>5</v>
      </c>
      <c r="E231" s="1">
        <v>6</v>
      </c>
      <c r="F231" s="1" t="s">
        <v>363</v>
      </c>
      <c r="G231" s="2">
        <v>45.1796</v>
      </c>
      <c r="H231" s="6">
        <f>1+_xlfn.COUNTIFS(A:A,A231,O:O,"&lt;"&amp;O231)</f>
        <v>7</v>
      </c>
      <c r="I231" s="2">
        <f>_xlfn.AVERAGEIF(A:A,A231,G:G)</f>
        <v>46.82895333333333</v>
      </c>
      <c r="J231" s="2">
        <f t="shared" si="32"/>
        <v>-1.6493533333333303</v>
      </c>
      <c r="K231" s="2">
        <f t="shared" si="33"/>
        <v>88.35064666666668</v>
      </c>
      <c r="L231" s="2">
        <f t="shared" si="34"/>
        <v>200.54502798270283</v>
      </c>
      <c r="M231" s="2">
        <f>SUMIF(A:A,A231,L:L)</f>
        <v>2731.7294708593</v>
      </c>
      <c r="N231" s="3">
        <f t="shared" si="35"/>
        <v>0.07341320951507649</v>
      </c>
      <c r="O231" s="7">
        <f t="shared" si="36"/>
        <v>13.621526787963619</v>
      </c>
      <c r="P231" s="3">
        <f t="shared" si="37"/>
        <v>0.07341320951507649</v>
      </c>
      <c r="Q231" s="3">
        <f>IF(ISNUMBER(P231),SUMIF(A:A,A231,P:P),"")</f>
        <v>0.8937883357081065</v>
      </c>
      <c r="R231" s="3">
        <f t="shared" si="38"/>
        <v>0.08213713088671565</v>
      </c>
      <c r="S231" s="8">
        <f t="shared" si="39"/>
        <v>12.174761757617393</v>
      </c>
    </row>
    <row r="232" spans="1:19" ht="15">
      <c r="A232" s="1">
        <v>37</v>
      </c>
      <c r="B232" s="5">
        <v>0.7374999999999999</v>
      </c>
      <c r="C232" s="1" t="s">
        <v>330</v>
      </c>
      <c r="D232" s="1">
        <v>5</v>
      </c>
      <c r="E232" s="1">
        <v>9</v>
      </c>
      <c r="F232" s="1" t="s">
        <v>366</v>
      </c>
      <c r="G232" s="2">
        <v>37.780333333333296</v>
      </c>
      <c r="H232" s="6">
        <f>1+_xlfn.COUNTIFS(A:A,A232,O:O,"&lt;"&amp;O232)</f>
        <v>8</v>
      </c>
      <c r="I232" s="2">
        <f>_xlfn.AVERAGEIF(A:A,A232,G:G)</f>
        <v>46.82895333333333</v>
      </c>
      <c r="J232" s="2">
        <f t="shared" si="32"/>
        <v>-9.048620000000035</v>
      </c>
      <c r="K232" s="2">
        <f t="shared" si="33"/>
        <v>80.95137999999997</v>
      </c>
      <c r="L232" s="2">
        <f t="shared" si="34"/>
        <v>128.6483611731126</v>
      </c>
      <c r="M232" s="2">
        <f>SUMIF(A:A,A232,L:L)</f>
        <v>2731.7294708593</v>
      </c>
      <c r="N232" s="3">
        <f t="shared" si="35"/>
        <v>0.04709410743101315</v>
      </c>
      <c r="O232" s="7">
        <f t="shared" si="36"/>
        <v>21.234079050439</v>
      </c>
      <c r="P232" s="3">
        <f t="shared" si="37"/>
      </c>
      <c r="Q232" s="3">
        <f>IF(ISNUMBER(P232),SUMIF(A:A,A232,P:P),"")</f>
      </c>
      <c r="R232" s="3">
        <f t="shared" si="38"/>
      </c>
      <c r="S232" s="8">
        <f t="shared" si="39"/>
      </c>
    </row>
    <row r="233" spans="1:19" ht="15">
      <c r="A233" s="1">
        <v>37</v>
      </c>
      <c r="B233" s="5">
        <v>0.7374999999999999</v>
      </c>
      <c r="C233" s="1" t="s">
        <v>330</v>
      </c>
      <c r="D233" s="1">
        <v>5</v>
      </c>
      <c r="E233" s="1">
        <v>10</v>
      </c>
      <c r="F233" s="1" t="s">
        <v>367</v>
      </c>
      <c r="G233" s="2">
        <v>37.0842666666666</v>
      </c>
      <c r="H233" s="6">
        <f>1+_xlfn.COUNTIFS(A:A,A233,O:O,"&lt;"&amp;O233)</f>
        <v>9</v>
      </c>
      <c r="I233" s="2">
        <f>_xlfn.AVERAGEIF(A:A,A233,G:G)</f>
        <v>46.82895333333333</v>
      </c>
      <c r="J233" s="2">
        <f t="shared" si="32"/>
        <v>-9.74468666666673</v>
      </c>
      <c r="K233" s="2">
        <f t="shared" si="33"/>
        <v>80.25531333333328</v>
      </c>
      <c r="L233" s="2">
        <f t="shared" si="34"/>
        <v>123.38614154268913</v>
      </c>
      <c r="M233" s="2">
        <f>SUMIF(A:A,A233,L:L)</f>
        <v>2731.7294708593</v>
      </c>
      <c r="N233" s="3">
        <f t="shared" si="35"/>
        <v>0.045167774795751084</v>
      </c>
      <c r="O233" s="7">
        <f t="shared" si="36"/>
        <v>22.13967822240536</v>
      </c>
      <c r="P233" s="3">
        <f t="shared" si="37"/>
      </c>
      <c r="Q233" s="3">
        <f>IF(ISNUMBER(P233),SUMIF(A:A,A233,P:P),"")</f>
      </c>
      <c r="R233" s="3">
        <f t="shared" si="38"/>
      </c>
      <c r="S233" s="8">
        <f t="shared" si="39"/>
      </c>
    </row>
    <row r="234" spans="1:19" ht="15">
      <c r="A234" s="1">
        <v>37</v>
      </c>
      <c r="B234" s="5">
        <v>0.7374999999999999</v>
      </c>
      <c r="C234" s="1" t="s">
        <v>330</v>
      </c>
      <c r="D234" s="1">
        <v>5</v>
      </c>
      <c r="E234" s="1">
        <v>11</v>
      </c>
      <c r="F234" s="1" t="s">
        <v>368</v>
      </c>
      <c r="G234" s="2">
        <v>17.5022666666667</v>
      </c>
      <c r="H234" s="6">
        <f>1+_xlfn.COUNTIFS(A:A,A234,O:O,"&lt;"&amp;O234)</f>
        <v>10</v>
      </c>
      <c r="I234" s="2">
        <f>_xlfn.AVERAGEIF(A:A,A234,G:G)</f>
        <v>46.82895333333333</v>
      </c>
      <c r="J234" s="2">
        <f t="shared" si="32"/>
        <v>-29.32668666666663</v>
      </c>
      <c r="K234" s="2">
        <f t="shared" si="33"/>
        <v>60.67331333333337</v>
      </c>
      <c r="L234" s="2">
        <f t="shared" si="34"/>
        <v>38.10703077937817</v>
      </c>
      <c r="M234" s="2">
        <f>SUMIF(A:A,A234,L:L)</f>
        <v>2731.7294708593</v>
      </c>
      <c r="N234" s="3">
        <f t="shared" si="35"/>
        <v>0.013949782065129285</v>
      </c>
      <c r="O234" s="7">
        <f t="shared" si="36"/>
        <v>71.68570772870581</v>
      </c>
      <c r="P234" s="3">
        <f t="shared" si="37"/>
      </c>
      <c r="Q234" s="3">
        <f>IF(ISNUMBER(P234),SUMIF(A:A,A234,P:P),"")</f>
      </c>
      <c r="R234" s="3">
        <f t="shared" si="38"/>
      </c>
      <c r="S234" s="8">
        <f t="shared" si="39"/>
      </c>
    </row>
    <row r="235" spans="1:19" ht="15">
      <c r="A235" s="1">
        <v>45</v>
      </c>
      <c r="B235" s="5">
        <v>0.7430555555555555</v>
      </c>
      <c r="C235" s="1" t="s">
        <v>401</v>
      </c>
      <c r="D235" s="1">
        <v>7</v>
      </c>
      <c r="E235" s="1">
        <v>6</v>
      </c>
      <c r="F235" s="1" t="s">
        <v>451</v>
      </c>
      <c r="G235" s="2">
        <v>70.7</v>
      </c>
      <c r="H235" s="6">
        <f>1+_xlfn.COUNTIFS(A:A,A235,O:O,"&lt;"&amp;O235)</f>
        <v>1</v>
      </c>
      <c r="I235" s="2">
        <f>_xlfn.AVERAGEIF(A:A,A235,G:G)</f>
        <v>46.37150769230769</v>
      </c>
      <c r="J235" s="2">
        <f t="shared" si="32"/>
        <v>24.328492307692315</v>
      </c>
      <c r="K235" s="2">
        <f t="shared" si="33"/>
        <v>114.32849230769231</v>
      </c>
      <c r="L235" s="2">
        <f t="shared" si="34"/>
        <v>953.09019123894</v>
      </c>
      <c r="M235" s="2">
        <f>SUMIF(A:A,A235,L:L)</f>
        <v>3801.5833488086214</v>
      </c>
      <c r="N235" s="3">
        <f t="shared" si="35"/>
        <v>0.2507087452226002</v>
      </c>
      <c r="O235" s="7">
        <f t="shared" si="36"/>
        <v>3.988692134022354</v>
      </c>
      <c r="P235" s="3">
        <f t="shared" si="37"/>
        <v>0.2507087452226002</v>
      </c>
      <c r="Q235" s="3">
        <f>IF(ISNUMBER(P235),SUMIF(A:A,A235,P:P),"")</f>
        <v>0.8518232544100215</v>
      </c>
      <c r="R235" s="3">
        <f t="shared" si="38"/>
        <v>0.294320146726028</v>
      </c>
      <c r="S235" s="8">
        <f t="shared" si="39"/>
        <v>3.3976607144425754</v>
      </c>
    </row>
    <row r="236" spans="1:19" ht="15">
      <c r="A236" s="1">
        <v>45</v>
      </c>
      <c r="B236" s="5">
        <v>0.7430555555555555</v>
      </c>
      <c r="C236" s="1" t="s">
        <v>401</v>
      </c>
      <c r="D236" s="1">
        <v>7</v>
      </c>
      <c r="E236" s="1">
        <v>5</v>
      </c>
      <c r="F236" s="1" t="s">
        <v>450</v>
      </c>
      <c r="G236" s="2">
        <v>62.015600000000006</v>
      </c>
      <c r="H236" s="6">
        <f>1+_xlfn.COUNTIFS(A:A,A236,O:O,"&lt;"&amp;O236)</f>
        <v>2</v>
      </c>
      <c r="I236" s="2">
        <f>_xlfn.AVERAGEIF(A:A,A236,G:G)</f>
        <v>46.37150769230769</v>
      </c>
      <c r="J236" s="2">
        <f t="shared" si="32"/>
        <v>15.644092307692318</v>
      </c>
      <c r="K236" s="2">
        <f t="shared" si="33"/>
        <v>105.64409230769232</v>
      </c>
      <c r="L236" s="2">
        <f t="shared" si="34"/>
        <v>566.0291272556711</v>
      </c>
      <c r="M236" s="2">
        <f>SUMIF(A:A,A236,L:L)</f>
        <v>3801.5833488086214</v>
      </c>
      <c r="N236" s="3">
        <f t="shared" si="35"/>
        <v>0.1488929941344201</v>
      </c>
      <c r="O236" s="7">
        <f t="shared" si="36"/>
        <v>6.716232726821273</v>
      </c>
      <c r="P236" s="3">
        <f t="shared" si="37"/>
        <v>0.1488929941344201</v>
      </c>
      <c r="Q236" s="3">
        <f>IF(ISNUMBER(P236),SUMIF(A:A,A236,P:P),"")</f>
        <v>0.8518232544100215</v>
      </c>
      <c r="R236" s="3">
        <f t="shared" si="38"/>
        <v>0.17479329586692768</v>
      </c>
      <c r="S236" s="8">
        <f t="shared" si="39"/>
        <v>5.721043218735989</v>
      </c>
    </row>
    <row r="237" spans="1:19" ht="15">
      <c r="A237" s="1">
        <v>45</v>
      </c>
      <c r="B237" s="5">
        <v>0.7430555555555555</v>
      </c>
      <c r="C237" s="1" t="s">
        <v>401</v>
      </c>
      <c r="D237" s="1">
        <v>7</v>
      </c>
      <c r="E237" s="1">
        <v>1</v>
      </c>
      <c r="F237" s="1" t="s">
        <v>446</v>
      </c>
      <c r="G237" s="10">
        <v>57.5753666666666</v>
      </c>
      <c r="H237" s="6">
        <f>1+_xlfn.COUNTIFS(A:A,A237,O:O,"&lt;"&amp;O237)</f>
        <v>3</v>
      </c>
      <c r="I237" s="2">
        <f>_xlfn.AVERAGEIF(A:A,A237,G:G)</f>
        <v>46.37150769230769</v>
      </c>
      <c r="J237" s="2">
        <f t="shared" si="32"/>
        <v>11.203858974358916</v>
      </c>
      <c r="K237" s="2">
        <f t="shared" si="33"/>
        <v>101.20385897435892</v>
      </c>
      <c r="L237" s="2">
        <f t="shared" si="34"/>
        <v>433.64730328260373</v>
      </c>
      <c r="M237" s="2">
        <f>SUMIF(A:A,A237,L:L)</f>
        <v>3801.5833488086214</v>
      </c>
      <c r="N237" s="3">
        <f t="shared" si="35"/>
        <v>0.11407018168324641</v>
      </c>
      <c r="O237" s="7">
        <f t="shared" si="36"/>
        <v>8.766532894431874</v>
      </c>
      <c r="P237" s="3">
        <f t="shared" si="37"/>
        <v>0.11407018168324641</v>
      </c>
      <c r="Q237" s="3">
        <f>IF(ISNUMBER(P237),SUMIF(A:A,A237,P:P),"")</f>
        <v>0.8518232544100215</v>
      </c>
      <c r="R237" s="3">
        <f t="shared" si="38"/>
        <v>0.13391296973014924</v>
      </c>
      <c r="S237" s="8">
        <f t="shared" si="39"/>
        <v>7.467536580027464</v>
      </c>
    </row>
    <row r="238" spans="1:19" ht="15">
      <c r="A238" s="1">
        <v>45</v>
      </c>
      <c r="B238" s="5">
        <v>0.7430555555555555</v>
      </c>
      <c r="C238" s="1" t="s">
        <v>401</v>
      </c>
      <c r="D238" s="1">
        <v>7</v>
      </c>
      <c r="E238" s="1">
        <v>4</v>
      </c>
      <c r="F238" s="1" t="s">
        <v>449</v>
      </c>
      <c r="G238" s="10">
        <v>51.5723333333333</v>
      </c>
      <c r="H238" s="6">
        <f>1+_xlfn.COUNTIFS(A:A,A238,O:O,"&lt;"&amp;O238)</f>
        <v>4</v>
      </c>
      <c r="I238" s="2">
        <f>_xlfn.AVERAGEIF(A:A,A238,G:G)</f>
        <v>46.37150769230769</v>
      </c>
      <c r="J238" s="2">
        <f t="shared" si="32"/>
        <v>5.2008256410256095</v>
      </c>
      <c r="K238" s="2">
        <f t="shared" si="33"/>
        <v>95.2008256410256</v>
      </c>
      <c r="L238" s="2">
        <f t="shared" si="34"/>
        <v>302.4903991020309</v>
      </c>
      <c r="M238" s="2">
        <f>SUMIF(A:A,A238,L:L)</f>
        <v>3801.5833488086214</v>
      </c>
      <c r="N238" s="3">
        <f t="shared" si="35"/>
        <v>0.07956958228913444</v>
      </c>
      <c r="O238" s="7">
        <f t="shared" si="36"/>
        <v>12.567616559381564</v>
      </c>
      <c r="P238" s="3">
        <f t="shared" si="37"/>
        <v>0.07956958228913444</v>
      </c>
      <c r="Q238" s="3">
        <f>IF(ISNUMBER(P238),SUMIF(A:A,A238,P:P),"")</f>
        <v>0.8518232544100215</v>
      </c>
      <c r="R238" s="3">
        <f t="shared" si="38"/>
        <v>0.09341090640246123</v>
      </c>
      <c r="S238" s="8">
        <f t="shared" si="39"/>
        <v>10.705388037789682</v>
      </c>
    </row>
    <row r="239" spans="1:19" ht="15">
      <c r="A239" s="1">
        <v>45</v>
      </c>
      <c r="B239" s="5">
        <v>0.7430555555555555</v>
      </c>
      <c r="C239" s="1" t="s">
        <v>401</v>
      </c>
      <c r="D239" s="1">
        <v>7</v>
      </c>
      <c r="E239" s="1">
        <v>2</v>
      </c>
      <c r="F239" s="1" t="s">
        <v>447</v>
      </c>
      <c r="G239" s="10">
        <v>50.1523666666667</v>
      </c>
      <c r="H239" s="6">
        <f>1+_xlfn.COUNTIFS(A:A,A239,O:O,"&lt;"&amp;O239)</f>
        <v>5</v>
      </c>
      <c r="I239" s="2">
        <f>_xlfn.AVERAGEIF(A:A,A239,G:G)</f>
        <v>46.37150769230769</v>
      </c>
      <c r="J239" s="2">
        <f t="shared" si="32"/>
        <v>3.7808589743590133</v>
      </c>
      <c r="K239" s="2">
        <f t="shared" si="33"/>
        <v>93.780858974359</v>
      </c>
      <c r="L239" s="2">
        <f t="shared" si="34"/>
        <v>277.78614038739613</v>
      </c>
      <c r="M239" s="2">
        <f>SUMIF(A:A,A239,L:L)</f>
        <v>3801.5833488086214</v>
      </c>
      <c r="N239" s="3">
        <f t="shared" si="35"/>
        <v>0.07307116927331123</v>
      </c>
      <c r="O239" s="7">
        <f t="shared" si="36"/>
        <v>13.68528805471358</v>
      </c>
      <c r="P239" s="3">
        <f t="shared" si="37"/>
        <v>0.07307116927331123</v>
      </c>
      <c r="Q239" s="3">
        <f>IF(ISNUMBER(P239),SUMIF(A:A,A239,P:P),"")</f>
        <v>0.8518232544100215</v>
      </c>
      <c r="R239" s="3">
        <f t="shared" si="38"/>
        <v>0.08578207849458255</v>
      </c>
      <c r="S239" s="8">
        <f t="shared" si="39"/>
        <v>11.657446608304712</v>
      </c>
    </row>
    <row r="240" spans="1:19" ht="15">
      <c r="A240" s="1">
        <v>45</v>
      </c>
      <c r="B240" s="5">
        <v>0.7430555555555555</v>
      </c>
      <c r="C240" s="1" t="s">
        <v>401</v>
      </c>
      <c r="D240" s="1">
        <v>7</v>
      </c>
      <c r="E240" s="1">
        <v>8</v>
      </c>
      <c r="F240" s="1" t="s">
        <v>453</v>
      </c>
      <c r="G240" s="10">
        <v>49.6440333333333</v>
      </c>
      <c r="H240" s="6">
        <f>1+_xlfn.COUNTIFS(A:A,A240,O:O,"&lt;"&amp;O240)</f>
        <v>6</v>
      </c>
      <c r="I240" s="2">
        <f>_xlfn.AVERAGEIF(A:A,A240,G:G)</f>
        <v>46.37150769230769</v>
      </c>
      <c r="J240" s="2">
        <f t="shared" si="32"/>
        <v>3.2725256410256094</v>
      </c>
      <c r="K240" s="2">
        <f t="shared" si="33"/>
        <v>93.27252564102561</v>
      </c>
      <c r="L240" s="2">
        <f t="shared" si="34"/>
        <v>269.44156475244034</v>
      </c>
      <c r="M240" s="2">
        <f>SUMIF(A:A,A240,L:L)</f>
        <v>3801.5833488086214</v>
      </c>
      <c r="N240" s="3">
        <f t="shared" si="35"/>
        <v>0.07087614291999692</v>
      </c>
      <c r="O240" s="7">
        <f t="shared" si="36"/>
        <v>14.109119921054015</v>
      </c>
      <c r="P240" s="3">
        <f t="shared" si="37"/>
        <v>0.07087614291999692</v>
      </c>
      <c r="Q240" s="3">
        <f>IF(ISNUMBER(P240),SUMIF(A:A,A240,P:P),"")</f>
        <v>0.8518232544100215</v>
      </c>
      <c r="R240" s="3">
        <f t="shared" si="38"/>
        <v>0.08320522192022829</v>
      </c>
      <c r="S240" s="8">
        <f t="shared" si="39"/>
        <v>12.018476448013496</v>
      </c>
    </row>
    <row r="241" spans="1:19" ht="15">
      <c r="A241" s="1">
        <v>45</v>
      </c>
      <c r="B241" s="5">
        <v>0.7430555555555555</v>
      </c>
      <c r="C241" s="1" t="s">
        <v>401</v>
      </c>
      <c r="D241" s="1">
        <v>7</v>
      </c>
      <c r="E241" s="1">
        <v>9</v>
      </c>
      <c r="F241" s="1" t="s">
        <v>454</v>
      </c>
      <c r="G241" s="10">
        <v>48.5189666666666</v>
      </c>
      <c r="H241" s="6">
        <f>1+_xlfn.COUNTIFS(A:A,A241,O:O,"&lt;"&amp;O241)</f>
        <v>7</v>
      </c>
      <c r="I241" s="2">
        <f>_xlfn.AVERAGEIF(A:A,A241,G:G)</f>
        <v>46.37150769230769</v>
      </c>
      <c r="J241" s="2">
        <f t="shared" si="32"/>
        <v>2.147458974358912</v>
      </c>
      <c r="K241" s="2">
        <f t="shared" si="33"/>
        <v>92.14745897435891</v>
      </c>
      <c r="L241" s="2">
        <f t="shared" si="34"/>
        <v>251.85349224428023</v>
      </c>
      <c r="M241" s="2">
        <f>SUMIF(A:A,A241,L:L)</f>
        <v>3801.5833488086214</v>
      </c>
      <c r="N241" s="3">
        <f t="shared" si="35"/>
        <v>0.06624963051861237</v>
      </c>
      <c r="O241" s="7">
        <f t="shared" si="36"/>
        <v>15.094423805413633</v>
      </c>
      <c r="P241" s="3">
        <f t="shared" si="37"/>
        <v>0.06624963051861237</v>
      </c>
      <c r="Q241" s="3">
        <f>IF(ISNUMBER(P241),SUMIF(A:A,A241,P:P),"")</f>
        <v>0.8518232544100215</v>
      </c>
      <c r="R241" s="3">
        <f t="shared" si="38"/>
        <v>0.0777739163325581</v>
      </c>
      <c r="S241" s="8">
        <f t="shared" si="39"/>
        <v>12.857781209371542</v>
      </c>
    </row>
    <row r="242" spans="1:19" ht="15">
      <c r="A242" s="1">
        <v>45</v>
      </c>
      <c r="B242" s="5">
        <v>0.7430555555555555</v>
      </c>
      <c r="C242" s="1" t="s">
        <v>401</v>
      </c>
      <c r="D242" s="1">
        <v>7</v>
      </c>
      <c r="E242" s="1">
        <v>3</v>
      </c>
      <c r="F242" s="1" t="s">
        <v>448</v>
      </c>
      <c r="G242" s="10">
        <v>42.5357666666667</v>
      </c>
      <c r="H242" s="6">
        <f>1+_xlfn.COUNTIFS(A:A,A242,O:O,"&lt;"&amp;O242)</f>
        <v>9</v>
      </c>
      <c r="I242" s="2">
        <f>_xlfn.AVERAGEIF(A:A,A242,G:G)</f>
        <v>46.37150769230769</v>
      </c>
      <c r="J242" s="2">
        <f t="shared" si="32"/>
        <v>-3.835741025640985</v>
      </c>
      <c r="K242" s="2">
        <f t="shared" si="33"/>
        <v>86.16425897435902</v>
      </c>
      <c r="L242" s="2">
        <f t="shared" si="34"/>
        <v>175.88942639151145</v>
      </c>
      <c r="M242" s="2">
        <f>SUMIF(A:A,A242,L:L)</f>
        <v>3801.5833488086214</v>
      </c>
      <c r="N242" s="3">
        <f t="shared" si="35"/>
        <v>0.04626741287854006</v>
      </c>
      <c r="O242" s="7">
        <f t="shared" si="36"/>
        <v>21.61348425997305</v>
      </c>
      <c r="P242" s="3">
        <f t="shared" si="37"/>
      </c>
      <c r="Q242" s="3">
        <f>IF(ISNUMBER(P242),SUMIF(A:A,A242,P:P),"")</f>
      </c>
      <c r="R242" s="3">
        <f t="shared" si="38"/>
      </c>
      <c r="S242" s="8">
        <f t="shared" si="39"/>
      </c>
    </row>
    <row r="243" spans="1:19" ht="15">
      <c r="A243" s="1">
        <v>45</v>
      </c>
      <c r="B243" s="5">
        <v>0.7430555555555555</v>
      </c>
      <c r="C243" s="1" t="s">
        <v>401</v>
      </c>
      <c r="D243" s="1">
        <v>7</v>
      </c>
      <c r="E243" s="1">
        <v>7</v>
      </c>
      <c r="F243" s="1" t="s">
        <v>452</v>
      </c>
      <c r="G243" s="10">
        <v>25.5830666666667</v>
      </c>
      <c r="H243" s="6">
        <f>1+_xlfn.COUNTIFS(A:A,A243,O:O,"&lt;"&amp;O243)</f>
        <v>13</v>
      </c>
      <c r="I243" s="2">
        <f>_xlfn.AVERAGEIF(A:A,A243,G:G)</f>
        <v>46.37150769230769</v>
      </c>
      <c r="J243" s="2">
        <f t="shared" si="32"/>
        <v>-20.78844102564099</v>
      </c>
      <c r="K243" s="2">
        <f t="shared" si="33"/>
        <v>69.21155897435901</v>
      </c>
      <c r="L243" s="2">
        <f t="shared" si="34"/>
        <v>63.60509253601567</v>
      </c>
      <c r="M243" s="2">
        <f>SUMIF(A:A,A243,L:L)</f>
        <v>3801.5833488086214</v>
      </c>
      <c r="N243" s="3">
        <f t="shared" si="35"/>
        <v>0.016731210840332852</v>
      </c>
      <c r="O243" s="7">
        <f t="shared" si="36"/>
        <v>59.768537348735364</v>
      </c>
      <c r="P243" s="3">
        <f t="shared" si="37"/>
      </c>
      <c r="Q243" s="3">
        <f>IF(ISNUMBER(P243),SUMIF(A:A,A243,P:P),"")</f>
      </c>
      <c r="R243" s="3">
        <f t="shared" si="38"/>
      </c>
      <c r="S243" s="8">
        <f t="shared" si="39"/>
      </c>
    </row>
    <row r="244" spans="1:19" ht="15">
      <c r="A244" s="1">
        <v>45</v>
      </c>
      <c r="B244" s="5">
        <v>0.7430555555555555</v>
      </c>
      <c r="C244" s="1" t="s">
        <v>401</v>
      </c>
      <c r="D244" s="1">
        <v>7</v>
      </c>
      <c r="E244" s="1">
        <v>10</v>
      </c>
      <c r="F244" s="1" t="s">
        <v>455</v>
      </c>
      <c r="G244" s="10">
        <v>43.2815666666667</v>
      </c>
      <c r="H244" s="6">
        <f>1+_xlfn.COUNTIFS(A:A,A244,O:O,"&lt;"&amp;O244)</f>
        <v>8</v>
      </c>
      <c r="I244" s="2">
        <f>_xlfn.AVERAGEIF(A:A,A244,G:G)</f>
        <v>46.37150769230769</v>
      </c>
      <c r="J244" s="2">
        <f t="shared" si="32"/>
        <v>-3.0899410256409894</v>
      </c>
      <c r="K244" s="2">
        <f t="shared" si="33"/>
        <v>86.910058974359</v>
      </c>
      <c r="L244" s="2">
        <f t="shared" si="34"/>
        <v>183.9388818297453</v>
      </c>
      <c r="M244" s="2">
        <f>SUMIF(A:A,A244,L:L)</f>
        <v>3801.5833488086214</v>
      </c>
      <c r="N244" s="3">
        <f t="shared" si="35"/>
        <v>0.04838480836869983</v>
      </c>
      <c r="O244" s="7">
        <f t="shared" si="36"/>
        <v>20.667644116306985</v>
      </c>
      <c r="P244" s="3">
        <f t="shared" si="37"/>
        <v>0.04838480836869983</v>
      </c>
      <c r="Q244" s="3">
        <f>IF(ISNUMBER(P244),SUMIF(A:A,A244,P:P),"")</f>
        <v>0.8518232544100215</v>
      </c>
      <c r="R244" s="3">
        <f t="shared" si="38"/>
        <v>0.056801464527064915</v>
      </c>
      <c r="S244" s="8">
        <f t="shared" si="39"/>
        <v>17.60517987214075</v>
      </c>
    </row>
    <row r="245" spans="1:19" ht="15">
      <c r="A245" s="1">
        <v>45</v>
      </c>
      <c r="B245" s="5">
        <v>0.7430555555555555</v>
      </c>
      <c r="C245" s="1" t="s">
        <v>401</v>
      </c>
      <c r="D245" s="1">
        <v>7</v>
      </c>
      <c r="E245" s="1">
        <v>12</v>
      </c>
      <c r="F245" s="1" t="s">
        <v>456</v>
      </c>
      <c r="G245" s="10">
        <v>36.942466666666704</v>
      </c>
      <c r="H245" s="6">
        <f>1+_xlfn.COUNTIFS(A:A,A245,O:O,"&lt;"&amp;O245)</f>
        <v>11</v>
      </c>
      <c r="I245" s="2">
        <f>_xlfn.AVERAGEIF(A:A,A245,G:G)</f>
        <v>46.37150769230769</v>
      </c>
      <c r="J245" s="2">
        <f t="shared" si="32"/>
        <v>-9.429041025640984</v>
      </c>
      <c r="K245" s="2">
        <f t="shared" si="33"/>
        <v>80.57095897435902</v>
      </c>
      <c r="L245" s="2">
        <f t="shared" si="34"/>
        <v>125.74518757441044</v>
      </c>
      <c r="M245" s="2">
        <f>SUMIF(A:A,A245,L:L)</f>
        <v>3801.5833488086214</v>
      </c>
      <c r="N245" s="3">
        <f t="shared" si="35"/>
        <v>0.03307705659375264</v>
      </c>
      <c r="O245" s="7">
        <f t="shared" si="36"/>
        <v>30.23243610463432</v>
      </c>
      <c r="P245" s="3">
        <f t="shared" si="37"/>
      </c>
      <c r="Q245" s="3">
        <f>IF(ISNUMBER(P245),SUMIF(A:A,A245,P:P),"")</f>
      </c>
      <c r="R245" s="3">
        <f t="shared" si="38"/>
      </c>
      <c r="S245" s="8">
        <f t="shared" si="39"/>
      </c>
    </row>
    <row r="246" spans="1:19" ht="15">
      <c r="A246" s="1">
        <v>45</v>
      </c>
      <c r="B246" s="5">
        <v>0.7430555555555555</v>
      </c>
      <c r="C246" s="1" t="s">
        <v>401</v>
      </c>
      <c r="D246" s="1">
        <v>7</v>
      </c>
      <c r="E246" s="1">
        <v>13</v>
      </c>
      <c r="F246" s="1" t="s">
        <v>457</v>
      </c>
      <c r="G246" s="10">
        <v>26.920933333333302</v>
      </c>
      <c r="H246" s="6">
        <f>1+_xlfn.COUNTIFS(A:A,A246,O:O,"&lt;"&amp;O246)</f>
        <v>12</v>
      </c>
      <c r="I246" s="2">
        <f>_xlfn.AVERAGEIF(A:A,A246,G:G)</f>
        <v>46.37150769230769</v>
      </c>
      <c r="J246" s="2">
        <f t="shared" si="32"/>
        <v>-19.450574358974386</v>
      </c>
      <c r="K246" s="2">
        <f t="shared" si="33"/>
        <v>70.5494256410256</v>
      </c>
      <c r="L246" s="2">
        <f t="shared" si="34"/>
        <v>68.92131823178728</v>
      </c>
      <c r="M246" s="2">
        <f>SUMIF(A:A,A246,L:L)</f>
        <v>3801.5833488086214</v>
      </c>
      <c r="N246" s="3">
        <f t="shared" si="35"/>
        <v>0.018129634919983154</v>
      </c>
      <c r="O246" s="7">
        <f t="shared" si="36"/>
        <v>55.158308725663474</v>
      </c>
      <c r="P246" s="3">
        <f t="shared" si="37"/>
      </c>
      <c r="Q246" s="3">
        <f>IF(ISNUMBER(P246),SUMIF(A:A,A246,P:P),"")</f>
      </c>
      <c r="R246" s="3">
        <f t="shared" si="38"/>
      </c>
      <c r="S246" s="8">
        <f t="shared" si="39"/>
      </c>
    </row>
    <row r="247" spans="1:19" ht="15">
      <c r="A247" s="1">
        <v>45</v>
      </c>
      <c r="B247" s="5">
        <v>0.7430555555555555</v>
      </c>
      <c r="C247" s="1" t="s">
        <v>401</v>
      </c>
      <c r="D247" s="1">
        <v>7</v>
      </c>
      <c r="E247" s="1">
        <v>14</v>
      </c>
      <c r="F247" s="1" t="s">
        <v>458</v>
      </c>
      <c r="G247" s="10">
        <v>37.3871333333333</v>
      </c>
      <c r="H247" s="6">
        <f>1+_xlfn.COUNTIFS(A:A,A247,O:O,"&lt;"&amp;O247)</f>
        <v>10</v>
      </c>
      <c r="I247" s="2">
        <f>_xlfn.AVERAGEIF(A:A,A247,G:G)</f>
        <v>46.37150769230769</v>
      </c>
      <c r="J247" s="2">
        <f t="shared" si="32"/>
        <v>-8.984374358974385</v>
      </c>
      <c r="K247" s="2">
        <f t="shared" si="33"/>
        <v>81.01562564102562</v>
      </c>
      <c r="L247" s="2">
        <f t="shared" si="34"/>
        <v>129.1452239817894</v>
      </c>
      <c r="M247" s="2">
        <f>SUMIF(A:A,A247,L:L)</f>
        <v>3801.5833488086214</v>
      </c>
      <c r="N247" s="3">
        <f t="shared" si="35"/>
        <v>0.03397143035736997</v>
      </c>
      <c r="O247" s="7">
        <f t="shared" si="36"/>
        <v>29.436499714032614</v>
      </c>
      <c r="P247" s="3">
        <f t="shared" si="37"/>
      </c>
      <c r="Q247" s="3">
        <f>IF(ISNUMBER(P247),SUMIF(A:A,A247,P:P),"")</f>
      </c>
      <c r="R247" s="3">
        <f t="shared" si="38"/>
      </c>
      <c r="S247" s="8">
        <f t="shared" si="39"/>
      </c>
    </row>
    <row r="248" spans="1:19" ht="15">
      <c r="A248" s="1">
        <v>16</v>
      </c>
      <c r="B248" s="5">
        <v>0.7569444444444445</v>
      </c>
      <c r="C248" s="1" t="s">
        <v>161</v>
      </c>
      <c r="D248" s="1">
        <v>2</v>
      </c>
      <c r="E248" s="1">
        <v>1</v>
      </c>
      <c r="F248" s="1" t="s">
        <v>162</v>
      </c>
      <c r="G248" s="10">
        <v>84.24770000000001</v>
      </c>
      <c r="H248" s="6">
        <f>1+_xlfn.COUNTIFS(A:A,A248,O:O,"&lt;"&amp;O248)</f>
        <v>1</v>
      </c>
      <c r="I248" s="2">
        <f>_xlfn.AVERAGEIF(A:A,A248,G:G)</f>
        <v>49.3309708333333</v>
      </c>
      <c r="J248" s="2">
        <f t="shared" si="32"/>
        <v>34.916729166666705</v>
      </c>
      <c r="K248" s="2">
        <f t="shared" si="33"/>
        <v>124.9167291666667</v>
      </c>
      <c r="L248" s="2">
        <f t="shared" si="34"/>
        <v>1799.0315116489724</v>
      </c>
      <c r="M248" s="2">
        <f>SUMIF(A:A,A248,L:L)</f>
        <v>3165.162297040268</v>
      </c>
      <c r="N248" s="3">
        <f t="shared" si="35"/>
        <v>0.5683852336201655</v>
      </c>
      <c r="O248" s="7">
        <f t="shared" si="36"/>
        <v>1.7593701258401613</v>
      </c>
      <c r="P248" s="3">
        <f t="shared" si="37"/>
        <v>0.5683852336201655</v>
      </c>
      <c r="Q248" s="3">
        <f>IF(ISNUMBER(P248),SUMIF(A:A,A248,P:P),"")</f>
        <v>0.8645973884437738</v>
      </c>
      <c r="R248" s="3">
        <f t="shared" si="38"/>
        <v>0.6573987398264372</v>
      </c>
      <c r="S248" s="8">
        <f t="shared" si="39"/>
        <v>1.521146816107397</v>
      </c>
    </row>
    <row r="249" spans="1:19" ht="15">
      <c r="A249" s="1">
        <v>16</v>
      </c>
      <c r="B249" s="5">
        <v>0.7569444444444445</v>
      </c>
      <c r="C249" s="1" t="s">
        <v>161</v>
      </c>
      <c r="D249" s="1">
        <v>2</v>
      </c>
      <c r="E249" s="1">
        <v>2</v>
      </c>
      <c r="F249" s="1" t="s">
        <v>163</v>
      </c>
      <c r="G249" s="10">
        <v>61.5025333333332</v>
      </c>
      <c r="H249" s="6">
        <f>1+_xlfn.COUNTIFS(A:A,A249,O:O,"&lt;"&amp;O249)</f>
        <v>2</v>
      </c>
      <c r="I249" s="2">
        <f>_xlfn.AVERAGEIF(A:A,A249,G:G)</f>
        <v>49.3309708333333</v>
      </c>
      <c r="J249" s="2">
        <f t="shared" si="32"/>
        <v>12.171562499999894</v>
      </c>
      <c r="K249" s="2">
        <f t="shared" si="33"/>
        <v>102.1715624999999</v>
      </c>
      <c r="L249" s="2">
        <f t="shared" si="34"/>
        <v>459.57113987622995</v>
      </c>
      <c r="M249" s="2">
        <f>SUMIF(A:A,A249,L:L)</f>
        <v>3165.162297040268</v>
      </c>
      <c r="N249" s="3">
        <f t="shared" si="35"/>
        <v>0.14519670612340266</v>
      </c>
      <c r="O249" s="7">
        <f t="shared" si="36"/>
        <v>6.887208578616791</v>
      </c>
      <c r="P249" s="3">
        <f t="shared" si="37"/>
        <v>0.14519670612340266</v>
      </c>
      <c r="Q249" s="3">
        <f>IF(ISNUMBER(P249),SUMIF(A:A,A249,P:P),"")</f>
        <v>0.8645973884437738</v>
      </c>
      <c r="R249" s="3">
        <f t="shared" si="38"/>
        <v>0.1679356288419382</v>
      </c>
      <c r="S249" s="8">
        <f t="shared" si="39"/>
        <v>5.954662550739633</v>
      </c>
    </row>
    <row r="250" spans="1:19" ht="15">
      <c r="A250" s="1">
        <v>16</v>
      </c>
      <c r="B250" s="5">
        <v>0.7569444444444445</v>
      </c>
      <c r="C250" s="1" t="s">
        <v>161</v>
      </c>
      <c r="D250" s="1">
        <v>2</v>
      </c>
      <c r="E250" s="1">
        <v>5</v>
      </c>
      <c r="F250" s="1" t="s">
        <v>166</v>
      </c>
      <c r="G250" s="10">
        <v>53.445600000000006</v>
      </c>
      <c r="H250" s="6">
        <f>1+_xlfn.COUNTIFS(A:A,A250,O:O,"&lt;"&amp;O250)</f>
        <v>3</v>
      </c>
      <c r="I250" s="2">
        <f>_xlfn.AVERAGEIF(A:A,A250,G:G)</f>
        <v>49.3309708333333</v>
      </c>
      <c r="J250" s="2">
        <f t="shared" si="32"/>
        <v>4.1146291666667025</v>
      </c>
      <c r="K250" s="2">
        <f t="shared" si="33"/>
        <v>94.1146291666667</v>
      </c>
      <c r="L250" s="2">
        <f t="shared" si="34"/>
        <v>283.4052210535786</v>
      </c>
      <c r="M250" s="2">
        <f>SUMIF(A:A,A250,L:L)</f>
        <v>3165.162297040268</v>
      </c>
      <c r="N250" s="3">
        <f t="shared" si="35"/>
        <v>0.08953892232274781</v>
      </c>
      <c r="O250" s="7">
        <f t="shared" si="36"/>
        <v>11.168327405097045</v>
      </c>
      <c r="P250" s="3">
        <f t="shared" si="37"/>
        <v>0.08953892232274781</v>
      </c>
      <c r="Q250" s="3">
        <f>IF(ISNUMBER(P250),SUMIF(A:A,A250,P:P),"")</f>
        <v>0.8645973884437738</v>
      </c>
      <c r="R250" s="3">
        <f t="shared" si="38"/>
        <v>0.10356140733192912</v>
      </c>
      <c r="S250" s="8">
        <f t="shared" si="39"/>
        <v>9.656106707731935</v>
      </c>
    </row>
    <row r="251" spans="1:19" ht="15">
      <c r="A251" s="1">
        <v>16</v>
      </c>
      <c r="B251" s="5">
        <v>0.7569444444444445</v>
      </c>
      <c r="C251" s="1" t="s">
        <v>161</v>
      </c>
      <c r="D251" s="1">
        <v>2</v>
      </c>
      <c r="E251" s="1">
        <v>4</v>
      </c>
      <c r="F251" s="1" t="s">
        <v>165</v>
      </c>
      <c r="G251" s="10">
        <v>47.178633333333295</v>
      </c>
      <c r="H251" s="6">
        <f>1+_xlfn.COUNTIFS(A:A,A251,O:O,"&lt;"&amp;O251)</f>
        <v>4</v>
      </c>
      <c r="I251" s="2">
        <f>_xlfn.AVERAGEIF(A:A,A251,G:G)</f>
        <v>49.3309708333333</v>
      </c>
      <c r="J251" s="2">
        <f t="shared" si="32"/>
        <v>-2.1523375000000087</v>
      </c>
      <c r="K251" s="2">
        <f t="shared" si="33"/>
        <v>87.84766249999998</v>
      </c>
      <c r="L251" s="2">
        <f t="shared" si="34"/>
        <v>194.5831834429309</v>
      </c>
      <c r="M251" s="2">
        <f>SUMIF(A:A,A251,L:L)</f>
        <v>3165.162297040268</v>
      </c>
      <c r="N251" s="3">
        <f t="shared" si="35"/>
        <v>0.06147652637745778</v>
      </c>
      <c r="O251" s="7">
        <f t="shared" si="36"/>
        <v>16.26637123021772</v>
      </c>
      <c r="P251" s="3">
        <f t="shared" si="37"/>
        <v>0.06147652637745778</v>
      </c>
      <c r="Q251" s="3">
        <f>IF(ISNUMBER(P251),SUMIF(A:A,A251,P:P),"")</f>
        <v>0.8645973884437738</v>
      </c>
      <c r="R251" s="3">
        <f t="shared" si="38"/>
        <v>0.07110422399969543</v>
      </c>
      <c r="S251" s="8">
        <f t="shared" si="39"/>
        <v>14.063862085103178</v>
      </c>
    </row>
    <row r="252" spans="1:19" ht="15">
      <c r="A252" s="1">
        <v>16</v>
      </c>
      <c r="B252" s="5">
        <v>0.7569444444444445</v>
      </c>
      <c r="C252" s="1" t="s">
        <v>161</v>
      </c>
      <c r="D252" s="1">
        <v>2</v>
      </c>
      <c r="E252" s="1">
        <v>3</v>
      </c>
      <c r="F252" s="1" t="s">
        <v>164</v>
      </c>
      <c r="G252" s="10">
        <v>35.8225666666666</v>
      </c>
      <c r="H252" s="6">
        <f>1+_xlfn.COUNTIFS(A:A,A252,O:O,"&lt;"&amp;O252)</f>
        <v>7</v>
      </c>
      <c r="I252" s="2">
        <f>_xlfn.AVERAGEIF(A:A,A252,G:G)</f>
        <v>49.3309708333333</v>
      </c>
      <c r="J252" s="2">
        <f t="shared" si="32"/>
        <v>-13.5084041666667</v>
      </c>
      <c r="K252" s="2">
        <f t="shared" si="33"/>
        <v>76.49159583333329</v>
      </c>
      <c r="L252" s="2">
        <f t="shared" si="34"/>
        <v>98.4447768654264</v>
      </c>
      <c r="M252" s="2">
        <f>SUMIF(A:A,A252,L:L)</f>
        <v>3165.162297040268</v>
      </c>
      <c r="N252" s="3">
        <f t="shared" si="35"/>
        <v>0.031102600001738225</v>
      </c>
      <c r="O252" s="7">
        <f t="shared" si="36"/>
        <v>32.15165291467958</v>
      </c>
      <c r="P252" s="3">
        <f t="shared" si="37"/>
      </c>
      <c r="Q252" s="3">
        <f>IF(ISNUMBER(P252),SUMIF(A:A,A252,P:P),"")</f>
      </c>
      <c r="R252" s="3">
        <f t="shared" si="38"/>
      </c>
      <c r="S252" s="8">
        <f t="shared" si="39"/>
      </c>
    </row>
    <row r="253" spans="1:19" ht="15">
      <c r="A253" s="1">
        <v>16</v>
      </c>
      <c r="B253" s="5">
        <v>0.7569444444444445</v>
      </c>
      <c r="C253" s="1" t="s">
        <v>161</v>
      </c>
      <c r="D253" s="1">
        <v>2</v>
      </c>
      <c r="E253" s="1">
        <v>6</v>
      </c>
      <c r="F253" s="1" t="s">
        <v>167</v>
      </c>
      <c r="G253" s="10">
        <v>33.803533333333306</v>
      </c>
      <c r="H253" s="6">
        <f>1+_xlfn.COUNTIFS(A:A,A253,O:O,"&lt;"&amp;O253)</f>
        <v>8</v>
      </c>
      <c r="I253" s="2">
        <f>_xlfn.AVERAGEIF(A:A,A253,G:G)</f>
        <v>49.3309708333333</v>
      </c>
      <c r="J253" s="2">
        <f t="shared" si="32"/>
        <v>-15.527437499999998</v>
      </c>
      <c r="K253" s="2">
        <f t="shared" si="33"/>
        <v>74.47256250000001</v>
      </c>
      <c r="L253" s="2">
        <f t="shared" si="34"/>
        <v>87.21303031768262</v>
      </c>
      <c r="M253" s="2">
        <f>SUMIF(A:A,A253,L:L)</f>
        <v>3165.162297040268</v>
      </c>
      <c r="N253" s="3">
        <f t="shared" si="35"/>
        <v>0.027554046880703467</v>
      </c>
      <c r="O253" s="7">
        <f t="shared" si="36"/>
        <v>36.292309595376196</v>
      </c>
      <c r="P253" s="3">
        <f t="shared" si="37"/>
      </c>
      <c r="Q253" s="3">
        <f>IF(ISNUMBER(P253),SUMIF(A:A,A253,P:P),"")</f>
      </c>
      <c r="R253" s="3">
        <f t="shared" si="38"/>
      </c>
      <c r="S253" s="8">
        <f t="shared" si="39"/>
      </c>
    </row>
    <row r="254" spans="1:19" ht="15">
      <c r="A254" s="1">
        <v>16</v>
      </c>
      <c r="B254" s="5">
        <v>0.7569444444444445</v>
      </c>
      <c r="C254" s="1" t="s">
        <v>161</v>
      </c>
      <c r="D254" s="1">
        <v>2</v>
      </c>
      <c r="E254" s="1">
        <v>7</v>
      </c>
      <c r="F254" s="1" t="s">
        <v>168</v>
      </c>
      <c r="G254" s="10">
        <v>39.312799999999996</v>
      </c>
      <c r="H254" s="6">
        <f>1+_xlfn.COUNTIFS(A:A,A254,O:O,"&lt;"&amp;O254)</f>
        <v>6</v>
      </c>
      <c r="I254" s="2">
        <f>_xlfn.AVERAGEIF(A:A,A254,G:G)</f>
        <v>49.3309708333333</v>
      </c>
      <c r="J254" s="2">
        <f t="shared" si="32"/>
        <v>-10.018170833333308</v>
      </c>
      <c r="K254" s="2">
        <f t="shared" si="33"/>
        <v>79.9818291666667</v>
      </c>
      <c r="L254" s="2">
        <f t="shared" si="34"/>
        <v>121.37801297617672</v>
      </c>
      <c r="M254" s="2">
        <f>SUMIF(A:A,A254,L:L)</f>
        <v>3165.162297040268</v>
      </c>
      <c r="N254" s="3">
        <f t="shared" si="35"/>
        <v>0.0383481166478183</v>
      </c>
      <c r="O254" s="7">
        <f t="shared" si="36"/>
        <v>26.076899921417443</v>
      </c>
      <c r="P254" s="3">
        <f t="shared" si="37"/>
      </c>
      <c r="Q254" s="3">
        <f>IF(ISNUMBER(P254),SUMIF(A:A,A254,P:P),"")</f>
      </c>
      <c r="R254" s="3">
        <f t="shared" si="38"/>
      </c>
      <c r="S254" s="8">
        <f t="shared" si="39"/>
      </c>
    </row>
    <row r="255" spans="1:19" ht="15">
      <c r="A255" s="1">
        <v>16</v>
      </c>
      <c r="B255" s="5">
        <v>0.7569444444444445</v>
      </c>
      <c r="C255" s="1" t="s">
        <v>161</v>
      </c>
      <c r="D255" s="1">
        <v>2</v>
      </c>
      <c r="E255" s="1">
        <v>8</v>
      </c>
      <c r="F255" s="1" t="s">
        <v>169</v>
      </c>
      <c r="G255" s="10">
        <v>39.3344</v>
      </c>
      <c r="H255" s="6">
        <f>1+_xlfn.COUNTIFS(A:A,A255,O:O,"&lt;"&amp;O255)</f>
        <v>5</v>
      </c>
      <c r="I255" s="2">
        <f>_xlfn.AVERAGEIF(A:A,A255,G:G)</f>
        <v>49.3309708333333</v>
      </c>
      <c r="J255" s="2">
        <f t="shared" si="32"/>
        <v>-9.996570833333301</v>
      </c>
      <c r="K255" s="2">
        <f t="shared" si="33"/>
        <v>80.0034291666667</v>
      </c>
      <c r="L255" s="2">
        <f t="shared" si="34"/>
        <v>121.53542085927013</v>
      </c>
      <c r="M255" s="2">
        <f>SUMIF(A:A,A255,L:L)</f>
        <v>3165.162297040268</v>
      </c>
      <c r="N255" s="3">
        <f t="shared" si="35"/>
        <v>0.038397848025966144</v>
      </c>
      <c r="O255" s="7">
        <f t="shared" si="36"/>
        <v>26.043126149250874</v>
      </c>
      <c r="P255" s="3">
        <f t="shared" si="37"/>
      </c>
      <c r="Q255" s="3">
        <f>IF(ISNUMBER(P255),SUMIF(A:A,A255,P:P),"")</f>
      </c>
      <c r="R255" s="3">
        <f t="shared" si="38"/>
      </c>
      <c r="S255" s="8">
        <f t="shared" si="39"/>
      </c>
    </row>
    <row r="256" spans="1:19" ht="15">
      <c r="A256" s="1">
        <v>38</v>
      </c>
      <c r="B256" s="5">
        <v>0.7638888888888888</v>
      </c>
      <c r="C256" s="1" t="s">
        <v>330</v>
      </c>
      <c r="D256" s="1">
        <v>6</v>
      </c>
      <c r="E256" s="1">
        <v>1</v>
      </c>
      <c r="F256" s="1" t="s">
        <v>369</v>
      </c>
      <c r="G256" s="10">
        <v>73.1277333333334</v>
      </c>
      <c r="H256" s="6">
        <f>1+_xlfn.COUNTIFS(A:A,A256,O:O,"&lt;"&amp;O256)</f>
        <v>1</v>
      </c>
      <c r="I256" s="2">
        <f>_xlfn.AVERAGEIF(A:A,A256,G:G)</f>
        <v>50.93942</v>
      </c>
      <c r="J256" s="2">
        <f t="shared" si="32"/>
        <v>22.188313333333397</v>
      </c>
      <c r="K256" s="2">
        <f t="shared" si="33"/>
        <v>112.1883133333334</v>
      </c>
      <c r="L256" s="2">
        <f t="shared" si="34"/>
        <v>838.2352592130467</v>
      </c>
      <c r="M256" s="2">
        <f>SUMIF(A:A,A256,L:L)</f>
        <v>2923.661722188672</v>
      </c>
      <c r="N256" s="3">
        <f t="shared" si="35"/>
        <v>0.2867073344537064</v>
      </c>
      <c r="O256" s="7">
        <f t="shared" si="36"/>
        <v>3.4878772874973887</v>
      </c>
      <c r="P256" s="3">
        <f t="shared" si="37"/>
        <v>0.2867073344537064</v>
      </c>
      <c r="Q256" s="3">
        <f>IF(ISNUMBER(P256),SUMIF(A:A,A256,P:P),"")</f>
        <v>0.8984595918590126</v>
      </c>
      <c r="R256" s="3">
        <f t="shared" si="38"/>
        <v>0.31910988212667096</v>
      </c>
      <c r="S256" s="8">
        <f t="shared" si="39"/>
        <v>3.1337168041792234</v>
      </c>
    </row>
    <row r="257" spans="1:19" ht="15">
      <c r="A257" s="1">
        <v>38</v>
      </c>
      <c r="B257" s="5">
        <v>0.7638888888888888</v>
      </c>
      <c r="C257" s="1" t="s">
        <v>330</v>
      </c>
      <c r="D257" s="1">
        <v>6</v>
      </c>
      <c r="E257" s="1">
        <v>5</v>
      </c>
      <c r="F257" s="1" t="s">
        <v>372</v>
      </c>
      <c r="G257" s="10">
        <v>62.953033333333295</v>
      </c>
      <c r="H257" s="6">
        <f>1+_xlfn.COUNTIFS(A:A,A257,O:O,"&lt;"&amp;O257)</f>
        <v>2</v>
      </c>
      <c r="I257" s="2">
        <f>_xlfn.AVERAGEIF(A:A,A257,G:G)</f>
        <v>50.93942</v>
      </c>
      <c r="J257" s="2">
        <f t="shared" si="32"/>
        <v>12.013613333333296</v>
      </c>
      <c r="K257" s="2">
        <f t="shared" si="33"/>
        <v>102.0136133333333</v>
      </c>
      <c r="L257" s="2">
        <f t="shared" si="34"/>
        <v>455.23637975758584</v>
      </c>
      <c r="M257" s="2">
        <f>SUMIF(A:A,A257,L:L)</f>
        <v>2923.661722188672</v>
      </c>
      <c r="N257" s="3">
        <f t="shared" si="35"/>
        <v>0.15570761018712964</v>
      </c>
      <c r="O257" s="7">
        <f t="shared" si="36"/>
        <v>6.422293674652115</v>
      </c>
      <c r="P257" s="3">
        <f t="shared" si="37"/>
        <v>0.15570761018712964</v>
      </c>
      <c r="Q257" s="3">
        <f>IF(ISNUMBER(P257),SUMIF(A:A,A257,P:P),"")</f>
        <v>0.8984595918590126</v>
      </c>
      <c r="R257" s="3">
        <f t="shared" si="38"/>
        <v>0.17330507860120156</v>
      </c>
      <c r="S257" s="8">
        <f t="shared" si="39"/>
        <v>5.770171353726657</v>
      </c>
    </row>
    <row r="258" spans="1:19" ht="15">
      <c r="A258" s="1">
        <v>38</v>
      </c>
      <c r="B258" s="5">
        <v>0.7638888888888888</v>
      </c>
      <c r="C258" s="1" t="s">
        <v>330</v>
      </c>
      <c r="D258" s="1">
        <v>6</v>
      </c>
      <c r="E258" s="1">
        <v>3</v>
      </c>
      <c r="F258" s="1" t="s">
        <v>371</v>
      </c>
      <c r="G258" s="10">
        <v>60.6831</v>
      </c>
      <c r="H258" s="6">
        <f>1+_xlfn.COUNTIFS(A:A,A258,O:O,"&lt;"&amp;O258)</f>
        <v>3</v>
      </c>
      <c r="I258" s="2">
        <f>_xlfn.AVERAGEIF(A:A,A258,G:G)</f>
        <v>50.93942</v>
      </c>
      <c r="J258" s="2">
        <f t="shared" si="32"/>
        <v>9.743680000000005</v>
      </c>
      <c r="K258" s="2">
        <f t="shared" si="33"/>
        <v>99.74368000000001</v>
      </c>
      <c r="L258" s="2">
        <f t="shared" si="34"/>
        <v>397.2718471988994</v>
      </c>
      <c r="M258" s="2">
        <f>SUMIF(A:A,A258,L:L)</f>
        <v>2923.661722188672</v>
      </c>
      <c r="N258" s="3">
        <f t="shared" si="35"/>
        <v>0.13588160496950352</v>
      </c>
      <c r="O258" s="7">
        <f t="shared" si="36"/>
        <v>7.359347869230969</v>
      </c>
      <c r="P258" s="3">
        <f t="shared" si="37"/>
        <v>0.13588160496950352</v>
      </c>
      <c r="Q258" s="3">
        <f>IF(ISNUMBER(P258),SUMIF(A:A,A258,P:P),"")</f>
        <v>0.8984595918590126</v>
      </c>
      <c r="R258" s="3">
        <f t="shared" si="38"/>
        <v>0.15123841539534283</v>
      </c>
      <c r="S258" s="8">
        <f t="shared" si="39"/>
        <v>6.61207668293775</v>
      </c>
    </row>
    <row r="259" spans="1:19" ht="15">
      <c r="A259" s="1">
        <v>38</v>
      </c>
      <c r="B259" s="5">
        <v>0.7638888888888888</v>
      </c>
      <c r="C259" s="1" t="s">
        <v>330</v>
      </c>
      <c r="D259" s="1">
        <v>6</v>
      </c>
      <c r="E259" s="1">
        <v>2</v>
      </c>
      <c r="F259" s="1" t="s">
        <v>370</v>
      </c>
      <c r="G259" s="10">
        <v>56.7276666666667</v>
      </c>
      <c r="H259" s="6">
        <f>1+_xlfn.COUNTIFS(A:A,A259,O:O,"&lt;"&amp;O259)</f>
        <v>4</v>
      </c>
      <c r="I259" s="2">
        <f>_xlfn.AVERAGEIF(A:A,A259,G:G)</f>
        <v>50.93942</v>
      </c>
      <c r="J259" s="2">
        <f t="shared" si="32"/>
        <v>5.788246666666701</v>
      </c>
      <c r="K259" s="2">
        <f t="shared" si="33"/>
        <v>95.78824666666671</v>
      </c>
      <c r="L259" s="2">
        <f t="shared" si="34"/>
        <v>313.3418603159632</v>
      </c>
      <c r="M259" s="2">
        <f>SUMIF(A:A,A259,L:L)</f>
        <v>2923.661722188672</v>
      </c>
      <c r="N259" s="3">
        <f t="shared" si="35"/>
        <v>0.10717445795384066</v>
      </c>
      <c r="O259" s="7">
        <f t="shared" si="36"/>
        <v>9.330581363245088</v>
      </c>
      <c r="P259" s="3">
        <f t="shared" si="37"/>
        <v>0.10717445795384066</v>
      </c>
      <c r="Q259" s="3">
        <f>IF(ISNUMBER(P259),SUMIF(A:A,A259,P:P),"")</f>
        <v>0.8984595918590126</v>
      </c>
      <c r="R259" s="3">
        <f t="shared" si="38"/>
        <v>0.11928689829231476</v>
      </c>
      <c r="S259" s="8">
        <f t="shared" si="39"/>
        <v>8.383150323428492</v>
      </c>
    </row>
    <row r="260" spans="1:19" ht="15">
      <c r="A260" s="1">
        <v>38</v>
      </c>
      <c r="B260" s="5">
        <v>0.7638888888888888</v>
      </c>
      <c r="C260" s="1" t="s">
        <v>330</v>
      </c>
      <c r="D260" s="1">
        <v>6</v>
      </c>
      <c r="E260" s="1">
        <v>7</v>
      </c>
      <c r="F260" s="1" t="s">
        <v>374</v>
      </c>
      <c r="G260" s="10">
        <v>52.516466666666595</v>
      </c>
      <c r="H260" s="6">
        <f>1+_xlfn.COUNTIFS(A:A,A260,O:O,"&lt;"&amp;O260)</f>
        <v>5</v>
      </c>
      <c r="I260" s="2">
        <f>_xlfn.AVERAGEIF(A:A,A260,G:G)</f>
        <v>50.93942</v>
      </c>
      <c r="J260" s="2">
        <f t="shared" si="32"/>
        <v>1.5770466666665968</v>
      </c>
      <c r="K260" s="2">
        <f t="shared" si="33"/>
        <v>91.5770466666666</v>
      </c>
      <c r="L260" s="2">
        <f t="shared" si="34"/>
        <v>243.37970601936829</v>
      </c>
      <c r="M260" s="2">
        <f>SUMIF(A:A,A260,L:L)</f>
        <v>2923.661722188672</v>
      </c>
      <c r="N260" s="3">
        <f t="shared" si="35"/>
        <v>0.08324482417793967</v>
      </c>
      <c r="O260" s="7">
        <f t="shared" si="36"/>
        <v>12.012758869698056</v>
      </c>
      <c r="P260" s="3">
        <f t="shared" si="37"/>
        <v>0.08324482417793967</v>
      </c>
      <c r="Q260" s="3">
        <f>IF(ISNUMBER(P260),SUMIF(A:A,A260,P:P),"")</f>
        <v>0.8984595918590126</v>
      </c>
      <c r="R260" s="3">
        <f t="shared" si="38"/>
        <v>0.09265283039128883</v>
      </c>
      <c r="S260" s="8">
        <f t="shared" si="39"/>
        <v>10.792978431169649</v>
      </c>
    </row>
    <row r="261" spans="1:19" ht="15">
      <c r="A261" s="1">
        <v>38</v>
      </c>
      <c r="B261" s="5">
        <v>0.7638888888888888</v>
      </c>
      <c r="C261" s="1" t="s">
        <v>330</v>
      </c>
      <c r="D261" s="1">
        <v>6</v>
      </c>
      <c r="E261" s="1">
        <v>9</v>
      </c>
      <c r="F261" s="1" t="s">
        <v>376</v>
      </c>
      <c r="G261" s="10">
        <v>50.5553</v>
      </c>
      <c r="H261" s="6">
        <f>1+_xlfn.COUNTIFS(A:A,A261,O:O,"&lt;"&amp;O261)</f>
        <v>6</v>
      </c>
      <c r="I261" s="2">
        <f>_xlfn.AVERAGEIF(A:A,A261,G:G)</f>
        <v>50.93942</v>
      </c>
      <c r="J261" s="2">
        <f t="shared" si="32"/>
        <v>-0.3841199999999958</v>
      </c>
      <c r="K261" s="2">
        <f t="shared" si="33"/>
        <v>89.61588</v>
      </c>
      <c r="L261" s="2">
        <f t="shared" si="34"/>
        <v>216.36197169696595</v>
      </c>
      <c r="M261" s="2">
        <f>SUMIF(A:A,A261,L:L)</f>
        <v>2923.661722188672</v>
      </c>
      <c r="N261" s="3">
        <f t="shared" si="35"/>
        <v>0.0740037638605454</v>
      </c>
      <c r="O261" s="7">
        <f t="shared" si="36"/>
        <v>13.512826210899567</v>
      </c>
      <c r="P261" s="3">
        <f t="shared" si="37"/>
        <v>0.0740037638605454</v>
      </c>
      <c r="Q261" s="3">
        <f>IF(ISNUMBER(P261),SUMIF(A:A,A261,P:P),"")</f>
        <v>0.8984595918590126</v>
      </c>
      <c r="R261" s="3">
        <f t="shared" si="38"/>
        <v>0.08236738138375639</v>
      </c>
      <c r="S261" s="8">
        <f t="shared" si="39"/>
        <v>12.140728322306593</v>
      </c>
    </row>
    <row r="262" spans="1:19" ht="15">
      <c r="A262" s="1">
        <v>38</v>
      </c>
      <c r="B262" s="5">
        <v>0.7638888888888888</v>
      </c>
      <c r="C262" s="1" t="s">
        <v>330</v>
      </c>
      <c r="D262" s="1">
        <v>6</v>
      </c>
      <c r="E262" s="1">
        <v>6</v>
      </c>
      <c r="F262" s="1" t="s">
        <v>373</v>
      </c>
      <c r="G262" s="10">
        <v>45.8316666666666</v>
      </c>
      <c r="H262" s="6">
        <f>1+_xlfn.COUNTIFS(A:A,A262,O:O,"&lt;"&amp;O262)</f>
        <v>7</v>
      </c>
      <c r="I262" s="2">
        <f>_xlfn.AVERAGEIF(A:A,A262,G:G)</f>
        <v>50.93942</v>
      </c>
      <c r="J262" s="2">
        <f t="shared" si="32"/>
        <v>-5.107753333333399</v>
      </c>
      <c r="K262" s="2">
        <f t="shared" si="33"/>
        <v>84.89224666666661</v>
      </c>
      <c r="L262" s="2">
        <f t="shared" si="34"/>
        <v>162.96489344962248</v>
      </c>
      <c r="M262" s="2">
        <f>SUMIF(A:A,A262,L:L)</f>
        <v>2923.661722188672</v>
      </c>
      <c r="N262" s="3">
        <f t="shared" si="35"/>
        <v>0.055739996256347304</v>
      </c>
      <c r="O262" s="7">
        <f t="shared" si="36"/>
        <v>17.94043895161056</v>
      </c>
      <c r="P262" s="3">
        <f t="shared" si="37"/>
        <v>0.055739996256347304</v>
      </c>
      <c r="Q262" s="3">
        <f>IF(ISNUMBER(P262),SUMIF(A:A,A262,P:P),"")</f>
        <v>0.8984595918590126</v>
      </c>
      <c r="R262" s="3">
        <f t="shared" si="38"/>
        <v>0.06203951380942471</v>
      </c>
      <c r="S262" s="8">
        <f t="shared" si="39"/>
        <v>16.118759458235555</v>
      </c>
    </row>
    <row r="263" spans="1:19" ht="15">
      <c r="A263" s="1">
        <v>38</v>
      </c>
      <c r="B263" s="5">
        <v>0.7638888888888888</v>
      </c>
      <c r="C263" s="1" t="s">
        <v>330</v>
      </c>
      <c r="D263" s="1">
        <v>6</v>
      </c>
      <c r="E263" s="1">
        <v>8</v>
      </c>
      <c r="F263" s="1" t="s">
        <v>375</v>
      </c>
      <c r="G263" s="10">
        <v>42.9325666666667</v>
      </c>
      <c r="H263" s="6">
        <f>1+_xlfn.COUNTIFS(A:A,A263,O:O,"&lt;"&amp;O263)</f>
        <v>8</v>
      </c>
      <c r="I263" s="2">
        <f>_xlfn.AVERAGEIF(A:A,A263,G:G)</f>
        <v>50.93942</v>
      </c>
      <c r="J263" s="2">
        <f t="shared" si="32"/>
        <v>-8.006853333333297</v>
      </c>
      <c r="K263" s="2">
        <f t="shared" si="33"/>
        <v>81.9931466666667</v>
      </c>
      <c r="L263" s="2">
        <f t="shared" si="34"/>
        <v>136.94628929291318</v>
      </c>
      <c r="M263" s="2">
        <f>SUMIF(A:A,A263,L:L)</f>
        <v>2923.661722188672</v>
      </c>
      <c r="N263" s="3">
        <f t="shared" si="35"/>
        <v>0.046840675257872964</v>
      </c>
      <c r="O263" s="7">
        <f t="shared" si="36"/>
        <v>21.34896635231407</v>
      </c>
      <c r="P263" s="3">
        <f t="shared" si="37"/>
      </c>
      <c r="Q263" s="3">
        <f>IF(ISNUMBER(P263),SUMIF(A:A,A263,P:P),"")</f>
      </c>
      <c r="R263" s="3">
        <f t="shared" si="38"/>
      </c>
      <c r="S263" s="8">
        <f t="shared" si="39"/>
      </c>
    </row>
    <row r="264" spans="1:19" ht="15">
      <c r="A264" s="1">
        <v>38</v>
      </c>
      <c r="B264" s="5">
        <v>0.7638888888888888</v>
      </c>
      <c r="C264" s="1" t="s">
        <v>330</v>
      </c>
      <c r="D264" s="1">
        <v>6</v>
      </c>
      <c r="E264" s="1">
        <v>10</v>
      </c>
      <c r="F264" s="1" t="s">
        <v>377</v>
      </c>
      <c r="G264" s="10">
        <v>23.8527</v>
      </c>
      <c r="H264" s="6">
        <f>1+_xlfn.COUNTIFS(A:A,A264,O:O,"&lt;"&amp;O264)</f>
        <v>10</v>
      </c>
      <c r="I264" s="2">
        <f>_xlfn.AVERAGEIF(A:A,A264,G:G)</f>
        <v>50.93942</v>
      </c>
      <c r="J264" s="2">
        <f t="shared" si="32"/>
        <v>-27.08672</v>
      </c>
      <c r="K264" s="2">
        <f t="shared" si="33"/>
        <v>62.91328</v>
      </c>
      <c r="L264" s="2">
        <f t="shared" si="34"/>
        <v>43.58865020204856</v>
      </c>
      <c r="M264" s="2">
        <f>SUMIF(A:A,A264,L:L)</f>
        <v>2923.661722188672</v>
      </c>
      <c r="N264" s="3">
        <f t="shared" si="35"/>
        <v>0.014908923926198213</v>
      </c>
      <c r="O264" s="7">
        <f t="shared" si="36"/>
        <v>67.07392196446742</v>
      </c>
      <c r="P264" s="3">
        <f t="shared" si="37"/>
      </c>
      <c r="Q264" s="3">
        <f>IF(ISNUMBER(P264),SUMIF(A:A,A264,P:P),"")</f>
      </c>
      <c r="R264" s="3">
        <f t="shared" si="38"/>
      </c>
      <c r="S264" s="8">
        <f t="shared" si="39"/>
      </c>
    </row>
    <row r="265" spans="1:19" ht="15">
      <c r="A265" s="1">
        <v>38</v>
      </c>
      <c r="B265" s="5">
        <v>0.7638888888888888</v>
      </c>
      <c r="C265" s="1" t="s">
        <v>330</v>
      </c>
      <c r="D265" s="1">
        <v>6</v>
      </c>
      <c r="E265" s="1">
        <v>11</v>
      </c>
      <c r="F265" s="1" t="s">
        <v>378</v>
      </c>
      <c r="G265" s="10">
        <v>40.2139666666667</v>
      </c>
      <c r="H265" s="6">
        <f>1+_xlfn.COUNTIFS(A:A,A265,O:O,"&lt;"&amp;O265)</f>
        <v>9</v>
      </c>
      <c r="I265" s="2">
        <f>_xlfn.AVERAGEIF(A:A,A265,G:G)</f>
        <v>50.93942</v>
      </c>
      <c r="J265" s="2">
        <f t="shared" si="32"/>
        <v>-10.725453333333299</v>
      </c>
      <c r="K265" s="2">
        <f t="shared" si="33"/>
        <v>79.27454666666671</v>
      </c>
      <c r="L265" s="2">
        <f t="shared" si="34"/>
        <v>116.33486504225829</v>
      </c>
      <c r="M265" s="2">
        <f>SUMIF(A:A,A265,L:L)</f>
        <v>2923.661722188672</v>
      </c>
      <c r="N265" s="3">
        <f t="shared" si="35"/>
        <v>0.039790808956916286</v>
      </c>
      <c r="O265" s="7">
        <f t="shared" si="36"/>
        <v>25.131431760604702</v>
      </c>
      <c r="P265" s="3">
        <f t="shared" si="37"/>
      </c>
      <c r="Q265" s="3">
        <f>IF(ISNUMBER(P265),SUMIF(A:A,A265,P:P),"")</f>
      </c>
      <c r="R265" s="3">
        <f t="shared" si="38"/>
      </c>
      <c r="S265" s="8">
        <f t="shared" si="39"/>
      </c>
    </row>
    <row r="266" spans="1:19" ht="15">
      <c r="A266" s="1">
        <v>46</v>
      </c>
      <c r="B266" s="5">
        <v>0.7673611111111112</v>
      </c>
      <c r="C266" s="1" t="s">
        <v>401</v>
      </c>
      <c r="D266" s="1">
        <v>8</v>
      </c>
      <c r="E266" s="1">
        <v>13</v>
      </c>
      <c r="F266" s="1" t="s">
        <v>469</v>
      </c>
      <c r="G266" s="10">
        <v>71.28999999999999</v>
      </c>
      <c r="H266" s="6">
        <f>1+_xlfn.COUNTIFS(A:A,A266,O:O,"&lt;"&amp;O266)</f>
        <v>1</v>
      </c>
      <c r="I266" s="2">
        <f>_xlfn.AVERAGEIF(A:A,A266,G:G)</f>
        <v>45.136869047619065</v>
      </c>
      <c r="J266" s="2">
        <f t="shared" si="32"/>
        <v>26.153130952380927</v>
      </c>
      <c r="K266" s="2">
        <f t="shared" si="33"/>
        <v>116.15313095238093</v>
      </c>
      <c r="L266" s="2">
        <f t="shared" si="34"/>
        <v>1063.3588005057422</v>
      </c>
      <c r="M266" s="2">
        <f>SUMIF(A:A,A266,L:L)</f>
        <v>4384.207325328006</v>
      </c>
      <c r="N266" s="3">
        <f t="shared" si="35"/>
        <v>0.24254300072959864</v>
      </c>
      <c r="O266" s="7">
        <f t="shared" si="36"/>
        <v>4.122980242645136</v>
      </c>
      <c r="P266" s="3">
        <f t="shared" si="37"/>
        <v>0.24254300072959864</v>
      </c>
      <c r="Q266" s="3">
        <f>IF(ISNUMBER(P266),SUMIF(A:A,A266,P:P),"")</f>
        <v>0.8086995024466799</v>
      </c>
      <c r="R266" s="3">
        <f t="shared" si="38"/>
        <v>0.29991733640962676</v>
      </c>
      <c r="S266" s="8">
        <f t="shared" si="39"/>
        <v>3.3342520708246126</v>
      </c>
    </row>
    <row r="267" spans="1:19" ht="15">
      <c r="A267" s="1">
        <v>46</v>
      </c>
      <c r="B267" s="5">
        <v>0.7673611111111112</v>
      </c>
      <c r="C267" s="1" t="s">
        <v>401</v>
      </c>
      <c r="D267" s="1">
        <v>8</v>
      </c>
      <c r="E267" s="1">
        <v>4</v>
      </c>
      <c r="F267" s="1" t="s">
        <v>462</v>
      </c>
      <c r="G267" s="10">
        <v>64.7355333333333</v>
      </c>
      <c r="H267" s="6">
        <f>1+_xlfn.COUNTIFS(A:A,A267,O:O,"&lt;"&amp;O267)</f>
        <v>2</v>
      </c>
      <c r="I267" s="2">
        <f>_xlfn.AVERAGEIF(A:A,A267,G:G)</f>
        <v>45.136869047619065</v>
      </c>
      <c r="J267" s="2">
        <f t="shared" si="32"/>
        <v>19.59866428571423</v>
      </c>
      <c r="K267" s="2">
        <f t="shared" si="33"/>
        <v>109.59866428571422</v>
      </c>
      <c r="L267" s="2">
        <f t="shared" si="34"/>
        <v>717.6054153158295</v>
      </c>
      <c r="M267" s="2">
        <f>SUMIF(A:A,A267,L:L)</f>
        <v>4384.207325328006</v>
      </c>
      <c r="N267" s="3">
        <f t="shared" si="35"/>
        <v>0.16367962599992728</v>
      </c>
      <c r="O267" s="7">
        <f t="shared" si="36"/>
        <v>6.109495875805852</v>
      </c>
      <c r="P267" s="3">
        <f t="shared" si="37"/>
        <v>0.16367962599992728</v>
      </c>
      <c r="Q267" s="3">
        <f>IF(ISNUMBER(P267),SUMIF(A:A,A267,P:P),"")</f>
        <v>0.8086995024466799</v>
      </c>
      <c r="R267" s="3">
        <f t="shared" si="38"/>
        <v>0.2023985738889696</v>
      </c>
      <c r="S267" s="8">
        <f t="shared" si="39"/>
        <v>4.940746274964235</v>
      </c>
    </row>
    <row r="268" spans="1:19" ht="15">
      <c r="A268" s="1">
        <v>46</v>
      </c>
      <c r="B268" s="5">
        <v>0.7673611111111112</v>
      </c>
      <c r="C268" s="1" t="s">
        <v>401</v>
      </c>
      <c r="D268" s="1">
        <v>8</v>
      </c>
      <c r="E268" s="1">
        <v>5</v>
      </c>
      <c r="F268" s="1" t="s">
        <v>463</v>
      </c>
      <c r="G268" s="10">
        <v>62.004833333333394</v>
      </c>
      <c r="H268" s="6">
        <f>1+_xlfn.COUNTIFS(A:A,A268,O:O,"&lt;"&amp;O268)</f>
        <v>3</v>
      </c>
      <c r="I268" s="2">
        <f>_xlfn.AVERAGEIF(A:A,A268,G:G)</f>
        <v>45.136869047619065</v>
      </c>
      <c r="J268" s="2">
        <f t="shared" si="32"/>
        <v>16.86796428571433</v>
      </c>
      <c r="K268" s="2">
        <f t="shared" si="33"/>
        <v>106.86796428571432</v>
      </c>
      <c r="L268" s="2">
        <f t="shared" si="34"/>
        <v>609.1581104856916</v>
      </c>
      <c r="M268" s="2">
        <f>SUMIF(A:A,A268,L:L)</f>
        <v>4384.207325328006</v>
      </c>
      <c r="N268" s="3">
        <f t="shared" si="35"/>
        <v>0.13894372808660851</v>
      </c>
      <c r="O268" s="7">
        <f t="shared" si="36"/>
        <v>7.1971582580299325</v>
      </c>
      <c r="P268" s="3">
        <f t="shared" si="37"/>
        <v>0.13894372808660851</v>
      </c>
      <c r="Q268" s="3">
        <f>IF(ISNUMBER(P268),SUMIF(A:A,A268,P:P),"")</f>
        <v>0.8086995024466799</v>
      </c>
      <c r="R268" s="3">
        <f t="shared" si="38"/>
        <v>0.1718113188721413</v>
      </c>
      <c r="S268" s="8">
        <f t="shared" si="39"/>
        <v>5.820338302298819</v>
      </c>
    </row>
    <row r="269" spans="1:19" ht="15">
      <c r="A269" s="1">
        <v>46</v>
      </c>
      <c r="B269" s="5">
        <v>0.7673611111111112</v>
      </c>
      <c r="C269" s="1" t="s">
        <v>401</v>
      </c>
      <c r="D269" s="1">
        <v>8</v>
      </c>
      <c r="E269" s="1">
        <v>9</v>
      </c>
      <c r="F269" s="1" t="s">
        <v>466</v>
      </c>
      <c r="G269" s="10">
        <v>53.937833333333295</v>
      </c>
      <c r="H269" s="6">
        <f>1+_xlfn.COUNTIFS(A:A,A269,O:O,"&lt;"&amp;O269)</f>
        <v>4</v>
      </c>
      <c r="I269" s="2">
        <f>_xlfn.AVERAGEIF(A:A,A269,G:G)</f>
        <v>45.136869047619065</v>
      </c>
      <c r="J269" s="2">
        <f aca="true" t="shared" si="40" ref="J269:J327">G269-I269</f>
        <v>8.80096428571423</v>
      </c>
      <c r="K269" s="2">
        <f aca="true" t="shared" si="41" ref="K269:K327">90+J269</f>
        <v>98.80096428571423</v>
      </c>
      <c r="L269" s="2">
        <f aca="true" t="shared" si="42" ref="L269:L327">EXP(0.06*K269)</f>
        <v>375.4246769756499</v>
      </c>
      <c r="M269" s="2">
        <f>SUMIF(A:A,A269,L:L)</f>
        <v>4384.207325328006</v>
      </c>
      <c r="N269" s="3">
        <f aca="true" t="shared" si="43" ref="N269:N327">L269/M269</f>
        <v>0.08563114130273536</v>
      </c>
      <c r="O269" s="7">
        <f aca="true" t="shared" si="44" ref="O269:O327">1/N269</f>
        <v>11.677994533141373</v>
      </c>
      <c r="P269" s="3">
        <f aca="true" t="shared" si="45" ref="P269:P327">IF(O269&gt;21,"",N269)</f>
        <v>0.08563114130273536</v>
      </c>
      <c r="Q269" s="3">
        <f>IF(ISNUMBER(P269),SUMIF(A:A,A269,P:P),"")</f>
        <v>0.8086995024466799</v>
      </c>
      <c r="R269" s="3">
        <f aca="true" t="shared" si="46" ref="R269:R327">_xlfn.IFERROR(P269*(1/Q269),"")</f>
        <v>0.10588746628835882</v>
      </c>
      <c r="S269" s="8">
        <f aca="true" t="shared" si="47" ref="S269:S327">_xlfn.IFERROR(1/R269,"")</f>
        <v>9.443988368526476</v>
      </c>
    </row>
    <row r="270" spans="1:19" ht="15">
      <c r="A270" s="1">
        <v>46</v>
      </c>
      <c r="B270" s="5">
        <v>0.7673611111111112</v>
      </c>
      <c r="C270" s="1" t="s">
        <v>401</v>
      </c>
      <c r="D270" s="1">
        <v>8</v>
      </c>
      <c r="E270" s="1">
        <v>7</v>
      </c>
      <c r="F270" s="1" t="s">
        <v>464</v>
      </c>
      <c r="G270" s="10">
        <v>49.5694333333334</v>
      </c>
      <c r="H270" s="6">
        <f>1+_xlfn.COUNTIFS(A:A,A270,O:O,"&lt;"&amp;O270)</f>
        <v>5</v>
      </c>
      <c r="I270" s="2">
        <f>_xlfn.AVERAGEIF(A:A,A270,G:G)</f>
        <v>45.136869047619065</v>
      </c>
      <c r="J270" s="2">
        <f t="shared" si="40"/>
        <v>4.432564285714335</v>
      </c>
      <c r="K270" s="2">
        <f t="shared" si="41"/>
        <v>94.43256428571434</v>
      </c>
      <c r="L270" s="2">
        <f t="shared" si="42"/>
        <v>288.86338415044116</v>
      </c>
      <c r="M270" s="2">
        <f>SUMIF(A:A,A270,L:L)</f>
        <v>4384.207325328006</v>
      </c>
      <c r="N270" s="3">
        <f t="shared" si="43"/>
        <v>0.06588725457431002</v>
      </c>
      <c r="O270" s="7">
        <f t="shared" si="44"/>
        <v>15.177442230077501</v>
      </c>
      <c r="P270" s="3">
        <f t="shared" si="45"/>
        <v>0.06588725457431002</v>
      </c>
      <c r="Q270" s="3">
        <f>IF(ISNUMBER(P270),SUMIF(A:A,A270,P:P),"")</f>
        <v>0.8086995024466799</v>
      </c>
      <c r="R270" s="3">
        <f t="shared" si="46"/>
        <v>0.08147309893844554</v>
      </c>
      <c r="S270" s="8">
        <f t="shared" si="47"/>
        <v>12.273989979876902</v>
      </c>
    </row>
    <row r="271" spans="1:19" ht="15">
      <c r="A271" s="1">
        <v>46</v>
      </c>
      <c r="B271" s="5">
        <v>0.7673611111111112</v>
      </c>
      <c r="C271" s="1" t="s">
        <v>401</v>
      </c>
      <c r="D271" s="1">
        <v>8</v>
      </c>
      <c r="E271" s="1">
        <v>1</v>
      </c>
      <c r="F271" s="1" t="s">
        <v>459</v>
      </c>
      <c r="G271" s="10">
        <v>36.199</v>
      </c>
      <c r="H271" s="6">
        <f>1+_xlfn.COUNTIFS(A:A,A271,O:O,"&lt;"&amp;O271)</f>
        <v>10</v>
      </c>
      <c r="I271" s="2">
        <f>_xlfn.AVERAGEIF(A:A,A271,G:G)</f>
        <v>45.136869047619065</v>
      </c>
      <c r="J271" s="2">
        <f t="shared" si="40"/>
        <v>-8.937869047619067</v>
      </c>
      <c r="K271" s="2">
        <f t="shared" si="41"/>
        <v>81.06213095238093</v>
      </c>
      <c r="L271" s="2">
        <f t="shared" si="42"/>
        <v>129.50608353531152</v>
      </c>
      <c r="M271" s="2">
        <f>SUMIF(A:A,A271,L:L)</f>
        <v>4384.207325328006</v>
      </c>
      <c r="N271" s="3">
        <f t="shared" si="43"/>
        <v>0.029539224294239434</v>
      </c>
      <c r="O271" s="7">
        <f t="shared" si="44"/>
        <v>33.853292491333775</v>
      </c>
      <c r="P271" s="3">
        <f t="shared" si="45"/>
      </c>
      <c r="Q271" s="3">
        <f>IF(ISNUMBER(P271),SUMIF(A:A,A271,P:P),"")</f>
      </c>
      <c r="R271" s="3">
        <f t="shared" si="46"/>
      </c>
      <c r="S271" s="8">
        <f t="shared" si="47"/>
      </c>
    </row>
    <row r="272" spans="1:19" ht="15">
      <c r="A272" s="1">
        <v>46</v>
      </c>
      <c r="B272" s="5">
        <v>0.7673611111111112</v>
      </c>
      <c r="C272" s="1" t="s">
        <v>401</v>
      </c>
      <c r="D272" s="1">
        <v>8</v>
      </c>
      <c r="E272" s="1">
        <v>2</v>
      </c>
      <c r="F272" s="1" t="s">
        <v>460</v>
      </c>
      <c r="G272" s="10">
        <v>46.4552333333334</v>
      </c>
      <c r="H272" s="6">
        <f>1+_xlfn.COUNTIFS(A:A,A272,O:O,"&lt;"&amp;O272)</f>
        <v>7</v>
      </c>
      <c r="I272" s="2">
        <f>_xlfn.AVERAGEIF(A:A,A272,G:G)</f>
        <v>45.136869047619065</v>
      </c>
      <c r="J272" s="2">
        <f t="shared" si="40"/>
        <v>1.3183642857143383</v>
      </c>
      <c r="K272" s="2">
        <f t="shared" si="41"/>
        <v>91.31836428571434</v>
      </c>
      <c r="L272" s="2">
        <f t="shared" si="42"/>
        <v>239.6313874757071</v>
      </c>
      <c r="M272" s="2">
        <f>SUMIF(A:A,A272,L:L)</f>
        <v>4384.207325328006</v>
      </c>
      <c r="N272" s="3">
        <f t="shared" si="43"/>
        <v>0.05465785937889673</v>
      </c>
      <c r="O272" s="7">
        <f t="shared" si="44"/>
        <v>18.295630516150393</v>
      </c>
      <c r="P272" s="3">
        <f t="shared" si="45"/>
        <v>0.05465785937889673</v>
      </c>
      <c r="Q272" s="3">
        <f>IF(ISNUMBER(P272),SUMIF(A:A,A272,P:P),"")</f>
        <v>0.8086995024466799</v>
      </c>
      <c r="R272" s="3">
        <f t="shared" si="46"/>
        <v>0.06758735378658218</v>
      </c>
      <c r="S272" s="8">
        <f t="shared" si="47"/>
        <v>14.795667295359115</v>
      </c>
    </row>
    <row r="273" spans="1:19" ht="15">
      <c r="A273" s="1">
        <v>46</v>
      </c>
      <c r="B273" s="5">
        <v>0.7673611111111112</v>
      </c>
      <c r="C273" s="1" t="s">
        <v>401</v>
      </c>
      <c r="D273" s="1">
        <v>8</v>
      </c>
      <c r="E273" s="1">
        <v>3</v>
      </c>
      <c r="F273" s="1" t="s">
        <v>461</v>
      </c>
      <c r="G273" s="10">
        <v>33.9084666666666</v>
      </c>
      <c r="H273" s="6">
        <f>1+_xlfn.COUNTIFS(A:A,A273,O:O,"&lt;"&amp;O273)</f>
        <v>12</v>
      </c>
      <c r="I273" s="2">
        <f>_xlfn.AVERAGEIF(A:A,A273,G:G)</f>
        <v>45.136869047619065</v>
      </c>
      <c r="J273" s="2">
        <f t="shared" si="40"/>
        <v>-11.228402380952467</v>
      </c>
      <c r="K273" s="2">
        <f t="shared" si="41"/>
        <v>78.77159761904753</v>
      </c>
      <c r="L273" s="2">
        <f t="shared" si="42"/>
        <v>112.87667568760669</v>
      </c>
      <c r="M273" s="2">
        <f>SUMIF(A:A,A273,L:L)</f>
        <v>4384.207325328006</v>
      </c>
      <c r="N273" s="3">
        <f t="shared" si="43"/>
        <v>0.025746199326730466</v>
      </c>
      <c r="O273" s="7">
        <f t="shared" si="44"/>
        <v>38.84068430099391</v>
      </c>
      <c r="P273" s="3">
        <f t="shared" si="45"/>
      </c>
      <c r="Q273" s="3">
        <f>IF(ISNUMBER(P273),SUMIF(A:A,A273,P:P),"")</f>
      </c>
      <c r="R273" s="3">
        <f t="shared" si="46"/>
      </c>
      <c r="S273" s="8">
        <f t="shared" si="47"/>
      </c>
    </row>
    <row r="274" spans="1:19" ht="15">
      <c r="A274" s="1">
        <v>46</v>
      </c>
      <c r="B274" s="5">
        <v>0.7673611111111112</v>
      </c>
      <c r="C274" s="1" t="s">
        <v>401</v>
      </c>
      <c r="D274" s="1">
        <v>8</v>
      </c>
      <c r="E274" s="1">
        <v>8</v>
      </c>
      <c r="F274" s="1" t="s">
        <v>465</v>
      </c>
      <c r="G274" s="10">
        <v>43.001400000000004</v>
      </c>
      <c r="H274" s="6">
        <f>1+_xlfn.COUNTIFS(A:A,A274,O:O,"&lt;"&amp;O274)</f>
        <v>8</v>
      </c>
      <c r="I274" s="2">
        <f>_xlfn.AVERAGEIF(A:A,A274,G:G)</f>
        <v>45.136869047619065</v>
      </c>
      <c r="J274" s="2">
        <f t="shared" si="40"/>
        <v>-2.135469047619061</v>
      </c>
      <c r="K274" s="2">
        <f t="shared" si="41"/>
        <v>87.86453095238093</v>
      </c>
      <c r="L274" s="2">
        <f t="shared" si="42"/>
        <v>194.78022216810396</v>
      </c>
      <c r="M274" s="2">
        <f>SUMIF(A:A,A274,L:L)</f>
        <v>4384.207325328006</v>
      </c>
      <c r="N274" s="3">
        <f t="shared" si="43"/>
        <v>0.044427694156441704</v>
      </c>
      <c r="O274" s="7">
        <f t="shared" si="44"/>
        <v>22.50848303039844</v>
      </c>
      <c r="P274" s="3">
        <f t="shared" si="45"/>
      </c>
      <c r="Q274" s="3">
        <f>IF(ISNUMBER(P274),SUMIF(A:A,A274,P:P),"")</f>
      </c>
      <c r="R274" s="3">
        <f t="shared" si="46"/>
      </c>
      <c r="S274" s="8">
        <f t="shared" si="47"/>
      </c>
    </row>
    <row r="275" spans="1:19" ht="15">
      <c r="A275" s="1">
        <v>46</v>
      </c>
      <c r="B275" s="5">
        <v>0.7673611111111112</v>
      </c>
      <c r="C275" s="1" t="s">
        <v>401</v>
      </c>
      <c r="D275" s="1">
        <v>8</v>
      </c>
      <c r="E275" s="1">
        <v>11</v>
      </c>
      <c r="F275" s="1" t="s">
        <v>467</v>
      </c>
      <c r="G275" s="10">
        <v>47.2585666666667</v>
      </c>
      <c r="H275" s="6">
        <f>1+_xlfn.COUNTIFS(A:A,A275,O:O,"&lt;"&amp;O275)</f>
        <v>6</v>
      </c>
      <c r="I275" s="2">
        <f>_xlfn.AVERAGEIF(A:A,A275,G:G)</f>
        <v>45.136869047619065</v>
      </c>
      <c r="J275" s="2">
        <f t="shared" si="40"/>
        <v>2.1216976190476373</v>
      </c>
      <c r="K275" s="2">
        <f t="shared" si="41"/>
        <v>92.12169761904764</v>
      </c>
      <c r="L275" s="2">
        <f t="shared" si="42"/>
        <v>251.46450770678564</v>
      </c>
      <c r="M275" s="2">
        <f>SUMIF(A:A,A275,L:L)</f>
        <v>4384.207325328006</v>
      </c>
      <c r="N275" s="3">
        <f t="shared" si="43"/>
        <v>0.05735689237460326</v>
      </c>
      <c r="O275" s="7">
        <f t="shared" si="44"/>
        <v>17.434696312849482</v>
      </c>
      <c r="P275" s="3">
        <f t="shared" si="45"/>
        <v>0.05735689237460326</v>
      </c>
      <c r="Q275" s="3">
        <f>IF(ISNUMBER(P275),SUMIF(A:A,A275,P:P),"")</f>
        <v>0.8086995024466799</v>
      </c>
      <c r="R275" s="3">
        <f t="shared" si="46"/>
        <v>0.07092485181587581</v>
      </c>
      <c r="S275" s="8">
        <f t="shared" si="47"/>
        <v>14.099430233510338</v>
      </c>
    </row>
    <row r="276" spans="1:19" ht="15">
      <c r="A276" s="1">
        <v>46</v>
      </c>
      <c r="B276" s="5">
        <v>0.7673611111111112</v>
      </c>
      <c r="C276" s="1" t="s">
        <v>401</v>
      </c>
      <c r="D276" s="1">
        <v>8</v>
      </c>
      <c r="E276" s="1">
        <v>12</v>
      </c>
      <c r="F276" s="1" t="s">
        <v>468</v>
      </c>
      <c r="G276" s="10">
        <v>23.3989</v>
      </c>
      <c r="H276" s="6">
        <f>1+_xlfn.COUNTIFS(A:A,A276,O:O,"&lt;"&amp;O276)</f>
        <v>14</v>
      </c>
      <c r="I276" s="2">
        <f>_xlfn.AVERAGEIF(A:A,A276,G:G)</f>
        <v>45.136869047619065</v>
      </c>
      <c r="J276" s="2">
        <f t="shared" si="40"/>
        <v>-21.737969047619064</v>
      </c>
      <c r="K276" s="2">
        <f t="shared" si="41"/>
        <v>68.26203095238094</v>
      </c>
      <c r="L276" s="2">
        <f t="shared" si="42"/>
        <v>60.08269462961978</v>
      </c>
      <c r="M276" s="2">
        <f>SUMIF(A:A,A276,L:L)</f>
        <v>4384.207325328006</v>
      </c>
      <c r="N276" s="3">
        <f t="shared" si="43"/>
        <v>0.013704346115776967</v>
      </c>
      <c r="O276" s="7">
        <f t="shared" si="44"/>
        <v>72.96955225384754</v>
      </c>
      <c r="P276" s="3">
        <f t="shared" si="45"/>
      </c>
      <c r="Q276" s="3">
        <f>IF(ISNUMBER(P276),SUMIF(A:A,A276,P:P),"")</f>
      </c>
      <c r="R276" s="3">
        <f t="shared" si="46"/>
      </c>
      <c r="S276" s="8">
        <f t="shared" si="47"/>
      </c>
    </row>
    <row r="277" spans="1:19" ht="15">
      <c r="A277" s="1">
        <v>46</v>
      </c>
      <c r="B277" s="5">
        <v>0.7673611111111112</v>
      </c>
      <c r="C277" s="1" t="s">
        <v>401</v>
      </c>
      <c r="D277" s="1">
        <v>8</v>
      </c>
      <c r="E277" s="1">
        <v>15</v>
      </c>
      <c r="F277" s="1" t="s">
        <v>470</v>
      </c>
      <c r="G277" s="10">
        <v>26.8527666666667</v>
      </c>
      <c r="H277" s="6">
        <f>1+_xlfn.COUNTIFS(A:A,A277,O:O,"&lt;"&amp;O277)</f>
        <v>13</v>
      </c>
      <c r="I277" s="2">
        <f>_xlfn.AVERAGEIF(A:A,A277,G:G)</f>
        <v>45.136869047619065</v>
      </c>
      <c r="J277" s="2">
        <f t="shared" si="40"/>
        <v>-18.284102380952366</v>
      </c>
      <c r="K277" s="2">
        <f t="shared" si="41"/>
        <v>71.71589761904764</v>
      </c>
      <c r="L277" s="2">
        <f t="shared" si="42"/>
        <v>73.91781420383042</v>
      </c>
      <c r="M277" s="2">
        <f>SUMIF(A:A,A277,L:L)</f>
        <v>4384.207325328006</v>
      </c>
      <c r="N277" s="3">
        <f t="shared" si="43"/>
        <v>0.01686001795051976</v>
      </c>
      <c r="O277" s="7">
        <f t="shared" si="44"/>
        <v>59.31191787190072</v>
      </c>
      <c r="P277" s="3">
        <f t="shared" si="45"/>
      </c>
      <c r="Q277" s="3">
        <f>IF(ISNUMBER(P277),SUMIF(A:A,A277,P:P),"")</f>
      </c>
      <c r="R277" s="3">
        <f t="shared" si="46"/>
      </c>
      <c r="S277" s="8">
        <f t="shared" si="47"/>
      </c>
    </row>
    <row r="278" spans="1:19" ht="15">
      <c r="A278" s="1">
        <v>46</v>
      </c>
      <c r="B278" s="5">
        <v>0.7673611111111112</v>
      </c>
      <c r="C278" s="1" t="s">
        <v>401</v>
      </c>
      <c r="D278" s="1">
        <v>8</v>
      </c>
      <c r="E278" s="1">
        <v>16</v>
      </c>
      <c r="F278" s="1" t="s">
        <v>471</v>
      </c>
      <c r="G278" s="10">
        <v>38.3530666666667</v>
      </c>
      <c r="H278" s="6">
        <f>1+_xlfn.COUNTIFS(A:A,A278,O:O,"&lt;"&amp;O278)</f>
        <v>9</v>
      </c>
      <c r="I278" s="2">
        <f>_xlfn.AVERAGEIF(A:A,A278,G:G)</f>
        <v>45.136869047619065</v>
      </c>
      <c r="J278" s="2">
        <f t="shared" si="40"/>
        <v>-6.783802380952366</v>
      </c>
      <c r="K278" s="2">
        <f t="shared" si="41"/>
        <v>83.21619761904763</v>
      </c>
      <c r="L278" s="2">
        <f t="shared" si="42"/>
        <v>147.3737470651255</v>
      </c>
      <c r="M278" s="2">
        <f>SUMIF(A:A,A278,L:L)</f>
        <v>4384.207325328006</v>
      </c>
      <c r="N278" s="3">
        <f t="shared" si="43"/>
        <v>0.033614684737588156</v>
      </c>
      <c r="O278" s="7">
        <f t="shared" si="44"/>
        <v>29.74890312988102</v>
      </c>
      <c r="P278" s="3">
        <f t="shared" si="45"/>
      </c>
      <c r="Q278" s="3">
        <f>IF(ISNUMBER(P278),SUMIF(A:A,A278,P:P),"")</f>
      </c>
      <c r="R278" s="3">
        <f t="shared" si="46"/>
      </c>
      <c r="S278" s="8">
        <f t="shared" si="47"/>
      </c>
    </row>
    <row r="279" spans="1:19" ht="15">
      <c r="A279" s="1">
        <v>46</v>
      </c>
      <c r="B279" s="5">
        <v>0.7673611111111112</v>
      </c>
      <c r="C279" s="1" t="s">
        <v>401</v>
      </c>
      <c r="D279" s="1">
        <v>8</v>
      </c>
      <c r="E279" s="1">
        <v>18</v>
      </c>
      <c r="F279" s="1" t="s">
        <v>472</v>
      </c>
      <c r="G279" s="10">
        <v>34.9511333333333</v>
      </c>
      <c r="H279" s="6">
        <f>1+_xlfn.COUNTIFS(A:A,A279,O:O,"&lt;"&amp;O279)</f>
        <v>11</v>
      </c>
      <c r="I279" s="2">
        <f>_xlfn.AVERAGEIF(A:A,A279,G:G)</f>
        <v>45.136869047619065</v>
      </c>
      <c r="J279" s="2">
        <f t="shared" si="40"/>
        <v>-10.185735714285762</v>
      </c>
      <c r="K279" s="2">
        <f t="shared" si="41"/>
        <v>79.81426428571424</v>
      </c>
      <c r="L279" s="2">
        <f t="shared" si="42"/>
        <v>120.16380542256078</v>
      </c>
      <c r="M279" s="2">
        <f>SUMIF(A:A,A279,L:L)</f>
        <v>4384.207325328006</v>
      </c>
      <c r="N279" s="3">
        <f t="shared" si="43"/>
        <v>0.027408330972023703</v>
      </c>
      <c r="O279" s="7">
        <f t="shared" si="44"/>
        <v>36.485257019871895</v>
      </c>
      <c r="P279" s="3">
        <f t="shared" si="45"/>
      </c>
      <c r="Q279" s="3">
        <f>IF(ISNUMBER(P279),SUMIF(A:A,A279,P:P),"")</f>
      </c>
      <c r="R279" s="3">
        <f t="shared" si="46"/>
      </c>
      <c r="S279" s="8">
        <f t="shared" si="47"/>
      </c>
    </row>
    <row r="280" spans="1:19" ht="15">
      <c r="A280" s="1">
        <v>17</v>
      </c>
      <c r="B280" s="5">
        <v>0.7777777777777778</v>
      </c>
      <c r="C280" s="1" t="s">
        <v>161</v>
      </c>
      <c r="D280" s="1">
        <v>3</v>
      </c>
      <c r="E280" s="1">
        <v>3</v>
      </c>
      <c r="F280" s="1" t="s">
        <v>172</v>
      </c>
      <c r="G280" s="10">
        <v>68.8884</v>
      </c>
      <c r="H280" s="6">
        <f>1+_xlfn.COUNTIFS(A:A,A280,O:O,"&lt;"&amp;O280)</f>
        <v>1</v>
      </c>
      <c r="I280" s="2">
        <f>_xlfn.AVERAGEIF(A:A,A280,G:G)</f>
        <v>49.78613611111112</v>
      </c>
      <c r="J280" s="2">
        <f t="shared" si="40"/>
        <v>19.102263888888885</v>
      </c>
      <c r="K280" s="2">
        <f t="shared" si="41"/>
        <v>109.10226388888888</v>
      </c>
      <c r="L280" s="2">
        <f t="shared" si="42"/>
        <v>696.5473915512783</v>
      </c>
      <c r="M280" s="2">
        <f>SUMIF(A:A,A280,L:L)</f>
        <v>3462.8448708461297</v>
      </c>
      <c r="N280" s="3">
        <f t="shared" si="43"/>
        <v>0.20114888697889613</v>
      </c>
      <c r="O280" s="7">
        <f t="shared" si="44"/>
        <v>4.971441875812699</v>
      </c>
      <c r="P280" s="3">
        <f t="shared" si="45"/>
        <v>0.20114888697889613</v>
      </c>
      <c r="Q280" s="3">
        <f>IF(ISNUMBER(P280),SUMIF(A:A,A280,P:P),"")</f>
        <v>0.8483295822541242</v>
      </c>
      <c r="R280" s="3">
        <f t="shared" si="46"/>
        <v>0.23711172071168007</v>
      </c>
      <c r="S280" s="8">
        <f t="shared" si="47"/>
        <v>4.217421209708847</v>
      </c>
    </row>
    <row r="281" spans="1:19" ht="15">
      <c r="A281" s="1">
        <v>17</v>
      </c>
      <c r="B281" s="5">
        <v>0.7777777777777778</v>
      </c>
      <c r="C281" s="1" t="s">
        <v>161</v>
      </c>
      <c r="D281" s="1">
        <v>3</v>
      </c>
      <c r="E281" s="1">
        <v>2</v>
      </c>
      <c r="F281" s="1" t="s">
        <v>171</v>
      </c>
      <c r="G281" s="10">
        <v>66.0953</v>
      </c>
      <c r="H281" s="6">
        <f>1+_xlfn.COUNTIFS(A:A,A281,O:O,"&lt;"&amp;O281)</f>
        <v>2</v>
      </c>
      <c r="I281" s="2">
        <f>_xlfn.AVERAGEIF(A:A,A281,G:G)</f>
        <v>49.78613611111112</v>
      </c>
      <c r="J281" s="2">
        <f t="shared" si="40"/>
        <v>16.309163888888875</v>
      </c>
      <c r="K281" s="2">
        <f t="shared" si="41"/>
        <v>106.30916388888888</v>
      </c>
      <c r="L281" s="2">
        <f t="shared" si="42"/>
        <v>589.0728341654162</v>
      </c>
      <c r="M281" s="2">
        <f>SUMIF(A:A,A281,L:L)</f>
        <v>3462.8448708461297</v>
      </c>
      <c r="N281" s="3">
        <f t="shared" si="43"/>
        <v>0.17011239490537128</v>
      </c>
      <c r="O281" s="7">
        <f t="shared" si="44"/>
        <v>5.878466413668868</v>
      </c>
      <c r="P281" s="3">
        <f t="shared" si="45"/>
        <v>0.17011239490537128</v>
      </c>
      <c r="Q281" s="3">
        <f>IF(ISNUMBER(P281),SUMIF(A:A,A281,P:P),"")</f>
        <v>0.8483295822541242</v>
      </c>
      <c r="R281" s="3">
        <f t="shared" si="46"/>
        <v>0.2005263030594313</v>
      </c>
      <c r="S281" s="8">
        <f t="shared" si="47"/>
        <v>4.98687695700261</v>
      </c>
    </row>
    <row r="282" spans="1:19" ht="15">
      <c r="A282" s="1">
        <v>17</v>
      </c>
      <c r="B282" s="5">
        <v>0.7777777777777778</v>
      </c>
      <c r="C282" s="1" t="s">
        <v>161</v>
      </c>
      <c r="D282" s="1">
        <v>3</v>
      </c>
      <c r="E282" s="1">
        <v>8</v>
      </c>
      <c r="F282" s="1" t="s">
        <v>177</v>
      </c>
      <c r="G282" s="10">
        <v>61.0196333333334</v>
      </c>
      <c r="H282" s="6">
        <f>1+_xlfn.COUNTIFS(A:A,A282,O:O,"&lt;"&amp;O282)</f>
        <v>3</v>
      </c>
      <c r="I282" s="2">
        <f>_xlfn.AVERAGEIF(A:A,A282,G:G)</f>
        <v>49.78613611111112</v>
      </c>
      <c r="J282" s="2">
        <f t="shared" si="40"/>
        <v>11.233497222222283</v>
      </c>
      <c r="K282" s="2">
        <f t="shared" si="41"/>
        <v>101.23349722222228</v>
      </c>
      <c r="L282" s="2">
        <f t="shared" si="42"/>
        <v>434.41914213333587</v>
      </c>
      <c r="M282" s="2">
        <f>SUMIF(A:A,A282,L:L)</f>
        <v>3462.8448708461297</v>
      </c>
      <c r="N282" s="3">
        <f t="shared" si="43"/>
        <v>0.12545151698556672</v>
      </c>
      <c r="O282" s="7">
        <f t="shared" si="44"/>
        <v>7.971206917450433</v>
      </c>
      <c r="P282" s="3">
        <f t="shared" si="45"/>
        <v>0.12545151698556672</v>
      </c>
      <c r="Q282" s="3">
        <f>IF(ISNUMBER(P282),SUMIF(A:A,A282,P:P),"")</f>
        <v>0.8483295822541242</v>
      </c>
      <c r="R282" s="3">
        <f t="shared" si="46"/>
        <v>0.14788063461399684</v>
      </c>
      <c r="S282" s="8">
        <f t="shared" si="47"/>
        <v>6.762210634341912</v>
      </c>
    </row>
    <row r="283" spans="1:19" ht="15">
      <c r="A283" s="1">
        <v>17</v>
      </c>
      <c r="B283" s="5">
        <v>0.7777777777777778</v>
      </c>
      <c r="C283" s="1" t="s">
        <v>161</v>
      </c>
      <c r="D283" s="1">
        <v>3</v>
      </c>
      <c r="E283" s="1">
        <v>1</v>
      </c>
      <c r="F283" s="1" t="s">
        <v>170</v>
      </c>
      <c r="G283" s="10">
        <v>58.637499999999996</v>
      </c>
      <c r="H283" s="6">
        <f>1+_xlfn.COUNTIFS(A:A,A283,O:O,"&lt;"&amp;O283)</f>
        <v>4</v>
      </c>
      <c r="I283" s="2">
        <f>_xlfn.AVERAGEIF(A:A,A283,G:G)</f>
        <v>49.78613611111112</v>
      </c>
      <c r="J283" s="2">
        <f t="shared" si="40"/>
        <v>8.851363888888876</v>
      </c>
      <c r="K283" s="2">
        <f t="shared" si="41"/>
        <v>98.85136388888887</v>
      </c>
      <c r="L283" s="2">
        <f t="shared" si="42"/>
        <v>376.5616705144074</v>
      </c>
      <c r="M283" s="2">
        <f>SUMIF(A:A,A283,L:L)</f>
        <v>3462.8448708461297</v>
      </c>
      <c r="N283" s="3">
        <f t="shared" si="43"/>
        <v>0.1087434420423218</v>
      </c>
      <c r="O283" s="7">
        <f t="shared" si="44"/>
        <v>9.195956843179662</v>
      </c>
      <c r="P283" s="3">
        <f t="shared" si="45"/>
        <v>0.1087434420423218</v>
      </c>
      <c r="Q283" s="3">
        <f>IF(ISNUMBER(P283),SUMIF(A:A,A283,P:P),"")</f>
        <v>0.8483295822541242</v>
      </c>
      <c r="R283" s="3">
        <f t="shared" si="46"/>
        <v>0.12818537077697567</v>
      </c>
      <c r="S283" s="8">
        <f t="shared" si="47"/>
        <v>7.801202227201557</v>
      </c>
    </row>
    <row r="284" spans="1:19" ht="15">
      <c r="A284" s="1">
        <v>17</v>
      </c>
      <c r="B284" s="5">
        <v>0.7777777777777778</v>
      </c>
      <c r="C284" s="1" t="s">
        <v>161</v>
      </c>
      <c r="D284" s="1">
        <v>3</v>
      </c>
      <c r="E284" s="1">
        <v>6</v>
      </c>
      <c r="F284" s="1" t="s">
        <v>175</v>
      </c>
      <c r="G284" s="10">
        <v>54.9564</v>
      </c>
      <c r="H284" s="6">
        <f>1+_xlfn.COUNTIFS(A:A,A284,O:O,"&lt;"&amp;O284)</f>
        <v>5</v>
      </c>
      <c r="I284" s="2">
        <f>_xlfn.AVERAGEIF(A:A,A284,G:G)</f>
        <v>49.78613611111112</v>
      </c>
      <c r="J284" s="2">
        <f t="shared" si="40"/>
        <v>5.170263888888883</v>
      </c>
      <c r="K284" s="2">
        <f t="shared" si="41"/>
        <v>95.17026388888888</v>
      </c>
      <c r="L284" s="2">
        <f t="shared" si="42"/>
        <v>301.93622915338545</v>
      </c>
      <c r="M284" s="2">
        <f>SUMIF(A:A,A284,L:L)</f>
        <v>3462.8448708461297</v>
      </c>
      <c r="N284" s="3">
        <f t="shared" si="43"/>
        <v>0.08719311445205132</v>
      </c>
      <c r="O284" s="7">
        <f t="shared" si="44"/>
        <v>11.468795515383427</v>
      </c>
      <c r="P284" s="3">
        <f t="shared" si="45"/>
        <v>0.08719311445205132</v>
      </c>
      <c r="Q284" s="3">
        <f>IF(ISNUMBER(P284),SUMIF(A:A,A284,P:P),"")</f>
        <v>0.8483295822541242</v>
      </c>
      <c r="R284" s="3">
        <f t="shared" si="46"/>
        <v>0.10278212180266971</v>
      </c>
      <c r="S284" s="8">
        <f t="shared" si="47"/>
        <v>9.729318508523196</v>
      </c>
    </row>
    <row r="285" spans="1:19" ht="15">
      <c r="A285" s="1">
        <v>17</v>
      </c>
      <c r="B285" s="5">
        <v>0.7777777777777778</v>
      </c>
      <c r="C285" s="1" t="s">
        <v>161</v>
      </c>
      <c r="D285" s="1">
        <v>3</v>
      </c>
      <c r="E285" s="1">
        <v>4</v>
      </c>
      <c r="F285" s="1" t="s">
        <v>173</v>
      </c>
      <c r="G285" s="10">
        <v>54.221399999999996</v>
      </c>
      <c r="H285" s="6">
        <f>1+_xlfn.COUNTIFS(A:A,A285,O:O,"&lt;"&amp;O285)</f>
        <v>6</v>
      </c>
      <c r="I285" s="2">
        <f>_xlfn.AVERAGEIF(A:A,A285,G:G)</f>
        <v>49.78613611111112</v>
      </c>
      <c r="J285" s="2">
        <f t="shared" si="40"/>
        <v>4.435263888888876</v>
      </c>
      <c r="K285" s="2">
        <f t="shared" si="41"/>
        <v>94.43526388888887</v>
      </c>
      <c r="L285" s="2">
        <f t="shared" si="42"/>
        <v>288.91017693052845</v>
      </c>
      <c r="M285" s="2">
        <f>SUMIF(A:A,A285,L:L)</f>
        <v>3462.8448708461297</v>
      </c>
      <c r="N285" s="3">
        <f t="shared" si="43"/>
        <v>0.08343145237688185</v>
      </c>
      <c r="O285" s="7">
        <f t="shared" si="44"/>
        <v>11.985887474219394</v>
      </c>
      <c r="P285" s="3">
        <f t="shared" si="45"/>
        <v>0.08343145237688185</v>
      </c>
      <c r="Q285" s="3">
        <f>IF(ISNUMBER(P285),SUMIF(A:A,A285,P:P),"")</f>
        <v>0.8483295822541242</v>
      </c>
      <c r="R285" s="3">
        <f t="shared" si="46"/>
        <v>0.09834792293249212</v>
      </c>
      <c r="S285" s="8">
        <f t="shared" si="47"/>
        <v>10.16798291394948</v>
      </c>
    </row>
    <row r="286" spans="1:19" ht="15">
      <c r="A286" s="1">
        <v>17</v>
      </c>
      <c r="B286" s="5">
        <v>0.7777777777777778</v>
      </c>
      <c r="C286" s="1" t="s">
        <v>161</v>
      </c>
      <c r="D286" s="1">
        <v>3</v>
      </c>
      <c r="E286" s="1">
        <v>5</v>
      </c>
      <c r="F286" s="1" t="s">
        <v>174</v>
      </c>
      <c r="G286" s="10">
        <v>51.822900000000104</v>
      </c>
      <c r="H286" s="6">
        <f>1+_xlfn.COUNTIFS(A:A,A286,O:O,"&lt;"&amp;O286)</f>
        <v>7</v>
      </c>
      <c r="I286" s="2">
        <f>_xlfn.AVERAGEIF(A:A,A286,G:G)</f>
        <v>49.78613611111112</v>
      </c>
      <c r="J286" s="2">
        <f t="shared" si="40"/>
        <v>2.0367638888889843</v>
      </c>
      <c r="K286" s="2">
        <f t="shared" si="41"/>
        <v>92.03676388888898</v>
      </c>
      <c r="L286" s="2">
        <f t="shared" si="42"/>
        <v>250.18629824738173</v>
      </c>
      <c r="M286" s="2">
        <f>SUMIF(A:A,A286,L:L)</f>
        <v>3462.8448708461297</v>
      </c>
      <c r="N286" s="3">
        <f t="shared" si="43"/>
        <v>0.07224877451303498</v>
      </c>
      <c r="O286" s="7">
        <f t="shared" si="44"/>
        <v>13.84106521861602</v>
      </c>
      <c r="P286" s="3">
        <f t="shared" si="45"/>
        <v>0.07224877451303498</v>
      </c>
      <c r="Q286" s="3">
        <f>IF(ISNUMBER(P286),SUMIF(A:A,A286,P:P),"")</f>
        <v>0.8483295822541242</v>
      </c>
      <c r="R286" s="3">
        <f t="shared" si="46"/>
        <v>0.08516592610275407</v>
      </c>
      <c r="S286" s="8">
        <f t="shared" si="47"/>
        <v>11.741785074860617</v>
      </c>
    </row>
    <row r="287" spans="1:19" ht="15">
      <c r="A287" s="1">
        <v>17</v>
      </c>
      <c r="B287" s="5">
        <v>0.7777777777777778</v>
      </c>
      <c r="C287" s="1" t="s">
        <v>161</v>
      </c>
      <c r="D287" s="1">
        <v>3</v>
      </c>
      <c r="E287" s="1">
        <v>7</v>
      </c>
      <c r="F287" s="1" t="s">
        <v>176</v>
      </c>
      <c r="G287" s="10">
        <v>40.7814666666667</v>
      </c>
      <c r="H287" s="6">
        <f>1+_xlfn.COUNTIFS(A:A,A287,O:O,"&lt;"&amp;O287)</f>
        <v>9</v>
      </c>
      <c r="I287" s="2">
        <f>_xlfn.AVERAGEIF(A:A,A287,G:G)</f>
        <v>49.78613611111112</v>
      </c>
      <c r="J287" s="2">
        <f t="shared" si="40"/>
        <v>-9.004669444444417</v>
      </c>
      <c r="K287" s="2">
        <f t="shared" si="41"/>
        <v>80.99533055555558</v>
      </c>
      <c r="L287" s="2">
        <f t="shared" si="42"/>
        <v>128.98805889005345</v>
      </c>
      <c r="M287" s="2">
        <f>SUMIF(A:A,A287,L:L)</f>
        <v>3462.8448708461297</v>
      </c>
      <c r="N287" s="3">
        <f t="shared" si="43"/>
        <v>0.03724915891439741</v>
      </c>
      <c r="O287" s="7">
        <f t="shared" si="44"/>
        <v>26.846243758096875</v>
      </c>
      <c r="P287" s="3">
        <f t="shared" si="45"/>
      </c>
      <c r="Q287" s="3">
        <f>IF(ISNUMBER(P287),SUMIF(A:A,A287,P:P),"")</f>
      </c>
      <c r="R287" s="3">
        <f t="shared" si="46"/>
      </c>
      <c r="S287" s="8">
        <f t="shared" si="47"/>
      </c>
    </row>
    <row r="288" spans="1:19" ht="15">
      <c r="A288" s="1">
        <v>17</v>
      </c>
      <c r="B288" s="5">
        <v>0.7777777777777778</v>
      </c>
      <c r="C288" s="1" t="s">
        <v>161</v>
      </c>
      <c r="D288" s="1">
        <v>3</v>
      </c>
      <c r="E288" s="1">
        <v>9</v>
      </c>
      <c r="F288" s="1" t="s">
        <v>178</v>
      </c>
      <c r="G288" s="10">
        <v>39.8106666666666</v>
      </c>
      <c r="H288" s="6">
        <f>1+_xlfn.COUNTIFS(A:A,A288,O:O,"&lt;"&amp;O288)</f>
        <v>10</v>
      </c>
      <c r="I288" s="2">
        <f>_xlfn.AVERAGEIF(A:A,A288,G:G)</f>
        <v>49.78613611111112</v>
      </c>
      <c r="J288" s="2">
        <f t="shared" si="40"/>
        <v>-9.97546944444452</v>
      </c>
      <c r="K288" s="2">
        <f t="shared" si="41"/>
        <v>80.02453055555549</v>
      </c>
      <c r="L288" s="2">
        <f t="shared" si="42"/>
        <v>121.6893922797859</v>
      </c>
      <c r="M288" s="2">
        <f>SUMIF(A:A,A288,L:L)</f>
        <v>3462.8448708461297</v>
      </c>
      <c r="N288" s="3">
        <f t="shared" si="43"/>
        <v>0.035141450691105226</v>
      </c>
      <c r="O288" s="7">
        <f t="shared" si="44"/>
        <v>28.456423406934462</v>
      </c>
      <c r="P288" s="3">
        <f t="shared" si="45"/>
      </c>
      <c r="Q288" s="3">
        <f>IF(ISNUMBER(P288),SUMIF(A:A,A288,P:P),"")</f>
      </c>
      <c r="R288" s="3">
        <f t="shared" si="46"/>
      </c>
      <c r="S288" s="8">
        <f t="shared" si="47"/>
      </c>
    </row>
    <row r="289" spans="1:19" ht="15">
      <c r="A289" s="1">
        <v>17</v>
      </c>
      <c r="B289" s="5">
        <v>0.7777777777777778</v>
      </c>
      <c r="C289" s="1" t="s">
        <v>161</v>
      </c>
      <c r="D289" s="1">
        <v>3</v>
      </c>
      <c r="E289" s="1">
        <v>10</v>
      </c>
      <c r="F289" s="1" t="s">
        <v>179</v>
      </c>
      <c r="G289" s="10">
        <v>29.5072</v>
      </c>
      <c r="H289" s="6">
        <f>1+_xlfn.COUNTIFS(A:A,A289,O:O,"&lt;"&amp;O289)</f>
        <v>11</v>
      </c>
      <c r="I289" s="2">
        <f>_xlfn.AVERAGEIF(A:A,A289,G:G)</f>
        <v>49.78613611111112</v>
      </c>
      <c r="J289" s="2">
        <f t="shared" si="40"/>
        <v>-20.27893611111112</v>
      </c>
      <c r="K289" s="2">
        <f t="shared" si="41"/>
        <v>69.72106388888888</v>
      </c>
      <c r="L289" s="2">
        <f t="shared" si="42"/>
        <v>65.57954500208413</v>
      </c>
      <c r="M289" s="2">
        <f>SUMIF(A:A,A289,L:L)</f>
        <v>3462.8448708461297</v>
      </c>
      <c r="N289" s="3">
        <f t="shared" si="43"/>
        <v>0.01893805453261904</v>
      </c>
      <c r="O289" s="7">
        <f t="shared" si="44"/>
        <v>52.80373431587669</v>
      </c>
      <c r="P289" s="3">
        <f t="shared" si="45"/>
      </c>
      <c r="Q289" s="3">
        <f>IF(ISNUMBER(P289),SUMIF(A:A,A289,P:P),"")</f>
      </c>
      <c r="R289" s="3">
        <f t="shared" si="46"/>
      </c>
      <c r="S289" s="8">
        <f t="shared" si="47"/>
      </c>
    </row>
    <row r="290" spans="1:19" ht="15">
      <c r="A290" s="1">
        <v>17</v>
      </c>
      <c r="B290" s="5">
        <v>0.7777777777777778</v>
      </c>
      <c r="C290" s="1" t="s">
        <v>161</v>
      </c>
      <c r="D290" s="1">
        <v>3</v>
      </c>
      <c r="E290" s="1">
        <v>11</v>
      </c>
      <c r="F290" s="1" t="s">
        <v>180</v>
      </c>
      <c r="G290" s="10">
        <v>42.8308333333333</v>
      </c>
      <c r="H290" s="6">
        <f>1+_xlfn.COUNTIFS(A:A,A290,O:O,"&lt;"&amp;O290)</f>
        <v>8</v>
      </c>
      <c r="I290" s="2">
        <f>_xlfn.AVERAGEIF(A:A,A290,G:G)</f>
        <v>49.78613611111112</v>
      </c>
      <c r="J290" s="2">
        <f t="shared" si="40"/>
        <v>-6.955302777777817</v>
      </c>
      <c r="K290" s="2">
        <f t="shared" si="41"/>
        <v>83.04469722222218</v>
      </c>
      <c r="L290" s="2">
        <f t="shared" si="42"/>
        <v>145.86504331005645</v>
      </c>
      <c r="M290" s="2">
        <f>SUMIF(A:A,A290,L:L)</f>
        <v>3462.8448708461297</v>
      </c>
      <c r="N290" s="3">
        <f t="shared" si="43"/>
        <v>0.04212289280934928</v>
      </c>
      <c r="O290" s="7">
        <f t="shared" si="44"/>
        <v>23.740059936672907</v>
      </c>
      <c r="P290" s="3">
        <f t="shared" si="45"/>
      </c>
      <c r="Q290" s="3">
        <f>IF(ISNUMBER(P290),SUMIF(A:A,A290,P:P),"")</f>
      </c>
      <c r="R290" s="3">
        <f t="shared" si="46"/>
      </c>
      <c r="S290" s="8">
        <f t="shared" si="47"/>
      </c>
    </row>
    <row r="291" spans="1:19" ht="15">
      <c r="A291" s="1">
        <v>17</v>
      </c>
      <c r="B291" s="5">
        <v>0.7777777777777778</v>
      </c>
      <c r="C291" s="1" t="s">
        <v>161</v>
      </c>
      <c r="D291" s="1">
        <v>3</v>
      </c>
      <c r="E291" s="1">
        <v>12</v>
      </c>
      <c r="F291" s="1" t="s">
        <v>181</v>
      </c>
      <c r="G291" s="10">
        <v>28.8619333333333</v>
      </c>
      <c r="H291" s="6">
        <f>1+_xlfn.COUNTIFS(A:A,A291,O:O,"&lt;"&amp;O291)</f>
        <v>12</v>
      </c>
      <c r="I291" s="2">
        <f>_xlfn.AVERAGEIF(A:A,A291,G:G)</f>
        <v>49.78613611111112</v>
      </c>
      <c r="J291" s="2">
        <f t="shared" si="40"/>
        <v>-20.92420277777782</v>
      </c>
      <c r="K291" s="2">
        <f t="shared" si="41"/>
        <v>69.07579722222218</v>
      </c>
      <c r="L291" s="2">
        <f t="shared" si="42"/>
        <v>63.08908866841627</v>
      </c>
      <c r="M291" s="2">
        <f>SUMIF(A:A,A291,L:L)</f>
        <v>3462.8448708461297</v>
      </c>
      <c r="N291" s="3">
        <f t="shared" si="43"/>
        <v>0.018218860798404967</v>
      </c>
      <c r="O291" s="7">
        <f t="shared" si="44"/>
        <v>54.88817391302251</v>
      </c>
      <c r="P291" s="3">
        <f t="shared" si="45"/>
      </c>
      <c r="Q291" s="3">
        <f>IF(ISNUMBER(P291),SUMIF(A:A,A291,P:P),"")</f>
      </c>
      <c r="R291" s="3">
        <f t="shared" si="46"/>
      </c>
      <c r="S291" s="8">
        <f t="shared" si="47"/>
      </c>
    </row>
    <row r="292" spans="1:19" ht="15">
      <c r="A292" s="1">
        <v>6</v>
      </c>
      <c r="B292" s="5">
        <v>0.78125</v>
      </c>
      <c r="C292" s="1" t="s">
        <v>77</v>
      </c>
      <c r="D292" s="1">
        <v>2</v>
      </c>
      <c r="E292" s="1">
        <v>7</v>
      </c>
      <c r="F292" s="1" t="s">
        <v>84</v>
      </c>
      <c r="G292" s="10">
        <v>68.0227</v>
      </c>
      <c r="H292" s="6">
        <f>1+_xlfn.COUNTIFS(A:A,A292,O:O,"&lt;"&amp;O292)</f>
        <v>1</v>
      </c>
      <c r="I292" s="2">
        <f>_xlfn.AVERAGEIF(A:A,A292,G:G)</f>
        <v>50.75920952380951</v>
      </c>
      <c r="J292" s="2">
        <f t="shared" si="40"/>
        <v>17.26349047619049</v>
      </c>
      <c r="K292" s="2">
        <f t="shared" si="41"/>
        <v>107.2634904761905</v>
      </c>
      <c r="L292" s="2">
        <f t="shared" si="42"/>
        <v>623.7872898287911</v>
      </c>
      <c r="M292" s="2">
        <f>SUMIF(A:A,A292,L:L)</f>
        <v>1839.946289449596</v>
      </c>
      <c r="N292" s="3">
        <f t="shared" si="43"/>
        <v>0.3390247277356078</v>
      </c>
      <c r="O292" s="7">
        <f t="shared" si="44"/>
        <v>2.9496373514673566</v>
      </c>
      <c r="P292" s="3">
        <f t="shared" si="45"/>
        <v>0.3390247277356078</v>
      </c>
      <c r="Q292" s="3">
        <f>IF(ISNUMBER(P292),SUMIF(A:A,A292,P:P),"")</f>
        <v>1</v>
      </c>
      <c r="R292" s="3">
        <f t="shared" si="46"/>
        <v>0.3390247277356078</v>
      </c>
      <c r="S292" s="8">
        <f t="shared" si="47"/>
        <v>2.9496373514673566</v>
      </c>
    </row>
    <row r="293" spans="1:19" ht="15">
      <c r="A293" s="1">
        <v>6</v>
      </c>
      <c r="B293" s="5">
        <v>0.78125</v>
      </c>
      <c r="C293" s="1" t="s">
        <v>77</v>
      </c>
      <c r="D293" s="1">
        <v>2</v>
      </c>
      <c r="E293" s="1">
        <v>1</v>
      </c>
      <c r="F293" s="1" t="s">
        <v>78</v>
      </c>
      <c r="G293" s="10">
        <v>55.706366666666696</v>
      </c>
      <c r="H293" s="6">
        <f>1+_xlfn.COUNTIFS(A:A,A293,O:O,"&lt;"&amp;O293)</f>
        <v>2</v>
      </c>
      <c r="I293" s="2">
        <f>_xlfn.AVERAGEIF(A:A,A293,G:G)</f>
        <v>50.75920952380951</v>
      </c>
      <c r="J293" s="2">
        <f t="shared" si="40"/>
        <v>4.947157142857186</v>
      </c>
      <c r="K293" s="2">
        <f t="shared" si="41"/>
        <v>94.94715714285718</v>
      </c>
      <c r="L293" s="2">
        <f t="shared" si="42"/>
        <v>297.9213211240238</v>
      </c>
      <c r="M293" s="2">
        <f>SUMIF(A:A,A293,L:L)</f>
        <v>1839.946289449596</v>
      </c>
      <c r="N293" s="3">
        <f t="shared" si="43"/>
        <v>0.16191848796474617</v>
      </c>
      <c r="O293" s="7">
        <f t="shared" si="44"/>
        <v>6.175947000059226</v>
      </c>
      <c r="P293" s="3">
        <f t="shared" si="45"/>
        <v>0.16191848796474617</v>
      </c>
      <c r="Q293" s="3">
        <f>IF(ISNUMBER(P293),SUMIF(A:A,A293,P:P),"")</f>
        <v>1</v>
      </c>
      <c r="R293" s="3">
        <f t="shared" si="46"/>
        <v>0.16191848796474617</v>
      </c>
      <c r="S293" s="8">
        <f t="shared" si="47"/>
        <v>6.175947000059226</v>
      </c>
    </row>
    <row r="294" spans="1:19" ht="15">
      <c r="A294" s="1">
        <v>6</v>
      </c>
      <c r="B294" s="5">
        <v>0.78125</v>
      </c>
      <c r="C294" s="1" t="s">
        <v>77</v>
      </c>
      <c r="D294" s="1">
        <v>2</v>
      </c>
      <c r="E294" s="1">
        <v>5</v>
      </c>
      <c r="F294" s="1" t="s">
        <v>82</v>
      </c>
      <c r="G294" s="10">
        <v>54.90373333333331</v>
      </c>
      <c r="H294" s="6">
        <f>1+_xlfn.COUNTIFS(A:A,A294,O:O,"&lt;"&amp;O294)</f>
        <v>3</v>
      </c>
      <c r="I294" s="2">
        <f>_xlfn.AVERAGEIF(A:A,A294,G:G)</f>
        <v>50.75920952380951</v>
      </c>
      <c r="J294" s="2">
        <f t="shared" si="40"/>
        <v>4.144523809523797</v>
      </c>
      <c r="K294" s="2">
        <f t="shared" si="41"/>
        <v>94.1445238095238</v>
      </c>
      <c r="L294" s="2">
        <f t="shared" si="42"/>
        <v>283.914015095687</v>
      </c>
      <c r="M294" s="2">
        <f>SUMIF(A:A,A294,L:L)</f>
        <v>1839.946289449596</v>
      </c>
      <c r="N294" s="3">
        <f t="shared" si="43"/>
        <v>0.15430559942084907</v>
      </c>
      <c r="O294" s="7">
        <f t="shared" si="44"/>
        <v>6.480646222517344</v>
      </c>
      <c r="P294" s="3">
        <f t="shared" si="45"/>
        <v>0.15430559942084907</v>
      </c>
      <c r="Q294" s="3">
        <f>IF(ISNUMBER(P294),SUMIF(A:A,A294,P:P),"")</f>
        <v>1</v>
      </c>
      <c r="R294" s="3">
        <f t="shared" si="46"/>
        <v>0.15430559942084907</v>
      </c>
      <c r="S294" s="8">
        <f t="shared" si="47"/>
        <v>6.480646222517344</v>
      </c>
    </row>
    <row r="295" spans="1:19" ht="15">
      <c r="A295" s="1">
        <v>6</v>
      </c>
      <c r="B295" s="5">
        <v>0.78125</v>
      </c>
      <c r="C295" s="1" t="s">
        <v>77</v>
      </c>
      <c r="D295" s="1">
        <v>2</v>
      </c>
      <c r="E295" s="1">
        <v>3</v>
      </c>
      <c r="F295" s="1" t="s">
        <v>80</v>
      </c>
      <c r="G295" s="10">
        <v>51.5833666666666</v>
      </c>
      <c r="H295" s="6">
        <f>1+_xlfn.COUNTIFS(A:A,A295,O:O,"&lt;"&amp;O295)</f>
        <v>4</v>
      </c>
      <c r="I295" s="2">
        <f>_xlfn.AVERAGEIF(A:A,A295,G:G)</f>
        <v>50.75920952380951</v>
      </c>
      <c r="J295" s="2">
        <f t="shared" si="40"/>
        <v>0.8241571428570893</v>
      </c>
      <c r="K295" s="2">
        <f t="shared" si="41"/>
        <v>90.82415714285709</v>
      </c>
      <c r="L295" s="2">
        <f t="shared" si="42"/>
        <v>232.6300511831355</v>
      </c>
      <c r="M295" s="2">
        <f>SUMIF(A:A,A295,L:L)</f>
        <v>1839.946289449596</v>
      </c>
      <c r="N295" s="3">
        <f t="shared" si="43"/>
        <v>0.1264330662895191</v>
      </c>
      <c r="O295" s="7">
        <f t="shared" si="44"/>
        <v>7.9093233229834015</v>
      </c>
      <c r="P295" s="3">
        <f t="shared" si="45"/>
        <v>0.1264330662895191</v>
      </c>
      <c r="Q295" s="3">
        <f>IF(ISNUMBER(P295),SUMIF(A:A,A295,P:P),"")</f>
        <v>1</v>
      </c>
      <c r="R295" s="3">
        <f t="shared" si="46"/>
        <v>0.1264330662895191</v>
      </c>
      <c r="S295" s="8">
        <f t="shared" si="47"/>
        <v>7.9093233229834015</v>
      </c>
    </row>
    <row r="296" spans="1:19" ht="15">
      <c r="A296" s="1">
        <v>6</v>
      </c>
      <c r="B296" s="5">
        <v>0.78125</v>
      </c>
      <c r="C296" s="1" t="s">
        <v>77</v>
      </c>
      <c r="D296" s="1">
        <v>2</v>
      </c>
      <c r="E296" s="1">
        <v>6</v>
      </c>
      <c r="F296" s="1" t="s">
        <v>83</v>
      </c>
      <c r="G296" s="10">
        <v>47.097899999999996</v>
      </c>
      <c r="H296" s="6">
        <f>1+_xlfn.COUNTIFS(A:A,A296,O:O,"&lt;"&amp;O296)</f>
        <v>5</v>
      </c>
      <c r="I296" s="2">
        <f>_xlfn.AVERAGEIF(A:A,A296,G:G)</f>
        <v>50.75920952380951</v>
      </c>
      <c r="J296" s="2">
        <f t="shared" si="40"/>
        <v>-3.661309523809514</v>
      </c>
      <c r="K296" s="2">
        <f t="shared" si="41"/>
        <v>86.3386904761905</v>
      </c>
      <c r="L296" s="2">
        <f t="shared" si="42"/>
        <v>177.73993250522074</v>
      </c>
      <c r="M296" s="2">
        <f>SUMIF(A:A,A296,L:L)</f>
        <v>1839.946289449596</v>
      </c>
      <c r="N296" s="3">
        <f t="shared" si="43"/>
        <v>0.09660060922669113</v>
      </c>
      <c r="O296" s="7">
        <f t="shared" si="44"/>
        <v>10.351901587424939</v>
      </c>
      <c r="P296" s="3">
        <f t="shared" si="45"/>
        <v>0.09660060922669113</v>
      </c>
      <c r="Q296" s="3">
        <f>IF(ISNUMBER(P296),SUMIF(A:A,A296,P:P),"")</f>
        <v>1</v>
      </c>
      <c r="R296" s="3">
        <f t="shared" si="46"/>
        <v>0.09660060922669113</v>
      </c>
      <c r="S296" s="8">
        <f t="shared" si="47"/>
        <v>10.351901587424939</v>
      </c>
    </row>
    <row r="297" spans="1:19" ht="15">
      <c r="A297" s="1">
        <v>6</v>
      </c>
      <c r="B297" s="5">
        <v>0.78125</v>
      </c>
      <c r="C297" s="1" t="s">
        <v>77</v>
      </c>
      <c r="D297" s="1">
        <v>2</v>
      </c>
      <c r="E297" s="1">
        <v>2</v>
      </c>
      <c r="F297" s="1" t="s">
        <v>79</v>
      </c>
      <c r="G297" s="10">
        <v>42.653400000000005</v>
      </c>
      <c r="H297" s="6">
        <f>1+_xlfn.COUNTIFS(A:A,A297,O:O,"&lt;"&amp;O297)</f>
        <v>6</v>
      </c>
      <c r="I297" s="2">
        <f>_xlfn.AVERAGEIF(A:A,A297,G:G)</f>
        <v>50.75920952380951</v>
      </c>
      <c r="J297" s="2">
        <f t="shared" si="40"/>
        <v>-8.105809523809505</v>
      </c>
      <c r="K297" s="2">
        <f t="shared" si="41"/>
        <v>81.89419047619049</v>
      </c>
      <c r="L297" s="2">
        <f t="shared" si="42"/>
        <v>136.13559737868758</v>
      </c>
      <c r="M297" s="2">
        <f>SUMIF(A:A,A297,L:L)</f>
        <v>1839.946289449596</v>
      </c>
      <c r="N297" s="3">
        <f t="shared" si="43"/>
        <v>0.07398889747994294</v>
      </c>
      <c r="O297" s="7">
        <f t="shared" si="44"/>
        <v>13.515541304978655</v>
      </c>
      <c r="P297" s="3">
        <f t="shared" si="45"/>
        <v>0.07398889747994294</v>
      </c>
      <c r="Q297" s="3">
        <f>IF(ISNUMBER(P297),SUMIF(A:A,A297,P:P),"")</f>
        <v>1</v>
      </c>
      <c r="R297" s="3">
        <f t="shared" si="46"/>
        <v>0.07398889747994294</v>
      </c>
      <c r="S297" s="8">
        <f t="shared" si="47"/>
        <v>13.515541304978655</v>
      </c>
    </row>
    <row r="298" spans="1:19" ht="15">
      <c r="A298" s="1">
        <v>6</v>
      </c>
      <c r="B298" s="5">
        <v>0.78125</v>
      </c>
      <c r="C298" s="1" t="s">
        <v>77</v>
      </c>
      <c r="D298" s="1">
        <v>2</v>
      </c>
      <c r="E298" s="1">
        <v>4</v>
      </c>
      <c r="F298" s="1" t="s">
        <v>81</v>
      </c>
      <c r="G298" s="10">
        <v>35.347</v>
      </c>
      <c r="H298" s="6">
        <f>1+_xlfn.COUNTIFS(A:A,A298,O:O,"&lt;"&amp;O298)</f>
        <v>7</v>
      </c>
      <c r="I298" s="2">
        <f>_xlfn.AVERAGEIF(A:A,A298,G:G)</f>
        <v>50.75920952380951</v>
      </c>
      <c r="J298" s="2">
        <f t="shared" si="40"/>
        <v>-15.412209523809508</v>
      </c>
      <c r="K298" s="2">
        <f t="shared" si="41"/>
        <v>74.58779047619049</v>
      </c>
      <c r="L298" s="2">
        <f t="shared" si="42"/>
        <v>87.8180823340504</v>
      </c>
      <c r="M298" s="2">
        <f>SUMIF(A:A,A298,L:L)</f>
        <v>1839.946289449596</v>
      </c>
      <c r="N298" s="3">
        <f t="shared" si="43"/>
        <v>0.04772861188264382</v>
      </c>
      <c r="O298" s="7">
        <f t="shared" si="44"/>
        <v>20.951793076631315</v>
      </c>
      <c r="P298" s="3">
        <f t="shared" si="45"/>
        <v>0.04772861188264382</v>
      </c>
      <c r="Q298" s="3">
        <f>IF(ISNUMBER(P298),SUMIF(A:A,A298,P:P),"")</f>
        <v>1</v>
      </c>
      <c r="R298" s="3">
        <f t="shared" si="46"/>
        <v>0.04772861188264382</v>
      </c>
      <c r="S298" s="8">
        <f t="shared" si="47"/>
        <v>20.951793076631315</v>
      </c>
    </row>
    <row r="299" spans="1:19" ht="15">
      <c r="A299" s="1">
        <v>39</v>
      </c>
      <c r="B299" s="5">
        <v>0.7854166666666668</v>
      </c>
      <c r="C299" s="1" t="s">
        <v>330</v>
      </c>
      <c r="D299" s="1">
        <v>7</v>
      </c>
      <c r="E299" s="1">
        <v>3</v>
      </c>
      <c r="F299" s="1" t="s">
        <v>381</v>
      </c>
      <c r="G299" s="10">
        <v>72.7028666666667</v>
      </c>
      <c r="H299" s="6">
        <f>1+_xlfn.COUNTIFS(A:A,A299,O:O,"&lt;"&amp;O299)</f>
        <v>1</v>
      </c>
      <c r="I299" s="2">
        <f>_xlfn.AVERAGEIF(A:A,A299,G:G)</f>
        <v>47.19260999999999</v>
      </c>
      <c r="J299" s="2">
        <f t="shared" si="40"/>
        <v>25.510256666666706</v>
      </c>
      <c r="K299" s="2">
        <f t="shared" si="41"/>
        <v>115.5102566666667</v>
      </c>
      <c r="L299" s="2">
        <f t="shared" si="42"/>
        <v>1023.1234160754293</v>
      </c>
      <c r="M299" s="2">
        <f>SUMIF(A:A,A299,L:L)</f>
        <v>3026.509164709178</v>
      </c>
      <c r="N299" s="3">
        <f t="shared" si="43"/>
        <v>0.3380539626331324</v>
      </c>
      <c r="O299" s="7">
        <f t="shared" si="44"/>
        <v>2.958107611610025</v>
      </c>
      <c r="P299" s="3">
        <f t="shared" si="45"/>
        <v>0.3380539626331324</v>
      </c>
      <c r="Q299" s="3">
        <f>IF(ISNUMBER(P299),SUMIF(A:A,A299,P:P),"")</f>
        <v>0.9778492460231081</v>
      </c>
      <c r="R299" s="3">
        <f t="shared" si="46"/>
        <v>0.34571173829502927</v>
      </c>
      <c r="S299" s="8">
        <f t="shared" si="47"/>
        <v>2.89258329766808</v>
      </c>
    </row>
    <row r="300" spans="1:19" ht="15">
      <c r="A300" s="1">
        <v>39</v>
      </c>
      <c r="B300" s="5">
        <v>0.7854166666666668</v>
      </c>
      <c r="C300" s="1" t="s">
        <v>330</v>
      </c>
      <c r="D300" s="1">
        <v>7</v>
      </c>
      <c r="E300" s="1">
        <v>4</v>
      </c>
      <c r="F300" s="1" t="s">
        <v>382</v>
      </c>
      <c r="G300" s="10">
        <v>63.163033333333296</v>
      </c>
      <c r="H300" s="6">
        <f>1+_xlfn.COUNTIFS(A:A,A300,O:O,"&lt;"&amp;O300)</f>
        <v>2</v>
      </c>
      <c r="I300" s="2">
        <f>_xlfn.AVERAGEIF(A:A,A300,G:G)</f>
        <v>47.19260999999999</v>
      </c>
      <c r="J300" s="2">
        <f t="shared" si="40"/>
        <v>15.970423333333308</v>
      </c>
      <c r="K300" s="2">
        <f t="shared" si="41"/>
        <v>105.97042333333331</v>
      </c>
      <c r="L300" s="2">
        <f t="shared" si="42"/>
        <v>577.2211103795169</v>
      </c>
      <c r="M300" s="2">
        <f>SUMIF(A:A,A300,L:L)</f>
        <v>3026.509164709178</v>
      </c>
      <c r="N300" s="3">
        <f t="shared" si="43"/>
        <v>0.19072174540564554</v>
      </c>
      <c r="O300" s="7">
        <f t="shared" si="44"/>
        <v>5.243240606219825</v>
      </c>
      <c r="P300" s="3">
        <f t="shared" si="45"/>
        <v>0.19072174540564554</v>
      </c>
      <c r="Q300" s="3">
        <f>IF(ISNUMBER(P300),SUMIF(A:A,A300,P:P),"")</f>
        <v>0.9778492460231081</v>
      </c>
      <c r="R300" s="3">
        <f t="shared" si="46"/>
        <v>0.19504207441106775</v>
      </c>
      <c r="S300" s="8">
        <f t="shared" si="47"/>
        <v>5.1270988735098</v>
      </c>
    </row>
    <row r="301" spans="1:19" ht="15">
      <c r="A301" s="1">
        <v>39</v>
      </c>
      <c r="B301" s="5">
        <v>0.7854166666666668</v>
      </c>
      <c r="C301" s="1" t="s">
        <v>330</v>
      </c>
      <c r="D301" s="1">
        <v>7</v>
      </c>
      <c r="E301" s="1">
        <v>9</v>
      </c>
      <c r="F301" s="1" t="s">
        <v>386</v>
      </c>
      <c r="G301" s="10">
        <v>54.377133333333305</v>
      </c>
      <c r="H301" s="6">
        <f>1+_xlfn.COUNTIFS(A:A,A301,O:O,"&lt;"&amp;O301)</f>
        <v>3</v>
      </c>
      <c r="I301" s="2">
        <f>_xlfn.AVERAGEIF(A:A,A301,G:G)</f>
        <v>47.19260999999999</v>
      </c>
      <c r="J301" s="2">
        <f t="shared" si="40"/>
        <v>7.184523333333317</v>
      </c>
      <c r="K301" s="2">
        <f t="shared" si="41"/>
        <v>97.18452333333332</v>
      </c>
      <c r="L301" s="2">
        <f t="shared" si="42"/>
        <v>340.7235347788067</v>
      </c>
      <c r="M301" s="2">
        <f>SUMIF(A:A,A301,L:L)</f>
        <v>3026.509164709178</v>
      </c>
      <c r="N301" s="3">
        <f t="shared" si="43"/>
        <v>0.11257971353658444</v>
      </c>
      <c r="O301" s="7">
        <f t="shared" si="44"/>
        <v>8.882594995012447</v>
      </c>
      <c r="P301" s="3">
        <f t="shared" si="45"/>
        <v>0.11257971353658444</v>
      </c>
      <c r="Q301" s="3">
        <f>IF(ISNUMBER(P301),SUMIF(A:A,A301,P:P),"")</f>
        <v>0.9778492460231081</v>
      </c>
      <c r="R301" s="3">
        <f t="shared" si="46"/>
        <v>0.11512992825268692</v>
      </c>
      <c r="S301" s="8">
        <f t="shared" si="47"/>
        <v>8.685838818601555</v>
      </c>
    </row>
    <row r="302" spans="1:19" ht="15">
      <c r="A302" s="1">
        <v>39</v>
      </c>
      <c r="B302" s="5">
        <v>0.7854166666666668</v>
      </c>
      <c r="C302" s="1" t="s">
        <v>330</v>
      </c>
      <c r="D302" s="1">
        <v>7</v>
      </c>
      <c r="E302" s="1">
        <v>8</v>
      </c>
      <c r="F302" s="1" t="s">
        <v>385</v>
      </c>
      <c r="G302" s="10">
        <v>49.4607333333333</v>
      </c>
      <c r="H302" s="6">
        <f>1+_xlfn.COUNTIFS(A:A,A302,O:O,"&lt;"&amp;O302)</f>
        <v>4</v>
      </c>
      <c r="I302" s="2">
        <f>_xlfn.AVERAGEIF(A:A,A302,G:G)</f>
        <v>47.19260999999999</v>
      </c>
      <c r="J302" s="2">
        <f t="shared" si="40"/>
        <v>2.268123333333314</v>
      </c>
      <c r="K302" s="2">
        <f t="shared" si="41"/>
        <v>92.2681233333333</v>
      </c>
      <c r="L302" s="2">
        <f t="shared" si="42"/>
        <v>253.68349313927953</v>
      </c>
      <c r="M302" s="2">
        <f>SUMIF(A:A,A302,L:L)</f>
        <v>3026.509164709178</v>
      </c>
      <c r="N302" s="3">
        <f t="shared" si="43"/>
        <v>0.08382049395302471</v>
      </c>
      <c r="O302" s="7">
        <f t="shared" si="44"/>
        <v>11.930256585703578</v>
      </c>
      <c r="P302" s="3">
        <f t="shared" si="45"/>
        <v>0.08382049395302471</v>
      </c>
      <c r="Q302" s="3">
        <f>IF(ISNUMBER(P302),SUMIF(A:A,A302,P:P),"")</f>
        <v>0.9778492460231081</v>
      </c>
      <c r="R302" s="3">
        <f t="shared" si="46"/>
        <v>0.08571923974367303</v>
      </c>
      <c r="S302" s="8">
        <f t="shared" si="47"/>
        <v>11.665992407192464</v>
      </c>
    </row>
    <row r="303" spans="1:19" ht="15">
      <c r="A303" s="1">
        <v>39</v>
      </c>
      <c r="B303" s="5">
        <v>0.7854166666666668</v>
      </c>
      <c r="C303" s="1" t="s">
        <v>330</v>
      </c>
      <c r="D303" s="1">
        <v>7</v>
      </c>
      <c r="E303" s="1">
        <v>1</v>
      </c>
      <c r="F303" s="1" t="s">
        <v>379</v>
      </c>
      <c r="G303" s="10">
        <v>43.2053</v>
      </c>
      <c r="H303" s="6">
        <f>1+_xlfn.COUNTIFS(A:A,A303,O:O,"&lt;"&amp;O303)</f>
        <v>5</v>
      </c>
      <c r="I303" s="2">
        <f>_xlfn.AVERAGEIF(A:A,A303,G:G)</f>
        <v>47.19260999999999</v>
      </c>
      <c r="J303" s="2">
        <f t="shared" si="40"/>
        <v>-3.9873099999999866</v>
      </c>
      <c r="K303" s="2">
        <f t="shared" si="41"/>
        <v>86.01269000000002</v>
      </c>
      <c r="L303" s="2">
        <f t="shared" si="42"/>
        <v>174.29711491860047</v>
      </c>
      <c r="M303" s="2">
        <f>SUMIF(A:A,A303,L:L)</f>
        <v>3026.509164709178</v>
      </c>
      <c r="N303" s="3">
        <f t="shared" si="43"/>
        <v>0.0575901493876193</v>
      </c>
      <c r="O303" s="7">
        <f t="shared" si="44"/>
        <v>17.3640806740984</v>
      </c>
      <c r="P303" s="3">
        <f t="shared" si="45"/>
        <v>0.0575901493876193</v>
      </c>
      <c r="Q303" s="3">
        <f>IF(ISNUMBER(P303),SUMIF(A:A,A303,P:P),"")</f>
        <v>0.9778492460231081</v>
      </c>
      <c r="R303" s="3">
        <f t="shared" si="46"/>
        <v>0.058894711656052506</v>
      </c>
      <c r="S303" s="8">
        <f t="shared" si="47"/>
        <v>16.97945319505154</v>
      </c>
    </row>
    <row r="304" spans="1:19" ht="15">
      <c r="A304" s="1">
        <v>39</v>
      </c>
      <c r="B304" s="5">
        <v>0.7854166666666668</v>
      </c>
      <c r="C304" s="1" t="s">
        <v>330</v>
      </c>
      <c r="D304" s="1">
        <v>7</v>
      </c>
      <c r="E304" s="1">
        <v>2</v>
      </c>
      <c r="F304" s="1" t="s">
        <v>380</v>
      </c>
      <c r="G304" s="10">
        <v>40.291399999999996</v>
      </c>
      <c r="H304" s="6">
        <f>1+_xlfn.COUNTIFS(A:A,A304,O:O,"&lt;"&amp;O304)</f>
        <v>8</v>
      </c>
      <c r="I304" s="2">
        <f>_xlfn.AVERAGEIF(A:A,A304,G:G)</f>
        <v>47.19260999999999</v>
      </c>
      <c r="J304" s="2">
        <f t="shared" si="40"/>
        <v>-6.901209999999992</v>
      </c>
      <c r="K304" s="2">
        <f t="shared" si="41"/>
        <v>83.09879000000001</v>
      </c>
      <c r="L304" s="2">
        <f t="shared" si="42"/>
        <v>146.339227113787</v>
      </c>
      <c r="M304" s="2">
        <f>SUMIF(A:A,A304,L:L)</f>
        <v>3026.509164709178</v>
      </c>
      <c r="N304" s="3">
        <f t="shared" si="43"/>
        <v>0.04835248107627949</v>
      </c>
      <c r="O304" s="7">
        <f t="shared" si="44"/>
        <v>20.681462000314493</v>
      </c>
      <c r="P304" s="3">
        <f t="shared" si="45"/>
        <v>0.04835248107627949</v>
      </c>
      <c r="Q304" s="3">
        <f>IF(ISNUMBER(P304),SUMIF(A:A,A304,P:P),"")</f>
        <v>0.9778492460231081</v>
      </c>
      <c r="R304" s="3">
        <f t="shared" si="46"/>
        <v>0.049447786837212376</v>
      </c>
      <c r="S304" s="8">
        <f t="shared" si="47"/>
        <v>20.22335202366309</v>
      </c>
    </row>
    <row r="305" spans="1:19" ht="15">
      <c r="A305" s="1">
        <v>39</v>
      </c>
      <c r="B305" s="5">
        <v>0.7854166666666668</v>
      </c>
      <c r="C305" s="1" t="s">
        <v>330</v>
      </c>
      <c r="D305" s="1">
        <v>7</v>
      </c>
      <c r="E305" s="1">
        <v>5</v>
      </c>
      <c r="F305" s="1" t="s">
        <v>383</v>
      </c>
      <c r="G305" s="10">
        <v>40.4516</v>
      </c>
      <c r="H305" s="6">
        <f>1+_xlfn.COUNTIFS(A:A,A305,O:O,"&lt;"&amp;O305)</f>
        <v>7</v>
      </c>
      <c r="I305" s="2">
        <f>_xlfn.AVERAGEIF(A:A,A305,G:G)</f>
        <v>47.19260999999999</v>
      </c>
      <c r="J305" s="2">
        <f t="shared" si="40"/>
        <v>-6.741009999999989</v>
      </c>
      <c r="K305" s="2">
        <f t="shared" si="41"/>
        <v>83.25899000000001</v>
      </c>
      <c r="L305" s="2">
        <f t="shared" si="42"/>
        <v>147.75262165697174</v>
      </c>
      <c r="M305" s="2">
        <f>SUMIF(A:A,A305,L:L)</f>
        <v>3026.509164709178</v>
      </c>
      <c r="N305" s="3">
        <f t="shared" si="43"/>
        <v>0.04881948595426425</v>
      </c>
      <c r="O305" s="7">
        <f t="shared" si="44"/>
        <v>20.483624119615556</v>
      </c>
      <c r="P305" s="3">
        <f t="shared" si="45"/>
        <v>0.04881948595426425</v>
      </c>
      <c r="Q305" s="3">
        <f>IF(ISNUMBER(P305),SUMIF(A:A,A305,P:P),"")</f>
        <v>0.9778492460231081</v>
      </c>
      <c r="R305" s="3">
        <f t="shared" si="46"/>
        <v>0.049925370554624905</v>
      </c>
      <c r="S305" s="8">
        <f t="shared" si="47"/>
        <v>20.029896401186825</v>
      </c>
    </row>
    <row r="306" spans="1:19" ht="15">
      <c r="A306" s="1">
        <v>39</v>
      </c>
      <c r="B306" s="5">
        <v>0.7854166666666668</v>
      </c>
      <c r="C306" s="1" t="s">
        <v>330</v>
      </c>
      <c r="D306" s="1">
        <v>7</v>
      </c>
      <c r="E306" s="1">
        <v>7</v>
      </c>
      <c r="F306" s="1" t="s">
        <v>384</v>
      </c>
      <c r="G306" s="10">
        <v>27.2806333333333</v>
      </c>
      <c r="H306" s="6">
        <f>1+_xlfn.COUNTIFS(A:A,A306,O:O,"&lt;"&amp;O306)</f>
        <v>10</v>
      </c>
      <c r="I306" s="2">
        <f>_xlfn.AVERAGEIF(A:A,A306,G:G)</f>
        <v>47.19260999999999</v>
      </c>
      <c r="J306" s="2">
        <f t="shared" si="40"/>
        <v>-19.91197666666669</v>
      </c>
      <c r="K306" s="2">
        <f t="shared" si="41"/>
        <v>70.08802333333331</v>
      </c>
      <c r="L306" s="2">
        <f t="shared" si="42"/>
        <v>67.03945991628201</v>
      </c>
      <c r="M306" s="2">
        <f>SUMIF(A:A,A306,L:L)</f>
        <v>3026.509164709178</v>
      </c>
      <c r="N306" s="3">
        <f t="shared" si="43"/>
        <v>0.022150753976892035</v>
      </c>
      <c r="O306" s="7">
        <f t="shared" si="44"/>
        <v>45.145190138593634</v>
      </c>
      <c r="P306" s="3">
        <f t="shared" si="45"/>
      </c>
      <c r="Q306" s="3">
        <f>IF(ISNUMBER(P306),SUMIF(A:A,A306,P:P),"")</f>
      </c>
      <c r="R306" s="3">
        <f t="shared" si="46"/>
      </c>
      <c r="S306" s="8">
        <f t="shared" si="47"/>
      </c>
    </row>
    <row r="307" spans="1:19" ht="15">
      <c r="A307" s="1">
        <v>39</v>
      </c>
      <c r="B307" s="5">
        <v>0.7854166666666668</v>
      </c>
      <c r="C307" s="1" t="s">
        <v>330</v>
      </c>
      <c r="D307" s="1">
        <v>7</v>
      </c>
      <c r="E307" s="1">
        <v>10</v>
      </c>
      <c r="F307" s="1" t="s">
        <v>387</v>
      </c>
      <c r="G307" s="10">
        <v>40.7053666666667</v>
      </c>
      <c r="H307" s="6">
        <f>1+_xlfn.COUNTIFS(A:A,A307,O:O,"&lt;"&amp;O307)</f>
        <v>6</v>
      </c>
      <c r="I307" s="2">
        <f>_xlfn.AVERAGEIF(A:A,A307,G:G)</f>
        <v>47.19260999999999</v>
      </c>
      <c r="J307" s="2">
        <f t="shared" si="40"/>
        <v>-6.487243333333289</v>
      </c>
      <c r="K307" s="2">
        <f t="shared" si="41"/>
        <v>83.51275666666672</v>
      </c>
      <c r="L307" s="2">
        <f t="shared" si="42"/>
        <v>150.0195171551831</v>
      </c>
      <c r="M307" s="2">
        <f>SUMIF(A:A,A307,L:L)</f>
        <v>3026.509164709178</v>
      </c>
      <c r="N307" s="3">
        <f t="shared" si="43"/>
        <v>0.04956849921503499</v>
      </c>
      <c r="O307" s="7">
        <f t="shared" si="44"/>
        <v>20.174102824091204</v>
      </c>
      <c r="P307" s="3">
        <f t="shared" si="45"/>
        <v>0.04956849921503499</v>
      </c>
      <c r="Q307" s="3">
        <f>IF(ISNUMBER(P307),SUMIF(A:A,A307,P:P),"")</f>
        <v>0.9778492460231081</v>
      </c>
      <c r="R307" s="3">
        <f t="shared" si="46"/>
        <v>0.050691350856616205</v>
      </c>
      <c r="S307" s="8">
        <f t="shared" si="47"/>
        <v>19.72723123573024</v>
      </c>
    </row>
    <row r="308" spans="1:19" ht="15">
      <c r="A308" s="1">
        <v>39</v>
      </c>
      <c r="B308" s="5">
        <v>0.7854166666666668</v>
      </c>
      <c r="C308" s="1" t="s">
        <v>330</v>
      </c>
      <c r="D308" s="1">
        <v>7</v>
      </c>
      <c r="E308" s="1">
        <v>11</v>
      </c>
      <c r="F308" s="1" t="s">
        <v>388</v>
      </c>
      <c r="G308" s="10">
        <v>40.2880333333333</v>
      </c>
      <c r="H308" s="6">
        <f>1+_xlfn.COUNTIFS(A:A,A308,O:O,"&lt;"&amp;O308)</f>
        <v>9</v>
      </c>
      <c r="I308" s="2">
        <f>_xlfn.AVERAGEIF(A:A,A308,G:G)</f>
        <v>47.19260999999999</v>
      </c>
      <c r="J308" s="2">
        <f t="shared" si="40"/>
        <v>-6.904576666666685</v>
      </c>
      <c r="K308" s="2">
        <f t="shared" si="41"/>
        <v>83.09542333333331</v>
      </c>
      <c r="L308" s="2">
        <f t="shared" si="42"/>
        <v>146.30966957532166</v>
      </c>
      <c r="M308" s="2">
        <f>SUMIF(A:A,A308,L:L)</f>
        <v>3026.509164709178</v>
      </c>
      <c r="N308" s="3">
        <f t="shared" si="43"/>
        <v>0.04834271486152291</v>
      </c>
      <c r="O308" s="7">
        <f t="shared" si="44"/>
        <v>20.685640077610188</v>
      </c>
      <c r="P308" s="3">
        <f t="shared" si="45"/>
        <v>0.04834271486152291</v>
      </c>
      <c r="Q308" s="3">
        <f>IF(ISNUMBER(P308),SUMIF(A:A,A308,P:P),"")</f>
        <v>0.9778492460231081</v>
      </c>
      <c r="R308" s="3">
        <f t="shared" si="46"/>
        <v>0.04943779939303701</v>
      </c>
      <c r="S308" s="8">
        <f t="shared" si="47"/>
        <v>20.22743755339651</v>
      </c>
    </row>
    <row r="309" spans="1:19" ht="15">
      <c r="A309" s="1">
        <v>18</v>
      </c>
      <c r="B309" s="5">
        <v>0.8055555555555555</v>
      </c>
      <c r="C309" s="1" t="s">
        <v>161</v>
      </c>
      <c r="D309" s="1">
        <v>4</v>
      </c>
      <c r="E309" s="1">
        <v>4</v>
      </c>
      <c r="F309" s="1" t="s">
        <v>185</v>
      </c>
      <c r="G309" s="10">
        <v>73.0113333333332</v>
      </c>
      <c r="H309" s="6">
        <f>1+_xlfn.COUNTIFS(A:A,A309,O:O,"&lt;"&amp;O309)</f>
        <v>1</v>
      </c>
      <c r="I309" s="2">
        <f>_xlfn.AVERAGEIF(A:A,A309,G:G)</f>
        <v>47.588387499999975</v>
      </c>
      <c r="J309" s="2">
        <f t="shared" si="40"/>
        <v>25.422945833333223</v>
      </c>
      <c r="K309" s="2">
        <f t="shared" si="41"/>
        <v>115.42294583333322</v>
      </c>
      <c r="L309" s="2">
        <f t="shared" si="42"/>
        <v>1017.7776451288099</v>
      </c>
      <c r="M309" s="2">
        <f>SUMIF(A:A,A309,L:L)</f>
        <v>2698.242562838943</v>
      </c>
      <c r="N309" s="3">
        <f t="shared" si="43"/>
        <v>0.3772002039942473</v>
      </c>
      <c r="O309" s="7">
        <f t="shared" si="44"/>
        <v>2.6511120339034893</v>
      </c>
      <c r="P309" s="3">
        <f t="shared" si="45"/>
        <v>0.3772002039942473</v>
      </c>
      <c r="Q309" s="3">
        <f>IF(ISNUMBER(P309),SUMIF(A:A,A309,P:P),"")</f>
        <v>0.9122016405592115</v>
      </c>
      <c r="R309" s="3">
        <f t="shared" si="46"/>
        <v>0.4135052900836819</v>
      </c>
      <c r="S309" s="8">
        <f t="shared" si="47"/>
        <v>2.418348746633031</v>
      </c>
    </row>
    <row r="310" spans="1:19" ht="15">
      <c r="A310" s="1">
        <v>18</v>
      </c>
      <c r="B310" s="5">
        <v>0.8055555555555555</v>
      </c>
      <c r="C310" s="1" t="s">
        <v>161</v>
      </c>
      <c r="D310" s="1">
        <v>4</v>
      </c>
      <c r="E310" s="1">
        <v>6</v>
      </c>
      <c r="F310" s="1" t="s">
        <v>187</v>
      </c>
      <c r="G310" s="10">
        <v>59.0527</v>
      </c>
      <c r="H310" s="6">
        <f>1+_xlfn.COUNTIFS(A:A,A310,O:O,"&lt;"&amp;O310)</f>
        <v>2</v>
      </c>
      <c r="I310" s="2">
        <f>_xlfn.AVERAGEIF(A:A,A310,G:G)</f>
        <v>47.588387499999975</v>
      </c>
      <c r="J310" s="2">
        <f t="shared" si="40"/>
        <v>11.464312500000027</v>
      </c>
      <c r="K310" s="2">
        <f t="shared" si="41"/>
        <v>101.46431250000003</v>
      </c>
      <c r="L310" s="2">
        <f t="shared" si="42"/>
        <v>440.47722877535807</v>
      </c>
      <c r="M310" s="2">
        <f>SUMIF(A:A,A310,L:L)</f>
        <v>2698.242562838943</v>
      </c>
      <c r="N310" s="3">
        <f t="shared" si="43"/>
        <v>0.16324597159712434</v>
      </c>
      <c r="O310" s="7">
        <f t="shared" si="44"/>
        <v>6.125725432710252</v>
      </c>
      <c r="P310" s="3">
        <f t="shared" si="45"/>
        <v>0.16324597159712434</v>
      </c>
      <c r="Q310" s="3">
        <f>IF(ISNUMBER(P310),SUMIF(A:A,A310,P:P),"")</f>
        <v>0.9122016405592115</v>
      </c>
      <c r="R310" s="3">
        <f t="shared" si="46"/>
        <v>0.1789582087322808</v>
      </c>
      <c r="S310" s="8">
        <f t="shared" si="47"/>
        <v>5.587896789333577</v>
      </c>
    </row>
    <row r="311" spans="1:19" ht="15">
      <c r="A311" s="1">
        <v>18</v>
      </c>
      <c r="B311" s="5">
        <v>0.8055555555555555</v>
      </c>
      <c r="C311" s="1" t="s">
        <v>161</v>
      </c>
      <c r="D311" s="1">
        <v>4</v>
      </c>
      <c r="E311" s="1">
        <v>1</v>
      </c>
      <c r="F311" s="1" t="s">
        <v>182</v>
      </c>
      <c r="G311" s="10">
        <v>58.077400000000004</v>
      </c>
      <c r="H311" s="6">
        <f>1+_xlfn.COUNTIFS(A:A,A311,O:O,"&lt;"&amp;O311)</f>
        <v>3</v>
      </c>
      <c r="I311" s="2">
        <f>_xlfn.AVERAGEIF(A:A,A311,G:G)</f>
        <v>47.588387499999975</v>
      </c>
      <c r="J311" s="2">
        <f t="shared" si="40"/>
        <v>10.48901250000003</v>
      </c>
      <c r="K311" s="2">
        <f t="shared" si="41"/>
        <v>100.48901250000003</v>
      </c>
      <c r="L311" s="2">
        <f t="shared" si="42"/>
        <v>415.44105956608945</v>
      </c>
      <c r="M311" s="2">
        <f>SUMIF(A:A,A311,L:L)</f>
        <v>2698.242562838943</v>
      </c>
      <c r="N311" s="3">
        <f t="shared" si="43"/>
        <v>0.15396727680738426</v>
      </c>
      <c r="O311" s="7">
        <f t="shared" si="44"/>
        <v>6.494886580679201</v>
      </c>
      <c r="P311" s="3">
        <f t="shared" si="45"/>
        <v>0.15396727680738426</v>
      </c>
      <c r="Q311" s="3">
        <f>IF(ISNUMBER(P311),SUMIF(A:A,A311,P:P),"")</f>
        <v>0.9122016405592115</v>
      </c>
      <c r="R311" s="3">
        <f t="shared" si="46"/>
        <v>0.168786450233741</v>
      </c>
      <c r="S311" s="8">
        <f t="shared" si="47"/>
        <v>5.924646194141575</v>
      </c>
    </row>
    <row r="312" spans="1:19" ht="15">
      <c r="A312" s="1">
        <v>18</v>
      </c>
      <c r="B312" s="5">
        <v>0.8055555555555555</v>
      </c>
      <c r="C312" s="1" t="s">
        <v>161</v>
      </c>
      <c r="D312" s="1">
        <v>4</v>
      </c>
      <c r="E312" s="1">
        <v>2</v>
      </c>
      <c r="F312" s="1" t="s">
        <v>183</v>
      </c>
      <c r="G312" s="10">
        <v>52.3947999999999</v>
      </c>
      <c r="H312" s="6">
        <f>1+_xlfn.COUNTIFS(A:A,A312,O:O,"&lt;"&amp;O312)</f>
        <v>4</v>
      </c>
      <c r="I312" s="2">
        <f>_xlfn.AVERAGEIF(A:A,A312,G:G)</f>
        <v>47.588387499999975</v>
      </c>
      <c r="J312" s="2">
        <f t="shared" si="40"/>
        <v>4.806412499999922</v>
      </c>
      <c r="K312" s="2">
        <f t="shared" si="41"/>
        <v>94.80641249999992</v>
      </c>
      <c r="L312" s="2">
        <f t="shared" si="42"/>
        <v>295.41606426004483</v>
      </c>
      <c r="M312" s="2">
        <f>SUMIF(A:A,A312,L:L)</f>
        <v>2698.242562838943</v>
      </c>
      <c r="N312" s="3">
        <f t="shared" si="43"/>
        <v>0.10948462096351495</v>
      </c>
      <c r="O312" s="7">
        <f t="shared" si="44"/>
        <v>9.133702900001303</v>
      </c>
      <c r="P312" s="3">
        <f t="shared" si="45"/>
        <v>0.10948462096351495</v>
      </c>
      <c r="Q312" s="3">
        <f>IF(ISNUMBER(P312),SUMIF(A:A,A312,P:P),"")</f>
        <v>0.9122016405592115</v>
      </c>
      <c r="R312" s="3">
        <f t="shared" si="46"/>
        <v>0.12002238989221402</v>
      </c>
      <c r="S312" s="8">
        <f t="shared" si="47"/>
        <v>8.331778769761616</v>
      </c>
    </row>
    <row r="313" spans="1:19" ht="15">
      <c r="A313" s="1">
        <v>18</v>
      </c>
      <c r="B313" s="5">
        <v>0.8055555555555555</v>
      </c>
      <c r="C313" s="1" t="s">
        <v>161</v>
      </c>
      <c r="D313" s="1">
        <v>4</v>
      </c>
      <c r="E313" s="1">
        <v>3</v>
      </c>
      <c r="F313" s="1" t="s">
        <v>184</v>
      </c>
      <c r="G313" s="10">
        <v>52.2140333333333</v>
      </c>
      <c r="H313" s="6">
        <f>1+_xlfn.COUNTIFS(A:A,A313,O:O,"&lt;"&amp;O313)</f>
        <v>5</v>
      </c>
      <c r="I313" s="2">
        <f>_xlfn.AVERAGEIF(A:A,A313,G:G)</f>
        <v>47.588387499999975</v>
      </c>
      <c r="J313" s="2">
        <f t="shared" si="40"/>
        <v>4.625645833333323</v>
      </c>
      <c r="K313" s="2">
        <f t="shared" si="41"/>
        <v>94.62564583333332</v>
      </c>
      <c r="L313" s="2">
        <f t="shared" si="42"/>
        <v>292.2292947180727</v>
      </c>
      <c r="M313" s="2">
        <f>SUMIF(A:A,A313,L:L)</f>
        <v>2698.242562838943</v>
      </c>
      <c r="N313" s="3">
        <f t="shared" si="43"/>
        <v>0.10830356719694062</v>
      </c>
      <c r="O313" s="7">
        <f t="shared" si="44"/>
        <v>9.23330621401959</v>
      </c>
      <c r="P313" s="3">
        <f t="shared" si="45"/>
        <v>0.10830356719694062</v>
      </c>
      <c r="Q313" s="3">
        <f>IF(ISNUMBER(P313),SUMIF(A:A,A313,P:P),"")</f>
        <v>0.9122016405592115</v>
      </c>
      <c r="R313" s="3">
        <f t="shared" si="46"/>
        <v>0.11872766105808223</v>
      </c>
      <c r="S313" s="8">
        <f t="shared" si="47"/>
        <v>8.422637076214231</v>
      </c>
    </row>
    <row r="314" spans="1:19" ht="15">
      <c r="A314" s="1">
        <v>18</v>
      </c>
      <c r="B314" s="5">
        <v>0.8055555555555555</v>
      </c>
      <c r="C314" s="1" t="s">
        <v>161</v>
      </c>
      <c r="D314" s="1">
        <v>4</v>
      </c>
      <c r="E314" s="1">
        <v>5</v>
      </c>
      <c r="F314" s="1" t="s">
        <v>186</v>
      </c>
      <c r="G314" s="10">
        <v>36.6169</v>
      </c>
      <c r="H314" s="6">
        <f>1+_xlfn.COUNTIFS(A:A,A314,O:O,"&lt;"&amp;O314)</f>
        <v>6</v>
      </c>
      <c r="I314" s="2">
        <f>_xlfn.AVERAGEIF(A:A,A314,G:G)</f>
        <v>47.588387499999975</v>
      </c>
      <c r="J314" s="2">
        <f t="shared" si="40"/>
        <v>-10.971487499999974</v>
      </c>
      <c r="K314" s="2">
        <f t="shared" si="41"/>
        <v>79.02851250000003</v>
      </c>
      <c r="L314" s="2">
        <f t="shared" si="42"/>
        <v>114.6301375415341</v>
      </c>
      <c r="M314" s="2">
        <f>SUMIF(A:A,A314,L:L)</f>
        <v>2698.242562838943</v>
      </c>
      <c r="N314" s="3">
        <f t="shared" si="43"/>
        <v>0.04248325896279931</v>
      </c>
      <c r="O314" s="7">
        <f t="shared" si="44"/>
        <v>23.538683811325665</v>
      </c>
      <c r="P314" s="3">
        <f t="shared" si="45"/>
      </c>
      <c r="Q314" s="3">
        <f>IF(ISNUMBER(P314),SUMIF(A:A,A314,P:P),"")</f>
      </c>
      <c r="R314" s="3">
        <f t="shared" si="46"/>
      </c>
      <c r="S314" s="8">
        <f t="shared" si="47"/>
      </c>
    </row>
    <row r="315" spans="1:19" ht="15">
      <c r="A315" s="1">
        <v>18</v>
      </c>
      <c r="B315" s="5">
        <v>0.8055555555555555</v>
      </c>
      <c r="C315" s="1" t="s">
        <v>161</v>
      </c>
      <c r="D315" s="1">
        <v>4</v>
      </c>
      <c r="E315" s="1">
        <v>7</v>
      </c>
      <c r="F315" s="1" t="s">
        <v>188</v>
      </c>
      <c r="G315" s="10">
        <v>17.5666666666667</v>
      </c>
      <c r="H315" s="6">
        <f>1+_xlfn.COUNTIFS(A:A,A315,O:O,"&lt;"&amp;O315)</f>
        <v>8</v>
      </c>
      <c r="I315" s="2">
        <f>_xlfn.AVERAGEIF(A:A,A315,G:G)</f>
        <v>47.588387499999975</v>
      </c>
      <c r="J315" s="2">
        <f t="shared" si="40"/>
        <v>-30.021720833333276</v>
      </c>
      <c r="K315" s="2">
        <f t="shared" si="41"/>
        <v>59.978279166666724</v>
      </c>
      <c r="L315" s="2">
        <f t="shared" si="42"/>
        <v>36.5505688614709</v>
      </c>
      <c r="M315" s="2">
        <f>SUMIF(A:A,A315,L:L)</f>
        <v>2698.242562838943</v>
      </c>
      <c r="N315" s="3">
        <f t="shared" si="43"/>
        <v>0.013546064896038996</v>
      </c>
      <c r="O315" s="7">
        <f t="shared" si="44"/>
        <v>73.82217696981579</v>
      </c>
      <c r="P315" s="3">
        <f t="shared" si="45"/>
      </c>
      <c r="Q315" s="3">
        <f>IF(ISNUMBER(P315),SUMIF(A:A,A315,P:P),"")</f>
      </c>
      <c r="R315" s="3">
        <f t="shared" si="46"/>
      </c>
      <c r="S315" s="8">
        <f t="shared" si="47"/>
      </c>
    </row>
    <row r="316" spans="1:19" ht="15">
      <c r="A316" s="1">
        <v>18</v>
      </c>
      <c r="B316" s="5">
        <v>0.8055555555555555</v>
      </c>
      <c r="C316" s="1" t="s">
        <v>161</v>
      </c>
      <c r="D316" s="1">
        <v>4</v>
      </c>
      <c r="E316" s="1">
        <v>8</v>
      </c>
      <c r="F316" s="1" t="s">
        <v>189</v>
      </c>
      <c r="G316" s="10">
        <v>31.7732666666667</v>
      </c>
      <c r="H316" s="6">
        <f>1+_xlfn.COUNTIFS(A:A,A316,O:O,"&lt;"&amp;O316)</f>
        <v>7</v>
      </c>
      <c r="I316" s="2">
        <f>_xlfn.AVERAGEIF(A:A,A316,G:G)</f>
        <v>47.588387499999975</v>
      </c>
      <c r="J316" s="2">
        <f t="shared" si="40"/>
        <v>-15.815120833333275</v>
      </c>
      <c r="K316" s="2">
        <f t="shared" si="41"/>
        <v>74.18487916666672</v>
      </c>
      <c r="L316" s="2">
        <f t="shared" si="42"/>
        <v>85.72056398756271</v>
      </c>
      <c r="M316" s="2">
        <f>SUMIF(A:A,A316,L:L)</f>
        <v>2698.242562838943</v>
      </c>
      <c r="N316" s="3">
        <f t="shared" si="43"/>
        <v>0.03176903558195014</v>
      </c>
      <c r="O316" s="7">
        <f t="shared" si="44"/>
        <v>31.477190971707017</v>
      </c>
      <c r="P316" s="3">
        <f t="shared" si="45"/>
      </c>
      <c r="Q316" s="3">
        <f>IF(ISNUMBER(P316),SUMIF(A:A,A316,P:P),"")</f>
      </c>
      <c r="R316" s="3">
        <f t="shared" si="46"/>
      </c>
      <c r="S316" s="8">
        <f t="shared" si="47"/>
      </c>
    </row>
    <row r="317" spans="1:19" ht="15">
      <c r="A317" s="1">
        <v>40</v>
      </c>
      <c r="B317" s="5">
        <v>0.8090277777777778</v>
      </c>
      <c r="C317" s="1" t="s">
        <v>330</v>
      </c>
      <c r="D317" s="1">
        <v>8</v>
      </c>
      <c r="E317" s="1">
        <v>9</v>
      </c>
      <c r="F317" s="1" t="s">
        <v>397</v>
      </c>
      <c r="G317" s="10">
        <v>69.7653</v>
      </c>
      <c r="H317" s="6">
        <f>1+_xlfn.COUNTIFS(A:A,A317,O:O,"&lt;"&amp;O317)</f>
        <v>1</v>
      </c>
      <c r="I317" s="2">
        <f>_xlfn.AVERAGEIF(A:A,A317,G:G)</f>
        <v>50.25634444444443</v>
      </c>
      <c r="J317" s="2">
        <f t="shared" si="40"/>
        <v>19.508955555555566</v>
      </c>
      <c r="K317" s="2">
        <f t="shared" si="41"/>
        <v>109.50895555555556</v>
      </c>
      <c r="L317" s="2">
        <f t="shared" si="42"/>
        <v>713.7532635316331</v>
      </c>
      <c r="M317" s="2">
        <f>SUMIF(A:A,A317,L:L)</f>
        <v>3670.7730587541714</v>
      </c>
      <c r="N317" s="3">
        <f t="shared" si="43"/>
        <v>0.19444222023735644</v>
      </c>
      <c r="O317" s="7">
        <f t="shared" si="44"/>
        <v>5.14291597153795</v>
      </c>
      <c r="P317" s="3">
        <f t="shared" si="45"/>
        <v>0.19444222023735644</v>
      </c>
      <c r="Q317" s="3">
        <f>IF(ISNUMBER(P317),SUMIF(A:A,A317,P:P),"")</f>
        <v>0.9456925634321145</v>
      </c>
      <c r="R317" s="3">
        <f t="shared" si="46"/>
        <v>0.20560827879589674</v>
      </c>
      <c r="S317" s="8">
        <f t="shared" si="47"/>
        <v>4.863617388639687</v>
      </c>
    </row>
    <row r="318" spans="1:19" ht="15">
      <c r="A318" s="1">
        <v>40</v>
      </c>
      <c r="B318" s="5">
        <v>0.8090277777777778</v>
      </c>
      <c r="C318" s="1" t="s">
        <v>330</v>
      </c>
      <c r="D318" s="1">
        <v>8</v>
      </c>
      <c r="E318" s="1">
        <v>1</v>
      </c>
      <c r="F318" s="1" t="s">
        <v>389</v>
      </c>
      <c r="G318" s="10">
        <v>68.70093333333341</v>
      </c>
      <c r="H318" s="6">
        <f>1+_xlfn.COUNTIFS(A:A,A318,O:O,"&lt;"&amp;O318)</f>
        <v>2</v>
      </c>
      <c r="I318" s="2">
        <f>_xlfn.AVERAGEIF(A:A,A318,G:G)</f>
        <v>50.25634444444443</v>
      </c>
      <c r="J318" s="2">
        <f t="shared" si="40"/>
        <v>18.44458888888898</v>
      </c>
      <c r="K318" s="2">
        <f t="shared" si="41"/>
        <v>108.44458888888897</v>
      </c>
      <c r="L318" s="2">
        <f t="shared" si="42"/>
        <v>669.5965275692492</v>
      </c>
      <c r="M318" s="2">
        <f>SUMIF(A:A,A318,L:L)</f>
        <v>3670.7730587541714</v>
      </c>
      <c r="N318" s="3">
        <f t="shared" si="43"/>
        <v>0.18241294595218166</v>
      </c>
      <c r="O318" s="7">
        <f t="shared" si="44"/>
        <v>5.482067047270556</v>
      </c>
      <c r="P318" s="3">
        <f t="shared" si="45"/>
        <v>0.18241294595218166</v>
      </c>
      <c r="Q318" s="3">
        <f>IF(ISNUMBER(P318),SUMIF(A:A,A318,P:P),"")</f>
        <v>0.9456925634321145</v>
      </c>
      <c r="R318" s="3">
        <f t="shared" si="46"/>
        <v>0.1928882101918696</v>
      </c>
      <c r="S318" s="8">
        <f t="shared" si="47"/>
        <v>5.184350038840014</v>
      </c>
    </row>
    <row r="319" spans="1:19" ht="15">
      <c r="A319" s="1">
        <v>40</v>
      </c>
      <c r="B319" s="5">
        <v>0.8090277777777778</v>
      </c>
      <c r="C319" s="1" t="s">
        <v>330</v>
      </c>
      <c r="D319" s="1">
        <v>8</v>
      </c>
      <c r="E319" s="1">
        <v>7</v>
      </c>
      <c r="F319" s="1" t="s">
        <v>395</v>
      </c>
      <c r="G319" s="10">
        <v>67.7603333333332</v>
      </c>
      <c r="H319" s="6">
        <f>1+_xlfn.COUNTIFS(A:A,A319,O:O,"&lt;"&amp;O319)</f>
        <v>3</v>
      </c>
      <c r="I319" s="2">
        <f>_xlfn.AVERAGEIF(A:A,A319,G:G)</f>
        <v>50.25634444444443</v>
      </c>
      <c r="J319" s="2">
        <f t="shared" si="40"/>
        <v>17.503988888888763</v>
      </c>
      <c r="K319" s="2">
        <f t="shared" si="41"/>
        <v>107.50398888888876</v>
      </c>
      <c r="L319" s="2">
        <f t="shared" si="42"/>
        <v>632.8537376831747</v>
      </c>
      <c r="M319" s="2">
        <f>SUMIF(A:A,A319,L:L)</f>
        <v>3670.7730587541714</v>
      </c>
      <c r="N319" s="3">
        <f t="shared" si="43"/>
        <v>0.17240339502163607</v>
      </c>
      <c r="O319" s="7">
        <f t="shared" si="44"/>
        <v>5.800349812568965</v>
      </c>
      <c r="P319" s="3">
        <f t="shared" si="45"/>
        <v>0.17240339502163607</v>
      </c>
      <c r="Q319" s="3">
        <f>IF(ISNUMBER(P319),SUMIF(A:A,A319,P:P),"")</f>
        <v>0.9456925634321145</v>
      </c>
      <c r="R319" s="3">
        <f t="shared" si="46"/>
        <v>0.18230384977962436</v>
      </c>
      <c r="S319" s="8">
        <f t="shared" si="47"/>
        <v>5.485347683051329</v>
      </c>
    </row>
    <row r="320" spans="1:19" ht="15">
      <c r="A320" s="1">
        <v>40</v>
      </c>
      <c r="B320" s="5">
        <v>0.8090277777777778</v>
      </c>
      <c r="C320" s="1" t="s">
        <v>330</v>
      </c>
      <c r="D320" s="1">
        <v>8</v>
      </c>
      <c r="E320" s="1">
        <v>3</v>
      </c>
      <c r="F320" s="1" t="s">
        <v>391</v>
      </c>
      <c r="G320" s="10">
        <v>56.99983333333331</v>
      </c>
      <c r="H320" s="6">
        <f>1+_xlfn.COUNTIFS(A:A,A320,O:O,"&lt;"&amp;O320)</f>
        <v>4</v>
      </c>
      <c r="I320" s="2">
        <f>_xlfn.AVERAGEIF(A:A,A320,G:G)</f>
        <v>50.25634444444443</v>
      </c>
      <c r="J320" s="2">
        <f t="shared" si="40"/>
        <v>6.743488888888876</v>
      </c>
      <c r="K320" s="2">
        <f t="shared" si="41"/>
        <v>96.74348888888888</v>
      </c>
      <c r="L320" s="2">
        <f t="shared" si="42"/>
        <v>331.8255348429565</v>
      </c>
      <c r="M320" s="2">
        <f>SUMIF(A:A,A320,L:L)</f>
        <v>3670.7730587541714</v>
      </c>
      <c r="N320" s="3">
        <f t="shared" si="43"/>
        <v>0.09039663567640305</v>
      </c>
      <c r="O320" s="7">
        <f t="shared" si="44"/>
        <v>11.062358599049476</v>
      </c>
      <c r="P320" s="3">
        <f t="shared" si="45"/>
        <v>0.09039663567640305</v>
      </c>
      <c r="Q320" s="3">
        <f>IF(ISNUMBER(P320),SUMIF(A:A,A320,P:P),"")</f>
        <v>0.9456925634321145</v>
      </c>
      <c r="R320" s="3">
        <f t="shared" si="46"/>
        <v>0.09558776199776269</v>
      </c>
      <c r="S320" s="8">
        <f t="shared" si="47"/>
        <v>10.461590261140394</v>
      </c>
    </row>
    <row r="321" spans="1:19" ht="15">
      <c r="A321" s="1">
        <v>40</v>
      </c>
      <c r="B321" s="5">
        <v>0.8090277777777778</v>
      </c>
      <c r="C321" s="1" t="s">
        <v>330</v>
      </c>
      <c r="D321" s="1">
        <v>8</v>
      </c>
      <c r="E321" s="1">
        <v>8</v>
      </c>
      <c r="F321" s="1" t="s">
        <v>396</v>
      </c>
      <c r="G321" s="10">
        <v>55.549333333333294</v>
      </c>
      <c r="H321" s="6">
        <f>1+_xlfn.COUNTIFS(A:A,A321,O:O,"&lt;"&amp;O321)</f>
        <v>5</v>
      </c>
      <c r="I321" s="2">
        <f>_xlfn.AVERAGEIF(A:A,A321,G:G)</f>
        <v>50.25634444444443</v>
      </c>
      <c r="J321" s="2">
        <f t="shared" si="40"/>
        <v>5.292988888888864</v>
      </c>
      <c r="K321" s="2">
        <f t="shared" si="41"/>
        <v>95.29298888888886</v>
      </c>
      <c r="L321" s="2">
        <f t="shared" si="42"/>
        <v>304.16774236761046</v>
      </c>
      <c r="M321" s="2">
        <f>SUMIF(A:A,A321,L:L)</f>
        <v>3670.7730587541714</v>
      </c>
      <c r="N321" s="3">
        <f t="shared" si="43"/>
        <v>0.0828620395483785</v>
      </c>
      <c r="O321" s="7">
        <f t="shared" si="44"/>
        <v>12.0682523076946</v>
      </c>
      <c r="P321" s="3">
        <f t="shared" si="45"/>
        <v>0.0828620395483785</v>
      </c>
      <c r="Q321" s="3">
        <f>IF(ISNUMBER(P321),SUMIF(A:A,A321,P:P),"")</f>
        <v>0.9456925634321145</v>
      </c>
      <c r="R321" s="3">
        <f t="shared" si="46"/>
        <v>0.08762048339225062</v>
      </c>
      <c r="S321" s="8">
        <f t="shared" si="47"/>
        <v>11.412856461009236</v>
      </c>
    </row>
    <row r="322" spans="1:19" ht="15">
      <c r="A322" s="1">
        <v>40</v>
      </c>
      <c r="B322" s="5">
        <v>0.8090277777777778</v>
      </c>
      <c r="C322" s="1" t="s">
        <v>330</v>
      </c>
      <c r="D322" s="1">
        <v>8</v>
      </c>
      <c r="E322" s="1">
        <v>5</v>
      </c>
      <c r="F322" s="1" t="s">
        <v>393</v>
      </c>
      <c r="G322" s="10">
        <v>53.5525666666667</v>
      </c>
      <c r="H322" s="6">
        <f>1+_xlfn.COUNTIFS(A:A,A322,O:O,"&lt;"&amp;O322)</f>
        <v>6</v>
      </c>
      <c r="I322" s="2">
        <f>_xlfn.AVERAGEIF(A:A,A322,G:G)</f>
        <v>50.25634444444443</v>
      </c>
      <c r="J322" s="2">
        <f t="shared" si="40"/>
        <v>3.2962222222222692</v>
      </c>
      <c r="K322" s="2">
        <f t="shared" si="41"/>
        <v>93.29622222222227</v>
      </c>
      <c r="L322" s="2">
        <f t="shared" si="42"/>
        <v>269.82492785472084</v>
      </c>
      <c r="M322" s="2">
        <f>SUMIF(A:A,A322,L:L)</f>
        <v>3670.7730587541714</v>
      </c>
      <c r="N322" s="3">
        <f t="shared" si="43"/>
        <v>0.07350629514162804</v>
      </c>
      <c r="O322" s="7">
        <f t="shared" si="44"/>
        <v>13.604276995232217</v>
      </c>
      <c r="P322" s="3">
        <f t="shared" si="45"/>
        <v>0.07350629514162804</v>
      </c>
      <c r="Q322" s="3">
        <f>IF(ISNUMBER(P322),SUMIF(A:A,A322,P:P),"")</f>
        <v>0.9456925634321145</v>
      </c>
      <c r="R322" s="3">
        <f t="shared" si="46"/>
        <v>0.07772747506320496</v>
      </c>
      <c r="S322" s="8">
        <f t="shared" si="47"/>
        <v>12.865463585261697</v>
      </c>
    </row>
    <row r="323" spans="1:19" ht="15">
      <c r="A323" s="1">
        <v>40</v>
      </c>
      <c r="B323" s="5">
        <v>0.8090277777777778</v>
      </c>
      <c r="C323" s="1" t="s">
        <v>330</v>
      </c>
      <c r="D323" s="1">
        <v>8</v>
      </c>
      <c r="E323" s="1">
        <v>2</v>
      </c>
      <c r="F323" s="1" t="s">
        <v>390</v>
      </c>
      <c r="G323" s="10">
        <v>47.3875666666666</v>
      </c>
      <c r="H323" s="6">
        <f>1+_xlfn.COUNTIFS(A:A,A323,O:O,"&lt;"&amp;O323)</f>
        <v>8</v>
      </c>
      <c r="I323" s="2">
        <f>_xlfn.AVERAGEIF(A:A,A323,G:G)</f>
        <v>50.25634444444443</v>
      </c>
      <c r="J323" s="2">
        <f t="shared" si="40"/>
        <v>-2.8687777777778294</v>
      </c>
      <c r="K323" s="2">
        <f t="shared" si="41"/>
        <v>87.13122222222216</v>
      </c>
      <c r="L323" s="2">
        <f t="shared" si="42"/>
        <v>186.39597959701277</v>
      </c>
      <c r="M323" s="2">
        <f>SUMIF(A:A,A323,L:L)</f>
        <v>3670.7730587541714</v>
      </c>
      <c r="N323" s="3">
        <f t="shared" si="43"/>
        <v>0.050778399158316244</v>
      </c>
      <c r="O323" s="7">
        <f t="shared" si="44"/>
        <v>19.693413273668057</v>
      </c>
      <c r="P323" s="3">
        <f t="shared" si="45"/>
        <v>0.050778399158316244</v>
      </c>
      <c r="Q323" s="3">
        <f>IF(ISNUMBER(P323),SUMIF(A:A,A323,P:P),"")</f>
        <v>0.9456925634321145</v>
      </c>
      <c r="R323" s="3">
        <f t="shared" si="46"/>
        <v>0.053694404631914314</v>
      </c>
      <c r="S323" s="8">
        <f t="shared" si="47"/>
        <v>18.62391448150317</v>
      </c>
    </row>
    <row r="324" spans="1:19" ht="15">
      <c r="A324" s="1">
        <v>40</v>
      </c>
      <c r="B324" s="5">
        <v>0.8090277777777778</v>
      </c>
      <c r="C324" s="1" t="s">
        <v>330</v>
      </c>
      <c r="D324" s="1">
        <v>8</v>
      </c>
      <c r="E324" s="1">
        <v>4</v>
      </c>
      <c r="F324" s="1" t="s">
        <v>392</v>
      </c>
      <c r="G324" s="10">
        <v>47.4016</v>
      </c>
      <c r="H324" s="6">
        <f>1+_xlfn.COUNTIFS(A:A,A324,O:O,"&lt;"&amp;O324)</f>
        <v>7</v>
      </c>
      <c r="I324" s="2">
        <f>_xlfn.AVERAGEIF(A:A,A324,G:G)</f>
        <v>50.25634444444443</v>
      </c>
      <c r="J324" s="2">
        <f t="shared" si="40"/>
        <v>-2.854744444444428</v>
      </c>
      <c r="K324" s="2">
        <f t="shared" si="41"/>
        <v>87.14525555555556</v>
      </c>
      <c r="L324" s="2">
        <f t="shared" si="42"/>
        <v>186.55299110440254</v>
      </c>
      <c r="M324" s="2">
        <f>SUMIF(A:A,A324,L:L)</f>
        <v>3670.7730587541714</v>
      </c>
      <c r="N324" s="3">
        <f t="shared" si="43"/>
        <v>0.05082117257548932</v>
      </c>
      <c r="O324" s="7">
        <f t="shared" si="44"/>
        <v>19.67683839869316</v>
      </c>
      <c r="P324" s="3">
        <f t="shared" si="45"/>
        <v>0.05082117257548932</v>
      </c>
      <c r="Q324" s="3">
        <f>IF(ISNUMBER(P324),SUMIF(A:A,A324,P:P),"")</f>
        <v>0.9456925634321145</v>
      </c>
      <c r="R324" s="3">
        <f t="shared" si="46"/>
        <v>0.0537396343596578</v>
      </c>
      <c r="S324" s="8">
        <f t="shared" si="47"/>
        <v>18.608239745499596</v>
      </c>
    </row>
    <row r="325" spans="1:19" ht="15">
      <c r="A325" s="1">
        <v>40</v>
      </c>
      <c r="B325" s="5">
        <v>0.8090277777777778</v>
      </c>
      <c r="C325" s="1" t="s">
        <v>330</v>
      </c>
      <c r="D325" s="1">
        <v>8</v>
      </c>
      <c r="E325" s="1">
        <v>6</v>
      </c>
      <c r="F325" s="1" t="s">
        <v>394</v>
      </c>
      <c r="G325" s="10">
        <v>25.0049666666667</v>
      </c>
      <c r="H325" s="6">
        <f>1+_xlfn.COUNTIFS(A:A,A325,O:O,"&lt;"&amp;O325)</f>
        <v>12</v>
      </c>
      <c r="I325" s="2">
        <f>_xlfn.AVERAGEIF(A:A,A325,G:G)</f>
        <v>50.25634444444443</v>
      </c>
      <c r="J325" s="2">
        <f t="shared" si="40"/>
        <v>-25.25137777777773</v>
      </c>
      <c r="K325" s="2">
        <f t="shared" si="41"/>
        <v>64.74862222222227</v>
      </c>
      <c r="L325" s="2">
        <f t="shared" si="42"/>
        <v>48.6629194918655</v>
      </c>
      <c r="M325" s="2">
        <f>SUMIF(A:A,A325,L:L)</f>
        <v>3670.7730587541714</v>
      </c>
      <c r="N325" s="3">
        <f t="shared" si="43"/>
        <v>0.013256858627043884</v>
      </c>
      <c r="O325" s="7">
        <f t="shared" si="44"/>
        <v>75.43265174149238</v>
      </c>
      <c r="P325" s="3">
        <f t="shared" si="45"/>
      </c>
      <c r="Q325" s="3">
        <f>IF(ISNUMBER(P325),SUMIF(A:A,A325,P:P),"")</f>
      </c>
      <c r="R325" s="3">
        <f t="shared" si="46"/>
      </c>
      <c r="S325" s="8">
        <f t="shared" si="47"/>
      </c>
    </row>
    <row r="326" spans="1:19" ht="15">
      <c r="A326" s="1">
        <v>40</v>
      </c>
      <c r="B326" s="5">
        <v>0.8090277777777778</v>
      </c>
      <c r="C326" s="1" t="s">
        <v>330</v>
      </c>
      <c r="D326" s="1">
        <v>8</v>
      </c>
      <c r="E326" s="1">
        <v>10</v>
      </c>
      <c r="F326" s="1" t="s">
        <v>398</v>
      </c>
      <c r="G326" s="10">
        <v>46.473833333333296</v>
      </c>
      <c r="H326" s="6">
        <f>1+_xlfn.COUNTIFS(A:A,A326,O:O,"&lt;"&amp;O326)</f>
        <v>9</v>
      </c>
      <c r="I326" s="2">
        <f>_xlfn.AVERAGEIF(A:A,A326,G:G)</f>
        <v>50.25634444444443</v>
      </c>
      <c r="J326" s="2">
        <f t="shared" si="40"/>
        <v>-3.782511111111134</v>
      </c>
      <c r="K326" s="2">
        <f t="shared" si="41"/>
        <v>86.21748888888887</v>
      </c>
      <c r="L326" s="2">
        <f t="shared" si="42"/>
        <v>176.4520791600162</v>
      </c>
      <c r="M326" s="2">
        <f>SUMIF(A:A,A326,L:L)</f>
        <v>3670.7730587541714</v>
      </c>
      <c r="N326" s="3">
        <f t="shared" si="43"/>
        <v>0.04806946012072523</v>
      </c>
      <c r="O326" s="7">
        <f t="shared" si="44"/>
        <v>20.80322927464809</v>
      </c>
      <c r="P326" s="3">
        <f t="shared" si="45"/>
        <v>0.04806946012072523</v>
      </c>
      <c r="Q326" s="3">
        <f>IF(ISNUMBER(P326),SUMIF(A:A,A326,P:P),"")</f>
        <v>0.9456925634321145</v>
      </c>
      <c r="R326" s="3">
        <f t="shared" si="46"/>
        <v>0.05082990178781907</v>
      </c>
      <c r="S326" s="8">
        <f t="shared" si="47"/>
        <v>19.673459220407956</v>
      </c>
    </row>
    <row r="327" spans="1:19" ht="15">
      <c r="A327" s="1">
        <v>40</v>
      </c>
      <c r="B327" s="5">
        <v>0.8090277777777778</v>
      </c>
      <c r="C327" s="1" t="s">
        <v>330</v>
      </c>
      <c r="D327" s="1">
        <v>8</v>
      </c>
      <c r="E327" s="1">
        <v>11</v>
      </c>
      <c r="F327" s="1" t="s">
        <v>399</v>
      </c>
      <c r="G327" s="10">
        <v>33.5411666666667</v>
      </c>
      <c r="H327" s="6">
        <f>1+_xlfn.COUNTIFS(A:A,A327,O:O,"&lt;"&amp;O327)</f>
        <v>10</v>
      </c>
      <c r="I327" s="2">
        <f>_xlfn.AVERAGEIF(A:A,A327,G:G)</f>
        <v>50.25634444444443</v>
      </c>
      <c r="J327" s="2">
        <f t="shared" si="40"/>
        <v>-16.715177777777733</v>
      </c>
      <c r="K327" s="2">
        <f t="shared" si="41"/>
        <v>73.28482222222226</v>
      </c>
      <c r="L327" s="2">
        <f t="shared" si="42"/>
        <v>81.21413702714982</v>
      </c>
      <c r="M327" s="2">
        <f>SUMIF(A:A,A327,L:L)</f>
        <v>3670.7730587541714</v>
      </c>
      <c r="N327" s="3">
        <f t="shared" si="43"/>
        <v>0.02212453227896175</v>
      </c>
      <c r="O327" s="7">
        <f t="shared" si="44"/>
        <v>45.19869561043338</v>
      </c>
      <c r="P327" s="3">
        <f t="shared" si="45"/>
      </c>
      <c r="Q327" s="3">
        <f>IF(ISNUMBER(P327),SUMIF(A:A,A327,P:P),"")</f>
      </c>
      <c r="R327" s="3">
        <f t="shared" si="46"/>
      </c>
      <c r="S327" s="8">
        <f t="shared" si="47"/>
      </c>
    </row>
    <row r="328" spans="1:19" ht="15">
      <c r="A328" s="1">
        <v>40</v>
      </c>
      <c r="B328" s="5">
        <v>0.8090277777777778</v>
      </c>
      <c r="C328" s="1" t="s">
        <v>330</v>
      </c>
      <c r="D328" s="1">
        <v>8</v>
      </c>
      <c r="E328" s="1">
        <v>12</v>
      </c>
      <c r="F328" s="1" t="s">
        <v>400</v>
      </c>
      <c r="G328" s="10">
        <v>30.9387</v>
      </c>
      <c r="H328" s="6">
        <f>1+_xlfn.COUNTIFS(A:A,A328,O:O,"&lt;"&amp;O328)</f>
        <v>11</v>
      </c>
      <c r="I328" s="2">
        <f>_xlfn.AVERAGEIF(A:A,A328,G:G)</f>
        <v>50.25634444444443</v>
      </c>
      <c r="J328" s="2">
        <f aca="true" t="shared" si="48" ref="J328:J382">G328-I328</f>
        <v>-19.31764444444443</v>
      </c>
      <c r="K328" s="2">
        <f aca="true" t="shared" si="49" ref="K328:K382">90+J328</f>
        <v>70.68235555555557</v>
      </c>
      <c r="L328" s="2">
        <f aca="true" t="shared" si="50" ref="L328:L382">EXP(0.06*K328)</f>
        <v>69.47321852437936</v>
      </c>
      <c r="M328" s="2">
        <f>SUMIF(A:A,A328,L:L)</f>
        <v>3670.7730587541714</v>
      </c>
      <c r="N328" s="3">
        <f aca="true" t="shared" si="51" ref="N328:N382">L328/M328</f>
        <v>0.018926045661879727</v>
      </c>
      <c r="O328" s="7">
        <f aca="true" t="shared" si="52" ref="O328:O382">1/N328</f>
        <v>52.83723910770066</v>
      </c>
      <c r="P328" s="3">
        <f aca="true" t="shared" si="53" ref="P328:P382">IF(O328&gt;21,"",N328)</f>
      </c>
      <c r="Q328" s="3">
        <f>IF(ISNUMBER(P328),SUMIF(A:A,A328,P:P),"")</f>
      </c>
      <c r="R328" s="3">
        <f aca="true" t="shared" si="54" ref="R328:R382">_xlfn.IFERROR(P328*(1/Q328),"")</f>
      </c>
      <c r="S328" s="8">
        <f aca="true" t="shared" si="55" ref="S328:S382">_xlfn.IFERROR(1/R328,"")</f>
      </c>
    </row>
    <row r="329" spans="1:19" ht="15">
      <c r="A329" s="1">
        <v>7</v>
      </c>
      <c r="B329" s="5">
        <v>0.8229166666666666</v>
      </c>
      <c r="C329" s="1" t="s">
        <v>77</v>
      </c>
      <c r="D329" s="1">
        <v>4</v>
      </c>
      <c r="E329" s="1">
        <v>1</v>
      </c>
      <c r="F329" s="1" t="s">
        <v>85</v>
      </c>
      <c r="G329" s="10">
        <v>69.9710333333334</v>
      </c>
      <c r="H329" s="6">
        <f>1+_xlfn.COUNTIFS(A:A,A329,O:O,"&lt;"&amp;O329)</f>
        <v>1</v>
      </c>
      <c r="I329" s="2">
        <f>_xlfn.AVERAGEIF(A:A,A329,G:G)</f>
        <v>54.654099999999985</v>
      </c>
      <c r="J329" s="2">
        <f t="shared" si="48"/>
        <v>15.31693333333341</v>
      </c>
      <c r="K329" s="2">
        <f t="shared" si="49"/>
        <v>105.31693333333341</v>
      </c>
      <c r="L329" s="2">
        <f t="shared" si="50"/>
        <v>555.0265775070745</v>
      </c>
      <c r="M329" s="2">
        <f>SUMIF(A:A,A329,L:L)</f>
        <v>1852.5486599228836</v>
      </c>
      <c r="N329" s="3">
        <f t="shared" si="51"/>
        <v>0.2996016188477223</v>
      </c>
      <c r="O329" s="7">
        <f t="shared" si="52"/>
        <v>3.3377656764540626</v>
      </c>
      <c r="P329" s="3">
        <f t="shared" si="53"/>
        <v>0.2996016188477223</v>
      </c>
      <c r="Q329" s="3">
        <f>IF(ISNUMBER(P329),SUMIF(A:A,A329,P:P),"")</f>
        <v>0.9627469561719454</v>
      </c>
      <c r="R329" s="3">
        <f t="shared" si="54"/>
        <v>0.31119456356319425</v>
      </c>
      <c r="S329" s="8">
        <f t="shared" si="55"/>
        <v>3.2134237454213435</v>
      </c>
    </row>
    <row r="330" spans="1:19" ht="15">
      <c r="A330" s="1">
        <v>7</v>
      </c>
      <c r="B330" s="5">
        <v>0.8229166666666666</v>
      </c>
      <c r="C330" s="1" t="s">
        <v>77</v>
      </c>
      <c r="D330" s="1">
        <v>4</v>
      </c>
      <c r="E330" s="1">
        <v>7</v>
      </c>
      <c r="F330" s="1" t="s">
        <v>91</v>
      </c>
      <c r="G330" s="10">
        <v>65.3199999999999</v>
      </c>
      <c r="H330" s="6">
        <f>1+_xlfn.COUNTIFS(A:A,A330,O:O,"&lt;"&amp;O330)</f>
        <v>2</v>
      </c>
      <c r="I330" s="2">
        <f>_xlfn.AVERAGEIF(A:A,A330,G:G)</f>
        <v>54.654099999999985</v>
      </c>
      <c r="J330" s="2">
        <f t="shared" si="48"/>
        <v>10.665899999999908</v>
      </c>
      <c r="K330" s="2">
        <f t="shared" si="49"/>
        <v>100.66589999999991</v>
      </c>
      <c r="L330" s="2">
        <f t="shared" si="50"/>
        <v>419.8737202513077</v>
      </c>
      <c r="M330" s="2">
        <f>SUMIF(A:A,A330,L:L)</f>
        <v>1852.5486599228836</v>
      </c>
      <c r="N330" s="3">
        <f t="shared" si="51"/>
        <v>0.22664652720581485</v>
      </c>
      <c r="O330" s="7">
        <f t="shared" si="52"/>
        <v>4.412156728489877</v>
      </c>
      <c r="P330" s="3">
        <f t="shared" si="53"/>
        <v>0.22664652720581485</v>
      </c>
      <c r="Q330" s="3">
        <f>IF(ISNUMBER(P330),SUMIF(A:A,A330,P:P),"")</f>
        <v>0.9627469561719454</v>
      </c>
      <c r="R330" s="3">
        <f t="shared" si="54"/>
        <v>0.235416508723125</v>
      </c>
      <c r="S330" s="8">
        <f t="shared" si="55"/>
        <v>4.247790460507198</v>
      </c>
    </row>
    <row r="331" spans="1:19" ht="15">
      <c r="A331" s="1">
        <v>7</v>
      </c>
      <c r="B331" s="5">
        <v>0.8229166666666666</v>
      </c>
      <c r="C331" s="1" t="s">
        <v>77</v>
      </c>
      <c r="D331" s="1">
        <v>4</v>
      </c>
      <c r="E331" s="1">
        <v>6</v>
      </c>
      <c r="F331" s="1" t="s">
        <v>90</v>
      </c>
      <c r="G331" s="10">
        <v>56.394033333333304</v>
      </c>
      <c r="H331" s="6">
        <f>1+_xlfn.COUNTIFS(A:A,A331,O:O,"&lt;"&amp;O331)</f>
        <v>3</v>
      </c>
      <c r="I331" s="2">
        <f>_xlfn.AVERAGEIF(A:A,A331,G:G)</f>
        <v>54.654099999999985</v>
      </c>
      <c r="J331" s="2">
        <f t="shared" si="48"/>
        <v>1.739933333333319</v>
      </c>
      <c r="K331" s="2">
        <f t="shared" si="49"/>
        <v>91.73993333333331</v>
      </c>
      <c r="L331" s="2">
        <f t="shared" si="50"/>
        <v>245.76996578005517</v>
      </c>
      <c r="M331" s="2">
        <f>SUMIF(A:A,A331,L:L)</f>
        <v>1852.5486599228836</v>
      </c>
      <c r="N331" s="3">
        <f t="shared" si="51"/>
        <v>0.1326658624936124</v>
      </c>
      <c r="O331" s="7">
        <f t="shared" si="52"/>
        <v>7.537734132985025</v>
      </c>
      <c r="P331" s="3">
        <f t="shared" si="53"/>
        <v>0.1326658624936124</v>
      </c>
      <c r="Q331" s="3">
        <f>IF(ISNUMBER(P331),SUMIF(A:A,A331,P:P),"")</f>
        <v>0.9627469561719454</v>
      </c>
      <c r="R331" s="3">
        <f t="shared" si="54"/>
        <v>0.13779930608258234</v>
      </c>
      <c r="S331" s="8">
        <f t="shared" si="55"/>
        <v>7.256930592964712</v>
      </c>
    </row>
    <row r="332" spans="1:19" ht="15">
      <c r="A332" s="1">
        <v>7</v>
      </c>
      <c r="B332" s="5">
        <v>0.8229166666666666</v>
      </c>
      <c r="C332" s="1" t="s">
        <v>77</v>
      </c>
      <c r="D332" s="1">
        <v>4</v>
      </c>
      <c r="E332" s="1">
        <v>3</v>
      </c>
      <c r="F332" s="1" t="s">
        <v>87</v>
      </c>
      <c r="G332" s="10">
        <v>52.4641</v>
      </c>
      <c r="H332" s="6">
        <f>1+_xlfn.COUNTIFS(A:A,A332,O:O,"&lt;"&amp;O332)</f>
        <v>4</v>
      </c>
      <c r="I332" s="2">
        <f>_xlfn.AVERAGEIF(A:A,A332,G:G)</f>
        <v>54.654099999999985</v>
      </c>
      <c r="J332" s="2">
        <f t="shared" si="48"/>
        <v>-2.1899999999999835</v>
      </c>
      <c r="K332" s="2">
        <f t="shared" si="49"/>
        <v>87.81000000000002</v>
      </c>
      <c r="L332" s="2">
        <f t="shared" si="50"/>
        <v>194.14397053673088</v>
      </c>
      <c r="M332" s="2">
        <f>SUMIF(A:A,A332,L:L)</f>
        <v>1852.5486599228836</v>
      </c>
      <c r="N332" s="3">
        <f t="shared" si="51"/>
        <v>0.10479831096302353</v>
      </c>
      <c r="O332" s="7">
        <f t="shared" si="52"/>
        <v>9.54213852122898</v>
      </c>
      <c r="P332" s="3">
        <f t="shared" si="53"/>
        <v>0.10479831096302353</v>
      </c>
      <c r="Q332" s="3">
        <f>IF(ISNUMBER(P332),SUMIF(A:A,A332,P:P),"")</f>
        <v>0.9627469561719454</v>
      </c>
      <c r="R332" s="3">
        <f t="shared" si="54"/>
        <v>0.10885343266076936</v>
      </c>
      <c r="S332" s="8">
        <f t="shared" si="55"/>
        <v>9.186664816684267</v>
      </c>
    </row>
    <row r="333" spans="1:19" ht="15">
      <c r="A333" s="1">
        <v>7</v>
      </c>
      <c r="B333" s="5">
        <v>0.8229166666666666</v>
      </c>
      <c r="C333" s="1" t="s">
        <v>77</v>
      </c>
      <c r="D333" s="1">
        <v>4</v>
      </c>
      <c r="E333" s="1">
        <v>2</v>
      </c>
      <c r="F333" s="1" t="s">
        <v>86</v>
      </c>
      <c r="G333" s="10">
        <v>51.7198333333333</v>
      </c>
      <c r="H333" s="6">
        <f>1+_xlfn.COUNTIFS(A:A,A333,O:O,"&lt;"&amp;O333)</f>
        <v>5</v>
      </c>
      <c r="I333" s="2">
        <f>_xlfn.AVERAGEIF(A:A,A333,G:G)</f>
        <v>54.654099999999985</v>
      </c>
      <c r="J333" s="2">
        <f t="shared" si="48"/>
        <v>-2.9342666666666872</v>
      </c>
      <c r="K333" s="2">
        <f t="shared" si="49"/>
        <v>87.06573333333331</v>
      </c>
      <c r="L333" s="2">
        <f t="shared" si="50"/>
        <v>185.6650047236513</v>
      </c>
      <c r="M333" s="2">
        <f>SUMIF(A:A,A333,L:L)</f>
        <v>1852.5486599228836</v>
      </c>
      <c r="N333" s="3">
        <f t="shared" si="51"/>
        <v>0.10022139161050701</v>
      </c>
      <c r="O333" s="7">
        <f t="shared" si="52"/>
        <v>9.977909744920783</v>
      </c>
      <c r="P333" s="3">
        <f t="shared" si="53"/>
        <v>0.10022139161050701</v>
      </c>
      <c r="Q333" s="3">
        <f>IF(ISNUMBER(P333),SUMIF(A:A,A333,P:P),"")</f>
        <v>0.9627469561719454</v>
      </c>
      <c r="R333" s="3">
        <f t="shared" si="54"/>
        <v>0.1040994115515101</v>
      </c>
      <c r="S333" s="8">
        <f t="shared" si="55"/>
        <v>9.606202235880877</v>
      </c>
    </row>
    <row r="334" spans="1:19" ht="15">
      <c r="A334" s="1">
        <v>7</v>
      </c>
      <c r="B334" s="5">
        <v>0.8229166666666666</v>
      </c>
      <c r="C334" s="1" t="s">
        <v>77</v>
      </c>
      <c r="D334" s="1">
        <v>4</v>
      </c>
      <c r="E334" s="1">
        <v>5</v>
      </c>
      <c r="F334" s="1" t="s">
        <v>89</v>
      </c>
      <c r="G334" s="10">
        <v>51.483999999999995</v>
      </c>
      <c r="H334" s="6">
        <f>1+_xlfn.COUNTIFS(A:A,A334,O:O,"&lt;"&amp;O334)</f>
        <v>6</v>
      </c>
      <c r="I334" s="2">
        <f>_xlfn.AVERAGEIF(A:A,A334,G:G)</f>
        <v>54.654099999999985</v>
      </c>
      <c r="J334" s="2">
        <f t="shared" si="48"/>
        <v>-3.170099999999991</v>
      </c>
      <c r="K334" s="2">
        <f t="shared" si="49"/>
        <v>86.82990000000001</v>
      </c>
      <c r="L334" s="2">
        <f t="shared" si="50"/>
        <v>183.05634470235333</v>
      </c>
      <c r="M334" s="2">
        <f>SUMIF(A:A,A334,L:L)</f>
        <v>1852.5486599228836</v>
      </c>
      <c r="N334" s="3">
        <f t="shared" si="51"/>
        <v>0.09881324505126546</v>
      </c>
      <c r="O334" s="7">
        <f t="shared" si="52"/>
        <v>10.120100797025625</v>
      </c>
      <c r="P334" s="3">
        <f t="shared" si="53"/>
        <v>0.09881324505126546</v>
      </c>
      <c r="Q334" s="3">
        <f>IF(ISNUMBER(P334),SUMIF(A:A,A334,P:P),"")</f>
        <v>0.9627469561719454</v>
      </c>
      <c r="R334" s="3">
        <f t="shared" si="54"/>
        <v>0.102636777418819</v>
      </c>
      <c r="S334" s="8">
        <f t="shared" si="55"/>
        <v>9.7430962384897</v>
      </c>
    </row>
    <row r="335" spans="1:19" ht="15">
      <c r="A335" s="1">
        <v>7</v>
      </c>
      <c r="B335" s="5">
        <v>0.8229166666666666</v>
      </c>
      <c r="C335" s="1" t="s">
        <v>77</v>
      </c>
      <c r="D335" s="1">
        <v>4</v>
      </c>
      <c r="E335" s="1">
        <v>4</v>
      </c>
      <c r="F335" s="1" t="s">
        <v>88</v>
      </c>
      <c r="G335" s="10">
        <v>35.225699999999996</v>
      </c>
      <c r="H335" s="6">
        <f>1+_xlfn.COUNTIFS(A:A,A335,O:O,"&lt;"&amp;O335)</f>
        <v>7</v>
      </c>
      <c r="I335" s="2">
        <f>_xlfn.AVERAGEIF(A:A,A335,G:G)</f>
        <v>54.654099999999985</v>
      </c>
      <c r="J335" s="2">
        <f t="shared" si="48"/>
        <v>-19.42839999999999</v>
      </c>
      <c r="K335" s="2">
        <f t="shared" si="49"/>
        <v>70.57160000000002</v>
      </c>
      <c r="L335" s="2">
        <f t="shared" si="50"/>
        <v>69.0130764217109</v>
      </c>
      <c r="M335" s="2">
        <f>SUMIF(A:A,A335,L:L)</f>
        <v>1852.5486599228836</v>
      </c>
      <c r="N335" s="3">
        <f t="shared" si="51"/>
        <v>0.03725304382805455</v>
      </c>
      <c r="O335" s="7">
        <f t="shared" si="52"/>
        <v>26.843444111992785</v>
      </c>
      <c r="P335" s="3">
        <f t="shared" si="53"/>
      </c>
      <c r="Q335" s="3">
        <f>IF(ISNUMBER(P335),SUMIF(A:A,A335,P:P),"")</f>
      </c>
      <c r="R335" s="3">
        <f t="shared" si="54"/>
      </c>
      <c r="S335" s="8">
        <f t="shared" si="55"/>
      </c>
    </row>
    <row r="336" spans="1:19" ht="15">
      <c r="A336" s="1">
        <v>19</v>
      </c>
      <c r="B336" s="5">
        <v>0.8263888888888888</v>
      </c>
      <c r="C336" s="1" t="s">
        <v>161</v>
      </c>
      <c r="D336" s="1">
        <v>5</v>
      </c>
      <c r="E336" s="1">
        <v>6</v>
      </c>
      <c r="F336" s="1" t="s">
        <v>195</v>
      </c>
      <c r="G336" s="10">
        <v>67.9526333333333</v>
      </c>
      <c r="H336" s="6">
        <f>1+_xlfn.COUNTIFS(A:A,A336,O:O,"&lt;"&amp;O336)</f>
        <v>1</v>
      </c>
      <c r="I336" s="2">
        <f>_xlfn.AVERAGEIF(A:A,A336,G:G)</f>
        <v>47.89229629629628</v>
      </c>
      <c r="J336" s="2">
        <f t="shared" si="48"/>
        <v>20.060337037037016</v>
      </c>
      <c r="K336" s="2">
        <f t="shared" si="49"/>
        <v>110.06033703703702</v>
      </c>
      <c r="L336" s="2">
        <f t="shared" si="50"/>
        <v>737.7612200818085</v>
      </c>
      <c r="M336" s="2">
        <f>SUMIF(A:A,A336,L:L)</f>
        <v>2650.431602719942</v>
      </c>
      <c r="N336" s="3">
        <f t="shared" si="51"/>
        <v>0.27835512500103704</v>
      </c>
      <c r="O336" s="7">
        <f t="shared" si="52"/>
        <v>3.592533099565795</v>
      </c>
      <c r="P336" s="3">
        <f t="shared" si="53"/>
        <v>0.27835512500103704</v>
      </c>
      <c r="Q336" s="3">
        <f>IF(ISNUMBER(P336),SUMIF(A:A,A336,P:P),"")</f>
        <v>0.9519800287337253</v>
      </c>
      <c r="R336" s="3">
        <f t="shared" si="54"/>
        <v>0.2923959711332292</v>
      </c>
      <c r="S336" s="8">
        <f t="shared" si="55"/>
        <v>3.420019763351505</v>
      </c>
    </row>
    <row r="337" spans="1:19" ht="15">
      <c r="A337" s="1">
        <v>19</v>
      </c>
      <c r="B337" s="5">
        <v>0.8263888888888888</v>
      </c>
      <c r="C337" s="1" t="s">
        <v>161</v>
      </c>
      <c r="D337" s="1">
        <v>5</v>
      </c>
      <c r="E337" s="1">
        <v>3</v>
      </c>
      <c r="F337" s="1" t="s">
        <v>192</v>
      </c>
      <c r="G337" s="10">
        <v>61.6114333333334</v>
      </c>
      <c r="H337" s="6">
        <f>1+_xlfn.COUNTIFS(A:A,A337,O:O,"&lt;"&amp;O337)</f>
        <v>2</v>
      </c>
      <c r="I337" s="2">
        <f>_xlfn.AVERAGEIF(A:A,A337,G:G)</f>
        <v>47.89229629629628</v>
      </c>
      <c r="J337" s="2">
        <f t="shared" si="48"/>
        <v>13.719137037037122</v>
      </c>
      <c r="K337" s="2">
        <f t="shared" si="49"/>
        <v>103.71913703703711</v>
      </c>
      <c r="L337" s="2">
        <f t="shared" si="50"/>
        <v>504.28834734490215</v>
      </c>
      <c r="M337" s="2">
        <f>SUMIF(A:A,A337,L:L)</f>
        <v>2650.431602719942</v>
      </c>
      <c r="N337" s="3">
        <f t="shared" si="51"/>
        <v>0.19026650105869108</v>
      </c>
      <c r="O337" s="7">
        <f t="shared" si="52"/>
        <v>5.255785934127901</v>
      </c>
      <c r="P337" s="3">
        <f t="shared" si="53"/>
        <v>0.19026650105869108</v>
      </c>
      <c r="Q337" s="3">
        <f>IF(ISNUMBER(P337),SUMIF(A:A,A337,P:P),"")</f>
        <v>0.9519800287337253</v>
      </c>
      <c r="R337" s="3">
        <f t="shared" si="54"/>
        <v>0.1998639628099906</v>
      </c>
      <c r="S337" s="8">
        <f t="shared" si="55"/>
        <v>5.003403244589389</v>
      </c>
    </row>
    <row r="338" spans="1:19" ht="15">
      <c r="A338" s="1">
        <v>19</v>
      </c>
      <c r="B338" s="5">
        <v>0.8263888888888888</v>
      </c>
      <c r="C338" s="1" t="s">
        <v>161</v>
      </c>
      <c r="D338" s="1">
        <v>5</v>
      </c>
      <c r="E338" s="1">
        <v>5</v>
      </c>
      <c r="F338" s="1" t="s">
        <v>194</v>
      </c>
      <c r="G338" s="10">
        <v>57.1983666666667</v>
      </c>
      <c r="H338" s="6">
        <f>1+_xlfn.COUNTIFS(A:A,A338,O:O,"&lt;"&amp;O338)</f>
        <v>3</v>
      </c>
      <c r="I338" s="2">
        <f>_xlfn.AVERAGEIF(A:A,A338,G:G)</f>
        <v>47.89229629629628</v>
      </c>
      <c r="J338" s="2">
        <f t="shared" si="48"/>
        <v>9.30607037037042</v>
      </c>
      <c r="K338" s="2">
        <f t="shared" si="49"/>
        <v>99.30607037037042</v>
      </c>
      <c r="L338" s="2">
        <f t="shared" si="50"/>
        <v>386.9765985050363</v>
      </c>
      <c r="M338" s="2">
        <f>SUMIF(A:A,A338,L:L)</f>
        <v>2650.431602719942</v>
      </c>
      <c r="N338" s="3">
        <f t="shared" si="51"/>
        <v>0.14600512539463792</v>
      </c>
      <c r="O338" s="7">
        <f t="shared" si="52"/>
        <v>6.849074628696051</v>
      </c>
      <c r="P338" s="3">
        <f t="shared" si="53"/>
        <v>0.14600512539463792</v>
      </c>
      <c r="Q338" s="3">
        <f>IF(ISNUMBER(P338),SUMIF(A:A,A338,P:P),"")</f>
        <v>0.9519800287337253</v>
      </c>
      <c r="R338" s="3">
        <f t="shared" si="54"/>
        <v>0.15336994578431062</v>
      </c>
      <c r="S338" s="8">
        <f t="shared" si="55"/>
        <v>6.520182261825495</v>
      </c>
    </row>
    <row r="339" spans="1:19" ht="15">
      <c r="A339" s="1">
        <v>19</v>
      </c>
      <c r="B339" s="5">
        <v>0.8263888888888888</v>
      </c>
      <c r="C339" s="1" t="s">
        <v>161</v>
      </c>
      <c r="D339" s="1">
        <v>5</v>
      </c>
      <c r="E339" s="1">
        <v>7</v>
      </c>
      <c r="F339" s="1" t="s">
        <v>196</v>
      </c>
      <c r="G339" s="10">
        <v>52.952033333333304</v>
      </c>
      <c r="H339" s="6">
        <f>1+_xlfn.COUNTIFS(A:A,A339,O:O,"&lt;"&amp;O339)</f>
        <v>4</v>
      </c>
      <c r="I339" s="2">
        <f>_xlfn.AVERAGEIF(A:A,A339,G:G)</f>
        <v>47.89229629629628</v>
      </c>
      <c r="J339" s="2">
        <f t="shared" si="48"/>
        <v>5.059737037037024</v>
      </c>
      <c r="K339" s="2">
        <f t="shared" si="49"/>
        <v>95.05973703703702</v>
      </c>
      <c r="L339" s="2">
        <f t="shared" si="50"/>
        <v>299.9405301650206</v>
      </c>
      <c r="M339" s="2">
        <f>SUMIF(A:A,A339,L:L)</f>
        <v>2650.431602719942</v>
      </c>
      <c r="N339" s="3">
        <f t="shared" si="51"/>
        <v>0.11316667438511291</v>
      </c>
      <c r="O339" s="7">
        <f t="shared" si="52"/>
        <v>8.836523697753464</v>
      </c>
      <c r="P339" s="3">
        <f t="shared" si="53"/>
        <v>0.11316667438511291</v>
      </c>
      <c r="Q339" s="3">
        <f>IF(ISNUMBER(P339),SUMIF(A:A,A339,P:P),"")</f>
        <v>0.9519800287337253</v>
      </c>
      <c r="R339" s="3">
        <f t="shared" si="54"/>
        <v>0.11887505091429425</v>
      </c>
      <c r="S339" s="8">
        <f t="shared" si="55"/>
        <v>8.412194083693587</v>
      </c>
    </row>
    <row r="340" spans="1:19" ht="15">
      <c r="A340" s="1">
        <v>19</v>
      </c>
      <c r="B340" s="5">
        <v>0.8263888888888888</v>
      </c>
      <c r="C340" s="1" t="s">
        <v>161</v>
      </c>
      <c r="D340" s="1">
        <v>5</v>
      </c>
      <c r="E340" s="1">
        <v>2</v>
      </c>
      <c r="F340" s="1" t="s">
        <v>191</v>
      </c>
      <c r="G340" s="10">
        <v>49.1107666666666</v>
      </c>
      <c r="H340" s="6">
        <f>1+_xlfn.COUNTIFS(A:A,A340,O:O,"&lt;"&amp;O340)</f>
        <v>5</v>
      </c>
      <c r="I340" s="2">
        <f>_xlfn.AVERAGEIF(A:A,A340,G:G)</f>
        <v>47.89229629629628</v>
      </c>
      <c r="J340" s="2">
        <f t="shared" si="48"/>
        <v>1.2184703703703192</v>
      </c>
      <c r="K340" s="2">
        <f t="shared" si="49"/>
        <v>91.21847037037031</v>
      </c>
      <c r="L340" s="2">
        <f t="shared" si="50"/>
        <v>238.1994200554086</v>
      </c>
      <c r="M340" s="2">
        <f>SUMIF(A:A,A340,L:L)</f>
        <v>2650.431602719942</v>
      </c>
      <c r="N340" s="3">
        <f t="shared" si="51"/>
        <v>0.08987193625783897</v>
      </c>
      <c r="O340" s="7">
        <f t="shared" si="52"/>
        <v>11.126943978719233</v>
      </c>
      <c r="P340" s="3">
        <f t="shared" si="53"/>
        <v>0.08987193625783897</v>
      </c>
      <c r="Q340" s="3">
        <f>IF(ISNUMBER(P340),SUMIF(A:A,A340,P:P),"")</f>
        <v>0.9519800287337253</v>
      </c>
      <c r="R340" s="3">
        <f t="shared" si="54"/>
        <v>0.0944052748431939</v>
      </c>
      <c r="S340" s="8">
        <f t="shared" si="55"/>
        <v>10.592628448579687</v>
      </c>
    </row>
    <row r="341" spans="1:19" ht="15">
      <c r="A341" s="1">
        <v>19</v>
      </c>
      <c r="B341" s="5">
        <v>0.8263888888888888</v>
      </c>
      <c r="C341" s="1" t="s">
        <v>161</v>
      </c>
      <c r="D341" s="1">
        <v>5</v>
      </c>
      <c r="E341" s="1">
        <v>1</v>
      </c>
      <c r="F341" s="1" t="s">
        <v>190</v>
      </c>
      <c r="G341" s="10">
        <v>46.8992999999999</v>
      </c>
      <c r="H341" s="6">
        <f>1+_xlfn.COUNTIFS(A:A,A341,O:O,"&lt;"&amp;O341)</f>
        <v>6</v>
      </c>
      <c r="I341" s="2">
        <f>_xlfn.AVERAGEIF(A:A,A341,G:G)</f>
        <v>47.89229629629628</v>
      </c>
      <c r="J341" s="2">
        <f t="shared" si="48"/>
        <v>-0.9929962962963828</v>
      </c>
      <c r="K341" s="2">
        <f t="shared" si="49"/>
        <v>89.00700370370362</v>
      </c>
      <c r="L341" s="2">
        <f t="shared" si="50"/>
        <v>208.60035037644084</v>
      </c>
      <c r="M341" s="2">
        <f>SUMIF(A:A,A341,L:L)</f>
        <v>2650.431602719942</v>
      </c>
      <c r="N341" s="3">
        <f t="shared" si="51"/>
        <v>0.07870429486366286</v>
      </c>
      <c r="O341" s="7">
        <f t="shared" si="52"/>
        <v>12.705786917121495</v>
      </c>
      <c r="P341" s="3">
        <f t="shared" si="53"/>
        <v>0.07870429486366286</v>
      </c>
      <c r="Q341" s="3">
        <f>IF(ISNUMBER(P341),SUMIF(A:A,A341,P:P),"")</f>
        <v>0.9519800287337253</v>
      </c>
      <c r="R341" s="3">
        <f t="shared" si="54"/>
        <v>0.08267431299830023</v>
      </c>
      <c r="S341" s="8">
        <f t="shared" si="55"/>
        <v>12.095655394445911</v>
      </c>
    </row>
    <row r="342" spans="1:19" ht="15">
      <c r="A342" s="1">
        <v>19</v>
      </c>
      <c r="B342" s="5">
        <v>0.8263888888888888</v>
      </c>
      <c r="C342" s="1" t="s">
        <v>161</v>
      </c>
      <c r="D342" s="1">
        <v>5</v>
      </c>
      <c r="E342" s="1">
        <v>9</v>
      </c>
      <c r="F342" s="1" t="s">
        <v>198</v>
      </c>
      <c r="G342" s="10">
        <v>41.1105</v>
      </c>
      <c r="H342" s="6">
        <f>1+_xlfn.COUNTIFS(A:A,A342,O:O,"&lt;"&amp;O342)</f>
        <v>7</v>
      </c>
      <c r="I342" s="2">
        <f>_xlfn.AVERAGEIF(A:A,A342,G:G)</f>
        <v>47.89229629629628</v>
      </c>
      <c r="J342" s="2">
        <f t="shared" si="48"/>
        <v>-6.781796296296278</v>
      </c>
      <c r="K342" s="2">
        <f t="shared" si="49"/>
        <v>83.21820370370372</v>
      </c>
      <c r="L342" s="2">
        <f t="shared" si="50"/>
        <v>147.3914867854873</v>
      </c>
      <c r="M342" s="2">
        <f>SUMIF(A:A,A342,L:L)</f>
        <v>2650.431602719942</v>
      </c>
      <c r="N342" s="3">
        <f t="shared" si="51"/>
        <v>0.0556103717727446</v>
      </c>
      <c r="O342" s="7">
        <f t="shared" si="52"/>
        <v>17.98225705245354</v>
      </c>
      <c r="P342" s="3">
        <f t="shared" si="53"/>
        <v>0.0556103717727446</v>
      </c>
      <c r="Q342" s="3">
        <f>IF(ISNUMBER(P342),SUMIF(A:A,A342,P:P),"")</f>
        <v>0.9519800287337253</v>
      </c>
      <c r="R342" s="3">
        <f t="shared" si="54"/>
        <v>0.05841548151668123</v>
      </c>
      <c r="S342" s="8">
        <f t="shared" si="55"/>
        <v>17.11874958549196</v>
      </c>
    </row>
    <row r="343" spans="1:19" ht="15">
      <c r="A343" s="1">
        <v>19</v>
      </c>
      <c r="B343" s="5">
        <v>0.8263888888888888</v>
      </c>
      <c r="C343" s="1" t="s">
        <v>161</v>
      </c>
      <c r="D343" s="1">
        <v>5</v>
      </c>
      <c r="E343" s="1">
        <v>4</v>
      </c>
      <c r="F343" s="1" t="s">
        <v>193</v>
      </c>
      <c r="G343" s="10">
        <v>26.4060666666667</v>
      </c>
      <c r="H343" s="6">
        <f>1+_xlfn.COUNTIFS(A:A,A343,O:O,"&lt;"&amp;O343)</f>
        <v>9</v>
      </c>
      <c r="I343" s="2">
        <f>_xlfn.AVERAGEIF(A:A,A343,G:G)</f>
        <v>47.89229629629628</v>
      </c>
      <c r="J343" s="2">
        <f t="shared" si="48"/>
        <v>-21.48622962962958</v>
      </c>
      <c r="K343" s="2">
        <f t="shared" si="49"/>
        <v>68.51377037037042</v>
      </c>
      <c r="L343" s="2">
        <f t="shared" si="50"/>
        <v>60.997093910210175</v>
      </c>
      <c r="M343" s="2">
        <f>SUMIF(A:A,A343,L:L)</f>
        <v>2650.431602719942</v>
      </c>
      <c r="N343" s="3">
        <f t="shared" si="51"/>
        <v>0.023014023017086487</v>
      </c>
      <c r="O343" s="7">
        <f t="shared" si="52"/>
        <v>43.451768482961974</v>
      </c>
      <c r="P343" s="3">
        <f t="shared" si="53"/>
      </c>
      <c r="Q343" s="3">
        <f>IF(ISNUMBER(P343),SUMIF(A:A,A343,P:P),"")</f>
      </c>
      <c r="R343" s="3">
        <f t="shared" si="54"/>
      </c>
      <c r="S343" s="8">
        <f t="shared" si="55"/>
      </c>
    </row>
    <row r="344" spans="1:19" ht="15">
      <c r="A344" s="1">
        <v>19</v>
      </c>
      <c r="B344" s="5">
        <v>0.8263888888888888</v>
      </c>
      <c r="C344" s="1" t="s">
        <v>161</v>
      </c>
      <c r="D344" s="1">
        <v>5</v>
      </c>
      <c r="E344" s="1">
        <v>8</v>
      </c>
      <c r="F344" s="1" t="s">
        <v>197</v>
      </c>
      <c r="G344" s="10">
        <v>27.789566666666698</v>
      </c>
      <c r="H344" s="6">
        <f>1+_xlfn.COUNTIFS(A:A,A344,O:O,"&lt;"&amp;O344)</f>
        <v>8</v>
      </c>
      <c r="I344" s="2">
        <f>_xlfn.AVERAGEIF(A:A,A344,G:G)</f>
        <v>47.89229629629628</v>
      </c>
      <c r="J344" s="2">
        <f t="shared" si="48"/>
        <v>-20.102729629629582</v>
      </c>
      <c r="K344" s="2">
        <f t="shared" si="49"/>
        <v>69.89727037037042</v>
      </c>
      <c r="L344" s="2">
        <f t="shared" si="50"/>
        <v>66.27655549562762</v>
      </c>
      <c r="M344" s="2">
        <f>SUMIF(A:A,A344,L:L)</f>
        <v>2650.431602719942</v>
      </c>
      <c r="N344" s="3">
        <f t="shared" si="51"/>
        <v>0.02500594824918813</v>
      </c>
      <c r="O344" s="7">
        <f t="shared" si="52"/>
        <v>39.99048506518712</v>
      </c>
      <c r="P344" s="3">
        <f t="shared" si="53"/>
      </c>
      <c r="Q344" s="3">
        <f>IF(ISNUMBER(P344),SUMIF(A:A,A344,P:P),"")</f>
      </c>
      <c r="R344" s="3">
        <f t="shared" si="54"/>
      </c>
      <c r="S344" s="8">
        <f t="shared" si="55"/>
      </c>
    </row>
    <row r="345" spans="1:19" ht="15">
      <c r="A345" s="1">
        <v>8</v>
      </c>
      <c r="B345" s="5">
        <v>0.84375</v>
      </c>
      <c r="C345" s="1" t="s">
        <v>77</v>
      </c>
      <c r="D345" s="1">
        <v>5</v>
      </c>
      <c r="E345" s="1">
        <v>5</v>
      </c>
      <c r="F345" s="1" t="s">
        <v>96</v>
      </c>
      <c r="G345" s="10">
        <v>60.205066666666596</v>
      </c>
      <c r="H345" s="6">
        <f>1+_xlfn.COUNTIFS(A:A,A345,O:O,"&lt;"&amp;O345)</f>
        <v>1</v>
      </c>
      <c r="I345" s="2">
        <f>_xlfn.AVERAGEIF(A:A,A345,G:G)</f>
        <v>46.986999999999966</v>
      </c>
      <c r="J345" s="2">
        <f t="shared" si="48"/>
        <v>13.21806666666663</v>
      </c>
      <c r="K345" s="2">
        <f t="shared" si="49"/>
        <v>103.21806666666663</v>
      </c>
      <c r="L345" s="2">
        <f t="shared" si="50"/>
        <v>489.3529459585868</v>
      </c>
      <c r="M345" s="2">
        <f>SUMIF(A:A,A345,L:L)</f>
        <v>2302.6220231685384</v>
      </c>
      <c r="N345" s="3">
        <f t="shared" si="51"/>
        <v>0.2125198756178009</v>
      </c>
      <c r="O345" s="7">
        <f t="shared" si="52"/>
        <v>4.705442242016064</v>
      </c>
      <c r="P345" s="3">
        <f t="shared" si="53"/>
        <v>0.2125198756178009</v>
      </c>
      <c r="Q345" s="3">
        <f>IF(ISNUMBER(P345),SUMIF(A:A,A345,P:P),"")</f>
        <v>0.955497315361405</v>
      </c>
      <c r="R345" s="3">
        <f t="shared" si="54"/>
        <v>0.22241807716374157</v>
      </c>
      <c r="S345" s="8">
        <f t="shared" si="55"/>
        <v>4.4960374298345</v>
      </c>
    </row>
    <row r="346" spans="1:19" ht="15">
      <c r="A346" s="1">
        <v>8</v>
      </c>
      <c r="B346" s="5">
        <v>0.84375</v>
      </c>
      <c r="C346" s="1" t="s">
        <v>77</v>
      </c>
      <c r="D346" s="1">
        <v>5</v>
      </c>
      <c r="E346" s="1">
        <v>2</v>
      </c>
      <c r="F346" s="1" t="s">
        <v>93</v>
      </c>
      <c r="G346" s="10">
        <v>55.8688333333333</v>
      </c>
      <c r="H346" s="6">
        <f>1+_xlfn.COUNTIFS(A:A,A346,O:O,"&lt;"&amp;O346)</f>
        <v>2</v>
      </c>
      <c r="I346" s="2">
        <f>_xlfn.AVERAGEIF(A:A,A346,G:G)</f>
        <v>46.986999999999966</v>
      </c>
      <c r="J346" s="2">
        <f t="shared" si="48"/>
        <v>8.881833333333333</v>
      </c>
      <c r="K346" s="2">
        <f t="shared" si="49"/>
        <v>98.88183333333333</v>
      </c>
      <c r="L346" s="2">
        <f t="shared" si="50"/>
        <v>377.25071766299027</v>
      </c>
      <c r="M346" s="2">
        <f>SUMIF(A:A,A346,L:L)</f>
        <v>2302.6220231685384</v>
      </c>
      <c r="N346" s="3">
        <f t="shared" si="51"/>
        <v>0.1638352772913515</v>
      </c>
      <c r="O346" s="7">
        <f t="shared" si="52"/>
        <v>6.1036915646785905</v>
      </c>
      <c r="P346" s="3">
        <f t="shared" si="53"/>
        <v>0.1638352772913515</v>
      </c>
      <c r="Q346" s="3">
        <f>IF(ISNUMBER(P346),SUMIF(A:A,A346,P:P),"")</f>
        <v>0.955497315361405</v>
      </c>
      <c r="R346" s="3">
        <f t="shared" si="54"/>
        <v>0.1714659734333035</v>
      </c>
      <c r="S346" s="8">
        <f t="shared" si="55"/>
        <v>5.8320609038444475</v>
      </c>
    </row>
    <row r="347" spans="1:19" ht="15">
      <c r="A347" s="1">
        <v>8</v>
      </c>
      <c r="B347" s="5">
        <v>0.84375</v>
      </c>
      <c r="C347" s="1" t="s">
        <v>77</v>
      </c>
      <c r="D347" s="1">
        <v>5</v>
      </c>
      <c r="E347" s="1">
        <v>3</v>
      </c>
      <c r="F347" s="1" t="s">
        <v>94</v>
      </c>
      <c r="G347" s="10">
        <v>54.154733333333304</v>
      </c>
      <c r="H347" s="6">
        <f>1+_xlfn.COUNTIFS(A:A,A347,O:O,"&lt;"&amp;O347)</f>
        <v>3</v>
      </c>
      <c r="I347" s="2">
        <f>_xlfn.AVERAGEIF(A:A,A347,G:G)</f>
        <v>46.986999999999966</v>
      </c>
      <c r="J347" s="2">
        <f t="shared" si="48"/>
        <v>7.167733333333338</v>
      </c>
      <c r="K347" s="2">
        <f t="shared" si="49"/>
        <v>97.16773333333333</v>
      </c>
      <c r="L347" s="2">
        <f t="shared" si="50"/>
        <v>340.3804627242785</v>
      </c>
      <c r="M347" s="2">
        <f>SUMIF(A:A,A347,L:L)</f>
        <v>2302.6220231685384</v>
      </c>
      <c r="N347" s="3">
        <f t="shared" si="51"/>
        <v>0.14782298583937614</v>
      </c>
      <c r="O347" s="7">
        <f t="shared" si="52"/>
        <v>6.764847796313599</v>
      </c>
      <c r="P347" s="3">
        <f t="shared" si="53"/>
        <v>0.14782298583937614</v>
      </c>
      <c r="Q347" s="3">
        <f>IF(ISNUMBER(P347),SUMIF(A:A,A347,P:P),"")</f>
        <v>0.955497315361405</v>
      </c>
      <c r="R347" s="3">
        <f t="shared" si="54"/>
        <v>0.15470790285105504</v>
      </c>
      <c r="S347" s="8">
        <f t="shared" si="55"/>
        <v>6.46379390820616</v>
      </c>
    </row>
    <row r="348" spans="1:19" ht="15">
      <c r="A348" s="1">
        <v>8</v>
      </c>
      <c r="B348" s="5">
        <v>0.84375</v>
      </c>
      <c r="C348" s="1" t="s">
        <v>77</v>
      </c>
      <c r="D348" s="1">
        <v>5</v>
      </c>
      <c r="E348" s="1">
        <v>1</v>
      </c>
      <c r="F348" s="1" t="s">
        <v>92</v>
      </c>
      <c r="G348" s="10">
        <v>54.021300000000004</v>
      </c>
      <c r="H348" s="6">
        <f>1+_xlfn.COUNTIFS(A:A,A348,O:O,"&lt;"&amp;O348)</f>
        <v>4</v>
      </c>
      <c r="I348" s="2">
        <f>_xlfn.AVERAGEIF(A:A,A348,G:G)</f>
        <v>46.986999999999966</v>
      </c>
      <c r="J348" s="2">
        <f t="shared" si="48"/>
        <v>7.034300000000037</v>
      </c>
      <c r="K348" s="2">
        <f t="shared" si="49"/>
        <v>97.03430000000003</v>
      </c>
      <c r="L348" s="2">
        <f t="shared" si="50"/>
        <v>337.66625620587644</v>
      </c>
      <c r="M348" s="2">
        <f>SUMIF(A:A,A348,L:L)</f>
        <v>2302.6220231685384</v>
      </c>
      <c r="N348" s="3">
        <f t="shared" si="51"/>
        <v>0.14664423983108985</v>
      </c>
      <c r="O348" s="7">
        <f t="shared" si="52"/>
        <v>6.819224547461505</v>
      </c>
      <c r="P348" s="3">
        <f t="shared" si="53"/>
        <v>0.14664423983108985</v>
      </c>
      <c r="Q348" s="3">
        <f>IF(ISNUMBER(P348),SUMIF(A:A,A348,P:P),"")</f>
        <v>0.955497315361405</v>
      </c>
      <c r="R348" s="3">
        <f t="shared" si="54"/>
        <v>0.15347425625745842</v>
      </c>
      <c r="S348" s="8">
        <f t="shared" si="55"/>
        <v>6.51575074794606</v>
      </c>
    </row>
    <row r="349" spans="1:19" ht="15">
      <c r="A349" s="1">
        <v>8</v>
      </c>
      <c r="B349" s="5">
        <v>0.84375</v>
      </c>
      <c r="C349" s="1" t="s">
        <v>77</v>
      </c>
      <c r="D349" s="1">
        <v>5</v>
      </c>
      <c r="E349" s="1">
        <v>7</v>
      </c>
      <c r="F349" s="1" t="s">
        <v>98</v>
      </c>
      <c r="G349" s="10">
        <v>46.8396333333333</v>
      </c>
      <c r="H349" s="6">
        <f>1+_xlfn.COUNTIFS(A:A,A349,O:O,"&lt;"&amp;O349)</f>
        <v>5</v>
      </c>
      <c r="I349" s="2">
        <f>_xlfn.AVERAGEIF(A:A,A349,G:G)</f>
        <v>46.986999999999966</v>
      </c>
      <c r="J349" s="2">
        <f t="shared" si="48"/>
        <v>-0.1473666666666631</v>
      </c>
      <c r="K349" s="2">
        <f t="shared" si="49"/>
        <v>89.85263333333333</v>
      </c>
      <c r="L349" s="2">
        <f t="shared" si="50"/>
        <v>219.45737010309793</v>
      </c>
      <c r="M349" s="2">
        <f>SUMIF(A:A,A349,L:L)</f>
        <v>2302.6220231685384</v>
      </c>
      <c r="N349" s="3">
        <f t="shared" si="51"/>
        <v>0.09530759625112599</v>
      </c>
      <c r="O349" s="7">
        <f t="shared" si="52"/>
        <v>10.492343101016838</v>
      </c>
      <c r="P349" s="3">
        <f t="shared" si="53"/>
        <v>0.09530759625112599</v>
      </c>
      <c r="Q349" s="3">
        <f>IF(ISNUMBER(P349),SUMIF(A:A,A349,P:P),"")</f>
        <v>0.955497315361405</v>
      </c>
      <c r="R349" s="3">
        <f t="shared" si="54"/>
        <v>0.09974658716343653</v>
      </c>
      <c r="S349" s="8">
        <f t="shared" si="55"/>
        <v>10.025405664872348</v>
      </c>
    </row>
    <row r="350" spans="1:19" ht="15">
      <c r="A350" s="1">
        <v>8</v>
      </c>
      <c r="B350" s="5">
        <v>0.84375</v>
      </c>
      <c r="C350" s="1" t="s">
        <v>77</v>
      </c>
      <c r="D350" s="1">
        <v>5</v>
      </c>
      <c r="E350" s="1">
        <v>4</v>
      </c>
      <c r="F350" s="1" t="s">
        <v>95</v>
      </c>
      <c r="G350" s="10">
        <v>46.1261666666666</v>
      </c>
      <c r="H350" s="6">
        <f>1+_xlfn.COUNTIFS(A:A,A350,O:O,"&lt;"&amp;O350)</f>
        <v>6</v>
      </c>
      <c r="I350" s="2">
        <f>_xlfn.AVERAGEIF(A:A,A350,G:G)</f>
        <v>46.986999999999966</v>
      </c>
      <c r="J350" s="2">
        <f t="shared" si="48"/>
        <v>-0.8608333333333675</v>
      </c>
      <c r="K350" s="2">
        <f t="shared" si="49"/>
        <v>89.13916666666663</v>
      </c>
      <c r="L350" s="2">
        <f t="shared" si="50"/>
        <v>210.26108070812455</v>
      </c>
      <c r="M350" s="2">
        <f>SUMIF(A:A,A350,L:L)</f>
        <v>2302.6220231685384</v>
      </c>
      <c r="N350" s="3">
        <f t="shared" si="51"/>
        <v>0.09131376256828873</v>
      </c>
      <c r="O350" s="7">
        <f t="shared" si="52"/>
        <v>10.951251726727973</v>
      </c>
      <c r="P350" s="3">
        <f t="shared" si="53"/>
        <v>0.09131376256828873</v>
      </c>
      <c r="Q350" s="3">
        <f>IF(ISNUMBER(P350),SUMIF(A:A,A350,P:P),"")</f>
        <v>0.955497315361405</v>
      </c>
      <c r="R350" s="3">
        <f t="shared" si="54"/>
        <v>0.09556673901668727</v>
      </c>
      <c r="S350" s="8">
        <f t="shared" si="55"/>
        <v>10.463891624735528</v>
      </c>
    </row>
    <row r="351" spans="1:19" ht="15">
      <c r="A351" s="1">
        <v>8</v>
      </c>
      <c r="B351" s="5">
        <v>0.84375</v>
      </c>
      <c r="C351" s="1" t="s">
        <v>77</v>
      </c>
      <c r="D351" s="1">
        <v>5</v>
      </c>
      <c r="E351" s="1">
        <v>6</v>
      </c>
      <c r="F351" s="1" t="s">
        <v>97</v>
      </c>
      <c r="G351" s="10">
        <v>35.881133333333295</v>
      </c>
      <c r="H351" s="6">
        <f>1+_xlfn.COUNTIFS(A:A,A351,O:O,"&lt;"&amp;O351)</f>
        <v>7</v>
      </c>
      <c r="I351" s="2">
        <f>_xlfn.AVERAGEIF(A:A,A351,G:G)</f>
        <v>46.986999999999966</v>
      </c>
      <c r="J351" s="2">
        <f t="shared" si="48"/>
        <v>-11.105866666666671</v>
      </c>
      <c r="K351" s="2">
        <f t="shared" si="49"/>
        <v>78.89413333333333</v>
      </c>
      <c r="L351" s="2">
        <f t="shared" si="50"/>
        <v>113.70961934087575</v>
      </c>
      <c r="M351" s="2">
        <f>SUMIF(A:A,A351,L:L)</f>
        <v>2302.6220231685384</v>
      </c>
      <c r="N351" s="3">
        <f t="shared" si="51"/>
        <v>0.04938266819163176</v>
      </c>
      <c r="O351" s="7">
        <f t="shared" si="52"/>
        <v>20.250019624688022</v>
      </c>
      <c r="P351" s="3">
        <f t="shared" si="53"/>
        <v>0.04938266819163176</v>
      </c>
      <c r="Q351" s="3">
        <f>IF(ISNUMBER(P351),SUMIF(A:A,A351,P:P),"")</f>
        <v>0.955497315361405</v>
      </c>
      <c r="R351" s="3">
        <f t="shared" si="54"/>
        <v>0.05168268648976096</v>
      </c>
      <c r="S351" s="8">
        <f t="shared" si="55"/>
        <v>19.34883938740517</v>
      </c>
    </row>
    <row r="352" spans="1:19" ht="15">
      <c r="A352" s="1">
        <v>8</v>
      </c>
      <c r="B352" s="5">
        <v>0.84375</v>
      </c>
      <c r="C352" s="1" t="s">
        <v>77</v>
      </c>
      <c r="D352" s="1">
        <v>5</v>
      </c>
      <c r="E352" s="1">
        <v>9</v>
      </c>
      <c r="F352" s="1" t="s">
        <v>99</v>
      </c>
      <c r="G352" s="10">
        <v>35.6391666666666</v>
      </c>
      <c r="H352" s="6">
        <f>1+_xlfn.COUNTIFS(A:A,A352,O:O,"&lt;"&amp;O352)</f>
        <v>8</v>
      </c>
      <c r="I352" s="2">
        <f>_xlfn.AVERAGEIF(A:A,A352,G:G)</f>
        <v>46.986999999999966</v>
      </c>
      <c r="J352" s="2">
        <f t="shared" si="48"/>
        <v>-11.34783333333337</v>
      </c>
      <c r="K352" s="2">
        <f t="shared" si="49"/>
        <v>78.65216666666663</v>
      </c>
      <c r="L352" s="2">
        <f t="shared" si="50"/>
        <v>112.07070872575537</v>
      </c>
      <c r="M352" s="2">
        <f>SUMIF(A:A,A352,L:L)</f>
        <v>2302.6220231685384</v>
      </c>
      <c r="N352" s="3">
        <f t="shared" si="51"/>
        <v>0.04867090977074028</v>
      </c>
      <c r="O352" s="7">
        <f t="shared" si="52"/>
        <v>20.546153846525684</v>
      </c>
      <c r="P352" s="3">
        <f t="shared" si="53"/>
        <v>0.04867090977074028</v>
      </c>
      <c r="Q352" s="3">
        <f>IF(ISNUMBER(P352),SUMIF(A:A,A352,P:P),"")</f>
        <v>0.955497315361405</v>
      </c>
      <c r="R352" s="3">
        <f t="shared" si="54"/>
        <v>0.05093777762455681</v>
      </c>
      <c r="S352" s="8">
        <f t="shared" si="55"/>
        <v>19.6317948413577</v>
      </c>
    </row>
    <row r="353" spans="1:19" ht="15">
      <c r="A353" s="1">
        <v>8</v>
      </c>
      <c r="B353" s="5">
        <v>0.84375</v>
      </c>
      <c r="C353" s="1" t="s">
        <v>77</v>
      </c>
      <c r="D353" s="1">
        <v>5</v>
      </c>
      <c r="E353" s="1">
        <v>10</v>
      </c>
      <c r="F353" s="1" t="s">
        <v>100</v>
      </c>
      <c r="G353" s="10">
        <v>34.1469666666667</v>
      </c>
      <c r="H353" s="6">
        <f>1+_xlfn.COUNTIFS(A:A,A353,O:O,"&lt;"&amp;O353)</f>
        <v>9</v>
      </c>
      <c r="I353" s="2">
        <f>_xlfn.AVERAGEIF(A:A,A353,G:G)</f>
        <v>46.986999999999966</v>
      </c>
      <c r="J353" s="2">
        <f t="shared" si="48"/>
        <v>-12.840033333333267</v>
      </c>
      <c r="K353" s="2">
        <f t="shared" si="49"/>
        <v>77.15996666666673</v>
      </c>
      <c r="L353" s="2">
        <f t="shared" si="50"/>
        <v>102.47286173895303</v>
      </c>
      <c r="M353" s="2">
        <f>SUMIF(A:A,A353,L:L)</f>
        <v>2302.6220231685384</v>
      </c>
      <c r="N353" s="3">
        <f t="shared" si="51"/>
        <v>0.04450268463859499</v>
      </c>
      <c r="O353" s="7">
        <f t="shared" si="52"/>
        <v>22.470554487239838</v>
      </c>
      <c r="P353" s="3">
        <f t="shared" si="53"/>
      </c>
      <c r="Q353" s="3">
        <f>IF(ISNUMBER(P353),SUMIF(A:A,A353,P:P),"")</f>
      </c>
      <c r="R353" s="3">
        <f t="shared" si="54"/>
      </c>
      <c r="S353" s="8">
        <f t="shared" si="55"/>
      </c>
    </row>
    <row r="354" spans="1:19" ht="15">
      <c r="A354" s="1">
        <v>20</v>
      </c>
      <c r="B354" s="5">
        <v>0.8506944444444445</v>
      </c>
      <c r="C354" s="1" t="s">
        <v>161</v>
      </c>
      <c r="D354" s="1">
        <v>6</v>
      </c>
      <c r="E354" s="1">
        <v>5</v>
      </c>
      <c r="F354" s="1" t="s">
        <v>203</v>
      </c>
      <c r="G354" s="10">
        <v>75.47773333333329</v>
      </c>
      <c r="H354" s="6">
        <f>1+_xlfn.COUNTIFS(A:A,A354,O:O,"&lt;"&amp;O354)</f>
        <v>1</v>
      </c>
      <c r="I354" s="2">
        <f>_xlfn.AVERAGEIF(A:A,A354,G:G)</f>
        <v>50.2970296296296</v>
      </c>
      <c r="J354" s="2">
        <f t="shared" si="48"/>
        <v>25.180703703703692</v>
      </c>
      <c r="K354" s="2">
        <f t="shared" si="49"/>
        <v>115.1807037037037</v>
      </c>
      <c r="L354" s="2">
        <f t="shared" si="50"/>
        <v>1003.0917127558471</v>
      </c>
      <c r="M354" s="2">
        <f>SUMIF(A:A,A354,L:L)</f>
        <v>3079.592187810839</v>
      </c>
      <c r="N354" s="3">
        <f t="shared" si="51"/>
        <v>0.32572225527981535</v>
      </c>
      <c r="O354" s="7">
        <f t="shared" si="52"/>
        <v>3.070100319491337</v>
      </c>
      <c r="P354" s="3">
        <f t="shared" si="53"/>
        <v>0.32572225527981535</v>
      </c>
      <c r="Q354" s="3">
        <f>IF(ISNUMBER(P354),SUMIF(A:A,A354,P:P),"")</f>
        <v>0.9200505480280561</v>
      </c>
      <c r="R354" s="3">
        <f t="shared" si="54"/>
        <v>0.35402647819506844</v>
      </c>
      <c r="S354" s="8">
        <f t="shared" si="55"/>
        <v>2.824647481449115</v>
      </c>
    </row>
    <row r="355" spans="1:19" ht="15">
      <c r="A355" s="1">
        <v>20</v>
      </c>
      <c r="B355" s="5">
        <v>0.8506944444444445</v>
      </c>
      <c r="C355" s="1" t="s">
        <v>161</v>
      </c>
      <c r="D355" s="1">
        <v>6</v>
      </c>
      <c r="E355" s="1">
        <v>1</v>
      </c>
      <c r="F355" s="1" t="s">
        <v>199</v>
      </c>
      <c r="G355" s="10">
        <v>67.3117999999999</v>
      </c>
      <c r="H355" s="6">
        <f>1+_xlfn.COUNTIFS(A:A,A355,O:O,"&lt;"&amp;O355)</f>
        <v>2</v>
      </c>
      <c r="I355" s="2">
        <f>_xlfn.AVERAGEIF(A:A,A355,G:G)</f>
        <v>50.2970296296296</v>
      </c>
      <c r="J355" s="2">
        <f t="shared" si="48"/>
        <v>17.014770370370307</v>
      </c>
      <c r="K355" s="2">
        <f t="shared" si="49"/>
        <v>107.01477037037031</v>
      </c>
      <c r="L355" s="2">
        <f t="shared" si="50"/>
        <v>614.5474985169443</v>
      </c>
      <c r="M355" s="2">
        <f>SUMIF(A:A,A355,L:L)</f>
        <v>3079.592187810839</v>
      </c>
      <c r="N355" s="3">
        <f t="shared" si="51"/>
        <v>0.19955483097708532</v>
      </c>
      <c r="O355" s="7">
        <f t="shared" si="52"/>
        <v>5.0111540527667255</v>
      </c>
      <c r="P355" s="3">
        <f t="shared" si="53"/>
        <v>0.19955483097708532</v>
      </c>
      <c r="Q355" s="3">
        <f>IF(ISNUMBER(P355),SUMIF(A:A,A355,P:P),"")</f>
        <v>0.9200505480280561</v>
      </c>
      <c r="R355" s="3">
        <f t="shared" si="54"/>
        <v>0.21689550797485108</v>
      </c>
      <c r="S355" s="8">
        <f t="shared" si="55"/>
        <v>4.61051503250104</v>
      </c>
    </row>
    <row r="356" spans="1:19" ht="15">
      <c r="A356" s="1">
        <v>20</v>
      </c>
      <c r="B356" s="5">
        <v>0.8506944444444445</v>
      </c>
      <c r="C356" s="1" t="s">
        <v>161</v>
      </c>
      <c r="D356" s="1">
        <v>6</v>
      </c>
      <c r="E356" s="1">
        <v>3</v>
      </c>
      <c r="F356" s="1" t="s">
        <v>201</v>
      </c>
      <c r="G356" s="10">
        <v>64.9951666666666</v>
      </c>
      <c r="H356" s="6">
        <f>1+_xlfn.COUNTIFS(A:A,A356,O:O,"&lt;"&amp;O356)</f>
        <v>3</v>
      </c>
      <c r="I356" s="2">
        <f>_xlfn.AVERAGEIF(A:A,A356,G:G)</f>
        <v>50.2970296296296</v>
      </c>
      <c r="J356" s="2">
        <f t="shared" si="48"/>
        <v>14.698137037037007</v>
      </c>
      <c r="K356" s="2">
        <f t="shared" si="49"/>
        <v>104.69813703703701</v>
      </c>
      <c r="L356" s="2">
        <f t="shared" si="50"/>
        <v>534.7975276223374</v>
      </c>
      <c r="M356" s="2">
        <f>SUMIF(A:A,A356,L:L)</f>
        <v>3079.592187810839</v>
      </c>
      <c r="N356" s="3">
        <f t="shared" si="51"/>
        <v>0.1736585544472705</v>
      </c>
      <c r="O356" s="7">
        <f t="shared" si="52"/>
        <v>5.758426374000706</v>
      </c>
      <c r="P356" s="3">
        <f t="shared" si="53"/>
        <v>0.1736585544472705</v>
      </c>
      <c r="Q356" s="3">
        <f>IF(ISNUMBER(P356),SUMIF(A:A,A356,P:P),"")</f>
        <v>0.9200505480280561</v>
      </c>
      <c r="R356" s="3">
        <f t="shared" si="54"/>
        <v>0.18874892778388405</v>
      </c>
      <c r="S356" s="8">
        <f t="shared" si="55"/>
        <v>5.298043341178561</v>
      </c>
    </row>
    <row r="357" spans="1:19" ht="15">
      <c r="A357" s="1">
        <v>20</v>
      </c>
      <c r="B357" s="5">
        <v>0.8506944444444445</v>
      </c>
      <c r="C357" s="1" t="s">
        <v>161</v>
      </c>
      <c r="D357" s="1">
        <v>6</v>
      </c>
      <c r="E357" s="1">
        <v>6</v>
      </c>
      <c r="F357" s="1" t="s">
        <v>204</v>
      </c>
      <c r="G357" s="10">
        <v>55.6981</v>
      </c>
      <c r="H357" s="6">
        <f>1+_xlfn.COUNTIFS(A:A,A357,O:O,"&lt;"&amp;O357)</f>
        <v>4</v>
      </c>
      <c r="I357" s="2">
        <f>_xlfn.AVERAGEIF(A:A,A357,G:G)</f>
        <v>50.2970296296296</v>
      </c>
      <c r="J357" s="2">
        <f t="shared" si="48"/>
        <v>5.401070370370398</v>
      </c>
      <c r="K357" s="2">
        <f t="shared" si="49"/>
        <v>95.4010703703704</v>
      </c>
      <c r="L357" s="2">
        <f t="shared" si="50"/>
        <v>306.14664593028556</v>
      </c>
      <c r="M357" s="2">
        <f>SUMIF(A:A,A357,L:L)</f>
        <v>3079.592187810839</v>
      </c>
      <c r="N357" s="3">
        <f t="shared" si="51"/>
        <v>0.09941142438990053</v>
      </c>
      <c r="O357" s="7">
        <f t="shared" si="52"/>
        <v>10.05920603328155</v>
      </c>
      <c r="P357" s="3">
        <f t="shared" si="53"/>
        <v>0.09941142438990053</v>
      </c>
      <c r="Q357" s="3">
        <f>IF(ISNUMBER(P357),SUMIF(A:A,A357,P:P),"")</f>
        <v>0.9200505480280561</v>
      </c>
      <c r="R357" s="3">
        <f t="shared" si="54"/>
        <v>0.10804995943208663</v>
      </c>
      <c r="S357" s="8">
        <f t="shared" si="55"/>
        <v>9.254978023647817</v>
      </c>
    </row>
    <row r="358" spans="1:19" ht="15">
      <c r="A358" s="1">
        <v>20</v>
      </c>
      <c r="B358" s="5">
        <v>0.8506944444444445</v>
      </c>
      <c r="C358" s="1" t="s">
        <v>161</v>
      </c>
      <c r="D358" s="1">
        <v>6</v>
      </c>
      <c r="E358" s="1">
        <v>2</v>
      </c>
      <c r="F358" s="1" t="s">
        <v>200</v>
      </c>
      <c r="G358" s="10">
        <v>50.3238333333333</v>
      </c>
      <c r="H358" s="6">
        <f>1+_xlfn.COUNTIFS(A:A,A358,O:O,"&lt;"&amp;O358)</f>
        <v>5</v>
      </c>
      <c r="I358" s="2">
        <f>_xlfn.AVERAGEIF(A:A,A358,G:G)</f>
        <v>50.2970296296296</v>
      </c>
      <c r="J358" s="2">
        <f t="shared" si="48"/>
        <v>0.026803703703699</v>
      </c>
      <c r="K358" s="2">
        <f t="shared" si="49"/>
        <v>90.0268037037037</v>
      </c>
      <c r="L358" s="2">
        <f t="shared" si="50"/>
        <v>221.7627733968412</v>
      </c>
      <c r="M358" s="2">
        <f>SUMIF(A:A,A358,L:L)</f>
        <v>3079.592187810839</v>
      </c>
      <c r="N358" s="3">
        <f t="shared" si="51"/>
        <v>0.07201043510715087</v>
      </c>
      <c r="O358" s="7">
        <f t="shared" si="52"/>
        <v>13.886876235534602</v>
      </c>
      <c r="P358" s="3">
        <f t="shared" si="53"/>
        <v>0.07201043510715087</v>
      </c>
      <c r="Q358" s="3">
        <f>IF(ISNUMBER(P358),SUMIF(A:A,A358,P:P),"")</f>
        <v>0.9200505480280561</v>
      </c>
      <c r="R358" s="3">
        <f t="shared" si="54"/>
        <v>0.07826791175929497</v>
      </c>
      <c r="S358" s="8">
        <f t="shared" si="55"/>
        <v>12.776628090901399</v>
      </c>
    </row>
    <row r="359" spans="1:19" ht="15">
      <c r="A359" s="1">
        <v>20</v>
      </c>
      <c r="B359" s="5">
        <v>0.8506944444444445</v>
      </c>
      <c r="C359" s="1" t="s">
        <v>161</v>
      </c>
      <c r="D359" s="1">
        <v>6</v>
      </c>
      <c r="E359" s="1">
        <v>4</v>
      </c>
      <c r="F359" s="1" t="s">
        <v>202</v>
      </c>
      <c r="G359" s="10">
        <v>44.1414</v>
      </c>
      <c r="H359" s="6">
        <f>1+_xlfn.COUNTIFS(A:A,A359,O:O,"&lt;"&amp;O359)</f>
        <v>6</v>
      </c>
      <c r="I359" s="2">
        <f>_xlfn.AVERAGEIF(A:A,A359,G:G)</f>
        <v>50.2970296296296</v>
      </c>
      <c r="J359" s="2">
        <f t="shared" si="48"/>
        <v>-6.155629629629601</v>
      </c>
      <c r="K359" s="2">
        <f t="shared" si="49"/>
        <v>83.8443703703704</v>
      </c>
      <c r="L359" s="2">
        <f t="shared" si="50"/>
        <v>153.0343218760264</v>
      </c>
      <c r="M359" s="2">
        <f>SUMIF(A:A,A359,L:L)</f>
        <v>3079.592187810839</v>
      </c>
      <c r="N359" s="3">
        <f t="shared" si="51"/>
        <v>0.04969304782683336</v>
      </c>
      <c r="O359" s="7">
        <f t="shared" si="52"/>
        <v>20.123539282290064</v>
      </c>
      <c r="P359" s="3">
        <f t="shared" si="53"/>
        <v>0.04969304782683336</v>
      </c>
      <c r="Q359" s="3">
        <f>IF(ISNUMBER(P359),SUMIF(A:A,A359,P:P),"")</f>
        <v>0.9200505480280561</v>
      </c>
      <c r="R359" s="3">
        <f t="shared" si="54"/>
        <v>0.05401121485481472</v>
      </c>
      <c r="S359" s="8">
        <f t="shared" si="55"/>
        <v>18.514673344935083</v>
      </c>
    </row>
    <row r="360" spans="1:19" ht="15">
      <c r="A360" s="1">
        <v>20</v>
      </c>
      <c r="B360" s="5">
        <v>0.8506944444444445</v>
      </c>
      <c r="C360" s="1" t="s">
        <v>161</v>
      </c>
      <c r="D360" s="1">
        <v>6</v>
      </c>
      <c r="E360" s="1">
        <v>7</v>
      </c>
      <c r="F360" s="1" t="s">
        <v>205</v>
      </c>
      <c r="G360" s="10">
        <v>23.391933333333302</v>
      </c>
      <c r="H360" s="6">
        <f>1+_xlfn.COUNTIFS(A:A,A360,O:O,"&lt;"&amp;O360)</f>
        <v>9</v>
      </c>
      <c r="I360" s="2">
        <f>_xlfn.AVERAGEIF(A:A,A360,G:G)</f>
        <v>50.2970296296296</v>
      </c>
      <c r="J360" s="2">
        <f t="shared" si="48"/>
        <v>-26.905096296296296</v>
      </c>
      <c r="K360" s="2">
        <f t="shared" si="49"/>
        <v>63.09490370370371</v>
      </c>
      <c r="L360" s="2">
        <f t="shared" si="50"/>
        <v>44.06625171365272</v>
      </c>
      <c r="M360" s="2">
        <f>SUMIF(A:A,A360,L:L)</f>
        <v>3079.592187810839</v>
      </c>
      <c r="N360" s="3">
        <f t="shared" si="51"/>
        <v>0.014309119203532493</v>
      </c>
      <c r="O360" s="7">
        <f t="shared" si="52"/>
        <v>69.88550348739355</v>
      </c>
      <c r="P360" s="3">
        <f t="shared" si="53"/>
      </c>
      <c r="Q360" s="3">
        <f>IF(ISNUMBER(P360),SUMIF(A:A,A360,P:P),"")</f>
      </c>
      <c r="R360" s="3">
        <f t="shared" si="54"/>
      </c>
      <c r="S360" s="8">
        <f t="shared" si="55"/>
      </c>
    </row>
    <row r="361" spans="1:19" ht="15">
      <c r="A361" s="1">
        <v>20</v>
      </c>
      <c r="B361" s="5">
        <v>0.8506944444444445</v>
      </c>
      <c r="C361" s="1" t="s">
        <v>161</v>
      </c>
      <c r="D361" s="1">
        <v>6</v>
      </c>
      <c r="E361" s="1">
        <v>8</v>
      </c>
      <c r="F361" s="1" t="s">
        <v>206</v>
      </c>
      <c r="G361" s="10">
        <v>42.9933</v>
      </c>
      <c r="H361" s="6">
        <f>1+_xlfn.COUNTIFS(A:A,A361,O:O,"&lt;"&amp;O361)</f>
        <v>7</v>
      </c>
      <c r="I361" s="2">
        <f>_xlfn.AVERAGEIF(A:A,A361,G:G)</f>
        <v>50.2970296296296</v>
      </c>
      <c r="J361" s="2">
        <f t="shared" si="48"/>
        <v>-7.303729629629601</v>
      </c>
      <c r="K361" s="2">
        <f t="shared" si="49"/>
        <v>82.6962703703704</v>
      </c>
      <c r="L361" s="2">
        <f t="shared" si="50"/>
        <v>142.84729923849738</v>
      </c>
      <c r="M361" s="2">
        <f>SUMIF(A:A,A361,L:L)</f>
        <v>3079.592187810839</v>
      </c>
      <c r="N361" s="3">
        <f t="shared" si="51"/>
        <v>0.04638513495517142</v>
      </c>
      <c r="O361" s="7">
        <f t="shared" si="52"/>
        <v>21.558630819257996</v>
      </c>
      <c r="P361" s="3">
        <f t="shared" si="53"/>
      </c>
      <c r="Q361" s="3">
        <f>IF(ISNUMBER(P361),SUMIF(A:A,A361,P:P),"")</f>
      </c>
      <c r="R361" s="3">
        <f t="shared" si="54"/>
      </c>
      <c r="S361" s="8">
        <f t="shared" si="55"/>
      </c>
    </row>
    <row r="362" spans="1:19" ht="15">
      <c r="A362" s="1">
        <v>20</v>
      </c>
      <c r="B362" s="5">
        <v>0.8506944444444445</v>
      </c>
      <c r="C362" s="1" t="s">
        <v>161</v>
      </c>
      <c r="D362" s="1">
        <v>6</v>
      </c>
      <c r="E362" s="1">
        <v>9</v>
      </c>
      <c r="F362" s="1" t="s">
        <v>207</v>
      </c>
      <c r="G362" s="10">
        <v>28.34</v>
      </c>
      <c r="H362" s="6">
        <f>1+_xlfn.COUNTIFS(A:A,A362,O:O,"&lt;"&amp;O362)</f>
        <v>8</v>
      </c>
      <c r="I362" s="2">
        <f>_xlfn.AVERAGEIF(A:A,A362,G:G)</f>
        <v>50.2970296296296</v>
      </c>
      <c r="J362" s="2">
        <f t="shared" si="48"/>
        <v>-21.9570296296296</v>
      </c>
      <c r="K362" s="2">
        <f t="shared" si="49"/>
        <v>68.0429703703704</v>
      </c>
      <c r="L362" s="2">
        <f t="shared" si="50"/>
        <v>59.298156760407224</v>
      </c>
      <c r="M362" s="2">
        <f>SUMIF(A:A,A362,L:L)</f>
        <v>3079.592187810839</v>
      </c>
      <c r="N362" s="3">
        <f t="shared" si="51"/>
        <v>0.019255197813240317</v>
      </c>
      <c r="O362" s="7">
        <f t="shared" si="52"/>
        <v>51.93402891516269</v>
      </c>
      <c r="P362" s="3">
        <f t="shared" si="53"/>
      </c>
      <c r="Q362" s="3">
        <f>IF(ISNUMBER(P362),SUMIF(A:A,A362,P:P),"")</f>
      </c>
      <c r="R362" s="3">
        <f t="shared" si="54"/>
      </c>
      <c r="S362" s="8">
        <f t="shared" si="55"/>
      </c>
    </row>
    <row r="363" spans="1:19" ht="15">
      <c r="A363" s="1">
        <v>12</v>
      </c>
      <c r="B363" s="5">
        <v>0.8541666666666666</v>
      </c>
      <c r="C363" s="1" t="s">
        <v>125</v>
      </c>
      <c r="D363" s="1">
        <v>4</v>
      </c>
      <c r="E363" s="1">
        <v>11</v>
      </c>
      <c r="F363" s="1" t="s">
        <v>135</v>
      </c>
      <c r="G363" s="10">
        <v>87.9384666666666</v>
      </c>
      <c r="H363" s="6">
        <f>1+_xlfn.COUNTIFS(A:A,A363,O:O,"&lt;"&amp;O363)</f>
        <v>1</v>
      </c>
      <c r="I363" s="2">
        <f>_xlfn.AVERAGEIF(A:A,A363,G:G)</f>
        <v>47.34329444444444</v>
      </c>
      <c r="J363" s="2">
        <f t="shared" si="48"/>
        <v>40.59517222222216</v>
      </c>
      <c r="K363" s="2">
        <f t="shared" si="49"/>
        <v>130.59517222222217</v>
      </c>
      <c r="L363" s="2">
        <f t="shared" si="50"/>
        <v>2529.331539901406</v>
      </c>
      <c r="M363" s="2">
        <f>SUMIF(A:A,A363,L:L)</f>
        <v>5139.39428763188</v>
      </c>
      <c r="N363" s="3">
        <f t="shared" si="51"/>
        <v>0.4921458441101367</v>
      </c>
      <c r="O363" s="7">
        <f t="shared" si="52"/>
        <v>2.0319180014780565</v>
      </c>
      <c r="P363" s="3">
        <f t="shared" si="53"/>
        <v>0.4921458441101367</v>
      </c>
      <c r="Q363" s="3">
        <f>IF(ISNUMBER(P363),SUMIF(A:A,A363,P:P),"")</f>
        <v>0.8291785908668523</v>
      </c>
      <c r="R363" s="3">
        <f t="shared" si="54"/>
        <v>0.593534190982464</v>
      </c>
      <c r="S363" s="8">
        <f t="shared" si="55"/>
        <v>1.6848229052225656</v>
      </c>
    </row>
    <row r="364" spans="1:19" ht="15">
      <c r="A364" s="1">
        <v>12</v>
      </c>
      <c r="B364" s="5">
        <v>0.8541666666666666</v>
      </c>
      <c r="C364" s="1" t="s">
        <v>125</v>
      </c>
      <c r="D364" s="1">
        <v>4</v>
      </c>
      <c r="E364" s="1">
        <v>12</v>
      </c>
      <c r="F364" s="1" t="s">
        <v>136</v>
      </c>
      <c r="G364" s="10">
        <v>65.1043666666666</v>
      </c>
      <c r="H364" s="6">
        <f>1+_xlfn.COUNTIFS(A:A,A364,O:O,"&lt;"&amp;O364)</f>
        <v>2</v>
      </c>
      <c r="I364" s="2">
        <f>_xlfn.AVERAGEIF(A:A,A364,G:G)</f>
        <v>47.34329444444444</v>
      </c>
      <c r="J364" s="2">
        <f t="shared" si="48"/>
        <v>17.761072222222168</v>
      </c>
      <c r="K364" s="2">
        <f t="shared" si="49"/>
        <v>107.76107222222217</v>
      </c>
      <c r="L364" s="2">
        <f t="shared" si="50"/>
        <v>642.6911828309605</v>
      </c>
      <c r="M364" s="2">
        <f>SUMIF(A:A,A364,L:L)</f>
        <v>5139.39428763188</v>
      </c>
      <c r="N364" s="3">
        <f t="shared" si="51"/>
        <v>0.12505193158221348</v>
      </c>
      <c r="O364" s="7">
        <f t="shared" si="52"/>
        <v>7.9966777589722025</v>
      </c>
      <c r="P364" s="3">
        <f t="shared" si="53"/>
        <v>0.12505193158221348</v>
      </c>
      <c r="Q364" s="3">
        <f>IF(ISNUMBER(P364),SUMIF(A:A,A364,P:P),"")</f>
        <v>0.8291785908668523</v>
      </c>
      <c r="R364" s="3">
        <f t="shared" si="54"/>
        <v>0.1508142310469929</v>
      </c>
      <c r="S364" s="8">
        <f t="shared" si="55"/>
        <v>6.63067399580087</v>
      </c>
    </row>
    <row r="365" spans="1:19" ht="15">
      <c r="A365" s="1">
        <v>12</v>
      </c>
      <c r="B365" s="5">
        <v>0.8541666666666666</v>
      </c>
      <c r="C365" s="1" t="s">
        <v>125</v>
      </c>
      <c r="D365" s="1">
        <v>4</v>
      </c>
      <c r="E365" s="1">
        <v>8</v>
      </c>
      <c r="F365" s="1" t="s">
        <v>133</v>
      </c>
      <c r="G365" s="10">
        <v>57.6609666666667</v>
      </c>
      <c r="H365" s="6">
        <f>1+_xlfn.COUNTIFS(A:A,A365,O:O,"&lt;"&amp;O365)</f>
        <v>3</v>
      </c>
      <c r="I365" s="2">
        <f>_xlfn.AVERAGEIF(A:A,A365,G:G)</f>
        <v>47.34329444444444</v>
      </c>
      <c r="J365" s="2">
        <f t="shared" si="48"/>
        <v>10.317672222222264</v>
      </c>
      <c r="K365" s="2">
        <f t="shared" si="49"/>
        <v>100.31767222222226</v>
      </c>
      <c r="L365" s="2">
        <f t="shared" si="50"/>
        <v>411.19203068913254</v>
      </c>
      <c r="M365" s="2">
        <f>SUMIF(A:A,A365,L:L)</f>
        <v>5139.39428763188</v>
      </c>
      <c r="N365" s="3">
        <f t="shared" si="51"/>
        <v>0.08000787790862429</v>
      </c>
      <c r="O365" s="7">
        <f t="shared" si="52"/>
        <v>12.498769197979277</v>
      </c>
      <c r="P365" s="3">
        <f t="shared" si="53"/>
        <v>0.08000787790862429</v>
      </c>
      <c r="Q365" s="3">
        <f>IF(ISNUMBER(P365),SUMIF(A:A,A365,P:P),"")</f>
        <v>0.8291785908668523</v>
      </c>
      <c r="R365" s="3">
        <f t="shared" si="54"/>
        <v>0.0964905254306931</v>
      </c>
      <c r="S365" s="8">
        <f t="shared" si="55"/>
        <v>10.363711831150477</v>
      </c>
    </row>
    <row r="366" spans="1:19" ht="15">
      <c r="A366" s="1">
        <v>12</v>
      </c>
      <c r="B366" s="5">
        <v>0.8541666666666666</v>
      </c>
      <c r="C366" s="1" t="s">
        <v>125</v>
      </c>
      <c r="D366" s="1">
        <v>4</v>
      </c>
      <c r="E366" s="1">
        <v>4</v>
      </c>
      <c r="F366" s="1" t="s">
        <v>129</v>
      </c>
      <c r="G366" s="10">
        <v>57.654300000000006</v>
      </c>
      <c r="H366" s="6">
        <f>1+_xlfn.COUNTIFS(A:A,A366,O:O,"&lt;"&amp;O366)</f>
        <v>4</v>
      </c>
      <c r="I366" s="2">
        <f>_xlfn.AVERAGEIF(A:A,A366,G:G)</f>
        <v>47.34329444444444</v>
      </c>
      <c r="J366" s="2">
        <f t="shared" si="48"/>
        <v>10.311005555555568</v>
      </c>
      <c r="K366" s="2">
        <f t="shared" si="49"/>
        <v>100.31100555555557</v>
      </c>
      <c r="L366" s="2">
        <f t="shared" si="50"/>
        <v>411.0275867678334</v>
      </c>
      <c r="M366" s="2">
        <f>SUMIF(A:A,A366,L:L)</f>
        <v>5139.39428763188</v>
      </c>
      <c r="N366" s="3">
        <f t="shared" si="51"/>
        <v>0.07997588115723768</v>
      </c>
      <c r="O366" s="7">
        <f t="shared" si="52"/>
        <v>12.50376970569335</v>
      </c>
      <c r="P366" s="3">
        <f t="shared" si="53"/>
        <v>0.07997588115723768</v>
      </c>
      <c r="Q366" s="3">
        <f>IF(ISNUMBER(P366),SUMIF(A:A,A366,P:P),"")</f>
        <v>0.8291785908668523</v>
      </c>
      <c r="R366" s="3">
        <f t="shared" si="54"/>
        <v>0.09645193693873366</v>
      </c>
      <c r="S366" s="8">
        <f t="shared" si="55"/>
        <v>10.367858145090448</v>
      </c>
    </row>
    <row r="367" spans="1:19" ht="15">
      <c r="A367" s="1">
        <v>12</v>
      </c>
      <c r="B367" s="5">
        <v>0.8541666666666666</v>
      </c>
      <c r="C367" s="1" t="s">
        <v>125</v>
      </c>
      <c r="D367" s="1">
        <v>4</v>
      </c>
      <c r="E367" s="1">
        <v>5</v>
      </c>
      <c r="F367" s="1" t="s">
        <v>130</v>
      </c>
      <c r="G367" s="10">
        <v>50.478666666666705</v>
      </c>
      <c r="H367" s="6">
        <f>1+_xlfn.COUNTIFS(A:A,A367,O:O,"&lt;"&amp;O367)</f>
        <v>5</v>
      </c>
      <c r="I367" s="2">
        <f>_xlfn.AVERAGEIF(A:A,A367,G:G)</f>
        <v>47.34329444444444</v>
      </c>
      <c r="J367" s="2">
        <f t="shared" si="48"/>
        <v>3.1353722222222657</v>
      </c>
      <c r="K367" s="2">
        <f t="shared" si="49"/>
        <v>93.13537222222226</v>
      </c>
      <c r="L367" s="2">
        <f t="shared" si="50"/>
        <v>267.23337313841984</v>
      </c>
      <c r="M367" s="2">
        <f>SUMIF(A:A,A367,L:L)</f>
        <v>5139.39428763188</v>
      </c>
      <c r="N367" s="3">
        <f t="shared" si="51"/>
        <v>0.05199705610864021</v>
      </c>
      <c r="O367" s="7">
        <f t="shared" si="52"/>
        <v>19.231858009627448</v>
      </c>
      <c r="P367" s="3">
        <f t="shared" si="53"/>
        <v>0.05199705610864021</v>
      </c>
      <c r="Q367" s="3">
        <f>IF(ISNUMBER(P367),SUMIF(A:A,A367,P:P),"")</f>
        <v>0.8291785908668523</v>
      </c>
      <c r="R367" s="3">
        <f t="shared" si="54"/>
        <v>0.06270911560111636</v>
      </c>
      <c r="S367" s="8">
        <f t="shared" si="55"/>
        <v>15.946644924174274</v>
      </c>
    </row>
    <row r="368" spans="1:19" ht="15">
      <c r="A368" s="1">
        <v>12</v>
      </c>
      <c r="B368" s="5">
        <v>0.8541666666666666</v>
      </c>
      <c r="C368" s="1" t="s">
        <v>125</v>
      </c>
      <c r="D368" s="1">
        <v>4</v>
      </c>
      <c r="E368" s="1">
        <v>1</v>
      </c>
      <c r="F368" s="1" t="s">
        <v>126</v>
      </c>
      <c r="G368" s="10">
        <v>32.9867333333333</v>
      </c>
      <c r="H368" s="6">
        <f>1+_xlfn.COUNTIFS(A:A,A368,O:O,"&lt;"&amp;O368)</f>
        <v>10</v>
      </c>
      <c r="I368" s="2">
        <f>_xlfn.AVERAGEIF(A:A,A368,G:G)</f>
        <v>47.34329444444444</v>
      </c>
      <c r="J368" s="2">
        <f t="shared" si="48"/>
        <v>-14.35656111111114</v>
      </c>
      <c r="K368" s="2">
        <f t="shared" si="49"/>
        <v>75.64343888888885</v>
      </c>
      <c r="L368" s="2">
        <f t="shared" si="50"/>
        <v>93.56031732025767</v>
      </c>
      <c r="M368" s="2">
        <f>SUMIF(A:A,A368,L:L)</f>
        <v>5139.39428763188</v>
      </c>
      <c r="N368" s="3">
        <f t="shared" si="51"/>
        <v>0.018204541641300732</v>
      </c>
      <c r="O368" s="7">
        <f t="shared" si="52"/>
        <v>54.931347336496245</v>
      </c>
      <c r="P368" s="3">
        <f t="shared" si="53"/>
      </c>
      <c r="Q368" s="3">
        <f>IF(ISNUMBER(P368),SUMIF(A:A,A368,P:P),"")</f>
      </c>
      <c r="R368" s="3">
        <f t="shared" si="54"/>
      </c>
      <c r="S368" s="8">
        <f t="shared" si="55"/>
      </c>
    </row>
    <row r="369" spans="1:19" ht="15">
      <c r="A369" s="1">
        <v>12</v>
      </c>
      <c r="B369" s="5">
        <v>0.8541666666666666</v>
      </c>
      <c r="C369" s="1" t="s">
        <v>125</v>
      </c>
      <c r="D369" s="1">
        <v>4</v>
      </c>
      <c r="E369" s="1">
        <v>2</v>
      </c>
      <c r="F369" s="1" t="s">
        <v>127</v>
      </c>
      <c r="G369" s="10">
        <v>26.6994333333333</v>
      </c>
      <c r="H369" s="6">
        <f>1+_xlfn.COUNTIFS(A:A,A369,O:O,"&lt;"&amp;O369)</f>
        <v>11</v>
      </c>
      <c r="I369" s="2">
        <f>_xlfn.AVERAGEIF(A:A,A369,G:G)</f>
        <v>47.34329444444444</v>
      </c>
      <c r="J369" s="2">
        <f t="shared" si="48"/>
        <v>-20.64386111111114</v>
      </c>
      <c r="K369" s="2">
        <f t="shared" si="49"/>
        <v>69.35613888888886</v>
      </c>
      <c r="L369" s="2">
        <f t="shared" si="50"/>
        <v>64.15925380910787</v>
      </c>
      <c r="M369" s="2">
        <f>SUMIF(A:A,A369,L:L)</f>
        <v>5139.39428763188</v>
      </c>
      <c r="N369" s="3">
        <f t="shared" si="51"/>
        <v>0.0124838162278207</v>
      </c>
      <c r="O369" s="7">
        <f t="shared" si="52"/>
        <v>80.10371041600715</v>
      </c>
      <c r="P369" s="3">
        <f t="shared" si="53"/>
      </c>
      <c r="Q369" s="3">
        <f>IF(ISNUMBER(P369),SUMIF(A:A,A369,P:P),"")</f>
      </c>
      <c r="R369" s="3">
        <f t="shared" si="54"/>
      </c>
      <c r="S369" s="8">
        <f t="shared" si="55"/>
      </c>
    </row>
    <row r="370" spans="1:19" ht="15">
      <c r="A370" s="1">
        <v>12</v>
      </c>
      <c r="B370" s="5">
        <v>0.8541666666666666</v>
      </c>
      <c r="C370" s="1" t="s">
        <v>125</v>
      </c>
      <c r="D370" s="1">
        <v>4</v>
      </c>
      <c r="E370" s="1">
        <v>3</v>
      </c>
      <c r="F370" s="1" t="s">
        <v>128</v>
      </c>
      <c r="G370" s="10">
        <v>47.3621666666667</v>
      </c>
      <c r="H370" s="6">
        <f>1+_xlfn.COUNTIFS(A:A,A370,O:O,"&lt;"&amp;O370)</f>
        <v>6</v>
      </c>
      <c r="I370" s="2">
        <f>_xlfn.AVERAGEIF(A:A,A370,G:G)</f>
        <v>47.34329444444444</v>
      </c>
      <c r="J370" s="2">
        <f t="shared" si="48"/>
        <v>0.0188722222222637</v>
      </c>
      <c r="K370" s="2">
        <f t="shared" si="49"/>
        <v>90.01887222222226</v>
      </c>
      <c r="L370" s="2">
        <f t="shared" si="50"/>
        <v>221.65726406436346</v>
      </c>
      <c r="M370" s="2">
        <f>SUMIF(A:A,A370,L:L)</f>
        <v>5139.39428763188</v>
      </c>
      <c r="N370" s="3">
        <f t="shared" si="51"/>
        <v>0.043129063788273435</v>
      </c>
      <c r="O370" s="7">
        <f t="shared" si="52"/>
        <v>23.186220895244535</v>
      </c>
      <c r="P370" s="3">
        <f t="shared" si="53"/>
      </c>
      <c r="Q370" s="3">
        <f>IF(ISNUMBER(P370),SUMIF(A:A,A370,P:P),"")</f>
      </c>
      <c r="R370" s="3">
        <f t="shared" si="54"/>
      </c>
      <c r="S370" s="8">
        <f t="shared" si="55"/>
      </c>
    </row>
    <row r="371" spans="1:19" ht="15">
      <c r="A371" s="1">
        <v>12</v>
      </c>
      <c r="B371" s="5">
        <v>0.8541666666666666</v>
      </c>
      <c r="C371" s="1" t="s">
        <v>125</v>
      </c>
      <c r="D371" s="1">
        <v>4</v>
      </c>
      <c r="E371" s="1">
        <v>6</v>
      </c>
      <c r="F371" s="1" t="s">
        <v>131</v>
      </c>
      <c r="G371" s="10">
        <v>38.465500000000006</v>
      </c>
      <c r="H371" s="6">
        <f>1+_xlfn.COUNTIFS(A:A,A371,O:O,"&lt;"&amp;O371)</f>
        <v>9</v>
      </c>
      <c r="I371" s="2">
        <f>_xlfn.AVERAGEIF(A:A,A371,G:G)</f>
        <v>47.34329444444444</v>
      </c>
      <c r="J371" s="2">
        <f t="shared" si="48"/>
        <v>-8.877794444444433</v>
      </c>
      <c r="K371" s="2">
        <f t="shared" si="49"/>
        <v>81.12220555555557</v>
      </c>
      <c r="L371" s="2">
        <f t="shared" si="50"/>
        <v>129.9737274292653</v>
      </c>
      <c r="M371" s="2">
        <f>SUMIF(A:A,A371,L:L)</f>
        <v>5139.39428763188</v>
      </c>
      <c r="N371" s="3">
        <f t="shared" si="51"/>
        <v>0.02528969760931776</v>
      </c>
      <c r="O371" s="7">
        <f t="shared" si="52"/>
        <v>39.5417934784463</v>
      </c>
      <c r="P371" s="3">
        <f t="shared" si="53"/>
      </c>
      <c r="Q371" s="3">
        <f>IF(ISNUMBER(P371),SUMIF(A:A,A371,P:P),"")</f>
      </c>
      <c r="R371" s="3">
        <f t="shared" si="54"/>
      </c>
      <c r="S371" s="8">
        <f t="shared" si="55"/>
      </c>
    </row>
    <row r="372" spans="1:19" ht="15">
      <c r="A372" s="1">
        <v>12</v>
      </c>
      <c r="B372" s="5">
        <v>0.8541666666666666</v>
      </c>
      <c r="C372" s="1" t="s">
        <v>125</v>
      </c>
      <c r="D372" s="1">
        <v>4</v>
      </c>
      <c r="E372" s="1">
        <v>7</v>
      </c>
      <c r="F372" s="1" t="s">
        <v>132</v>
      </c>
      <c r="G372" s="10">
        <v>19.7115333333333</v>
      </c>
      <c r="H372" s="6">
        <f>1+_xlfn.COUNTIFS(A:A,A372,O:O,"&lt;"&amp;O372)</f>
        <v>12</v>
      </c>
      <c r="I372" s="2">
        <f>_xlfn.AVERAGEIF(A:A,A372,G:G)</f>
        <v>47.34329444444444</v>
      </c>
      <c r="J372" s="2">
        <f t="shared" si="48"/>
        <v>-27.63176111111114</v>
      </c>
      <c r="K372" s="2">
        <f t="shared" si="49"/>
        <v>62.36823888888886</v>
      </c>
      <c r="L372" s="2">
        <f t="shared" si="50"/>
        <v>42.18624977933126</v>
      </c>
      <c r="M372" s="2">
        <f>SUMIF(A:A,A372,L:L)</f>
        <v>5139.39428763188</v>
      </c>
      <c r="N372" s="3">
        <f t="shared" si="51"/>
        <v>0.008208408893797826</v>
      </c>
      <c r="O372" s="7">
        <f t="shared" si="52"/>
        <v>121.82628971560955</v>
      </c>
      <c r="P372" s="3">
        <f t="shared" si="53"/>
      </c>
      <c r="Q372" s="3">
        <f>IF(ISNUMBER(P372),SUMIF(A:A,A372,P:P),"")</f>
      </c>
      <c r="R372" s="3">
        <f t="shared" si="54"/>
      </c>
      <c r="S372" s="8">
        <f t="shared" si="55"/>
      </c>
    </row>
    <row r="373" spans="1:19" ht="15">
      <c r="A373" s="1">
        <v>12</v>
      </c>
      <c r="B373" s="5">
        <v>0.8541666666666666</v>
      </c>
      <c r="C373" s="1" t="s">
        <v>125</v>
      </c>
      <c r="D373" s="1">
        <v>4</v>
      </c>
      <c r="E373" s="1">
        <v>9</v>
      </c>
      <c r="F373" s="1" t="s">
        <v>134</v>
      </c>
      <c r="G373" s="10">
        <v>39.2538333333334</v>
      </c>
      <c r="H373" s="6">
        <f>1+_xlfn.COUNTIFS(A:A,A373,O:O,"&lt;"&amp;O373)</f>
        <v>8</v>
      </c>
      <c r="I373" s="2">
        <f>_xlfn.AVERAGEIF(A:A,A373,G:G)</f>
        <v>47.34329444444444</v>
      </c>
      <c r="J373" s="2">
        <f t="shared" si="48"/>
        <v>-8.089461111111042</v>
      </c>
      <c r="K373" s="2">
        <f t="shared" si="49"/>
        <v>81.91053888888896</v>
      </c>
      <c r="L373" s="2">
        <f t="shared" si="50"/>
        <v>136.26919894891756</v>
      </c>
      <c r="M373" s="2">
        <f>SUMIF(A:A,A373,L:L)</f>
        <v>5139.39428763188</v>
      </c>
      <c r="N373" s="3">
        <f t="shared" si="51"/>
        <v>0.026514641866815677</v>
      </c>
      <c r="O373" s="7">
        <f t="shared" si="52"/>
        <v>37.71501063537076</v>
      </c>
      <c r="P373" s="3">
        <f t="shared" si="53"/>
      </c>
      <c r="Q373" s="3">
        <f>IF(ISNUMBER(P373),SUMIF(A:A,A373,P:P),"")</f>
      </c>
      <c r="R373" s="3">
        <f t="shared" si="54"/>
      </c>
      <c r="S373" s="8">
        <f t="shared" si="55"/>
      </c>
    </row>
    <row r="374" spans="1:19" ht="15">
      <c r="A374" s="1">
        <v>12</v>
      </c>
      <c r="B374" s="5">
        <v>0.8541666666666666</v>
      </c>
      <c r="C374" s="1" t="s">
        <v>125</v>
      </c>
      <c r="D374" s="1">
        <v>4</v>
      </c>
      <c r="E374" s="1">
        <v>13</v>
      </c>
      <c r="F374" s="1" t="s">
        <v>137</v>
      </c>
      <c r="G374" s="10">
        <v>44.8035666666666</v>
      </c>
      <c r="H374" s="6">
        <f>1+_xlfn.COUNTIFS(A:A,A374,O:O,"&lt;"&amp;O374)</f>
        <v>7</v>
      </c>
      <c r="I374" s="2">
        <f>_xlfn.AVERAGEIF(A:A,A374,G:G)</f>
        <v>47.34329444444444</v>
      </c>
      <c r="J374" s="2">
        <f t="shared" si="48"/>
        <v>-2.5397277777778413</v>
      </c>
      <c r="K374" s="2">
        <f t="shared" si="49"/>
        <v>87.46027222222216</v>
      </c>
      <c r="L374" s="2">
        <f t="shared" si="50"/>
        <v>190.11256295288317</v>
      </c>
      <c r="M374" s="2">
        <f>SUMIF(A:A,A374,L:L)</f>
        <v>5139.39428763188</v>
      </c>
      <c r="N374" s="3">
        <f t="shared" si="51"/>
        <v>0.03699123910582133</v>
      </c>
      <c r="O374" s="7">
        <f t="shared" si="52"/>
        <v>27.03342802708735</v>
      </c>
      <c r="P374" s="3">
        <f t="shared" si="53"/>
      </c>
      <c r="Q374" s="3">
        <f>IF(ISNUMBER(P374),SUMIF(A:A,A374,P:P),"")</f>
      </c>
      <c r="R374" s="3">
        <f t="shared" si="54"/>
      </c>
      <c r="S374" s="8">
        <f t="shared" si="55"/>
      </c>
    </row>
    <row r="375" spans="1:19" ht="15">
      <c r="A375" s="1">
        <v>9</v>
      </c>
      <c r="B375" s="5">
        <v>0.8645833333333334</v>
      </c>
      <c r="C375" s="1" t="s">
        <v>77</v>
      </c>
      <c r="D375" s="1">
        <v>6</v>
      </c>
      <c r="E375" s="1">
        <v>10</v>
      </c>
      <c r="F375" s="1" t="s">
        <v>109</v>
      </c>
      <c r="G375" s="10">
        <v>69.5421333333334</v>
      </c>
      <c r="H375" s="6">
        <f>1+_xlfn.COUNTIFS(A:A,A375,O:O,"&lt;"&amp;O375)</f>
        <v>1</v>
      </c>
      <c r="I375" s="2">
        <f>_xlfn.AVERAGEIF(A:A,A375,G:G)</f>
        <v>45.448355555555565</v>
      </c>
      <c r="J375" s="2">
        <f t="shared" si="48"/>
        <v>24.09377777777783</v>
      </c>
      <c r="K375" s="2">
        <f t="shared" si="49"/>
        <v>114.09377777777783</v>
      </c>
      <c r="L375" s="2">
        <f t="shared" si="50"/>
        <v>939.7620140497787</v>
      </c>
      <c r="M375" s="2">
        <f>SUMIF(A:A,A375,L:L)</f>
        <v>1925.2855674528669</v>
      </c>
      <c r="N375" s="3">
        <f t="shared" si="51"/>
        <v>0.48811564888686837</v>
      </c>
      <c r="O375" s="7">
        <f t="shared" si="52"/>
        <v>2.048694817059168</v>
      </c>
      <c r="P375" s="3">
        <f t="shared" si="53"/>
        <v>0.48811564888686837</v>
      </c>
      <c r="Q375" s="3">
        <f>IF(ISNUMBER(P375),SUMIF(A:A,A375,P:P),"")</f>
        <v>0.9552600712645685</v>
      </c>
      <c r="R375" s="3">
        <f t="shared" si="54"/>
        <v>0.5109767105001084</v>
      </c>
      <c r="S375" s="8">
        <f t="shared" si="55"/>
        <v>1.9570363569432934</v>
      </c>
    </row>
    <row r="376" spans="1:19" ht="15">
      <c r="A376" s="1">
        <v>9</v>
      </c>
      <c r="B376" s="5">
        <v>0.8645833333333334</v>
      </c>
      <c r="C376" s="1" t="s">
        <v>77</v>
      </c>
      <c r="D376" s="1">
        <v>6</v>
      </c>
      <c r="E376" s="1">
        <v>1</v>
      </c>
      <c r="F376" s="1" t="s">
        <v>101</v>
      </c>
      <c r="G376" s="10">
        <v>52.51503333333331</v>
      </c>
      <c r="H376" s="6">
        <f>1+_xlfn.COUNTIFS(A:A,A376,O:O,"&lt;"&amp;O376)</f>
        <v>2</v>
      </c>
      <c r="I376" s="2">
        <f>_xlfn.AVERAGEIF(A:A,A376,G:G)</f>
        <v>45.448355555555565</v>
      </c>
      <c r="J376" s="2">
        <f t="shared" si="48"/>
        <v>7.066677777777741</v>
      </c>
      <c r="K376" s="2">
        <f t="shared" si="49"/>
        <v>97.06667777777774</v>
      </c>
      <c r="L376" s="2">
        <f t="shared" si="50"/>
        <v>338.32286676748816</v>
      </c>
      <c r="M376" s="2">
        <f>SUMIF(A:A,A376,L:L)</f>
        <v>1925.2855674528669</v>
      </c>
      <c r="N376" s="3">
        <f t="shared" si="51"/>
        <v>0.17572607019284203</v>
      </c>
      <c r="O376" s="7">
        <f t="shared" si="52"/>
        <v>5.690675258956162</v>
      </c>
      <c r="P376" s="3">
        <f t="shared" si="53"/>
        <v>0.17572607019284203</v>
      </c>
      <c r="Q376" s="3">
        <f>IF(ISNUMBER(P376),SUMIF(A:A,A376,P:P),"")</f>
        <v>0.9552600712645685</v>
      </c>
      <c r="R376" s="3">
        <f t="shared" si="54"/>
        <v>0.18395626016296981</v>
      </c>
      <c r="S376" s="8">
        <f t="shared" si="55"/>
        <v>5.436074853413979</v>
      </c>
    </row>
    <row r="377" spans="1:19" ht="15">
      <c r="A377" s="1">
        <v>9</v>
      </c>
      <c r="B377" s="5">
        <v>0.8645833333333334</v>
      </c>
      <c r="C377" s="1" t="s">
        <v>77</v>
      </c>
      <c r="D377" s="1">
        <v>6</v>
      </c>
      <c r="E377" s="1">
        <v>4</v>
      </c>
      <c r="F377" s="1" t="s">
        <v>104</v>
      </c>
      <c r="G377" s="10">
        <v>52.283866666666704</v>
      </c>
      <c r="H377" s="6">
        <f>1+_xlfn.COUNTIFS(A:A,A377,O:O,"&lt;"&amp;O377)</f>
        <v>3</v>
      </c>
      <c r="I377" s="2">
        <f>_xlfn.AVERAGEIF(A:A,A377,G:G)</f>
        <v>45.448355555555565</v>
      </c>
      <c r="J377" s="2">
        <f t="shared" si="48"/>
        <v>6.835511111111138</v>
      </c>
      <c r="K377" s="2">
        <f t="shared" si="49"/>
        <v>96.83551111111115</v>
      </c>
      <c r="L377" s="2">
        <f t="shared" si="50"/>
        <v>333.66272142185005</v>
      </c>
      <c r="M377" s="2">
        <f>SUMIF(A:A,A377,L:L)</f>
        <v>1925.2855674528669</v>
      </c>
      <c r="N377" s="3">
        <f t="shared" si="51"/>
        <v>0.17330557454044723</v>
      </c>
      <c r="O377" s="7">
        <f t="shared" si="52"/>
        <v>5.770154841537502</v>
      </c>
      <c r="P377" s="3">
        <f t="shared" si="53"/>
        <v>0.17330557454044723</v>
      </c>
      <c r="Q377" s="3">
        <f>IF(ISNUMBER(P377),SUMIF(A:A,A377,P:P),"")</f>
        <v>0.9552600712645685</v>
      </c>
      <c r="R377" s="3">
        <f t="shared" si="54"/>
        <v>0.1814223997775037</v>
      </c>
      <c r="S377" s="8">
        <f t="shared" si="55"/>
        <v>5.511998525134709</v>
      </c>
    </row>
    <row r="378" spans="1:19" ht="15">
      <c r="A378" s="1">
        <v>9</v>
      </c>
      <c r="B378" s="5">
        <v>0.8645833333333334</v>
      </c>
      <c r="C378" s="1" t="s">
        <v>77</v>
      </c>
      <c r="D378" s="1">
        <v>6</v>
      </c>
      <c r="E378" s="1">
        <v>6</v>
      </c>
      <c r="F378" s="1" t="s">
        <v>106</v>
      </c>
      <c r="G378" s="10">
        <v>29.7140333333333</v>
      </c>
      <c r="H378" s="6">
        <f>1+_xlfn.COUNTIFS(A:A,A378,O:O,"&lt;"&amp;O378)</f>
        <v>6</v>
      </c>
      <c r="I378" s="2">
        <f>_xlfn.AVERAGEIF(A:A,A378,G:G)</f>
        <v>45.448355555555565</v>
      </c>
      <c r="J378" s="2">
        <f t="shared" si="48"/>
        <v>-15.734322222222264</v>
      </c>
      <c r="K378" s="2">
        <f t="shared" si="49"/>
        <v>74.26567777777774</v>
      </c>
      <c r="L378" s="2">
        <f t="shared" si="50"/>
        <v>86.13713908319588</v>
      </c>
      <c r="M378" s="2">
        <f>SUMIF(A:A,A378,L:L)</f>
        <v>1925.2855674528669</v>
      </c>
      <c r="N378" s="3">
        <f t="shared" si="51"/>
        <v>0.0447399287354314</v>
      </c>
      <c r="O378" s="7">
        <f t="shared" si="52"/>
        <v>22.351399035824986</v>
      </c>
      <c r="P378" s="3">
        <f t="shared" si="53"/>
      </c>
      <c r="Q378" s="3">
        <f>IF(ISNUMBER(P378),SUMIF(A:A,A378,P:P),"")</f>
      </c>
      <c r="R378" s="3">
        <f t="shared" si="54"/>
      </c>
      <c r="S378" s="8">
        <f t="shared" si="55"/>
      </c>
    </row>
    <row r="379" spans="1:19" ht="15">
      <c r="A379" s="1">
        <v>9</v>
      </c>
      <c r="B379" s="5">
        <v>0.8645833333333334</v>
      </c>
      <c r="C379" s="1" t="s">
        <v>77</v>
      </c>
      <c r="D379" s="1">
        <v>6</v>
      </c>
      <c r="E379" s="1">
        <v>8</v>
      </c>
      <c r="F379" s="1" t="s">
        <v>107</v>
      </c>
      <c r="G379" s="10">
        <v>35.204800000000006</v>
      </c>
      <c r="H379" s="6">
        <f>1+_xlfn.COUNTIFS(A:A,A379,O:O,"&lt;"&amp;O379)</f>
        <v>4</v>
      </c>
      <c r="I379" s="2">
        <f>_xlfn.AVERAGEIF(A:A,A379,G:G)</f>
        <v>45.448355555555565</v>
      </c>
      <c r="J379" s="2">
        <f t="shared" si="48"/>
        <v>-10.24355555555556</v>
      </c>
      <c r="K379" s="2">
        <f t="shared" si="49"/>
        <v>79.75644444444444</v>
      </c>
      <c r="L379" s="2">
        <f t="shared" si="50"/>
        <v>119.74765656041333</v>
      </c>
      <c r="M379" s="2">
        <f>SUMIF(A:A,A379,L:L)</f>
        <v>1925.2855674528669</v>
      </c>
      <c r="N379" s="3">
        <f t="shared" si="51"/>
        <v>0.06219734806345547</v>
      </c>
      <c r="O379" s="7">
        <f t="shared" si="52"/>
        <v>16.077855907614776</v>
      </c>
      <c r="P379" s="3">
        <f t="shared" si="53"/>
        <v>0.06219734806345547</v>
      </c>
      <c r="Q379" s="3">
        <f>IF(ISNUMBER(P379),SUMIF(A:A,A379,P:P),"")</f>
        <v>0.9552600712645685</v>
      </c>
      <c r="R379" s="3">
        <f t="shared" si="54"/>
        <v>0.06511038191004774</v>
      </c>
      <c r="S379" s="8">
        <f t="shared" si="55"/>
        <v>15.358533780089553</v>
      </c>
    </row>
    <row r="380" spans="1:19" ht="15">
      <c r="A380" s="1">
        <v>9</v>
      </c>
      <c r="B380" s="5">
        <v>0.8645833333333334</v>
      </c>
      <c r="C380" s="1" t="s">
        <v>77</v>
      </c>
      <c r="D380" s="1">
        <v>6</v>
      </c>
      <c r="E380" s="1">
        <v>9</v>
      </c>
      <c r="F380" s="1" t="s">
        <v>108</v>
      </c>
      <c r="G380" s="10">
        <v>33.430266666666704</v>
      </c>
      <c r="H380" s="6">
        <f>1+_xlfn.COUNTIFS(A:A,A380,O:O,"&lt;"&amp;O380)</f>
        <v>5</v>
      </c>
      <c r="I380" s="2">
        <f>_xlfn.AVERAGEIF(A:A,A380,G:G)</f>
        <v>45.448355555555565</v>
      </c>
      <c r="J380" s="2">
        <f t="shared" si="48"/>
        <v>-12.018088888888862</v>
      </c>
      <c r="K380" s="2">
        <f t="shared" si="49"/>
        <v>77.98191111111115</v>
      </c>
      <c r="L380" s="2">
        <f t="shared" si="50"/>
        <v>107.65316957014066</v>
      </c>
      <c r="M380" s="2">
        <f>SUMIF(A:A,A380,L:L)</f>
        <v>1925.2855674528669</v>
      </c>
      <c r="N380" s="3">
        <f t="shared" si="51"/>
        <v>0.05591542958095547</v>
      </c>
      <c r="O380" s="7">
        <f t="shared" si="52"/>
        <v>17.88415125295926</v>
      </c>
      <c r="P380" s="3">
        <f t="shared" si="53"/>
        <v>0.05591542958095547</v>
      </c>
      <c r="Q380" s="3">
        <f>IF(ISNUMBER(P380),SUMIF(A:A,A380,P:P),"")</f>
        <v>0.9552600712645685</v>
      </c>
      <c r="R380" s="3">
        <f t="shared" si="54"/>
        <v>0.0585342476493704</v>
      </c>
      <c r="S380" s="8">
        <f t="shared" si="55"/>
        <v>17.084015600408183</v>
      </c>
    </row>
    <row r="381" spans="1:19" ht="15">
      <c r="A381" s="1">
        <v>21</v>
      </c>
      <c r="B381" s="5">
        <v>0.8715277777777778</v>
      </c>
      <c r="C381" s="1" t="s">
        <v>161</v>
      </c>
      <c r="D381" s="1">
        <v>7</v>
      </c>
      <c r="E381" s="1">
        <v>3</v>
      </c>
      <c r="F381" s="1" t="s">
        <v>210</v>
      </c>
      <c r="G381" s="10">
        <v>75.92790000000011</v>
      </c>
      <c r="H381" s="6">
        <f>1+_xlfn.COUNTIFS(A:A,A381,O:O,"&lt;"&amp;O381)</f>
        <v>1</v>
      </c>
      <c r="I381" s="2">
        <f>_xlfn.AVERAGEIF(A:A,A381,G:G)</f>
        <v>46.87233611111112</v>
      </c>
      <c r="J381" s="2">
        <f t="shared" si="48"/>
        <v>29.05556388888899</v>
      </c>
      <c r="K381" s="2">
        <f t="shared" si="49"/>
        <v>119.055563888889</v>
      </c>
      <c r="L381" s="2">
        <f t="shared" si="50"/>
        <v>1265.640798944129</v>
      </c>
      <c r="M381" s="2">
        <f>SUMIF(A:A,A381,L:L)</f>
        <v>3720.0869823800467</v>
      </c>
      <c r="N381" s="3">
        <f t="shared" si="51"/>
        <v>0.3402180661201621</v>
      </c>
      <c r="O381" s="7">
        <f t="shared" si="52"/>
        <v>2.9392912945628487</v>
      </c>
      <c r="P381" s="3">
        <f t="shared" si="53"/>
        <v>0.3402180661201621</v>
      </c>
      <c r="Q381" s="3">
        <f>IF(ISNUMBER(P381),SUMIF(A:A,A381,P:P),"")</f>
        <v>0.8994000951860012</v>
      </c>
      <c r="R381" s="3">
        <f t="shared" si="54"/>
        <v>0.3782722149365606</v>
      </c>
      <c r="S381" s="8">
        <f t="shared" si="55"/>
        <v>2.6435988701092104</v>
      </c>
    </row>
    <row r="382" spans="1:19" ht="15">
      <c r="A382" s="1">
        <v>21</v>
      </c>
      <c r="B382" s="5">
        <v>0.8715277777777778</v>
      </c>
      <c r="C382" s="1" t="s">
        <v>161</v>
      </c>
      <c r="D382" s="1">
        <v>7</v>
      </c>
      <c r="E382" s="1">
        <v>6</v>
      </c>
      <c r="F382" s="1" t="s">
        <v>213</v>
      </c>
      <c r="G382" s="10">
        <v>53.783866666666704</v>
      </c>
      <c r="H382" s="6">
        <f>1+_xlfn.COUNTIFS(A:A,A382,O:O,"&lt;"&amp;O382)</f>
        <v>2</v>
      </c>
      <c r="I382" s="2">
        <f>_xlfn.AVERAGEIF(A:A,A382,G:G)</f>
        <v>46.87233611111112</v>
      </c>
      <c r="J382" s="2">
        <f t="shared" si="48"/>
        <v>6.911530555555586</v>
      </c>
      <c r="K382" s="2">
        <f t="shared" si="49"/>
        <v>96.91153055555559</v>
      </c>
      <c r="L382" s="2">
        <f t="shared" si="50"/>
        <v>335.18808878759165</v>
      </c>
      <c r="M382" s="2">
        <f>SUMIF(A:A,A382,L:L)</f>
        <v>3720.0869823800467</v>
      </c>
      <c r="N382" s="3">
        <f t="shared" si="51"/>
        <v>0.09010221814037912</v>
      </c>
      <c r="O382" s="7">
        <f t="shared" si="52"/>
        <v>11.098505904061113</v>
      </c>
      <c r="P382" s="3">
        <f t="shared" si="53"/>
        <v>0.09010221814037912</v>
      </c>
      <c r="Q382" s="3">
        <f>IF(ISNUMBER(P382),SUMIF(A:A,A382,P:P),"")</f>
        <v>0.8994000951860012</v>
      </c>
      <c r="R382" s="3">
        <f t="shared" si="54"/>
        <v>0.10018035201758063</v>
      </c>
      <c r="S382" s="8">
        <f t="shared" si="55"/>
        <v>9.981997266534961</v>
      </c>
    </row>
    <row r="383" spans="1:19" ht="15">
      <c r="A383" s="1">
        <v>21</v>
      </c>
      <c r="B383" s="5">
        <v>0.8715277777777778</v>
      </c>
      <c r="C383" s="1" t="s">
        <v>161</v>
      </c>
      <c r="D383" s="1">
        <v>7</v>
      </c>
      <c r="E383" s="1">
        <v>7</v>
      </c>
      <c r="F383" s="1" t="s">
        <v>214</v>
      </c>
      <c r="G383" s="10">
        <v>53.723600000000005</v>
      </c>
      <c r="H383" s="6">
        <f>1+_xlfn.COUNTIFS(A:A,A383,O:O,"&lt;"&amp;O383)</f>
        <v>3</v>
      </c>
      <c r="I383" s="2">
        <f>_xlfn.AVERAGEIF(A:A,A383,G:G)</f>
        <v>46.87233611111112</v>
      </c>
      <c r="J383" s="2">
        <f aca="true" t="shared" si="56" ref="J383:J436">G383-I383</f>
        <v>6.851263888888887</v>
      </c>
      <c r="K383" s="2">
        <f aca="true" t="shared" si="57" ref="K383:K436">90+J383</f>
        <v>96.8512638888889</v>
      </c>
      <c r="L383" s="2">
        <f aca="true" t="shared" si="58" ref="L383:L436">EXP(0.06*K383)</f>
        <v>333.9782373881452</v>
      </c>
      <c r="M383" s="2">
        <f>SUMIF(A:A,A383,L:L)</f>
        <v>3720.0869823800467</v>
      </c>
      <c r="N383" s="3">
        <f aca="true" t="shared" si="59" ref="N383:N436">L383/M383</f>
        <v>0.08977699687400098</v>
      </c>
      <c r="O383" s="7">
        <f aca="true" t="shared" si="60" ref="O383:O436">1/N383</f>
        <v>11.138710747959932</v>
      </c>
      <c r="P383" s="3">
        <f aca="true" t="shared" si="61" ref="P383:P436">IF(O383&gt;21,"",N383)</f>
        <v>0.08977699687400098</v>
      </c>
      <c r="Q383" s="3">
        <f>IF(ISNUMBER(P383),SUMIF(A:A,A383,P:P),"")</f>
        <v>0.8994000951860012</v>
      </c>
      <c r="R383" s="3">
        <f aca="true" t="shared" si="62" ref="R383:R436">_xlfn.IFERROR(P383*(1/Q383),"")</f>
        <v>0.09981875402785517</v>
      </c>
      <c r="S383" s="8">
        <f aca="true" t="shared" si="63" ref="S383:S436">_xlfn.IFERROR(1/R383,"")</f>
        <v>10.018157506964497</v>
      </c>
    </row>
    <row r="384" spans="1:19" ht="15">
      <c r="A384" s="1">
        <v>21</v>
      </c>
      <c r="B384" s="5">
        <v>0.8715277777777778</v>
      </c>
      <c r="C384" s="1" t="s">
        <v>161</v>
      </c>
      <c r="D384" s="1">
        <v>7</v>
      </c>
      <c r="E384" s="1">
        <v>2</v>
      </c>
      <c r="F384" s="1" t="s">
        <v>209</v>
      </c>
      <c r="G384" s="10">
        <v>53.285566666666696</v>
      </c>
      <c r="H384" s="6">
        <f>1+_xlfn.COUNTIFS(A:A,A384,O:O,"&lt;"&amp;O384)</f>
        <v>4</v>
      </c>
      <c r="I384" s="2">
        <f>_xlfn.AVERAGEIF(A:A,A384,G:G)</f>
        <v>46.87233611111112</v>
      </c>
      <c r="J384" s="2">
        <f t="shared" si="56"/>
        <v>6.413230555555579</v>
      </c>
      <c r="K384" s="2">
        <f t="shared" si="57"/>
        <v>96.41323055555557</v>
      </c>
      <c r="L384" s="2">
        <f t="shared" si="58"/>
        <v>325.314964096686</v>
      </c>
      <c r="M384" s="2">
        <f>SUMIF(A:A,A384,L:L)</f>
        <v>3720.0869823800467</v>
      </c>
      <c r="N384" s="3">
        <f t="shared" si="59"/>
        <v>0.08744821442012499</v>
      </c>
      <c r="O384" s="7">
        <f t="shared" si="60"/>
        <v>11.435339264855978</v>
      </c>
      <c r="P384" s="3">
        <f t="shared" si="61"/>
        <v>0.08744821442012499</v>
      </c>
      <c r="Q384" s="3">
        <f>IF(ISNUMBER(P384),SUMIF(A:A,A384,P:P),"")</f>
        <v>0.8994000951860012</v>
      </c>
      <c r="R384" s="3">
        <f t="shared" si="62"/>
        <v>0.09722949206719862</v>
      </c>
      <c r="S384" s="8">
        <f t="shared" si="63"/>
        <v>10.284945223295683</v>
      </c>
    </row>
    <row r="385" spans="1:19" ht="15">
      <c r="A385" s="1">
        <v>21</v>
      </c>
      <c r="B385" s="5">
        <v>0.8715277777777778</v>
      </c>
      <c r="C385" s="1" t="s">
        <v>161</v>
      </c>
      <c r="D385" s="1">
        <v>7</v>
      </c>
      <c r="E385" s="1">
        <v>9</v>
      </c>
      <c r="F385" s="1" t="s">
        <v>216</v>
      </c>
      <c r="G385" s="10">
        <v>51.24603333333339</v>
      </c>
      <c r="H385" s="6">
        <f>1+_xlfn.COUNTIFS(A:A,A385,O:O,"&lt;"&amp;O385)</f>
        <v>5</v>
      </c>
      <c r="I385" s="2">
        <f>_xlfn.AVERAGEIF(A:A,A385,G:G)</f>
        <v>46.87233611111112</v>
      </c>
      <c r="J385" s="2">
        <f t="shared" si="56"/>
        <v>4.373697222222276</v>
      </c>
      <c r="K385" s="2">
        <f t="shared" si="57"/>
        <v>94.37369722222228</v>
      </c>
      <c r="L385" s="2">
        <f t="shared" si="58"/>
        <v>287.8449114935624</v>
      </c>
      <c r="M385" s="2">
        <f>SUMIF(A:A,A385,L:L)</f>
        <v>3720.0869823800467</v>
      </c>
      <c r="N385" s="3">
        <f t="shared" si="59"/>
        <v>0.07737585514987186</v>
      </c>
      <c r="O385" s="7">
        <f t="shared" si="60"/>
        <v>12.923928246906828</v>
      </c>
      <c r="P385" s="3">
        <f t="shared" si="61"/>
        <v>0.07737585514987186</v>
      </c>
      <c r="Q385" s="3">
        <f>IF(ISNUMBER(P385),SUMIF(A:A,A385,P:P),"")</f>
        <v>0.8994000951860012</v>
      </c>
      <c r="R385" s="3">
        <f t="shared" si="62"/>
        <v>0.08603051696794638</v>
      </c>
      <c r="S385" s="8">
        <f t="shared" si="63"/>
        <v>11.62378229544505</v>
      </c>
    </row>
    <row r="386" spans="1:19" ht="15">
      <c r="A386" s="1">
        <v>21</v>
      </c>
      <c r="B386" s="5">
        <v>0.8715277777777778</v>
      </c>
      <c r="C386" s="1" t="s">
        <v>161</v>
      </c>
      <c r="D386" s="1">
        <v>7</v>
      </c>
      <c r="E386" s="1">
        <v>1</v>
      </c>
      <c r="F386" s="1" t="s">
        <v>208</v>
      </c>
      <c r="G386" s="10">
        <v>50.889866666666606</v>
      </c>
      <c r="H386" s="6">
        <f>1+_xlfn.COUNTIFS(A:A,A386,O:O,"&lt;"&amp;O386)</f>
        <v>6</v>
      </c>
      <c r="I386" s="2">
        <f>_xlfn.AVERAGEIF(A:A,A386,G:G)</f>
        <v>46.87233611111112</v>
      </c>
      <c r="J386" s="2">
        <f t="shared" si="56"/>
        <v>4.0175305555554885</v>
      </c>
      <c r="K386" s="2">
        <f t="shared" si="57"/>
        <v>94.01753055555548</v>
      </c>
      <c r="L386" s="2">
        <f t="shared" si="58"/>
        <v>281.75892609787803</v>
      </c>
      <c r="M386" s="2">
        <f>SUMIF(A:A,A386,L:L)</f>
        <v>3720.0869823800467</v>
      </c>
      <c r="N386" s="3">
        <f t="shared" si="59"/>
        <v>0.07573987582344475</v>
      </c>
      <c r="O386" s="7">
        <f t="shared" si="60"/>
        <v>13.203084757242985</v>
      </c>
      <c r="P386" s="3">
        <f t="shared" si="61"/>
        <v>0.07573987582344475</v>
      </c>
      <c r="Q386" s="3">
        <f>IF(ISNUMBER(P386),SUMIF(A:A,A386,P:P),"")</f>
        <v>0.8994000951860012</v>
      </c>
      <c r="R386" s="3">
        <f t="shared" si="62"/>
        <v>0.08421154970834344</v>
      </c>
      <c r="S386" s="8">
        <f t="shared" si="63"/>
        <v>11.874855687413183</v>
      </c>
    </row>
    <row r="387" spans="1:19" ht="15">
      <c r="A387" s="1">
        <v>21</v>
      </c>
      <c r="B387" s="5">
        <v>0.8715277777777778</v>
      </c>
      <c r="C387" s="1" t="s">
        <v>161</v>
      </c>
      <c r="D387" s="1">
        <v>7</v>
      </c>
      <c r="E387" s="1">
        <v>12</v>
      </c>
      <c r="F387" s="1" t="s">
        <v>219</v>
      </c>
      <c r="G387" s="10">
        <v>50.3042666666667</v>
      </c>
      <c r="H387" s="6">
        <f>1+_xlfn.COUNTIFS(A:A,A387,O:O,"&lt;"&amp;O387)</f>
        <v>7</v>
      </c>
      <c r="I387" s="2">
        <f>_xlfn.AVERAGEIF(A:A,A387,G:G)</f>
        <v>46.87233611111112</v>
      </c>
      <c r="J387" s="2">
        <f t="shared" si="56"/>
        <v>3.4319305555555815</v>
      </c>
      <c r="K387" s="2">
        <f t="shared" si="57"/>
        <v>93.43193055555558</v>
      </c>
      <c r="L387" s="2">
        <f t="shared" si="58"/>
        <v>272.0309463944621</v>
      </c>
      <c r="M387" s="2">
        <f>SUMIF(A:A,A387,L:L)</f>
        <v>3720.0869823800467</v>
      </c>
      <c r="N387" s="3">
        <f t="shared" si="59"/>
        <v>0.0731248886606467</v>
      </c>
      <c r="O387" s="7">
        <f t="shared" si="60"/>
        <v>13.675234496981403</v>
      </c>
      <c r="P387" s="3">
        <f t="shared" si="61"/>
        <v>0.0731248886606467</v>
      </c>
      <c r="Q387" s="3">
        <f>IF(ISNUMBER(P387),SUMIF(A:A,A387,P:P),"")</f>
        <v>0.8994000951860012</v>
      </c>
      <c r="R387" s="3">
        <f t="shared" si="62"/>
        <v>0.08130407040431105</v>
      </c>
      <c r="S387" s="8">
        <f t="shared" si="63"/>
        <v>12.299507208275962</v>
      </c>
    </row>
    <row r="388" spans="1:19" ht="15">
      <c r="A388" s="1">
        <v>21</v>
      </c>
      <c r="B388" s="5">
        <v>0.8715277777777778</v>
      </c>
      <c r="C388" s="1" t="s">
        <v>161</v>
      </c>
      <c r="D388" s="1">
        <v>7</v>
      </c>
      <c r="E388" s="1">
        <v>8</v>
      </c>
      <c r="F388" s="1" t="s">
        <v>215</v>
      </c>
      <c r="G388" s="10">
        <v>48.4979333333333</v>
      </c>
      <c r="H388" s="6">
        <f>1+_xlfn.COUNTIFS(A:A,A388,O:O,"&lt;"&amp;O388)</f>
        <v>8</v>
      </c>
      <c r="I388" s="2">
        <f>_xlfn.AVERAGEIF(A:A,A388,G:G)</f>
        <v>46.87233611111112</v>
      </c>
      <c r="J388" s="2">
        <f t="shared" si="56"/>
        <v>1.6255972222221828</v>
      </c>
      <c r="K388" s="2">
        <f t="shared" si="57"/>
        <v>91.62559722222218</v>
      </c>
      <c r="L388" s="2">
        <f t="shared" si="58"/>
        <v>244.08971285036364</v>
      </c>
      <c r="M388" s="2">
        <f>SUMIF(A:A,A388,L:L)</f>
        <v>3720.0869823800467</v>
      </c>
      <c r="N388" s="3">
        <f t="shared" si="59"/>
        <v>0.06561397999737073</v>
      </c>
      <c r="O388" s="7">
        <f t="shared" si="60"/>
        <v>15.240654507470387</v>
      </c>
      <c r="P388" s="3">
        <f t="shared" si="61"/>
        <v>0.06561397999737073</v>
      </c>
      <c r="Q388" s="3">
        <f>IF(ISNUMBER(P388),SUMIF(A:A,A388,P:P),"")</f>
        <v>0.8994000951860012</v>
      </c>
      <c r="R388" s="3">
        <f t="shared" si="62"/>
        <v>0.07295304987020418</v>
      </c>
      <c r="S388" s="8">
        <f t="shared" si="63"/>
        <v>13.707446114715824</v>
      </c>
    </row>
    <row r="389" spans="1:19" ht="15">
      <c r="A389" s="1">
        <v>21</v>
      </c>
      <c r="B389" s="5">
        <v>0.8715277777777778</v>
      </c>
      <c r="C389" s="1" t="s">
        <v>161</v>
      </c>
      <c r="D389" s="1">
        <v>7</v>
      </c>
      <c r="E389" s="1">
        <v>4</v>
      </c>
      <c r="F389" s="1" t="s">
        <v>211</v>
      </c>
      <c r="G389" s="10">
        <v>24.4739333333334</v>
      </c>
      <c r="H389" s="6">
        <f>1+_xlfn.COUNTIFS(A:A,A389,O:O,"&lt;"&amp;O389)</f>
        <v>12</v>
      </c>
      <c r="I389" s="2">
        <f>_xlfn.AVERAGEIF(A:A,A389,G:G)</f>
        <v>46.87233611111112</v>
      </c>
      <c r="J389" s="2">
        <f t="shared" si="56"/>
        <v>-22.39840277777772</v>
      </c>
      <c r="K389" s="2">
        <f t="shared" si="57"/>
        <v>67.60159722222228</v>
      </c>
      <c r="L389" s="2">
        <f t="shared" si="58"/>
        <v>57.748410968902334</v>
      </c>
      <c r="M389" s="2">
        <f>SUMIF(A:A,A389,L:L)</f>
        <v>3720.0869823800467</v>
      </c>
      <c r="N389" s="3">
        <f t="shared" si="59"/>
        <v>0.015523403415679251</v>
      </c>
      <c r="O389" s="7">
        <f t="shared" si="60"/>
        <v>64.41886313345181</v>
      </c>
      <c r="P389" s="3">
        <f t="shared" si="61"/>
      </c>
      <c r="Q389" s="3">
        <f>IF(ISNUMBER(P389),SUMIF(A:A,A389,P:P),"")</f>
      </c>
      <c r="R389" s="3">
        <f t="shared" si="62"/>
      </c>
      <c r="S389" s="8">
        <f t="shared" si="63"/>
      </c>
    </row>
    <row r="390" spans="1:19" ht="15">
      <c r="A390" s="1">
        <v>21</v>
      </c>
      <c r="B390" s="5">
        <v>0.8715277777777778</v>
      </c>
      <c r="C390" s="1" t="s">
        <v>161</v>
      </c>
      <c r="D390" s="1">
        <v>7</v>
      </c>
      <c r="E390" s="1">
        <v>5</v>
      </c>
      <c r="F390" s="1" t="s">
        <v>212</v>
      </c>
      <c r="G390" s="10">
        <v>26.0191</v>
      </c>
      <c r="H390" s="6">
        <f>1+_xlfn.COUNTIFS(A:A,A390,O:O,"&lt;"&amp;O390)</f>
        <v>11</v>
      </c>
      <c r="I390" s="2">
        <f>_xlfn.AVERAGEIF(A:A,A390,G:G)</f>
        <v>46.87233611111112</v>
      </c>
      <c r="J390" s="2">
        <f t="shared" si="56"/>
        <v>-20.853236111111116</v>
      </c>
      <c r="K390" s="2">
        <f t="shared" si="57"/>
        <v>69.14676388888888</v>
      </c>
      <c r="L390" s="2">
        <f t="shared" si="58"/>
        <v>63.358294740956964</v>
      </c>
      <c r="M390" s="2">
        <f>SUMIF(A:A,A390,L:L)</f>
        <v>3720.0869823800467</v>
      </c>
      <c r="N390" s="3">
        <f t="shared" si="59"/>
        <v>0.01703140142718422</v>
      </c>
      <c r="O390" s="7">
        <f t="shared" si="60"/>
        <v>58.715074286481</v>
      </c>
      <c r="P390" s="3">
        <f t="shared" si="61"/>
      </c>
      <c r="Q390" s="3">
        <f>IF(ISNUMBER(P390),SUMIF(A:A,A390,P:P),"")</f>
      </c>
      <c r="R390" s="3">
        <f t="shared" si="62"/>
      </c>
      <c r="S390" s="8">
        <f t="shared" si="63"/>
      </c>
    </row>
    <row r="391" spans="1:19" ht="15">
      <c r="A391" s="1">
        <v>21</v>
      </c>
      <c r="B391" s="5">
        <v>0.8715277777777778</v>
      </c>
      <c r="C391" s="1" t="s">
        <v>161</v>
      </c>
      <c r="D391" s="1">
        <v>7</v>
      </c>
      <c r="E391" s="1">
        <v>10</v>
      </c>
      <c r="F391" s="1" t="s">
        <v>217</v>
      </c>
      <c r="G391" s="10">
        <v>40.7956333333333</v>
      </c>
      <c r="H391" s="6">
        <f>1+_xlfn.COUNTIFS(A:A,A391,O:O,"&lt;"&amp;O391)</f>
        <v>9</v>
      </c>
      <c r="I391" s="2">
        <f>_xlfn.AVERAGEIF(A:A,A391,G:G)</f>
        <v>46.87233611111112</v>
      </c>
      <c r="J391" s="2">
        <f t="shared" si="56"/>
        <v>-6.076702777777818</v>
      </c>
      <c r="K391" s="2">
        <f t="shared" si="57"/>
        <v>83.92329722222217</v>
      </c>
      <c r="L391" s="2">
        <f t="shared" si="58"/>
        <v>153.76075159783775</v>
      </c>
      <c r="M391" s="2">
        <f>SUMIF(A:A,A391,L:L)</f>
        <v>3720.0869823800467</v>
      </c>
      <c r="N391" s="3">
        <f t="shared" si="59"/>
        <v>0.04133256892274715</v>
      </c>
      <c r="O391" s="7">
        <f t="shared" si="60"/>
        <v>24.193995826125764</v>
      </c>
      <c r="P391" s="3">
        <f t="shared" si="61"/>
      </c>
      <c r="Q391" s="3">
        <f>IF(ISNUMBER(P391),SUMIF(A:A,A391,P:P),"")</f>
      </c>
      <c r="R391" s="3">
        <f t="shared" si="62"/>
      </c>
      <c r="S391" s="8">
        <f t="shared" si="63"/>
      </c>
    </row>
    <row r="392" spans="1:19" ht="15">
      <c r="A392" s="1">
        <v>21</v>
      </c>
      <c r="B392" s="5">
        <v>0.8715277777777778</v>
      </c>
      <c r="C392" s="1" t="s">
        <v>161</v>
      </c>
      <c r="D392" s="1">
        <v>7</v>
      </c>
      <c r="E392" s="1">
        <v>11</v>
      </c>
      <c r="F392" s="1" t="s">
        <v>218</v>
      </c>
      <c r="G392" s="10">
        <v>33.520333333333305</v>
      </c>
      <c r="H392" s="6">
        <f>1+_xlfn.COUNTIFS(A:A,A392,O:O,"&lt;"&amp;O392)</f>
        <v>10</v>
      </c>
      <c r="I392" s="2">
        <f>_xlfn.AVERAGEIF(A:A,A392,G:G)</f>
        <v>46.87233611111112</v>
      </c>
      <c r="J392" s="2">
        <f t="shared" si="56"/>
        <v>-13.352002777777813</v>
      </c>
      <c r="K392" s="2">
        <f t="shared" si="57"/>
        <v>76.64799722222219</v>
      </c>
      <c r="L392" s="2">
        <f t="shared" si="58"/>
        <v>99.37293901953134</v>
      </c>
      <c r="M392" s="2">
        <f>SUMIF(A:A,A392,L:L)</f>
        <v>3720.0869823800467</v>
      </c>
      <c r="N392" s="3">
        <f t="shared" si="59"/>
        <v>0.026712531048388086</v>
      </c>
      <c r="O392" s="7">
        <f t="shared" si="60"/>
        <v>37.4356139516904</v>
      </c>
      <c r="P392" s="3">
        <f t="shared" si="61"/>
      </c>
      <c r="Q392" s="3">
        <f>IF(ISNUMBER(P392),SUMIF(A:A,A392,P:P),"")</f>
      </c>
      <c r="R392" s="3">
        <f t="shared" si="62"/>
      </c>
      <c r="S392" s="8">
        <f t="shared" si="63"/>
      </c>
    </row>
    <row r="393" spans="1:19" ht="15">
      <c r="A393" s="1">
        <v>13</v>
      </c>
      <c r="B393" s="5">
        <v>0.875</v>
      </c>
      <c r="C393" s="1" t="s">
        <v>125</v>
      </c>
      <c r="D393" s="1">
        <v>5</v>
      </c>
      <c r="E393" s="1">
        <v>9</v>
      </c>
      <c r="F393" s="1" t="s">
        <v>143</v>
      </c>
      <c r="G393" s="10">
        <v>74.22936666666659</v>
      </c>
      <c r="H393" s="6">
        <f>1+_xlfn.COUNTIFS(A:A,A393,O:O,"&lt;"&amp;O393)</f>
        <v>1</v>
      </c>
      <c r="I393" s="2">
        <f>_xlfn.AVERAGEIF(A:A,A393,G:G)</f>
        <v>56.23860555555552</v>
      </c>
      <c r="J393" s="2">
        <f t="shared" si="56"/>
        <v>17.99076111111107</v>
      </c>
      <c r="K393" s="2">
        <f t="shared" si="57"/>
        <v>107.99076111111107</v>
      </c>
      <c r="L393" s="2">
        <f t="shared" si="58"/>
        <v>651.6096371953719</v>
      </c>
      <c r="M393" s="2">
        <f>SUMIF(A:A,A393,L:L)</f>
        <v>1586.6290018530142</v>
      </c>
      <c r="N393" s="3">
        <f t="shared" si="59"/>
        <v>0.41068809181879384</v>
      </c>
      <c r="O393" s="7">
        <f t="shared" si="60"/>
        <v>2.434937900369475</v>
      </c>
      <c r="P393" s="3">
        <f t="shared" si="61"/>
        <v>0.41068809181879384</v>
      </c>
      <c r="Q393" s="3">
        <f>IF(ISNUMBER(P393),SUMIF(A:A,A393,P:P),"")</f>
        <v>1</v>
      </c>
      <c r="R393" s="3">
        <f t="shared" si="62"/>
        <v>0.41068809181879384</v>
      </c>
      <c r="S393" s="8">
        <f t="shared" si="63"/>
        <v>2.434937900369475</v>
      </c>
    </row>
    <row r="394" spans="1:19" ht="15">
      <c r="A394" s="1">
        <v>13</v>
      </c>
      <c r="B394" s="5">
        <v>0.875</v>
      </c>
      <c r="C394" s="1" t="s">
        <v>125</v>
      </c>
      <c r="D394" s="1">
        <v>5</v>
      </c>
      <c r="E394" s="1">
        <v>1</v>
      </c>
      <c r="F394" s="1" t="s">
        <v>138</v>
      </c>
      <c r="G394" s="10">
        <v>61.373233333333296</v>
      </c>
      <c r="H394" s="6">
        <f>1+_xlfn.COUNTIFS(A:A,A394,O:O,"&lt;"&amp;O394)</f>
        <v>2</v>
      </c>
      <c r="I394" s="2">
        <f>_xlfn.AVERAGEIF(A:A,A394,G:G)</f>
        <v>56.23860555555552</v>
      </c>
      <c r="J394" s="2">
        <f t="shared" si="56"/>
        <v>5.134627777777773</v>
      </c>
      <c r="K394" s="2">
        <f t="shared" si="57"/>
        <v>95.13462777777778</v>
      </c>
      <c r="L394" s="2">
        <f t="shared" si="58"/>
        <v>301.2913288705886</v>
      </c>
      <c r="M394" s="2">
        <f>SUMIF(A:A,A394,L:L)</f>
        <v>1586.6290018530142</v>
      </c>
      <c r="N394" s="3">
        <f t="shared" si="59"/>
        <v>0.18989400075172727</v>
      </c>
      <c r="O394" s="7">
        <f t="shared" si="60"/>
        <v>5.266095801032851</v>
      </c>
      <c r="P394" s="3">
        <f t="shared" si="61"/>
        <v>0.18989400075172727</v>
      </c>
      <c r="Q394" s="3">
        <f>IF(ISNUMBER(P394),SUMIF(A:A,A394,P:P),"")</f>
        <v>1</v>
      </c>
      <c r="R394" s="3">
        <f t="shared" si="62"/>
        <v>0.18989400075172727</v>
      </c>
      <c r="S394" s="8">
        <f t="shared" si="63"/>
        <v>5.266095801032851</v>
      </c>
    </row>
    <row r="395" spans="1:19" ht="15">
      <c r="A395" s="1">
        <v>13</v>
      </c>
      <c r="B395" s="5">
        <v>0.875</v>
      </c>
      <c r="C395" s="1" t="s">
        <v>125</v>
      </c>
      <c r="D395" s="1">
        <v>5</v>
      </c>
      <c r="E395" s="1">
        <v>5</v>
      </c>
      <c r="F395" s="1" t="s">
        <v>141</v>
      </c>
      <c r="G395" s="10">
        <v>54.6455666666666</v>
      </c>
      <c r="H395" s="6">
        <f>1+_xlfn.COUNTIFS(A:A,A395,O:O,"&lt;"&amp;O395)</f>
        <v>3</v>
      </c>
      <c r="I395" s="2">
        <f>_xlfn.AVERAGEIF(A:A,A395,G:G)</f>
        <v>56.23860555555552</v>
      </c>
      <c r="J395" s="2">
        <f t="shared" si="56"/>
        <v>-1.5930388888889198</v>
      </c>
      <c r="K395" s="2">
        <f t="shared" si="57"/>
        <v>88.40696111111109</v>
      </c>
      <c r="L395" s="2">
        <f t="shared" si="58"/>
        <v>201.22378896858407</v>
      </c>
      <c r="M395" s="2">
        <f>SUMIF(A:A,A395,L:L)</f>
        <v>1586.6290018530142</v>
      </c>
      <c r="N395" s="3">
        <f t="shared" si="59"/>
        <v>0.12682472634344644</v>
      </c>
      <c r="O395" s="7">
        <f t="shared" si="60"/>
        <v>7.8848977548113135</v>
      </c>
      <c r="P395" s="3">
        <f t="shared" si="61"/>
        <v>0.12682472634344644</v>
      </c>
      <c r="Q395" s="3">
        <f>IF(ISNUMBER(P395),SUMIF(A:A,A395,P:P),"")</f>
        <v>1</v>
      </c>
      <c r="R395" s="3">
        <f t="shared" si="62"/>
        <v>0.12682472634344644</v>
      </c>
      <c r="S395" s="8">
        <f t="shared" si="63"/>
        <v>7.8848977548113135</v>
      </c>
    </row>
    <row r="396" spans="1:19" ht="15">
      <c r="A396" s="1">
        <v>13</v>
      </c>
      <c r="B396" s="5">
        <v>0.875</v>
      </c>
      <c r="C396" s="1" t="s">
        <v>125</v>
      </c>
      <c r="D396" s="1">
        <v>5</v>
      </c>
      <c r="E396" s="1">
        <v>2</v>
      </c>
      <c r="F396" s="1" t="s">
        <v>139</v>
      </c>
      <c r="G396" s="10">
        <v>50.0594</v>
      </c>
      <c r="H396" s="6">
        <f>1+_xlfn.COUNTIFS(A:A,A396,O:O,"&lt;"&amp;O396)</f>
        <v>4</v>
      </c>
      <c r="I396" s="2">
        <f>_xlfn.AVERAGEIF(A:A,A396,G:G)</f>
        <v>56.23860555555552</v>
      </c>
      <c r="J396" s="2">
        <f t="shared" si="56"/>
        <v>-6.1792055555555265</v>
      </c>
      <c r="K396" s="2">
        <f t="shared" si="57"/>
        <v>83.82079444444447</v>
      </c>
      <c r="L396" s="2">
        <f t="shared" si="58"/>
        <v>152.81799936200414</v>
      </c>
      <c r="M396" s="2">
        <f>SUMIF(A:A,A396,L:L)</f>
        <v>1586.6290018530142</v>
      </c>
      <c r="N396" s="3">
        <f t="shared" si="59"/>
        <v>0.09631615152851042</v>
      </c>
      <c r="O396" s="7">
        <f t="shared" si="60"/>
        <v>10.382474633073263</v>
      </c>
      <c r="P396" s="3">
        <f t="shared" si="61"/>
        <v>0.09631615152851042</v>
      </c>
      <c r="Q396" s="3">
        <f>IF(ISNUMBER(P396),SUMIF(A:A,A396,P:P),"")</f>
        <v>1</v>
      </c>
      <c r="R396" s="3">
        <f t="shared" si="62"/>
        <v>0.09631615152851042</v>
      </c>
      <c r="S396" s="8">
        <f t="shared" si="63"/>
        <v>10.382474633073263</v>
      </c>
    </row>
    <row r="397" spans="1:19" ht="15">
      <c r="A397" s="1">
        <v>13</v>
      </c>
      <c r="B397" s="5">
        <v>0.875</v>
      </c>
      <c r="C397" s="1" t="s">
        <v>125</v>
      </c>
      <c r="D397" s="1">
        <v>5</v>
      </c>
      <c r="E397" s="1">
        <v>4</v>
      </c>
      <c r="F397" s="1" t="s">
        <v>140</v>
      </c>
      <c r="G397" s="10">
        <v>49.349433333333295</v>
      </c>
      <c r="H397" s="6">
        <f>1+_xlfn.COUNTIFS(A:A,A397,O:O,"&lt;"&amp;O397)</f>
        <v>5</v>
      </c>
      <c r="I397" s="2">
        <f>_xlfn.AVERAGEIF(A:A,A397,G:G)</f>
        <v>56.23860555555552</v>
      </c>
      <c r="J397" s="2">
        <f t="shared" si="56"/>
        <v>-6.8891722222222285</v>
      </c>
      <c r="K397" s="2">
        <f t="shared" si="57"/>
        <v>83.11082777777777</v>
      </c>
      <c r="L397" s="2">
        <f t="shared" si="58"/>
        <v>146.44496123907746</v>
      </c>
      <c r="M397" s="2">
        <f>SUMIF(A:A,A397,L:L)</f>
        <v>1586.6290018530142</v>
      </c>
      <c r="N397" s="3">
        <f t="shared" si="59"/>
        <v>0.09229943551267832</v>
      </c>
      <c r="O397" s="7">
        <f t="shared" si="60"/>
        <v>10.834302446656235</v>
      </c>
      <c r="P397" s="3">
        <f t="shared" si="61"/>
        <v>0.09229943551267832</v>
      </c>
      <c r="Q397" s="3">
        <f>IF(ISNUMBER(P397),SUMIF(A:A,A397,P:P),"")</f>
        <v>1</v>
      </c>
      <c r="R397" s="3">
        <f t="shared" si="62"/>
        <v>0.09229943551267832</v>
      </c>
      <c r="S397" s="8">
        <f t="shared" si="63"/>
        <v>10.834302446656235</v>
      </c>
    </row>
    <row r="398" spans="1:19" ht="15">
      <c r="A398" s="1">
        <v>13</v>
      </c>
      <c r="B398" s="5">
        <v>0.875</v>
      </c>
      <c r="C398" s="1" t="s">
        <v>125</v>
      </c>
      <c r="D398" s="1">
        <v>5</v>
      </c>
      <c r="E398" s="1">
        <v>6</v>
      </c>
      <c r="F398" s="1" t="s">
        <v>142</v>
      </c>
      <c r="G398" s="10">
        <v>47.7746333333333</v>
      </c>
      <c r="H398" s="6">
        <f>1+_xlfn.COUNTIFS(A:A,A398,O:O,"&lt;"&amp;O398)</f>
        <v>6</v>
      </c>
      <c r="I398" s="2">
        <f>_xlfn.AVERAGEIF(A:A,A398,G:G)</f>
        <v>56.23860555555552</v>
      </c>
      <c r="J398" s="2">
        <f t="shared" si="56"/>
        <v>-8.463972222222225</v>
      </c>
      <c r="K398" s="2">
        <f t="shared" si="57"/>
        <v>81.53602777777778</v>
      </c>
      <c r="L398" s="2">
        <f t="shared" si="58"/>
        <v>133.24128621738797</v>
      </c>
      <c r="M398" s="2">
        <f>SUMIF(A:A,A398,L:L)</f>
        <v>1586.6290018530142</v>
      </c>
      <c r="N398" s="3">
        <f t="shared" si="59"/>
        <v>0.08397759404484369</v>
      </c>
      <c r="O398" s="7">
        <f t="shared" si="60"/>
        <v>11.907938199158268</v>
      </c>
      <c r="P398" s="3">
        <f t="shared" si="61"/>
        <v>0.08397759404484369</v>
      </c>
      <c r="Q398" s="3">
        <f>IF(ISNUMBER(P398),SUMIF(A:A,A398,P:P),"")</f>
        <v>1</v>
      </c>
      <c r="R398" s="3">
        <f t="shared" si="62"/>
        <v>0.08397759404484369</v>
      </c>
      <c r="S398" s="8">
        <f t="shared" si="63"/>
        <v>11.907938199158268</v>
      </c>
    </row>
    <row r="399" spans="1:19" ht="15">
      <c r="A399" s="1">
        <v>10</v>
      </c>
      <c r="B399" s="5">
        <v>0.8854166666666666</v>
      </c>
      <c r="C399" s="1" t="s">
        <v>77</v>
      </c>
      <c r="D399" s="1">
        <v>7</v>
      </c>
      <c r="E399" s="1">
        <v>7</v>
      </c>
      <c r="F399" s="1" t="s">
        <v>114</v>
      </c>
      <c r="G399" s="10">
        <v>58.4255666666666</v>
      </c>
      <c r="H399" s="6">
        <f>1+_xlfn.COUNTIFS(A:A,A399,O:O,"&lt;"&amp;O399)</f>
        <v>1</v>
      </c>
      <c r="I399" s="2">
        <f>_xlfn.AVERAGEIF(A:A,A399,G:G)</f>
        <v>49.425789999999964</v>
      </c>
      <c r="J399" s="2">
        <f t="shared" si="56"/>
        <v>8.999776666666634</v>
      </c>
      <c r="K399" s="2">
        <f t="shared" si="57"/>
        <v>98.99977666666663</v>
      </c>
      <c r="L399" s="2">
        <f t="shared" si="58"/>
        <v>379.9298384441955</v>
      </c>
      <c r="M399" s="2">
        <f>SUMIF(A:A,A399,L:L)</f>
        <v>2352.2434848570015</v>
      </c>
      <c r="N399" s="3">
        <f t="shared" si="59"/>
        <v>0.16151807450634403</v>
      </c>
      <c r="O399" s="7">
        <f t="shared" si="60"/>
        <v>6.191257560841728</v>
      </c>
      <c r="P399" s="3">
        <f t="shared" si="61"/>
        <v>0.16151807450634403</v>
      </c>
      <c r="Q399" s="3">
        <f>IF(ISNUMBER(P399),SUMIF(A:A,A399,P:P),"")</f>
        <v>1</v>
      </c>
      <c r="R399" s="3">
        <f t="shared" si="62"/>
        <v>0.16151807450634403</v>
      </c>
      <c r="S399" s="8">
        <f t="shared" si="63"/>
        <v>6.191257560841728</v>
      </c>
    </row>
    <row r="400" spans="1:19" ht="15">
      <c r="A400" s="1">
        <v>10</v>
      </c>
      <c r="B400" s="5">
        <v>0.8854166666666666</v>
      </c>
      <c r="C400" s="1" t="s">
        <v>77</v>
      </c>
      <c r="D400" s="1">
        <v>7</v>
      </c>
      <c r="E400" s="1">
        <v>8</v>
      </c>
      <c r="F400" s="1" t="s">
        <v>115</v>
      </c>
      <c r="G400" s="10">
        <v>56.1682333333333</v>
      </c>
      <c r="H400" s="6">
        <f>1+_xlfn.COUNTIFS(A:A,A400,O:O,"&lt;"&amp;O400)</f>
        <v>2</v>
      </c>
      <c r="I400" s="2">
        <f>_xlfn.AVERAGEIF(A:A,A400,G:G)</f>
        <v>49.425789999999964</v>
      </c>
      <c r="J400" s="2">
        <f t="shared" si="56"/>
        <v>6.742443333333334</v>
      </c>
      <c r="K400" s="2">
        <f t="shared" si="57"/>
        <v>96.74244333333334</v>
      </c>
      <c r="L400" s="2">
        <f t="shared" si="58"/>
        <v>331.8047189740022</v>
      </c>
      <c r="M400" s="2">
        <f>SUMIF(A:A,A400,L:L)</f>
        <v>2352.2434848570015</v>
      </c>
      <c r="N400" s="3">
        <f t="shared" si="59"/>
        <v>0.14105883217875015</v>
      </c>
      <c r="O400" s="7">
        <f t="shared" si="60"/>
        <v>7.089240599502463</v>
      </c>
      <c r="P400" s="3">
        <f t="shared" si="61"/>
        <v>0.14105883217875015</v>
      </c>
      <c r="Q400" s="3">
        <f>IF(ISNUMBER(P400),SUMIF(A:A,A400,P:P),"")</f>
        <v>1</v>
      </c>
      <c r="R400" s="3">
        <f t="shared" si="62"/>
        <v>0.14105883217875015</v>
      </c>
      <c r="S400" s="8">
        <f t="shared" si="63"/>
        <v>7.089240599502463</v>
      </c>
    </row>
    <row r="401" spans="1:19" ht="15">
      <c r="A401" s="1">
        <v>10</v>
      </c>
      <c r="B401" s="5">
        <v>0.8854166666666666</v>
      </c>
      <c r="C401" s="1" t="s">
        <v>77</v>
      </c>
      <c r="D401" s="1">
        <v>7</v>
      </c>
      <c r="E401" s="1">
        <v>2</v>
      </c>
      <c r="F401" s="1" t="s">
        <v>111</v>
      </c>
      <c r="G401" s="10">
        <v>54.5960333333333</v>
      </c>
      <c r="H401" s="6">
        <f>1+_xlfn.COUNTIFS(A:A,A401,O:O,"&lt;"&amp;O401)</f>
        <v>3</v>
      </c>
      <c r="I401" s="2">
        <f>_xlfn.AVERAGEIF(A:A,A401,G:G)</f>
        <v>49.425789999999964</v>
      </c>
      <c r="J401" s="2">
        <f t="shared" si="56"/>
        <v>5.170243333333339</v>
      </c>
      <c r="K401" s="2">
        <f t="shared" si="57"/>
        <v>95.17024333333333</v>
      </c>
      <c r="L401" s="2">
        <f t="shared" si="58"/>
        <v>301.93585676559917</v>
      </c>
      <c r="M401" s="2">
        <f>SUMIF(A:A,A401,L:L)</f>
        <v>2352.2434848570015</v>
      </c>
      <c r="N401" s="3">
        <f t="shared" si="59"/>
        <v>0.12836080053334895</v>
      </c>
      <c r="O401" s="7">
        <f t="shared" si="60"/>
        <v>7.790540381837161</v>
      </c>
      <c r="P401" s="3">
        <f t="shared" si="61"/>
        <v>0.12836080053334895</v>
      </c>
      <c r="Q401" s="3">
        <f>IF(ISNUMBER(P401),SUMIF(A:A,A401,P:P),"")</f>
        <v>1</v>
      </c>
      <c r="R401" s="3">
        <f t="shared" si="62"/>
        <v>0.12836080053334895</v>
      </c>
      <c r="S401" s="8">
        <f t="shared" si="63"/>
        <v>7.790540381837161</v>
      </c>
    </row>
    <row r="402" spans="1:19" ht="15">
      <c r="A402" s="1">
        <v>10</v>
      </c>
      <c r="B402" s="5">
        <v>0.8854166666666666</v>
      </c>
      <c r="C402" s="1" t="s">
        <v>77</v>
      </c>
      <c r="D402" s="1">
        <v>7</v>
      </c>
      <c r="E402" s="1">
        <v>1</v>
      </c>
      <c r="F402" s="1" t="s">
        <v>110</v>
      </c>
      <c r="G402" s="10">
        <v>52.5048999999999</v>
      </c>
      <c r="H402" s="6">
        <f>1+_xlfn.COUNTIFS(A:A,A402,O:O,"&lt;"&amp;O402)</f>
        <v>4</v>
      </c>
      <c r="I402" s="2">
        <f>_xlfn.AVERAGEIF(A:A,A402,G:G)</f>
        <v>49.425789999999964</v>
      </c>
      <c r="J402" s="2">
        <f t="shared" si="56"/>
        <v>3.079109999999936</v>
      </c>
      <c r="K402" s="2">
        <f t="shared" si="57"/>
        <v>93.07910999999993</v>
      </c>
      <c r="L402" s="2">
        <f t="shared" si="58"/>
        <v>266.3327854600844</v>
      </c>
      <c r="M402" s="2">
        <f>SUMIF(A:A,A402,L:L)</f>
        <v>2352.2434848570015</v>
      </c>
      <c r="N402" s="3">
        <f t="shared" si="59"/>
        <v>0.11322500717916767</v>
      </c>
      <c r="O402" s="7">
        <f t="shared" si="60"/>
        <v>8.831971177688656</v>
      </c>
      <c r="P402" s="3">
        <f t="shared" si="61"/>
        <v>0.11322500717916767</v>
      </c>
      <c r="Q402" s="3">
        <f>IF(ISNUMBER(P402),SUMIF(A:A,A402,P:P),"")</f>
        <v>1</v>
      </c>
      <c r="R402" s="3">
        <f t="shared" si="62"/>
        <v>0.11322500717916767</v>
      </c>
      <c r="S402" s="8">
        <f t="shared" si="63"/>
        <v>8.831971177688656</v>
      </c>
    </row>
    <row r="403" spans="1:19" ht="15">
      <c r="A403" s="1">
        <v>10</v>
      </c>
      <c r="B403" s="5">
        <v>0.8854166666666666</v>
      </c>
      <c r="C403" s="1" t="s">
        <v>77</v>
      </c>
      <c r="D403" s="1">
        <v>7</v>
      </c>
      <c r="E403" s="1">
        <v>9</v>
      </c>
      <c r="F403" s="1" t="s">
        <v>116</v>
      </c>
      <c r="G403" s="10">
        <v>49.2637333333333</v>
      </c>
      <c r="H403" s="6">
        <f>1+_xlfn.COUNTIFS(A:A,A403,O:O,"&lt;"&amp;O403)</f>
        <v>5</v>
      </c>
      <c r="I403" s="2">
        <f>_xlfn.AVERAGEIF(A:A,A403,G:G)</f>
        <v>49.425789999999964</v>
      </c>
      <c r="J403" s="2">
        <f t="shared" si="56"/>
        <v>-0.16205666666666474</v>
      </c>
      <c r="K403" s="2">
        <f t="shared" si="57"/>
        <v>89.83794333333333</v>
      </c>
      <c r="L403" s="2">
        <f t="shared" si="58"/>
        <v>219.26402559652982</v>
      </c>
      <c r="M403" s="2">
        <f>SUMIF(A:A,A403,L:L)</f>
        <v>2352.2434848570015</v>
      </c>
      <c r="N403" s="3">
        <f t="shared" si="59"/>
        <v>0.09321485084689667</v>
      </c>
      <c r="O403" s="7">
        <f t="shared" si="60"/>
        <v>10.727904308321834</v>
      </c>
      <c r="P403" s="3">
        <f t="shared" si="61"/>
        <v>0.09321485084689667</v>
      </c>
      <c r="Q403" s="3">
        <f>IF(ISNUMBER(P403),SUMIF(A:A,A403,P:P),"")</f>
        <v>1</v>
      </c>
      <c r="R403" s="3">
        <f t="shared" si="62"/>
        <v>0.09321485084689667</v>
      </c>
      <c r="S403" s="8">
        <f t="shared" si="63"/>
        <v>10.727904308321834</v>
      </c>
    </row>
    <row r="404" spans="1:19" ht="15">
      <c r="A404" s="1">
        <v>10</v>
      </c>
      <c r="B404" s="5">
        <v>0.8854166666666666</v>
      </c>
      <c r="C404" s="1" t="s">
        <v>77</v>
      </c>
      <c r="D404" s="1">
        <v>7</v>
      </c>
      <c r="E404" s="1">
        <v>5</v>
      </c>
      <c r="F404" s="1" t="s">
        <v>102</v>
      </c>
      <c r="G404" s="10">
        <v>48.6282333333333</v>
      </c>
      <c r="H404" s="6">
        <f>1+_xlfn.COUNTIFS(A:A,A404,O:O,"&lt;"&amp;O404)</f>
        <v>6</v>
      </c>
      <c r="I404" s="2">
        <f>_xlfn.AVERAGEIF(A:A,A404,G:G)</f>
        <v>49.425789999999964</v>
      </c>
      <c r="J404" s="2">
        <f t="shared" si="56"/>
        <v>-0.7975566666666651</v>
      </c>
      <c r="K404" s="2">
        <f t="shared" si="57"/>
        <v>89.20244333333333</v>
      </c>
      <c r="L404" s="2">
        <f t="shared" si="58"/>
        <v>211.0608752163589</v>
      </c>
      <c r="M404" s="2">
        <f>SUMIF(A:A,A404,L:L)</f>
        <v>2352.2434848570015</v>
      </c>
      <c r="N404" s="3">
        <f t="shared" si="59"/>
        <v>0.08972747786319825</v>
      </c>
      <c r="O404" s="7">
        <f t="shared" si="60"/>
        <v>11.144858005756454</v>
      </c>
      <c r="P404" s="3">
        <f t="shared" si="61"/>
        <v>0.08972747786319825</v>
      </c>
      <c r="Q404" s="3">
        <f>IF(ISNUMBER(P404),SUMIF(A:A,A404,P:P),"")</f>
        <v>1</v>
      </c>
      <c r="R404" s="3">
        <f t="shared" si="62"/>
        <v>0.08972747786319825</v>
      </c>
      <c r="S404" s="8">
        <f t="shared" si="63"/>
        <v>11.144858005756454</v>
      </c>
    </row>
    <row r="405" spans="1:19" ht="15">
      <c r="A405" s="1">
        <v>10</v>
      </c>
      <c r="B405" s="5">
        <v>0.8854166666666666</v>
      </c>
      <c r="C405" s="1" t="s">
        <v>77</v>
      </c>
      <c r="D405" s="1">
        <v>7</v>
      </c>
      <c r="E405" s="1">
        <v>4</v>
      </c>
      <c r="F405" s="1" t="s">
        <v>113</v>
      </c>
      <c r="G405" s="10">
        <v>48.1024666666667</v>
      </c>
      <c r="H405" s="6">
        <f>1+_xlfn.COUNTIFS(A:A,A405,O:O,"&lt;"&amp;O405)</f>
        <v>7</v>
      </c>
      <c r="I405" s="2">
        <f>_xlfn.AVERAGEIF(A:A,A405,G:G)</f>
        <v>49.425789999999964</v>
      </c>
      <c r="J405" s="2">
        <f t="shared" si="56"/>
        <v>-1.3233233333332635</v>
      </c>
      <c r="K405" s="2">
        <f t="shared" si="57"/>
        <v>88.67667666666674</v>
      </c>
      <c r="L405" s="2">
        <f t="shared" si="58"/>
        <v>204.5066718225886</v>
      </c>
      <c r="M405" s="2">
        <f>SUMIF(A:A,A405,L:L)</f>
        <v>2352.2434848570015</v>
      </c>
      <c r="N405" s="3">
        <f t="shared" si="59"/>
        <v>0.08694111521155773</v>
      </c>
      <c r="O405" s="7">
        <f t="shared" si="60"/>
        <v>11.502037874332013</v>
      </c>
      <c r="P405" s="3">
        <f t="shared" si="61"/>
        <v>0.08694111521155773</v>
      </c>
      <c r="Q405" s="3">
        <f>IF(ISNUMBER(P405),SUMIF(A:A,A405,P:P),"")</f>
        <v>1</v>
      </c>
      <c r="R405" s="3">
        <f t="shared" si="62"/>
        <v>0.08694111521155773</v>
      </c>
      <c r="S405" s="8">
        <f t="shared" si="63"/>
        <v>11.502037874332013</v>
      </c>
    </row>
    <row r="406" spans="1:19" ht="15">
      <c r="A406" s="1">
        <v>10</v>
      </c>
      <c r="B406" s="5">
        <v>0.8854166666666666</v>
      </c>
      <c r="C406" s="1" t="s">
        <v>77</v>
      </c>
      <c r="D406" s="1">
        <v>7</v>
      </c>
      <c r="E406" s="1">
        <v>10</v>
      </c>
      <c r="F406" s="1" t="s">
        <v>105</v>
      </c>
      <c r="G406" s="10">
        <v>46.2600333333333</v>
      </c>
      <c r="H406" s="6">
        <f>1+_xlfn.COUNTIFS(A:A,A406,O:O,"&lt;"&amp;O406)</f>
        <v>8</v>
      </c>
      <c r="I406" s="2">
        <f>_xlfn.AVERAGEIF(A:A,A406,G:G)</f>
        <v>49.425789999999964</v>
      </c>
      <c r="J406" s="2">
        <f t="shared" si="56"/>
        <v>-3.1657566666666668</v>
      </c>
      <c r="K406" s="2">
        <f t="shared" si="57"/>
        <v>86.83424333333333</v>
      </c>
      <c r="L406" s="2">
        <f t="shared" si="58"/>
        <v>183.10405540221674</v>
      </c>
      <c r="M406" s="2">
        <f>SUMIF(A:A,A406,L:L)</f>
        <v>2352.2434848570015</v>
      </c>
      <c r="N406" s="3">
        <f t="shared" si="59"/>
        <v>0.07784230526345706</v>
      </c>
      <c r="O406" s="7">
        <f t="shared" si="60"/>
        <v>12.846484910942744</v>
      </c>
      <c r="P406" s="3">
        <f t="shared" si="61"/>
        <v>0.07784230526345706</v>
      </c>
      <c r="Q406" s="3">
        <f>IF(ISNUMBER(P406),SUMIF(A:A,A406,P:P),"")</f>
        <v>1</v>
      </c>
      <c r="R406" s="3">
        <f t="shared" si="62"/>
        <v>0.07784230526345706</v>
      </c>
      <c r="S406" s="8">
        <f t="shared" si="63"/>
        <v>12.846484910942744</v>
      </c>
    </row>
    <row r="407" spans="1:19" ht="15">
      <c r="A407" s="1">
        <v>10</v>
      </c>
      <c r="B407" s="5">
        <v>0.8854166666666666</v>
      </c>
      <c r="C407" s="1" t="s">
        <v>77</v>
      </c>
      <c r="D407" s="1">
        <v>7</v>
      </c>
      <c r="E407" s="1">
        <v>6</v>
      </c>
      <c r="F407" s="1" t="s">
        <v>103</v>
      </c>
      <c r="G407" s="10">
        <v>41.1184666666666</v>
      </c>
      <c r="H407" s="6">
        <f>1+_xlfn.COUNTIFS(A:A,A407,O:O,"&lt;"&amp;O407)</f>
        <v>9</v>
      </c>
      <c r="I407" s="2">
        <f>_xlfn.AVERAGEIF(A:A,A407,G:G)</f>
        <v>49.425789999999964</v>
      </c>
      <c r="J407" s="2">
        <f t="shared" si="56"/>
        <v>-8.307323333333365</v>
      </c>
      <c r="K407" s="2">
        <f t="shared" si="57"/>
        <v>81.69267666666664</v>
      </c>
      <c r="L407" s="2">
        <f t="shared" si="58"/>
        <v>134.4995159297361</v>
      </c>
      <c r="M407" s="2">
        <f>SUMIF(A:A,A407,L:L)</f>
        <v>2352.2434848570015</v>
      </c>
      <c r="N407" s="3">
        <f t="shared" si="59"/>
        <v>0.057179249000199765</v>
      </c>
      <c r="O407" s="7">
        <f t="shared" si="60"/>
        <v>17.48886208695232</v>
      </c>
      <c r="P407" s="3">
        <f t="shared" si="61"/>
        <v>0.057179249000199765</v>
      </c>
      <c r="Q407" s="3">
        <f>IF(ISNUMBER(P407),SUMIF(A:A,A407,P:P),"")</f>
        <v>1</v>
      </c>
      <c r="R407" s="3">
        <f t="shared" si="62"/>
        <v>0.057179249000199765</v>
      </c>
      <c r="S407" s="8">
        <f t="shared" si="63"/>
        <v>17.48886208695232</v>
      </c>
    </row>
    <row r="408" spans="1:19" ht="15">
      <c r="A408" s="1">
        <v>10</v>
      </c>
      <c r="B408" s="5">
        <v>0.8854166666666666</v>
      </c>
      <c r="C408" s="1" t="s">
        <v>77</v>
      </c>
      <c r="D408" s="1">
        <v>7</v>
      </c>
      <c r="E408" s="1">
        <v>3</v>
      </c>
      <c r="F408" s="1" t="s">
        <v>112</v>
      </c>
      <c r="G408" s="10">
        <v>39.1902333333333</v>
      </c>
      <c r="H408" s="6">
        <f>1+_xlfn.COUNTIFS(A:A,A408,O:O,"&lt;"&amp;O408)</f>
        <v>10</v>
      </c>
      <c r="I408" s="2">
        <f>_xlfn.AVERAGEIF(A:A,A408,G:G)</f>
        <v>49.425789999999964</v>
      </c>
      <c r="J408" s="2">
        <f t="shared" si="56"/>
        <v>-10.23555666666666</v>
      </c>
      <c r="K408" s="2">
        <f t="shared" si="57"/>
        <v>79.76444333333333</v>
      </c>
      <c r="L408" s="2">
        <f t="shared" si="58"/>
        <v>119.80514124569007</v>
      </c>
      <c r="M408" s="2">
        <f>SUMIF(A:A,A408,L:L)</f>
        <v>2352.2434848570015</v>
      </c>
      <c r="N408" s="3">
        <f t="shared" si="59"/>
        <v>0.050932287417079745</v>
      </c>
      <c r="O408" s="7">
        <f t="shared" si="60"/>
        <v>19.633911035864017</v>
      </c>
      <c r="P408" s="3">
        <f t="shared" si="61"/>
        <v>0.050932287417079745</v>
      </c>
      <c r="Q408" s="3">
        <f>IF(ISNUMBER(P408),SUMIF(A:A,A408,P:P),"")</f>
        <v>1</v>
      </c>
      <c r="R408" s="3">
        <f t="shared" si="62"/>
        <v>0.050932287417079745</v>
      </c>
      <c r="S408" s="8">
        <f t="shared" si="63"/>
        <v>19.633911035864017</v>
      </c>
    </row>
    <row r="409" spans="1:19" ht="15">
      <c r="A409" s="1">
        <v>22</v>
      </c>
      <c r="B409" s="5">
        <v>0.8923611111111112</v>
      </c>
      <c r="C409" s="1" t="s">
        <v>161</v>
      </c>
      <c r="D409" s="1">
        <v>8</v>
      </c>
      <c r="E409" s="1">
        <v>3</v>
      </c>
      <c r="F409" s="1" t="s">
        <v>222</v>
      </c>
      <c r="G409" s="10">
        <v>78.94</v>
      </c>
      <c r="H409" s="6">
        <f>1+_xlfn.COUNTIFS(A:A,A409,O:O,"&lt;"&amp;O409)</f>
        <v>1</v>
      </c>
      <c r="I409" s="2">
        <f>_xlfn.AVERAGEIF(A:A,A409,G:G)</f>
        <v>48.665603030303004</v>
      </c>
      <c r="J409" s="2">
        <f t="shared" si="56"/>
        <v>30.274396969696994</v>
      </c>
      <c r="K409" s="2">
        <f t="shared" si="57"/>
        <v>120.274396969697</v>
      </c>
      <c r="L409" s="2">
        <f t="shared" si="58"/>
        <v>1361.6654405624013</v>
      </c>
      <c r="M409" s="2">
        <f>SUMIF(A:A,A409,L:L)</f>
        <v>3958.704242683417</v>
      </c>
      <c r="N409" s="3">
        <f t="shared" si="59"/>
        <v>0.3439674593218394</v>
      </c>
      <c r="O409" s="7">
        <f t="shared" si="60"/>
        <v>2.907251755650327</v>
      </c>
      <c r="P409" s="3">
        <f t="shared" si="61"/>
        <v>0.3439674593218394</v>
      </c>
      <c r="Q409" s="3">
        <f>IF(ISNUMBER(P409),SUMIF(A:A,A409,P:P),"")</f>
        <v>0.8305472268118284</v>
      </c>
      <c r="R409" s="3">
        <f t="shared" si="62"/>
        <v>0.41414557561308896</v>
      </c>
      <c r="S409" s="8">
        <f t="shared" si="63"/>
        <v>2.4146098832991982</v>
      </c>
    </row>
    <row r="410" spans="1:19" ht="15">
      <c r="A410" s="1">
        <v>22</v>
      </c>
      <c r="B410" s="5">
        <v>0.8923611111111112</v>
      </c>
      <c r="C410" s="1" t="s">
        <v>161</v>
      </c>
      <c r="D410" s="1">
        <v>8</v>
      </c>
      <c r="E410" s="1">
        <v>1</v>
      </c>
      <c r="F410" s="1" t="s">
        <v>220</v>
      </c>
      <c r="G410" s="10">
        <v>73.0718666666666</v>
      </c>
      <c r="H410" s="6">
        <f>1+_xlfn.COUNTIFS(A:A,A410,O:O,"&lt;"&amp;O410)</f>
        <v>2</v>
      </c>
      <c r="I410" s="2">
        <f>_xlfn.AVERAGEIF(A:A,A410,G:G)</f>
        <v>48.665603030303004</v>
      </c>
      <c r="J410" s="2">
        <f t="shared" si="56"/>
        <v>24.40626363636359</v>
      </c>
      <c r="K410" s="2">
        <f t="shared" si="57"/>
        <v>114.40626363636359</v>
      </c>
      <c r="L410" s="2">
        <f t="shared" si="58"/>
        <v>957.5479692006659</v>
      </c>
      <c r="M410" s="2">
        <f>SUMIF(A:A,A410,L:L)</f>
        <v>3958.704242683417</v>
      </c>
      <c r="N410" s="3">
        <f t="shared" si="59"/>
        <v>0.24188419000243114</v>
      </c>
      <c r="O410" s="7">
        <f t="shared" si="60"/>
        <v>4.134209846414308</v>
      </c>
      <c r="P410" s="3">
        <f t="shared" si="61"/>
        <v>0.24188419000243114</v>
      </c>
      <c r="Q410" s="3">
        <f>IF(ISNUMBER(P410),SUMIF(A:A,A410,P:P),"")</f>
        <v>0.8305472268118284</v>
      </c>
      <c r="R410" s="3">
        <f t="shared" si="62"/>
        <v>0.29123472114997895</v>
      </c>
      <c r="S410" s="8">
        <f t="shared" si="63"/>
        <v>3.4336565229975577</v>
      </c>
    </row>
    <row r="411" spans="1:19" ht="15">
      <c r="A411" s="1">
        <v>22</v>
      </c>
      <c r="B411" s="5">
        <v>0.8923611111111112</v>
      </c>
      <c r="C411" s="1" t="s">
        <v>161</v>
      </c>
      <c r="D411" s="1">
        <v>8</v>
      </c>
      <c r="E411" s="1">
        <v>6</v>
      </c>
      <c r="F411" s="1" t="s">
        <v>225</v>
      </c>
      <c r="G411" s="10">
        <v>57.593799999999995</v>
      </c>
      <c r="H411" s="6">
        <f>1+_xlfn.COUNTIFS(A:A,A411,O:O,"&lt;"&amp;O411)</f>
        <v>3</v>
      </c>
      <c r="I411" s="2">
        <f>_xlfn.AVERAGEIF(A:A,A411,G:G)</f>
        <v>48.665603030303004</v>
      </c>
      <c r="J411" s="2">
        <f t="shared" si="56"/>
        <v>8.928196969696991</v>
      </c>
      <c r="K411" s="2">
        <f t="shared" si="57"/>
        <v>98.92819696969698</v>
      </c>
      <c r="L411" s="2">
        <f t="shared" si="58"/>
        <v>378.30162160263</v>
      </c>
      <c r="M411" s="2">
        <f>SUMIF(A:A,A411,L:L)</f>
        <v>3958.704242683417</v>
      </c>
      <c r="N411" s="3">
        <f t="shared" si="59"/>
        <v>0.09556198149983475</v>
      </c>
      <c r="O411" s="7">
        <f t="shared" si="60"/>
        <v>10.46441256559471</v>
      </c>
      <c r="P411" s="3">
        <f t="shared" si="61"/>
        <v>0.09556198149983475</v>
      </c>
      <c r="Q411" s="3">
        <f>IF(ISNUMBER(P411),SUMIF(A:A,A411,P:P),"")</f>
        <v>0.8305472268118284</v>
      </c>
      <c r="R411" s="3">
        <f t="shared" si="62"/>
        <v>0.11505905794985648</v>
      </c>
      <c r="S411" s="8">
        <f t="shared" si="63"/>
        <v>8.691188836569536</v>
      </c>
    </row>
    <row r="412" spans="1:19" ht="15">
      <c r="A412" s="1">
        <v>22</v>
      </c>
      <c r="B412" s="5">
        <v>0.8923611111111112</v>
      </c>
      <c r="C412" s="1" t="s">
        <v>161</v>
      </c>
      <c r="D412" s="1">
        <v>8</v>
      </c>
      <c r="E412" s="1">
        <v>5</v>
      </c>
      <c r="F412" s="1" t="s">
        <v>224</v>
      </c>
      <c r="G412" s="10">
        <v>56.5591333333332</v>
      </c>
      <c r="H412" s="6">
        <f>1+_xlfn.COUNTIFS(A:A,A412,O:O,"&lt;"&amp;O412)</f>
        <v>4</v>
      </c>
      <c r="I412" s="2">
        <f>_xlfn.AVERAGEIF(A:A,A412,G:G)</f>
        <v>48.665603030303004</v>
      </c>
      <c r="J412" s="2">
        <f t="shared" si="56"/>
        <v>7.893530303030197</v>
      </c>
      <c r="K412" s="2">
        <f t="shared" si="57"/>
        <v>97.89353030303019</v>
      </c>
      <c r="L412" s="2">
        <f t="shared" si="58"/>
        <v>355.53077658977156</v>
      </c>
      <c r="M412" s="2">
        <f>SUMIF(A:A,A412,L:L)</f>
        <v>3958.704242683417</v>
      </c>
      <c r="N412" s="3">
        <f t="shared" si="59"/>
        <v>0.08980988596126449</v>
      </c>
      <c r="O412" s="7">
        <f t="shared" si="60"/>
        <v>11.134631664395005</v>
      </c>
      <c r="P412" s="3">
        <f t="shared" si="61"/>
        <v>0.08980988596126449</v>
      </c>
      <c r="Q412" s="3">
        <f>IF(ISNUMBER(P412),SUMIF(A:A,A412,P:P),"")</f>
        <v>0.8305472268118284</v>
      </c>
      <c r="R412" s="3">
        <f t="shared" si="62"/>
        <v>0.10813338852025585</v>
      </c>
      <c r="S412" s="8">
        <f t="shared" si="63"/>
        <v>9.247837450434444</v>
      </c>
    </row>
    <row r="413" spans="1:19" ht="15">
      <c r="A413" s="1">
        <v>22</v>
      </c>
      <c r="B413" s="5">
        <v>0.8923611111111112</v>
      </c>
      <c r="C413" s="1" t="s">
        <v>161</v>
      </c>
      <c r="D413" s="1">
        <v>8</v>
      </c>
      <c r="E413" s="1">
        <v>4</v>
      </c>
      <c r="F413" s="1" t="s">
        <v>223</v>
      </c>
      <c r="G413" s="10">
        <v>49.6477</v>
      </c>
      <c r="H413" s="6">
        <f>1+_xlfn.COUNTIFS(A:A,A413,O:O,"&lt;"&amp;O413)</f>
        <v>5</v>
      </c>
      <c r="I413" s="2">
        <f>_xlfn.AVERAGEIF(A:A,A413,G:G)</f>
        <v>48.665603030303004</v>
      </c>
      <c r="J413" s="2">
        <f t="shared" si="56"/>
        <v>0.9820969696969968</v>
      </c>
      <c r="K413" s="2">
        <f t="shared" si="57"/>
        <v>90.982096969697</v>
      </c>
      <c r="L413" s="2">
        <f t="shared" si="58"/>
        <v>234.84502257346207</v>
      </c>
      <c r="M413" s="2">
        <f>SUMIF(A:A,A413,L:L)</f>
        <v>3958.704242683417</v>
      </c>
      <c r="N413" s="3">
        <f t="shared" si="59"/>
        <v>0.05932371002645851</v>
      </c>
      <c r="O413" s="7">
        <f t="shared" si="60"/>
        <v>16.85666657655089</v>
      </c>
      <c r="P413" s="3">
        <f t="shared" si="61"/>
        <v>0.05932371002645851</v>
      </c>
      <c r="Q413" s="3">
        <f>IF(ISNUMBER(P413),SUMIF(A:A,A413,P:P),"")</f>
        <v>0.8305472268118284</v>
      </c>
      <c r="R413" s="3">
        <f t="shared" si="62"/>
        <v>0.07142725676681971</v>
      </c>
      <c r="S413" s="8">
        <f t="shared" si="63"/>
        <v>14.000257678445976</v>
      </c>
    </row>
    <row r="414" spans="1:19" ht="15">
      <c r="A414" s="1">
        <v>22</v>
      </c>
      <c r="B414" s="5">
        <v>0.8923611111111112</v>
      </c>
      <c r="C414" s="1" t="s">
        <v>161</v>
      </c>
      <c r="D414" s="1">
        <v>8</v>
      </c>
      <c r="E414" s="1">
        <v>2</v>
      </c>
      <c r="F414" s="1" t="s">
        <v>221</v>
      </c>
      <c r="G414" s="10">
        <v>33.4137666666667</v>
      </c>
      <c r="H414" s="6">
        <f>1+_xlfn.COUNTIFS(A:A,A414,O:O,"&lt;"&amp;O414)</f>
        <v>10</v>
      </c>
      <c r="I414" s="2">
        <f>_xlfn.AVERAGEIF(A:A,A414,G:G)</f>
        <v>48.665603030303004</v>
      </c>
      <c r="J414" s="2">
        <f t="shared" si="56"/>
        <v>-15.2518363636363</v>
      </c>
      <c r="K414" s="2">
        <f t="shared" si="57"/>
        <v>74.7481636363637</v>
      </c>
      <c r="L414" s="2">
        <f t="shared" si="58"/>
        <v>88.66718076354032</v>
      </c>
      <c r="M414" s="2">
        <f>SUMIF(A:A,A414,L:L)</f>
        <v>3958.704242683417</v>
      </c>
      <c r="N414" s="3">
        <f t="shared" si="59"/>
        <v>0.02239803110510652</v>
      </c>
      <c r="O414" s="7">
        <f t="shared" si="60"/>
        <v>44.646781465180226</v>
      </c>
      <c r="P414" s="3">
        <f t="shared" si="61"/>
      </c>
      <c r="Q414" s="3">
        <f>IF(ISNUMBER(P414),SUMIF(A:A,A414,P:P),"")</f>
      </c>
      <c r="R414" s="3">
        <f t="shared" si="62"/>
      </c>
      <c r="S414" s="8">
        <f t="shared" si="63"/>
      </c>
    </row>
    <row r="415" spans="1:19" ht="15">
      <c r="A415" s="1">
        <v>22</v>
      </c>
      <c r="B415" s="5">
        <v>0.8923611111111112</v>
      </c>
      <c r="C415" s="1" t="s">
        <v>161</v>
      </c>
      <c r="D415" s="1">
        <v>8</v>
      </c>
      <c r="E415" s="1">
        <v>7</v>
      </c>
      <c r="F415" s="1" t="s">
        <v>226</v>
      </c>
      <c r="G415" s="10">
        <v>36.7430666666667</v>
      </c>
      <c r="H415" s="6">
        <f>1+_xlfn.COUNTIFS(A:A,A415,O:O,"&lt;"&amp;O415)</f>
        <v>9</v>
      </c>
      <c r="I415" s="2">
        <f>_xlfn.AVERAGEIF(A:A,A415,G:G)</f>
        <v>48.665603030303004</v>
      </c>
      <c r="J415" s="2">
        <f t="shared" si="56"/>
        <v>-11.922536363636304</v>
      </c>
      <c r="K415" s="2">
        <f t="shared" si="57"/>
        <v>78.07746363636369</v>
      </c>
      <c r="L415" s="2">
        <f t="shared" si="58"/>
        <v>108.27213411573801</v>
      </c>
      <c r="M415" s="2">
        <f>SUMIF(A:A,A415,L:L)</f>
        <v>3958.704242683417</v>
      </c>
      <c r="N415" s="3">
        <f t="shared" si="59"/>
        <v>0.027350397372031383</v>
      </c>
      <c r="O415" s="7">
        <f t="shared" si="60"/>
        <v>36.56254007565549</v>
      </c>
      <c r="P415" s="3">
        <f t="shared" si="61"/>
      </c>
      <c r="Q415" s="3">
        <f>IF(ISNUMBER(P415),SUMIF(A:A,A415,P:P),"")</f>
      </c>
      <c r="R415" s="3">
        <f t="shared" si="62"/>
      </c>
      <c r="S415" s="8">
        <f t="shared" si="63"/>
      </c>
    </row>
    <row r="416" spans="1:19" ht="15">
      <c r="A416" s="1">
        <v>22</v>
      </c>
      <c r="B416" s="5">
        <v>0.8923611111111112</v>
      </c>
      <c r="C416" s="1" t="s">
        <v>161</v>
      </c>
      <c r="D416" s="1">
        <v>8</v>
      </c>
      <c r="E416" s="1">
        <v>8</v>
      </c>
      <c r="F416" s="1" t="s">
        <v>227</v>
      </c>
      <c r="G416" s="10">
        <v>38.2838333333333</v>
      </c>
      <c r="H416" s="6">
        <f>1+_xlfn.COUNTIFS(A:A,A416,O:O,"&lt;"&amp;O416)</f>
        <v>8</v>
      </c>
      <c r="I416" s="2">
        <f>_xlfn.AVERAGEIF(A:A,A416,G:G)</f>
        <v>48.665603030303004</v>
      </c>
      <c r="J416" s="2">
        <f t="shared" si="56"/>
        <v>-10.381769696969705</v>
      </c>
      <c r="K416" s="2">
        <f t="shared" si="57"/>
        <v>79.61823030303029</v>
      </c>
      <c r="L416" s="2">
        <f t="shared" si="58"/>
        <v>118.75871363264281</v>
      </c>
      <c r="M416" s="2">
        <f>SUMIF(A:A,A416,L:L)</f>
        <v>3958.704242683417</v>
      </c>
      <c r="N416" s="3">
        <f t="shared" si="59"/>
        <v>0.029999390293461766</v>
      </c>
      <c r="O416" s="7">
        <f t="shared" si="60"/>
        <v>33.334010798810986</v>
      </c>
      <c r="P416" s="3">
        <f t="shared" si="61"/>
      </c>
      <c r="Q416" s="3">
        <f>IF(ISNUMBER(P416),SUMIF(A:A,A416,P:P),"")</f>
      </c>
      <c r="R416" s="3">
        <f t="shared" si="62"/>
      </c>
      <c r="S416" s="8">
        <f t="shared" si="63"/>
      </c>
    </row>
    <row r="417" spans="1:19" ht="15">
      <c r="A417" s="1">
        <v>22</v>
      </c>
      <c r="B417" s="5">
        <v>0.8923611111111112</v>
      </c>
      <c r="C417" s="1" t="s">
        <v>161</v>
      </c>
      <c r="D417" s="1">
        <v>8</v>
      </c>
      <c r="E417" s="1">
        <v>9</v>
      </c>
      <c r="F417" s="1" t="s">
        <v>228</v>
      </c>
      <c r="G417" s="10">
        <v>42.861033333333296</v>
      </c>
      <c r="H417" s="6">
        <f>1+_xlfn.COUNTIFS(A:A,A417,O:O,"&lt;"&amp;O417)</f>
        <v>6</v>
      </c>
      <c r="I417" s="2">
        <f>_xlfn.AVERAGEIF(A:A,A417,G:G)</f>
        <v>48.665603030303004</v>
      </c>
      <c r="J417" s="2">
        <f t="shared" si="56"/>
        <v>-5.804569696969708</v>
      </c>
      <c r="K417" s="2">
        <f t="shared" si="57"/>
        <v>84.19543030303029</v>
      </c>
      <c r="L417" s="2">
        <f t="shared" si="58"/>
        <v>156.2919633785309</v>
      </c>
      <c r="M417" s="2">
        <f>SUMIF(A:A,A417,L:L)</f>
        <v>3958.704242683417</v>
      </c>
      <c r="N417" s="3">
        <f t="shared" si="59"/>
        <v>0.03948058601937589</v>
      </c>
      <c r="O417" s="7">
        <f t="shared" si="60"/>
        <v>25.32890468011873</v>
      </c>
      <c r="P417" s="3">
        <f t="shared" si="61"/>
      </c>
      <c r="Q417" s="3">
        <f>IF(ISNUMBER(P417),SUMIF(A:A,A417,P:P),"")</f>
      </c>
      <c r="R417" s="3">
        <f t="shared" si="62"/>
      </c>
      <c r="S417" s="8">
        <f t="shared" si="63"/>
      </c>
    </row>
    <row r="418" spans="1:19" ht="15">
      <c r="A418" s="1">
        <v>22</v>
      </c>
      <c r="B418" s="5">
        <v>0.8923611111111112</v>
      </c>
      <c r="C418" s="1" t="s">
        <v>161</v>
      </c>
      <c r="D418" s="1">
        <v>8</v>
      </c>
      <c r="E418" s="1">
        <v>10</v>
      </c>
      <c r="F418" s="1" t="s">
        <v>229</v>
      </c>
      <c r="G418" s="10">
        <v>40.5490333333333</v>
      </c>
      <c r="H418" s="6">
        <f>1+_xlfn.COUNTIFS(A:A,A418,O:O,"&lt;"&amp;O418)</f>
        <v>7</v>
      </c>
      <c r="I418" s="2">
        <f>_xlfn.AVERAGEIF(A:A,A418,G:G)</f>
        <v>48.665603030303004</v>
      </c>
      <c r="J418" s="2">
        <f t="shared" si="56"/>
        <v>-8.116569696969705</v>
      </c>
      <c r="K418" s="2">
        <f t="shared" si="57"/>
        <v>81.8834303030303</v>
      </c>
      <c r="L418" s="2">
        <f t="shared" si="58"/>
        <v>136.04773518804734</v>
      </c>
      <c r="M418" s="2">
        <f>SUMIF(A:A,A418,L:L)</f>
        <v>3958.704242683417</v>
      </c>
      <c r="N418" s="3">
        <f t="shared" si="59"/>
        <v>0.03436673387245193</v>
      </c>
      <c r="O418" s="7">
        <f t="shared" si="60"/>
        <v>29.097906240126918</v>
      </c>
      <c r="P418" s="3">
        <f t="shared" si="61"/>
      </c>
      <c r="Q418" s="3">
        <f>IF(ISNUMBER(P418),SUMIF(A:A,A418,P:P),"")</f>
      </c>
      <c r="R418" s="3">
        <f t="shared" si="62"/>
      </c>
      <c r="S418" s="8">
        <f t="shared" si="63"/>
      </c>
    </row>
    <row r="419" spans="1:19" ht="15">
      <c r="A419" s="1">
        <v>22</v>
      </c>
      <c r="B419" s="5">
        <v>0.8923611111111112</v>
      </c>
      <c r="C419" s="1" t="s">
        <v>161</v>
      </c>
      <c r="D419" s="1">
        <v>8</v>
      </c>
      <c r="E419" s="1">
        <v>11</v>
      </c>
      <c r="F419" s="1" t="s">
        <v>230</v>
      </c>
      <c r="G419" s="10">
        <v>27.6584</v>
      </c>
      <c r="H419" s="6">
        <f>1+_xlfn.COUNTIFS(A:A,A419,O:O,"&lt;"&amp;O419)</f>
        <v>11</v>
      </c>
      <c r="I419" s="2">
        <f>_xlfn.AVERAGEIF(A:A,A419,G:G)</f>
        <v>48.665603030303004</v>
      </c>
      <c r="J419" s="2">
        <f t="shared" si="56"/>
        <v>-21.007203030303003</v>
      </c>
      <c r="K419" s="2">
        <f t="shared" si="57"/>
        <v>68.992796969697</v>
      </c>
      <c r="L419" s="2">
        <f t="shared" si="58"/>
        <v>62.775685075986836</v>
      </c>
      <c r="M419" s="2">
        <f>SUMIF(A:A,A419,L:L)</f>
        <v>3958.704242683417</v>
      </c>
      <c r="N419" s="3">
        <f t="shared" si="59"/>
        <v>0.01585763452574426</v>
      </c>
      <c r="O419" s="7">
        <f t="shared" si="60"/>
        <v>63.06110778228231</v>
      </c>
      <c r="P419" s="3">
        <f t="shared" si="61"/>
      </c>
      <c r="Q419" s="3">
        <f>IF(ISNUMBER(P419),SUMIF(A:A,A419,P:P),"")</f>
      </c>
      <c r="R419" s="3">
        <f t="shared" si="62"/>
      </c>
      <c r="S419" s="8">
        <f t="shared" si="63"/>
      </c>
    </row>
    <row r="420" spans="1:19" ht="15">
      <c r="A420" s="1">
        <v>14</v>
      </c>
      <c r="B420" s="5">
        <v>0.8958333333333334</v>
      </c>
      <c r="C420" s="1" t="s">
        <v>125</v>
      </c>
      <c r="D420" s="1">
        <v>6</v>
      </c>
      <c r="E420" s="1">
        <v>2</v>
      </c>
      <c r="F420" s="1" t="s">
        <v>145</v>
      </c>
      <c r="G420" s="10">
        <v>57.735266666666696</v>
      </c>
      <c r="H420" s="6">
        <f>1+_xlfn.COUNTIFS(A:A,A420,O:O,"&lt;"&amp;O420)</f>
        <v>1</v>
      </c>
      <c r="I420" s="2">
        <f>_xlfn.AVERAGEIF(A:A,A420,G:G)</f>
        <v>45.9959</v>
      </c>
      <c r="J420" s="2">
        <f t="shared" si="56"/>
        <v>11.739366666666697</v>
      </c>
      <c r="K420" s="2">
        <f t="shared" si="57"/>
        <v>101.7393666666667</v>
      </c>
      <c r="L420" s="2">
        <f t="shared" si="58"/>
        <v>447.80684952745304</v>
      </c>
      <c r="M420" s="2">
        <f>SUMIF(A:A,A420,L:L)</f>
        <v>2927.8208729786456</v>
      </c>
      <c r="N420" s="3">
        <f t="shared" si="59"/>
        <v>0.1529488547814992</v>
      </c>
      <c r="O420" s="7">
        <f t="shared" si="60"/>
        <v>6.538133295790853</v>
      </c>
      <c r="P420" s="3">
        <f t="shared" si="61"/>
        <v>0.1529488547814992</v>
      </c>
      <c r="Q420" s="3">
        <f>IF(ISNUMBER(P420),SUMIF(A:A,A420,P:P),"")</f>
        <v>0.9745612469005325</v>
      </c>
      <c r="R420" s="3">
        <f t="shared" si="62"/>
        <v>0.1569412443475805</v>
      </c>
      <c r="S420" s="8">
        <f t="shared" si="63"/>
        <v>6.371811337147823</v>
      </c>
    </row>
    <row r="421" spans="1:19" ht="15">
      <c r="A421" s="1">
        <v>14</v>
      </c>
      <c r="B421" s="5">
        <v>0.8958333333333334</v>
      </c>
      <c r="C421" s="1" t="s">
        <v>125</v>
      </c>
      <c r="D421" s="1">
        <v>6</v>
      </c>
      <c r="E421" s="1">
        <v>8</v>
      </c>
      <c r="F421" s="1" t="s">
        <v>148</v>
      </c>
      <c r="G421" s="10">
        <v>57.1141666666667</v>
      </c>
      <c r="H421" s="6">
        <f>1+_xlfn.COUNTIFS(A:A,A421,O:O,"&lt;"&amp;O421)</f>
        <v>2</v>
      </c>
      <c r="I421" s="2">
        <f>_xlfn.AVERAGEIF(A:A,A421,G:G)</f>
        <v>45.9959</v>
      </c>
      <c r="J421" s="2">
        <f t="shared" si="56"/>
        <v>11.118266666666699</v>
      </c>
      <c r="K421" s="2">
        <f t="shared" si="57"/>
        <v>101.1182666666667</v>
      </c>
      <c r="L421" s="2">
        <f t="shared" si="58"/>
        <v>431.425999555227</v>
      </c>
      <c r="M421" s="2">
        <f>SUMIF(A:A,A421,L:L)</f>
        <v>2927.8208729786456</v>
      </c>
      <c r="N421" s="3">
        <f t="shared" si="59"/>
        <v>0.1473539599150107</v>
      </c>
      <c r="O421" s="7">
        <f t="shared" si="60"/>
        <v>6.786380227424968</v>
      </c>
      <c r="P421" s="3">
        <f t="shared" si="61"/>
        <v>0.1473539599150107</v>
      </c>
      <c r="Q421" s="3">
        <f>IF(ISNUMBER(P421),SUMIF(A:A,A421,P:P),"")</f>
        <v>0.9745612469005325</v>
      </c>
      <c r="R421" s="3">
        <f t="shared" si="62"/>
        <v>0.1512003071983943</v>
      </c>
      <c r="S421" s="8">
        <f t="shared" si="63"/>
        <v>6.613743176380396</v>
      </c>
    </row>
    <row r="422" spans="1:19" ht="15">
      <c r="A422" s="1">
        <v>14</v>
      </c>
      <c r="B422" s="5">
        <v>0.8958333333333334</v>
      </c>
      <c r="C422" s="1" t="s">
        <v>125</v>
      </c>
      <c r="D422" s="1">
        <v>6</v>
      </c>
      <c r="E422" s="1">
        <v>9</v>
      </c>
      <c r="F422" s="1" t="s">
        <v>149</v>
      </c>
      <c r="G422" s="10">
        <v>56.9389666666666</v>
      </c>
      <c r="H422" s="6">
        <f>1+_xlfn.COUNTIFS(A:A,A422,O:O,"&lt;"&amp;O422)</f>
        <v>3</v>
      </c>
      <c r="I422" s="2">
        <f>_xlfn.AVERAGEIF(A:A,A422,G:G)</f>
        <v>45.9959</v>
      </c>
      <c r="J422" s="2">
        <f t="shared" si="56"/>
        <v>10.943066666666603</v>
      </c>
      <c r="K422" s="2">
        <f t="shared" si="57"/>
        <v>100.9430666666666</v>
      </c>
      <c r="L422" s="2">
        <f t="shared" si="58"/>
        <v>426.9146028919358</v>
      </c>
      <c r="M422" s="2">
        <f>SUMIF(A:A,A422,L:L)</f>
        <v>2927.8208729786456</v>
      </c>
      <c r="N422" s="3">
        <f t="shared" si="59"/>
        <v>0.14581308809975463</v>
      </c>
      <c r="O422" s="7">
        <f t="shared" si="60"/>
        <v>6.858094928459874</v>
      </c>
      <c r="P422" s="3">
        <f t="shared" si="61"/>
        <v>0.14581308809975463</v>
      </c>
      <c r="Q422" s="3">
        <f>IF(ISNUMBER(P422),SUMIF(A:A,A422,P:P),"")</f>
        <v>0.9745612469005325</v>
      </c>
      <c r="R422" s="3">
        <f t="shared" si="62"/>
        <v>0.14961921435260692</v>
      </c>
      <c r="S422" s="8">
        <f t="shared" si="63"/>
        <v>6.683633544842072</v>
      </c>
    </row>
    <row r="423" spans="1:19" ht="15">
      <c r="A423" s="1">
        <v>14</v>
      </c>
      <c r="B423" s="5">
        <v>0.8958333333333334</v>
      </c>
      <c r="C423" s="1" t="s">
        <v>125</v>
      </c>
      <c r="D423" s="1">
        <v>6</v>
      </c>
      <c r="E423" s="1">
        <v>3</v>
      </c>
      <c r="F423" s="1" t="s">
        <v>146</v>
      </c>
      <c r="G423" s="10">
        <v>55.8564333333334</v>
      </c>
      <c r="H423" s="6">
        <f>1+_xlfn.COUNTIFS(A:A,A423,O:O,"&lt;"&amp;O423)</f>
        <v>4</v>
      </c>
      <c r="I423" s="2">
        <f>_xlfn.AVERAGEIF(A:A,A423,G:G)</f>
        <v>45.9959</v>
      </c>
      <c r="J423" s="2">
        <f t="shared" si="56"/>
        <v>9.8605333333334</v>
      </c>
      <c r="K423" s="2">
        <f t="shared" si="57"/>
        <v>99.8605333333334</v>
      </c>
      <c r="L423" s="2">
        <f t="shared" si="58"/>
        <v>400.0669867652159</v>
      </c>
      <c r="M423" s="2">
        <f>SUMIF(A:A,A423,L:L)</f>
        <v>2927.8208729786456</v>
      </c>
      <c r="N423" s="3">
        <f t="shared" si="59"/>
        <v>0.1366432593119005</v>
      </c>
      <c r="O423" s="7">
        <f t="shared" si="60"/>
        <v>7.318326604881477</v>
      </c>
      <c r="P423" s="3">
        <f t="shared" si="61"/>
        <v>0.1366432593119005</v>
      </c>
      <c r="Q423" s="3">
        <f>IF(ISNUMBER(P423),SUMIF(A:A,A423,P:P),"")</f>
        <v>0.9745612469005325</v>
      </c>
      <c r="R423" s="3">
        <f t="shared" si="62"/>
        <v>0.14021002758572323</v>
      </c>
      <c r="S423" s="8">
        <f t="shared" si="63"/>
        <v>7.132157501278633</v>
      </c>
    </row>
    <row r="424" spans="1:19" ht="15">
      <c r="A424" s="1">
        <v>14</v>
      </c>
      <c r="B424" s="5">
        <v>0.8958333333333334</v>
      </c>
      <c r="C424" s="1" t="s">
        <v>125</v>
      </c>
      <c r="D424" s="1">
        <v>6</v>
      </c>
      <c r="E424" s="1">
        <v>4</v>
      </c>
      <c r="F424" s="1" t="s">
        <v>147</v>
      </c>
      <c r="G424" s="10">
        <v>53.8503666666667</v>
      </c>
      <c r="H424" s="6">
        <f>1+_xlfn.COUNTIFS(A:A,A424,O:O,"&lt;"&amp;O424)</f>
        <v>5</v>
      </c>
      <c r="I424" s="2">
        <f>_xlfn.AVERAGEIF(A:A,A424,G:G)</f>
        <v>45.9959</v>
      </c>
      <c r="J424" s="2">
        <f t="shared" si="56"/>
        <v>7.854466666666703</v>
      </c>
      <c r="K424" s="2">
        <f t="shared" si="57"/>
        <v>97.8544666666667</v>
      </c>
      <c r="L424" s="2">
        <f t="shared" si="58"/>
        <v>354.698452880159</v>
      </c>
      <c r="M424" s="2">
        <f>SUMIF(A:A,A424,L:L)</f>
        <v>2927.8208729786456</v>
      </c>
      <c r="N424" s="3">
        <f t="shared" si="59"/>
        <v>0.12114759347258264</v>
      </c>
      <c r="O424" s="7">
        <f t="shared" si="60"/>
        <v>8.254394258572818</v>
      </c>
      <c r="P424" s="3">
        <f t="shared" si="61"/>
        <v>0.12114759347258264</v>
      </c>
      <c r="Q424" s="3">
        <f>IF(ISNUMBER(P424),SUMIF(A:A,A424,P:P),"")</f>
        <v>0.9745612469005325</v>
      </c>
      <c r="R424" s="3">
        <f t="shared" si="62"/>
        <v>0.12430988186517479</v>
      </c>
      <c r="S424" s="8">
        <f t="shared" si="63"/>
        <v>8.044412761043322</v>
      </c>
    </row>
    <row r="425" spans="1:19" ht="15">
      <c r="A425" s="1">
        <v>14</v>
      </c>
      <c r="B425" s="5">
        <v>0.8958333333333334</v>
      </c>
      <c r="C425" s="1" t="s">
        <v>125</v>
      </c>
      <c r="D425" s="1">
        <v>6</v>
      </c>
      <c r="E425" s="1">
        <v>1</v>
      </c>
      <c r="F425" s="1" t="s">
        <v>144</v>
      </c>
      <c r="G425" s="10">
        <v>51.30629999999991</v>
      </c>
      <c r="H425" s="6">
        <f>1+_xlfn.COUNTIFS(A:A,A425,O:O,"&lt;"&amp;O425)</f>
        <v>6</v>
      </c>
      <c r="I425" s="2">
        <f>_xlfn.AVERAGEIF(A:A,A425,G:G)</f>
        <v>45.9959</v>
      </c>
      <c r="J425" s="2">
        <f t="shared" si="56"/>
        <v>5.310399999999909</v>
      </c>
      <c r="K425" s="2">
        <f t="shared" si="57"/>
        <v>95.3103999999999</v>
      </c>
      <c r="L425" s="2">
        <f t="shared" si="58"/>
        <v>304.4856623004012</v>
      </c>
      <c r="M425" s="2">
        <f>SUMIF(A:A,A425,L:L)</f>
        <v>2927.8208729786456</v>
      </c>
      <c r="N425" s="3">
        <f t="shared" si="59"/>
        <v>0.10399736715813147</v>
      </c>
      <c r="O425" s="7">
        <f t="shared" si="60"/>
        <v>9.61562804257791</v>
      </c>
      <c r="P425" s="3">
        <f t="shared" si="61"/>
        <v>0.10399736715813147</v>
      </c>
      <c r="Q425" s="3">
        <f>IF(ISNUMBER(P425),SUMIF(A:A,A425,P:P),"")</f>
        <v>0.9745612469005325</v>
      </c>
      <c r="R425" s="3">
        <f t="shared" si="62"/>
        <v>0.10671198704943564</v>
      </c>
      <c r="S425" s="8">
        <f t="shared" si="63"/>
        <v>9.371018454906455</v>
      </c>
    </row>
    <row r="426" spans="1:19" ht="15">
      <c r="A426" s="1">
        <v>14</v>
      </c>
      <c r="B426" s="5">
        <v>0.8958333333333334</v>
      </c>
      <c r="C426" s="1" t="s">
        <v>125</v>
      </c>
      <c r="D426" s="1">
        <v>6</v>
      </c>
      <c r="E426" s="1">
        <v>6</v>
      </c>
      <c r="F426" s="1" t="s">
        <v>19</v>
      </c>
      <c r="G426" s="10">
        <v>48.2782333333334</v>
      </c>
      <c r="H426" s="6">
        <f>1+_xlfn.COUNTIFS(A:A,A426,O:O,"&lt;"&amp;O426)</f>
        <v>7</v>
      </c>
      <c r="I426" s="2">
        <f>_xlfn.AVERAGEIF(A:A,A426,G:G)</f>
        <v>45.9959</v>
      </c>
      <c r="J426" s="2">
        <f t="shared" si="56"/>
        <v>2.2823333333333977</v>
      </c>
      <c r="K426" s="2">
        <f t="shared" si="57"/>
        <v>92.2823333333334</v>
      </c>
      <c r="L426" s="2">
        <f t="shared" si="58"/>
        <v>253.89987591640167</v>
      </c>
      <c r="M426" s="2">
        <f>SUMIF(A:A,A426,L:L)</f>
        <v>2927.8208729786456</v>
      </c>
      <c r="N426" s="3">
        <f t="shared" si="59"/>
        <v>0.0867197437724714</v>
      </c>
      <c r="O426" s="7">
        <f t="shared" si="60"/>
        <v>11.531399384939641</v>
      </c>
      <c r="P426" s="3">
        <f t="shared" si="61"/>
        <v>0.0867197437724714</v>
      </c>
      <c r="Q426" s="3">
        <f>IF(ISNUMBER(P426),SUMIF(A:A,A426,P:P),"")</f>
        <v>0.9745612469005325</v>
      </c>
      <c r="R426" s="3">
        <f t="shared" si="62"/>
        <v>0.08898336974538282</v>
      </c>
      <c r="S426" s="8">
        <f t="shared" si="63"/>
        <v>11.238054963094811</v>
      </c>
    </row>
    <row r="427" spans="1:19" ht="15">
      <c r="A427" s="1">
        <v>14</v>
      </c>
      <c r="B427" s="5">
        <v>0.8958333333333334</v>
      </c>
      <c r="C427" s="1" t="s">
        <v>125</v>
      </c>
      <c r="D427" s="1">
        <v>6</v>
      </c>
      <c r="E427" s="1">
        <v>7</v>
      </c>
      <c r="F427" s="1" t="s">
        <v>20</v>
      </c>
      <c r="G427" s="10">
        <v>46.920933333333295</v>
      </c>
      <c r="H427" s="6">
        <f>1+_xlfn.COUNTIFS(A:A,A427,O:O,"&lt;"&amp;O427)</f>
        <v>8</v>
      </c>
      <c r="I427" s="2">
        <f>_xlfn.AVERAGEIF(A:A,A427,G:G)</f>
        <v>45.9959</v>
      </c>
      <c r="J427" s="2">
        <f t="shared" si="56"/>
        <v>0.9250333333332961</v>
      </c>
      <c r="K427" s="2">
        <f t="shared" si="57"/>
        <v>90.92503333333329</v>
      </c>
      <c r="L427" s="2">
        <f t="shared" si="58"/>
        <v>234.0423308346808</v>
      </c>
      <c r="M427" s="2">
        <f>SUMIF(A:A,A427,L:L)</f>
        <v>2927.8208729786456</v>
      </c>
      <c r="N427" s="3">
        <f t="shared" si="59"/>
        <v>0.07993738038918197</v>
      </c>
      <c r="O427" s="7">
        <f t="shared" si="60"/>
        <v>12.509791978814098</v>
      </c>
      <c r="P427" s="3">
        <f t="shared" si="61"/>
        <v>0.07993738038918197</v>
      </c>
      <c r="Q427" s="3">
        <f>IF(ISNUMBER(P427),SUMIF(A:A,A427,P:P),"")</f>
        <v>0.9745612469005325</v>
      </c>
      <c r="R427" s="3">
        <f t="shared" si="62"/>
        <v>0.08202396785570183</v>
      </c>
      <c r="S427" s="8">
        <f t="shared" si="63"/>
        <v>12.191558469339347</v>
      </c>
    </row>
    <row r="428" spans="1:19" ht="15">
      <c r="A428" s="1">
        <v>14</v>
      </c>
      <c r="B428" s="5">
        <v>0.8958333333333334</v>
      </c>
      <c r="C428" s="1" t="s">
        <v>125</v>
      </c>
      <c r="D428" s="1">
        <v>6</v>
      </c>
      <c r="E428" s="1">
        <v>10</v>
      </c>
      <c r="F428" s="1" t="s">
        <v>150</v>
      </c>
      <c r="G428" s="10">
        <v>19.1852333333333</v>
      </c>
      <c r="H428" s="6">
        <f>1+_xlfn.COUNTIFS(A:A,A428,O:O,"&lt;"&amp;O428)</f>
        <v>9</v>
      </c>
      <c r="I428" s="2">
        <f>_xlfn.AVERAGEIF(A:A,A428,G:G)</f>
        <v>45.9959</v>
      </c>
      <c r="J428" s="2">
        <f t="shared" si="56"/>
        <v>-26.810666666666698</v>
      </c>
      <c r="K428" s="2">
        <f t="shared" si="57"/>
        <v>63.1893333333333</v>
      </c>
      <c r="L428" s="2">
        <f t="shared" si="58"/>
        <v>44.31662992723807</v>
      </c>
      <c r="M428" s="2">
        <f>SUMIF(A:A,A428,L:L)</f>
        <v>2927.8208729786456</v>
      </c>
      <c r="N428" s="3">
        <f t="shared" si="59"/>
        <v>0.015136387043430063</v>
      </c>
      <c r="O428" s="7">
        <f t="shared" si="60"/>
        <v>66.06596390081405</v>
      </c>
      <c r="P428" s="3">
        <f t="shared" si="61"/>
      </c>
      <c r="Q428" s="3">
        <f>IF(ISNUMBER(P428),SUMIF(A:A,A428,P:P),"")</f>
      </c>
      <c r="R428" s="3">
        <f t="shared" si="62"/>
      </c>
      <c r="S428" s="8">
        <f t="shared" si="63"/>
      </c>
    </row>
    <row r="429" spans="1:19" ht="15">
      <c r="A429" s="1">
        <v>14</v>
      </c>
      <c r="B429" s="5">
        <v>0.8958333333333334</v>
      </c>
      <c r="C429" s="1" t="s">
        <v>125</v>
      </c>
      <c r="D429" s="1">
        <v>6</v>
      </c>
      <c r="E429" s="1">
        <v>11</v>
      </c>
      <c r="F429" s="1" t="s">
        <v>151</v>
      </c>
      <c r="G429" s="10">
        <v>12.773100000000001</v>
      </c>
      <c r="H429" s="6">
        <f>1+_xlfn.COUNTIFS(A:A,A429,O:O,"&lt;"&amp;O429)</f>
        <v>10</v>
      </c>
      <c r="I429" s="2">
        <f>_xlfn.AVERAGEIF(A:A,A429,G:G)</f>
        <v>45.9959</v>
      </c>
      <c r="J429" s="2">
        <f t="shared" si="56"/>
        <v>-33.2228</v>
      </c>
      <c r="K429" s="2">
        <f t="shared" si="57"/>
        <v>56.7772</v>
      </c>
      <c r="L429" s="2">
        <f t="shared" si="58"/>
        <v>30.16348237993344</v>
      </c>
      <c r="M429" s="2">
        <f>SUMIF(A:A,A429,L:L)</f>
        <v>2927.8208729786456</v>
      </c>
      <c r="N429" s="3">
        <f t="shared" si="59"/>
        <v>0.010302366056037555</v>
      </c>
      <c r="O429" s="7">
        <f t="shared" si="60"/>
        <v>97.0650814153477</v>
      </c>
      <c r="P429" s="3">
        <f t="shared" si="61"/>
      </c>
      <c r="Q429" s="3">
        <f>IF(ISNUMBER(P429),SUMIF(A:A,A429,P:P),"")</f>
      </c>
      <c r="R429" s="3">
        <f t="shared" si="62"/>
      </c>
      <c r="S429" s="8">
        <f t="shared" si="63"/>
      </c>
    </row>
    <row r="430" spans="1:19" ht="15">
      <c r="A430" s="1">
        <v>11</v>
      </c>
      <c r="B430" s="5">
        <v>0.90625</v>
      </c>
      <c r="C430" s="1" t="s">
        <v>77</v>
      </c>
      <c r="D430" s="1">
        <v>8</v>
      </c>
      <c r="E430" s="1">
        <v>6</v>
      </c>
      <c r="F430" s="1" t="s">
        <v>120</v>
      </c>
      <c r="G430" s="10">
        <v>70.5996999999999</v>
      </c>
      <c r="H430" s="6">
        <f>1+_xlfn.COUNTIFS(A:A,A430,O:O,"&lt;"&amp;O430)</f>
        <v>1</v>
      </c>
      <c r="I430" s="2">
        <f>_xlfn.AVERAGEIF(A:A,A430,G:G)</f>
        <v>53.764274999999984</v>
      </c>
      <c r="J430" s="2">
        <f t="shared" si="56"/>
        <v>16.835424999999915</v>
      </c>
      <c r="K430" s="2">
        <f t="shared" si="57"/>
        <v>106.83542499999992</v>
      </c>
      <c r="L430" s="2">
        <f t="shared" si="58"/>
        <v>607.9699765058831</v>
      </c>
      <c r="M430" s="2">
        <f>SUMIF(A:A,A430,L:L)</f>
        <v>2347.31488199454</v>
      </c>
      <c r="N430" s="3">
        <f t="shared" si="59"/>
        <v>0.2590065700896865</v>
      </c>
      <c r="O430" s="7">
        <f t="shared" si="60"/>
        <v>3.8609059208564815</v>
      </c>
      <c r="P430" s="3">
        <f t="shared" si="61"/>
        <v>0.2590065700896865</v>
      </c>
      <c r="Q430" s="3">
        <f>IF(ISNUMBER(P430),SUMIF(A:A,A430,P:P),"")</f>
        <v>0.9881207232967112</v>
      </c>
      <c r="R430" s="3">
        <f t="shared" si="62"/>
        <v>0.2621203705004297</v>
      </c>
      <c r="S430" s="8">
        <f t="shared" si="63"/>
        <v>3.8150411510972617</v>
      </c>
    </row>
    <row r="431" spans="1:19" ht="15">
      <c r="A431" s="1">
        <v>11</v>
      </c>
      <c r="B431" s="5">
        <v>0.90625</v>
      </c>
      <c r="C431" s="1" t="s">
        <v>77</v>
      </c>
      <c r="D431" s="1">
        <v>8</v>
      </c>
      <c r="E431" s="1">
        <v>3</v>
      </c>
      <c r="F431" s="1" t="s">
        <v>118</v>
      </c>
      <c r="G431" s="10">
        <v>66.0917</v>
      </c>
      <c r="H431" s="6">
        <f>1+_xlfn.COUNTIFS(A:A,A431,O:O,"&lt;"&amp;O431)</f>
        <v>2</v>
      </c>
      <c r="I431" s="2">
        <f>_xlfn.AVERAGEIF(A:A,A431,G:G)</f>
        <v>53.764274999999984</v>
      </c>
      <c r="J431" s="2">
        <f t="shared" si="56"/>
        <v>12.32742500000002</v>
      </c>
      <c r="K431" s="2">
        <f t="shared" si="57"/>
        <v>102.32742500000002</v>
      </c>
      <c r="L431" s="2">
        <f t="shared" si="58"/>
        <v>463.88909302382604</v>
      </c>
      <c r="M431" s="2">
        <f>SUMIF(A:A,A431,L:L)</f>
        <v>2347.31488199454</v>
      </c>
      <c r="N431" s="3">
        <f t="shared" si="59"/>
        <v>0.1976254215325616</v>
      </c>
      <c r="O431" s="7">
        <f t="shared" si="60"/>
        <v>5.060077758443823</v>
      </c>
      <c r="P431" s="3">
        <f t="shared" si="61"/>
        <v>0.1976254215325616</v>
      </c>
      <c r="Q431" s="3">
        <f>IF(ISNUMBER(P431),SUMIF(A:A,A431,P:P),"")</f>
        <v>0.9881207232967112</v>
      </c>
      <c r="R431" s="3">
        <f t="shared" si="62"/>
        <v>0.2000012922239047</v>
      </c>
      <c r="S431" s="8">
        <f t="shared" si="63"/>
        <v>4.999967694611112</v>
      </c>
    </row>
    <row r="432" spans="1:19" ht="15">
      <c r="A432" s="1">
        <v>11</v>
      </c>
      <c r="B432" s="5">
        <v>0.90625</v>
      </c>
      <c r="C432" s="1" t="s">
        <v>77</v>
      </c>
      <c r="D432" s="1">
        <v>8</v>
      </c>
      <c r="E432" s="1">
        <v>5</v>
      </c>
      <c r="F432" s="1" t="s">
        <v>119</v>
      </c>
      <c r="G432" s="10">
        <v>63.7022</v>
      </c>
      <c r="H432" s="6">
        <f>1+_xlfn.COUNTIFS(A:A,A432,O:O,"&lt;"&amp;O432)</f>
        <v>3</v>
      </c>
      <c r="I432" s="2">
        <f>_xlfn.AVERAGEIF(A:A,A432,G:G)</f>
        <v>53.764274999999984</v>
      </c>
      <c r="J432" s="2">
        <f t="shared" si="56"/>
        <v>9.937925000000014</v>
      </c>
      <c r="K432" s="2">
        <f t="shared" si="57"/>
        <v>99.937925</v>
      </c>
      <c r="L432" s="2">
        <f t="shared" si="58"/>
        <v>401.92901764267634</v>
      </c>
      <c r="M432" s="2">
        <f>SUMIF(A:A,A432,L:L)</f>
        <v>2347.31488199454</v>
      </c>
      <c r="N432" s="3">
        <f t="shared" si="59"/>
        <v>0.17122927167792362</v>
      </c>
      <c r="O432" s="7">
        <f t="shared" si="60"/>
        <v>5.840122954450018</v>
      </c>
      <c r="P432" s="3">
        <f t="shared" si="61"/>
        <v>0.17122927167792362</v>
      </c>
      <c r="Q432" s="3">
        <f>IF(ISNUMBER(P432),SUMIF(A:A,A432,P:P),"")</f>
        <v>0.9881207232967112</v>
      </c>
      <c r="R432" s="3">
        <f t="shared" si="62"/>
        <v>0.1732878054683883</v>
      </c>
      <c r="S432" s="8">
        <f t="shared" si="63"/>
        <v>5.770746517892877</v>
      </c>
    </row>
    <row r="433" spans="1:19" ht="15">
      <c r="A433" s="1">
        <v>11</v>
      </c>
      <c r="B433" s="5">
        <v>0.90625</v>
      </c>
      <c r="C433" s="1" t="s">
        <v>77</v>
      </c>
      <c r="D433" s="1">
        <v>8</v>
      </c>
      <c r="E433" s="1">
        <v>1</v>
      </c>
      <c r="F433" s="1" t="s">
        <v>117</v>
      </c>
      <c r="G433" s="10">
        <v>57.0982</v>
      </c>
      <c r="H433" s="6">
        <f>1+_xlfn.COUNTIFS(A:A,A433,O:O,"&lt;"&amp;O433)</f>
        <v>4</v>
      </c>
      <c r="I433" s="2">
        <f>_xlfn.AVERAGEIF(A:A,A433,G:G)</f>
        <v>53.764274999999984</v>
      </c>
      <c r="J433" s="2">
        <f t="shared" si="56"/>
        <v>3.333925000000015</v>
      </c>
      <c r="K433" s="2">
        <f t="shared" si="57"/>
        <v>93.33392500000002</v>
      </c>
      <c r="L433" s="2">
        <f t="shared" si="58"/>
        <v>270.43600773402113</v>
      </c>
      <c r="M433" s="2">
        <f>SUMIF(A:A,A433,L:L)</f>
        <v>2347.31488199454</v>
      </c>
      <c r="N433" s="3">
        <f t="shared" si="59"/>
        <v>0.11521079247119526</v>
      </c>
      <c r="O433" s="7">
        <f t="shared" si="60"/>
        <v>8.67974239696353</v>
      </c>
      <c r="P433" s="3">
        <f t="shared" si="61"/>
        <v>0.11521079247119526</v>
      </c>
      <c r="Q433" s="3">
        <f>IF(ISNUMBER(P433),SUMIF(A:A,A433,P:P),"")</f>
        <v>0.9881207232967112</v>
      </c>
      <c r="R433" s="3">
        <f t="shared" si="62"/>
        <v>0.11659586703820193</v>
      </c>
      <c r="S433" s="8">
        <f t="shared" si="63"/>
        <v>8.576633335316732</v>
      </c>
    </row>
    <row r="434" spans="1:19" ht="15">
      <c r="A434" s="1">
        <v>11</v>
      </c>
      <c r="B434" s="5">
        <v>0.90625</v>
      </c>
      <c r="C434" s="1" t="s">
        <v>77</v>
      </c>
      <c r="D434" s="1">
        <v>8</v>
      </c>
      <c r="E434" s="1">
        <v>10</v>
      </c>
      <c r="F434" s="1" t="s">
        <v>123</v>
      </c>
      <c r="G434" s="10">
        <v>54.79523333333331</v>
      </c>
      <c r="H434" s="6">
        <f>1+_xlfn.COUNTIFS(A:A,A434,O:O,"&lt;"&amp;O434)</f>
        <v>5</v>
      </c>
      <c r="I434" s="2">
        <f>_xlfn.AVERAGEIF(A:A,A434,G:G)</f>
        <v>53.764274999999984</v>
      </c>
      <c r="J434" s="2">
        <f t="shared" si="56"/>
        <v>1.0309583333333237</v>
      </c>
      <c r="K434" s="2">
        <f t="shared" si="57"/>
        <v>91.03095833333333</v>
      </c>
      <c r="L434" s="2">
        <f t="shared" si="58"/>
        <v>235.53452366129096</v>
      </c>
      <c r="M434" s="2">
        <f>SUMIF(A:A,A434,L:L)</f>
        <v>2347.31488199454</v>
      </c>
      <c r="N434" s="3">
        <f t="shared" si="59"/>
        <v>0.1003421081116968</v>
      </c>
      <c r="O434" s="7">
        <f t="shared" si="60"/>
        <v>9.96590582775917</v>
      </c>
      <c r="P434" s="3">
        <f t="shared" si="61"/>
        <v>0.1003421081116968</v>
      </c>
      <c r="Q434" s="3">
        <f>IF(ISNUMBER(P434),SUMIF(A:A,A434,P:P),"")</f>
        <v>0.9881207232967112</v>
      </c>
      <c r="R434" s="3">
        <f t="shared" si="62"/>
        <v>0.101548430010577</v>
      </c>
      <c r="S434" s="8">
        <f t="shared" si="63"/>
        <v>9.847518074832301</v>
      </c>
    </row>
    <row r="435" spans="1:19" ht="15">
      <c r="A435" s="1">
        <v>11</v>
      </c>
      <c r="B435" s="5">
        <v>0.90625</v>
      </c>
      <c r="C435" s="1" t="s">
        <v>77</v>
      </c>
      <c r="D435" s="1">
        <v>8</v>
      </c>
      <c r="E435" s="1">
        <v>8</v>
      </c>
      <c r="F435" s="1" t="s">
        <v>121</v>
      </c>
      <c r="G435" s="10">
        <v>50.553433333333295</v>
      </c>
      <c r="H435" s="6">
        <f>1+_xlfn.COUNTIFS(A:A,A435,O:O,"&lt;"&amp;O435)</f>
        <v>6</v>
      </c>
      <c r="I435" s="2">
        <f>_xlfn.AVERAGEIF(A:A,A435,G:G)</f>
        <v>53.764274999999984</v>
      </c>
      <c r="J435" s="2">
        <f t="shared" si="56"/>
        <v>-3.2108416666666884</v>
      </c>
      <c r="K435" s="2">
        <f t="shared" si="57"/>
        <v>86.78915833333332</v>
      </c>
      <c r="L435" s="2">
        <f t="shared" si="58"/>
        <v>182.6094099562793</v>
      </c>
      <c r="M435" s="2">
        <f>SUMIF(A:A,A435,L:L)</f>
        <v>2347.31488199454</v>
      </c>
      <c r="N435" s="3">
        <f t="shared" si="59"/>
        <v>0.07779502075201518</v>
      </c>
      <c r="O435" s="7">
        <f t="shared" si="60"/>
        <v>12.854293119705817</v>
      </c>
      <c r="P435" s="3">
        <f t="shared" si="61"/>
        <v>0.07779502075201518</v>
      </c>
      <c r="Q435" s="3">
        <f>IF(ISNUMBER(P435),SUMIF(A:A,A435,P:P),"")</f>
        <v>0.9881207232967112</v>
      </c>
      <c r="R435" s="3">
        <f t="shared" si="62"/>
        <v>0.07873027952744902</v>
      </c>
      <c r="S435" s="8">
        <f t="shared" si="63"/>
        <v>12.70159341491165</v>
      </c>
    </row>
    <row r="436" spans="1:19" ht="15">
      <c r="A436" s="1">
        <v>11</v>
      </c>
      <c r="B436" s="5">
        <v>0.90625</v>
      </c>
      <c r="C436" s="1" t="s">
        <v>77</v>
      </c>
      <c r="D436" s="1">
        <v>8</v>
      </c>
      <c r="E436" s="1">
        <v>9</v>
      </c>
      <c r="F436" s="1" t="s">
        <v>122</v>
      </c>
      <c r="G436" s="10">
        <v>48.0416666666666</v>
      </c>
      <c r="H436" s="6">
        <f>1+_xlfn.COUNTIFS(A:A,A436,O:O,"&lt;"&amp;O436)</f>
        <v>7</v>
      </c>
      <c r="I436" s="2">
        <f>_xlfn.AVERAGEIF(A:A,A436,G:G)</f>
        <v>53.764274999999984</v>
      </c>
      <c r="J436" s="2">
        <f t="shared" si="56"/>
        <v>-5.722608333333383</v>
      </c>
      <c r="K436" s="2">
        <f t="shared" si="57"/>
        <v>84.27739166666662</v>
      </c>
      <c r="L436" s="2">
        <f t="shared" si="58"/>
        <v>157.06245047760257</v>
      </c>
      <c r="M436" s="2">
        <f>SUMIF(A:A,A436,L:L)</f>
        <v>2347.31488199454</v>
      </c>
      <c r="N436" s="3">
        <f t="shared" si="59"/>
        <v>0.06691153866163232</v>
      </c>
      <c r="O436" s="7">
        <f t="shared" si="60"/>
        <v>14.94510543326377</v>
      </c>
      <c r="P436" s="3">
        <f t="shared" si="61"/>
        <v>0.06691153866163232</v>
      </c>
      <c r="Q436" s="3">
        <f>IF(ISNUMBER(P436),SUMIF(A:A,A436,P:P),"")</f>
        <v>0.9881207232967112</v>
      </c>
      <c r="R436" s="3">
        <f t="shared" si="62"/>
        <v>0.06771595523104948</v>
      </c>
      <c r="S436" s="8">
        <f t="shared" si="63"/>
        <v>14.767568390462204</v>
      </c>
    </row>
    <row r="437" spans="1:19" ht="15">
      <c r="A437" s="1">
        <v>11</v>
      </c>
      <c r="B437" s="5">
        <v>0.90625</v>
      </c>
      <c r="C437" s="1" t="s">
        <v>77</v>
      </c>
      <c r="D437" s="1">
        <v>8</v>
      </c>
      <c r="E437" s="1">
        <v>11</v>
      </c>
      <c r="F437" s="1" t="s">
        <v>124</v>
      </c>
      <c r="G437" s="10">
        <v>19.2320666666667</v>
      </c>
      <c r="H437" s="6">
        <f>1+_xlfn.COUNTIFS(A:A,A437,O:O,"&lt;"&amp;O437)</f>
        <v>8</v>
      </c>
      <c r="I437" s="2">
        <f>_xlfn.AVERAGEIF(A:A,A437,G:G)</f>
        <v>53.764274999999984</v>
      </c>
      <c r="J437" s="2">
        <f aca="true" t="shared" si="64" ref="J437:J447">G437-I437</f>
        <v>-34.53220833333329</v>
      </c>
      <c r="K437" s="2">
        <f aca="true" t="shared" si="65" ref="K437:K447">90+J437</f>
        <v>55.46779166666671</v>
      </c>
      <c r="L437" s="2">
        <f aca="true" t="shared" si="66" ref="L437:L447">EXP(0.06*K437)</f>
        <v>27.884402992960307</v>
      </c>
      <c r="M437" s="2">
        <f>SUMIF(A:A,A437,L:L)</f>
        <v>2347.31488199454</v>
      </c>
      <c r="N437" s="3">
        <f aca="true" t="shared" si="67" ref="N437:N447">L437/M437</f>
        <v>0.011879276703288574</v>
      </c>
      <c r="O437" s="7">
        <f aca="true" t="shared" si="68" ref="O437:O447">1/N437</f>
        <v>84.18020936604391</v>
      </c>
      <c r="P437" s="3">
        <f aca="true" t="shared" si="69" ref="P437:P447">IF(O437&gt;21,"",N437)</f>
      </c>
      <c r="Q437" s="3">
        <f>IF(ISNUMBER(P437),SUMIF(A:A,A437,P:P),"")</f>
      </c>
      <c r="R437" s="3">
        <f aca="true" t="shared" si="70" ref="R437:R447">_xlfn.IFERROR(P437*(1/Q437),"")</f>
      </c>
      <c r="S437" s="8">
        <f aca="true" t="shared" si="71" ref="S437:S447">_xlfn.IFERROR(1/R437,"")</f>
      </c>
    </row>
    <row r="438" spans="1:19" ht="15">
      <c r="A438" s="1">
        <v>15</v>
      </c>
      <c r="B438" s="5">
        <v>0.9166666666666666</v>
      </c>
      <c r="C438" s="1" t="s">
        <v>125</v>
      </c>
      <c r="D438" s="1">
        <v>7</v>
      </c>
      <c r="E438" s="1">
        <v>11</v>
      </c>
      <c r="F438" s="1" t="s">
        <v>160</v>
      </c>
      <c r="G438" s="10">
        <v>66.1956</v>
      </c>
      <c r="H438" s="6">
        <f>1+_xlfn.COUNTIFS(A:A,A438,O:O,"&lt;"&amp;O438)</f>
        <v>1</v>
      </c>
      <c r="I438" s="2">
        <f>_xlfn.AVERAGEIF(A:A,A438,G:G)</f>
        <v>51.07323666666669</v>
      </c>
      <c r="J438" s="2">
        <f t="shared" si="64"/>
        <v>15.122363333333311</v>
      </c>
      <c r="K438" s="2">
        <f t="shared" si="65"/>
        <v>105.12236333333331</v>
      </c>
      <c r="L438" s="2">
        <f t="shared" si="66"/>
        <v>548.584760924638</v>
      </c>
      <c r="M438" s="2">
        <f>SUMIF(A:A,A438,L:L)</f>
        <v>2650.892326629145</v>
      </c>
      <c r="N438" s="3">
        <f t="shared" si="67"/>
        <v>0.20694343388221065</v>
      </c>
      <c r="O438" s="7">
        <f t="shared" si="68"/>
        <v>4.832238362146761</v>
      </c>
      <c r="P438" s="3">
        <f t="shared" si="69"/>
        <v>0.20694343388221065</v>
      </c>
      <c r="Q438" s="3">
        <f>IF(ISNUMBER(P438),SUMIF(A:A,A438,P:P),"")</f>
        <v>0.9414062669237148</v>
      </c>
      <c r="R438" s="3">
        <f t="shared" si="70"/>
        <v>0.21982372664508718</v>
      </c>
      <c r="S438" s="8">
        <f t="shared" si="71"/>
        <v>4.549099477394147</v>
      </c>
    </row>
    <row r="439" spans="1:19" ht="15">
      <c r="A439" s="1">
        <v>15</v>
      </c>
      <c r="B439" s="5">
        <v>0.9166666666666666</v>
      </c>
      <c r="C439" s="1" t="s">
        <v>125</v>
      </c>
      <c r="D439" s="1">
        <v>7</v>
      </c>
      <c r="E439" s="1">
        <v>2</v>
      </c>
      <c r="F439" s="1" t="s">
        <v>153</v>
      </c>
      <c r="G439" s="10">
        <v>63.6314333333333</v>
      </c>
      <c r="H439" s="6">
        <f>1+_xlfn.COUNTIFS(A:A,A439,O:O,"&lt;"&amp;O439)</f>
        <v>2</v>
      </c>
      <c r="I439" s="2">
        <f>_xlfn.AVERAGEIF(A:A,A439,G:G)</f>
        <v>51.07323666666669</v>
      </c>
      <c r="J439" s="2">
        <f t="shared" si="64"/>
        <v>12.55819666666661</v>
      </c>
      <c r="K439" s="2">
        <f t="shared" si="65"/>
        <v>102.55819666666662</v>
      </c>
      <c r="L439" s="2">
        <f t="shared" si="66"/>
        <v>470.3569149399409</v>
      </c>
      <c r="M439" s="2">
        <f>SUMIF(A:A,A439,L:L)</f>
        <v>2650.892326629145</v>
      </c>
      <c r="N439" s="3">
        <f t="shared" si="67"/>
        <v>0.17743342881754964</v>
      </c>
      <c r="O439" s="7">
        <f t="shared" si="68"/>
        <v>5.635916561293954</v>
      </c>
      <c r="P439" s="3">
        <f t="shared" si="69"/>
        <v>0.17743342881754964</v>
      </c>
      <c r="Q439" s="3">
        <f>IF(ISNUMBER(P439),SUMIF(A:A,A439,P:P),"")</f>
        <v>0.9414062669237148</v>
      </c>
      <c r="R439" s="3">
        <f t="shared" si="70"/>
        <v>0.188476999837019</v>
      </c>
      <c r="S439" s="8">
        <f t="shared" si="71"/>
        <v>5.305687170661281</v>
      </c>
    </row>
    <row r="440" spans="1:19" ht="15">
      <c r="A440" s="1">
        <v>15</v>
      </c>
      <c r="B440" s="5">
        <v>0.9166666666666666</v>
      </c>
      <c r="C440" s="1" t="s">
        <v>125</v>
      </c>
      <c r="D440" s="1">
        <v>7</v>
      </c>
      <c r="E440" s="1">
        <v>1</v>
      </c>
      <c r="F440" s="1" t="s">
        <v>152</v>
      </c>
      <c r="G440" s="10">
        <v>59.4284</v>
      </c>
      <c r="H440" s="6">
        <f>1+_xlfn.COUNTIFS(A:A,A440,O:O,"&lt;"&amp;O440)</f>
        <v>3</v>
      </c>
      <c r="I440" s="2">
        <f>_xlfn.AVERAGEIF(A:A,A440,G:G)</f>
        <v>51.07323666666669</v>
      </c>
      <c r="J440" s="2">
        <f t="shared" si="64"/>
        <v>8.355163333333316</v>
      </c>
      <c r="K440" s="2">
        <f t="shared" si="65"/>
        <v>98.35516333333331</v>
      </c>
      <c r="L440" s="2">
        <f t="shared" si="66"/>
        <v>365.51590720225994</v>
      </c>
      <c r="M440" s="2">
        <f>SUMIF(A:A,A440,L:L)</f>
        <v>2650.892326629145</v>
      </c>
      <c r="N440" s="3">
        <f t="shared" si="67"/>
        <v>0.13788410171568427</v>
      </c>
      <c r="O440" s="7">
        <f t="shared" si="68"/>
        <v>7.2524677432499844</v>
      </c>
      <c r="P440" s="3">
        <f t="shared" si="69"/>
        <v>0.13788410171568427</v>
      </c>
      <c r="Q440" s="3">
        <f>IF(ISNUMBER(P440),SUMIF(A:A,A440,P:P),"")</f>
        <v>0.9414062669237148</v>
      </c>
      <c r="R440" s="3">
        <f t="shared" si="70"/>
        <v>0.14646609711475128</v>
      </c>
      <c r="S440" s="8">
        <f t="shared" si="71"/>
        <v>6.827518584157626</v>
      </c>
    </row>
    <row r="441" spans="1:19" ht="15">
      <c r="A441" s="1">
        <v>15</v>
      </c>
      <c r="B441" s="5">
        <v>0.9166666666666666</v>
      </c>
      <c r="C441" s="1" t="s">
        <v>125</v>
      </c>
      <c r="D441" s="1">
        <v>7</v>
      </c>
      <c r="E441" s="1">
        <v>7</v>
      </c>
      <c r="F441" s="1" t="s">
        <v>158</v>
      </c>
      <c r="G441" s="10">
        <v>53.5294666666667</v>
      </c>
      <c r="H441" s="6">
        <f>1+_xlfn.COUNTIFS(A:A,A441,O:O,"&lt;"&amp;O441)</f>
        <v>4</v>
      </c>
      <c r="I441" s="2">
        <f>_xlfn.AVERAGEIF(A:A,A441,G:G)</f>
        <v>51.07323666666669</v>
      </c>
      <c r="J441" s="2">
        <f t="shared" si="64"/>
        <v>2.456230000000012</v>
      </c>
      <c r="K441" s="2">
        <f t="shared" si="65"/>
        <v>92.45623</v>
      </c>
      <c r="L441" s="2">
        <f t="shared" si="66"/>
        <v>256.56288493467014</v>
      </c>
      <c r="M441" s="2">
        <f>SUMIF(A:A,A441,L:L)</f>
        <v>2650.892326629145</v>
      </c>
      <c r="N441" s="3">
        <f t="shared" si="67"/>
        <v>0.09678359334228924</v>
      </c>
      <c r="O441" s="7">
        <f t="shared" si="68"/>
        <v>10.332329741708955</v>
      </c>
      <c r="P441" s="3">
        <f t="shared" si="69"/>
        <v>0.09678359334228924</v>
      </c>
      <c r="Q441" s="3">
        <f>IF(ISNUMBER(P441),SUMIF(A:A,A441,P:P),"")</f>
        <v>0.9414062669237148</v>
      </c>
      <c r="R441" s="3">
        <f t="shared" si="70"/>
        <v>0.10280746659840531</v>
      </c>
      <c r="S441" s="8">
        <f t="shared" si="71"/>
        <v>9.726919970767097</v>
      </c>
    </row>
    <row r="442" spans="1:19" ht="15">
      <c r="A442" s="1">
        <v>15</v>
      </c>
      <c r="B442" s="5">
        <v>0.9166666666666666</v>
      </c>
      <c r="C442" s="1" t="s">
        <v>125</v>
      </c>
      <c r="D442" s="1">
        <v>7</v>
      </c>
      <c r="E442" s="1">
        <v>4</v>
      </c>
      <c r="F442" s="1" t="s">
        <v>155</v>
      </c>
      <c r="G442" s="10">
        <v>52.354800000000004</v>
      </c>
      <c r="H442" s="6">
        <f>1+_xlfn.COUNTIFS(A:A,A442,O:O,"&lt;"&amp;O442)</f>
        <v>5</v>
      </c>
      <c r="I442" s="2">
        <f>_xlfn.AVERAGEIF(A:A,A442,G:G)</f>
        <v>51.07323666666669</v>
      </c>
      <c r="J442" s="2">
        <f t="shared" si="64"/>
        <v>1.2815633333333167</v>
      </c>
      <c r="K442" s="2">
        <f t="shared" si="65"/>
        <v>91.28156333333331</v>
      </c>
      <c r="L442" s="2">
        <f t="shared" si="66"/>
        <v>239.10285141259274</v>
      </c>
      <c r="M442" s="2">
        <f>SUMIF(A:A,A442,L:L)</f>
        <v>2650.892326629145</v>
      </c>
      <c r="N442" s="3">
        <f t="shared" si="67"/>
        <v>0.09019711929101026</v>
      </c>
      <c r="O442" s="7">
        <f t="shared" si="68"/>
        <v>11.086828580119272</v>
      </c>
      <c r="P442" s="3">
        <f t="shared" si="69"/>
        <v>0.09019711929101026</v>
      </c>
      <c r="Q442" s="3">
        <f>IF(ISNUMBER(P442),SUMIF(A:A,A442,P:P),"")</f>
        <v>0.9414062669237148</v>
      </c>
      <c r="R442" s="3">
        <f t="shared" si="70"/>
        <v>0.09581104615518693</v>
      </c>
      <c r="S442" s="8">
        <f t="shared" si="71"/>
        <v>10.437209905633233</v>
      </c>
    </row>
    <row r="443" spans="1:19" ht="15">
      <c r="A443" s="1">
        <v>15</v>
      </c>
      <c r="B443" s="5">
        <v>0.9166666666666666</v>
      </c>
      <c r="C443" s="1" t="s">
        <v>125</v>
      </c>
      <c r="D443" s="1">
        <v>7</v>
      </c>
      <c r="E443" s="1">
        <v>6</v>
      </c>
      <c r="F443" s="1" t="s">
        <v>157</v>
      </c>
      <c r="G443" s="10">
        <v>51.73496666666671</v>
      </c>
      <c r="H443" s="6">
        <f>1+_xlfn.COUNTIFS(A:A,A443,O:O,"&lt;"&amp;O443)</f>
        <v>6</v>
      </c>
      <c r="I443" s="2">
        <f>_xlfn.AVERAGEIF(A:A,A443,G:G)</f>
        <v>51.07323666666669</v>
      </c>
      <c r="J443" s="2">
        <f t="shared" si="64"/>
        <v>0.6617300000000199</v>
      </c>
      <c r="K443" s="2">
        <f t="shared" si="65"/>
        <v>90.66173000000002</v>
      </c>
      <c r="L443" s="2">
        <f t="shared" si="66"/>
        <v>230.37393659376124</v>
      </c>
      <c r="M443" s="2">
        <f>SUMIF(A:A,A443,L:L)</f>
        <v>2650.892326629145</v>
      </c>
      <c r="N443" s="3">
        <f t="shared" si="67"/>
        <v>0.08690429795264565</v>
      </c>
      <c r="O443" s="7">
        <f t="shared" si="68"/>
        <v>11.506910746173938</v>
      </c>
      <c r="P443" s="3">
        <f t="shared" si="69"/>
        <v>0.08690429795264565</v>
      </c>
      <c r="Q443" s="3">
        <f>IF(ISNUMBER(P443),SUMIF(A:A,A443,P:P),"")</f>
        <v>0.9414062669237148</v>
      </c>
      <c r="R443" s="3">
        <f t="shared" si="70"/>
        <v>0.09231327749349665</v>
      </c>
      <c r="S443" s="8">
        <f t="shared" si="71"/>
        <v>10.832677889379983</v>
      </c>
    </row>
    <row r="444" spans="1:19" ht="15">
      <c r="A444" s="1">
        <v>15</v>
      </c>
      <c r="B444" s="5">
        <v>0.9166666666666666</v>
      </c>
      <c r="C444" s="1" t="s">
        <v>125</v>
      </c>
      <c r="D444" s="1">
        <v>7</v>
      </c>
      <c r="E444" s="1">
        <v>3</v>
      </c>
      <c r="F444" s="1" t="s">
        <v>154</v>
      </c>
      <c r="G444" s="10">
        <v>49.1950666666667</v>
      </c>
      <c r="H444" s="6">
        <f>1+_xlfn.COUNTIFS(A:A,A444,O:O,"&lt;"&amp;O444)</f>
        <v>7</v>
      </c>
      <c r="I444" s="2">
        <f>_xlfn.AVERAGEIF(A:A,A444,G:G)</f>
        <v>51.07323666666669</v>
      </c>
      <c r="J444" s="2">
        <f t="shared" si="64"/>
        <v>-1.8781699999999901</v>
      </c>
      <c r="K444" s="2">
        <f t="shared" si="65"/>
        <v>88.12183000000002</v>
      </c>
      <c r="L444" s="2">
        <f t="shared" si="66"/>
        <v>197.81055900631443</v>
      </c>
      <c r="M444" s="2">
        <f>SUMIF(A:A,A444,L:L)</f>
        <v>2650.892326629145</v>
      </c>
      <c r="N444" s="3">
        <f t="shared" si="67"/>
        <v>0.07462036727000862</v>
      </c>
      <c r="O444" s="7">
        <f t="shared" si="68"/>
        <v>13.401166954614006</v>
      </c>
      <c r="P444" s="3">
        <f t="shared" si="69"/>
        <v>0.07462036727000862</v>
      </c>
      <c r="Q444" s="3">
        <f>IF(ISNUMBER(P444),SUMIF(A:A,A444,P:P),"")</f>
        <v>0.9414062669237148</v>
      </c>
      <c r="R444" s="3">
        <f t="shared" si="70"/>
        <v>0.07926478704443908</v>
      </c>
      <c r="S444" s="8">
        <f t="shared" si="71"/>
        <v>12.615942555164617</v>
      </c>
    </row>
    <row r="445" spans="1:19" ht="15">
      <c r="A445" s="1">
        <v>15</v>
      </c>
      <c r="B445" s="5">
        <v>0.9166666666666666</v>
      </c>
      <c r="C445" s="1" t="s">
        <v>125</v>
      </c>
      <c r="D445" s="1">
        <v>7</v>
      </c>
      <c r="E445" s="1">
        <v>5</v>
      </c>
      <c r="F445" s="1" t="s">
        <v>156</v>
      </c>
      <c r="G445" s="10">
        <v>48.281433333333304</v>
      </c>
      <c r="H445" s="6">
        <f>1+_xlfn.COUNTIFS(A:A,A445,O:O,"&lt;"&amp;O445)</f>
        <v>8</v>
      </c>
      <c r="I445" s="2">
        <f>_xlfn.AVERAGEIF(A:A,A445,G:G)</f>
        <v>51.07323666666669</v>
      </c>
      <c r="J445" s="2">
        <f t="shared" si="64"/>
        <v>-2.791803333333384</v>
      </c>
      <c r="K445" s="2">
        <f t="shared" si="65"/>
        <v>87.20819666666662</v>
      </c>
      <c r="L445" s="2">
        <f t="shared" si="66"/>
        <v>187.25883421448657</v>
      </c>
      <c r="M445" s="2">
        <f>SUMIF(A:A,A445,L:L)</f>
        <v>2650.892326629145</v>
      </c>
      <c r="N445" s="3">
        <f t="shared" si="67"/>
        <v>0.07063992465231642</v>
      </c>
      <c r="O445" s="7">
        <f t="shared" si="68"/>
        <v>14.156300490436722</v>
      </c>
      <c r="P445" s="3">
        <f t="shared" si="69"/>
        <v>0.07063992465231642</v>
      </c>
      <c r="Q445" s="3">
        <f>IF(ISNUMBER(P445),SUMIF(A:A,A445,P:P),"")</f>
        <v>0.9414062669237148</v>
      </c>
      <c r="R445" s="3">
        <f t="shared" si="70"/>
        <v>0.07503659911161459</v>
      </c>
      <c r="S445" s="8">
        <f t="shared" si="71"/>
        <v>13.326829998152386</v>
      </c>
    </row>
    <row r="446" spans="1:19" ht="15">
      <c r="A446" s="1">
        <v>15</v>
      </c>
      <c r="B446" s="5">
        <v>0.9166666666666666</v>
      </c>
      <c r="C446" s="1" t="s">
        <v>125</v>
      </c>
      <c r="D446" s="1">
        <v>7</v>
      </c>
      <c r="E446" s="1">
        <v>9</v>
      </c>
      <c r="F446" s="1" t="s">
        <v>159</v>
      </c>
      <c r="G446" s="10">
        <v>36.9581333333334</v>
      </c>
      <c r="H446" s="6">
        <f>1+_xlfn.COUNTIFS(A:A,A446,O:O,"&lt;"&amp;O446)</f>
        <v>9</v>
      </c>
      <c r="I446" s="2">
        <f>_xlfn.AVERAGEIF(A:A,A446,G:G)</f>
        <v>51.07323666666669</v>
      </c>
      <c r="J446" s="2">
        <f t="shared" si="64"/>
        <v>-14.115103333333288</v>
      </c>
      <c r="K446" s="2">
        <f t="shared" si="65"/>
        <v>75.88489666666672</v>
      </c>
      <c r="L446" s="2">
        <f t="shared" si="66"/>
        <v>94.92563541888853</v>
      </c>
      <c r="M446" s="2">
        <f>SUMIF(A:A,A446,L:L)</f>
        <v>2650.892326629145</v>
      </c>
      <c r="N446" s="3">
        <f t="shared" si="67"/>
        <v>0.03580893666080933</v>
      </c>
      <c r="O446" s="7">
        <f t="shared" si="68"/>
        <v>27.925989801714447</v>
      </c>
      <c r="P446" s="3">
        <f t="shared" si="69"/>
      </c>
      <c r="Q446" s="3">
        <f>IF(ISNUMBER(P446),SUMIF(A:A,A446,P:P),"")</f>
      </c>
      <c r="R446" s="3">
        <f t="shared" si="70"/>
      </c>
      <c r="S446" s="8">
        <f t="shared" si="71"/>
      </c>
    </row>
    <row r="447" spans="1:19" ht="15">
      <c r="A447" s="1">
        <v>15</v>
      </c>
      <c r="B447" s="5">
        <v>0.9166666666666666</v>
      </c>
      <c r="C447" s="1" t="s">
        <v>125</v>
      </c>
      <c r="D447" s="1">
        <v>7</v>
      </c>
      <c r="E447" s="1">
        <v>13</v>
      </c>
      <c r="F447" s="1" t="s">
        <v>21</v>
      </c>
      <c r="G447" s="10">
        <v>29.4230666666667</v>
      </c>
      <c r="H447" s="6">
        <f>1+_xlfn.COUNTIFS(A:A,A447,O:O,"&lt;"&amp;O447)</f>
        <v>10</v>
      </c>
      <c r="I447" s="2">
        <f>_xlfn.AVERAGEIF(A:A,A447,G:G)</f>
        <v>51.07323666666669</v>
      </c>
      <c r="J447" s="2">
        <f t="shared" si="64"/>
        <v>-21.65016999999999</v>
      </c>
      <c r="K447" s="2">
        <f t="shared" si="65"/>
        <v>68.34983000000001</v>
      </c>
      <c r="L447" s="2">
        <f t="shared" si="66"/>
        <v>60.40004198159217</v>
      </c>
      <c r="M447" s="2">
        <f>SUMIF(A:A,A447,L:L)</f>
        <v>2650.892326629145</v>
      </c>
      <c r="N447" s="3">
        <f t="shared" si="67"/>
        <v>0.022784796415475848</v>
      </c>
      <c r="O447" s="7">
        <f t="shared" si="68"/>
        <v>43.888915299711954</v>
      </c>
      <c r="P447" s="3">
        <f t="shared" si="69"/>
      </c>
      <c r="Q447" s="3">
        <f>IF(ISNUMBER(P447),SUMIF(A:A,A447,P:P),"")</f>
      </c>
      <c r="R447" s="3">
        <f t="shared" si="70"/>
      </c>
      <c r="S447" s="8">
        <f t="shared" si="71"/>
      </c>
    </row>
  </sheetData>
  <sheetProtection/>
  <autoFilter ref="A1:S85"/>
  <conditionalFormatting sqref="H1:H65536">
    <cfRule type="colorScale" priority="2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S1:S65536">
    <cfRule type="colorScale" priority="1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G1:G6553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2016-03-11T05:58:01Z</dcterms:created>
  <dcterms:modified xsi:type="dcterms:W3CDTF">2017-01-19T22:36:05Z</dcterms:modified>
  <cp:category/>
  <cp:version/>
  <cp:contentType/>
  <cp:contentStatus/>
</cp:coreProperties>
</file>