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'PRICES'!$A$1:$S$93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<sst xmlns="http://schemas.openxmlformats.org/spreadsheetml/2006/main" count="835" uniqueCount="433">
  <si>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</si>
  <si>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</si>
  <si>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</si>
  <si>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</si>
  <si>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</si>
  <si>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</si>
  <si>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</si>
  <si>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</si>
  <si>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</si>
  <si>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</si>
  <si>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</si>
  <si>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</si>
  <si>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</si>
  <si>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</si>
  <si>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</si>
  <si>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</si>
  <si>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</si>
  <si>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</si>
  <si>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</si>
  <si>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Ascot</t>
  </si>
  <si>
    <t xml:space="preserve">Dukeazza            </t>
  </si>
  <si>
    <t xml:space="preserve">Mrs Browns Boy      </t>
  </si>
  <si>
    <t xml:space="preserve">Patapus             </t>
  </si>
  <si>
    <t xml:space="preserve">Avon Trader         </t>
  </si>
  <si>
    <t xml:space="preserve">Paradini            </t>
  </si>
  <si>
    <t xml:space="preserve">Royal Star          </t>
  </si>
  <si>
    <t xml:space="preserve">Boyzone             </t>
  </si>
  <si>
    <t xml:space="preserve">Superfine           </t>
  </si>
  <si>
    <t xml:space="preserve">Memoirs Of Paris    </t>
  </si>
  <si>
    <t xml:space="preserve">Miss Meika          </t>
  </si>
  <si>
    <t xml:space="preserve">Puro Doro           </t>
  </si>
  <si>
    <t xml:space="preserve">Time Stream         </t>
  </si>
  <si>
    <t xml:space="preserve">Amaliemoo           </t>
  </si>
  <si>
    <t xml:space="preserve">Keep Flame Alive    </t>
  </si>
  <si>
    <t xml:space="preserve">Usherette           </t>
  </si>
  <si>
    <t xml:space="preserve">Myake Mak           </t>
  </si>
  <si>
    <t xml:space="preserve">Bodega Belle        </t>
  </si>
  <si>
    <t xml:space="preserve">Compass Point       </t>
  </si>
  <si>
    <t xml:space="preserve">Truly Gold          </t>
  </si>
  <si>
    <t xml:space="preserve">Proclamation        </t>
  </si>
  <si>
    <t xml:space="preserve">Pagan Dancer        </t>
  </si>
  <si>
    <t xml:space="preserve">Young George        </t>
  </si>
  <si>
    <t xml:space="preserve">Strikes Twice       </t>
  </si>
  <si>
    <t xml:space="preserve">Khawaja             </t>
  </si>
  <si>
    <t xml:space="preserve">Argenterre          </t>
  </si>
  <si>
    <t xml:space="preserve">Tommi Toocan        </t>
  </si>
  <si>
    <t xml:space="preserve">Greater Impact      </t>
  </si>
  <si>
    <t xml:space="preserve">Spondula            </t>
  </si>
  <si>
    <t xml:space="preserve">Vonconi             </t>
  </si>
  <si>
    <t xml:space="preserve">Oneofus             </t>
  </si>
  <si>
    <t xml:space="preserve">Hennessy Raider     </t>
  </si>
  <si>
    <t xml:space="preserve">Castle Retreat      </t>
  </si>
  <si>
    <t xml:space="preserve">Forseen             </t>
  </si>
  <si>
    <t xml:space="preserve">Macrawfys Hope      </t>
  </si>
  <si>
    <t xml:space="preserve">Election            </t>
  </si>
  <si>
    <t xml:space="preserve">Hashtag             </t>
  </si>
  <si>
    <t xml:space="preserve">Star Glitter        </t>
  </si>
  <si>
    <t xml:space="preserve">Good Morning        </t>
  </si>
  <si>
    <t xml:space="preserve">Du Plessis          </t>
  </si>
  <si>
    <t xml:space="preserve">Fabulistic          </t>
  </si>
  <si>
    <t xml:space="preserve">Mama Bear           </t>
  </si>
  <si>
    <t xml:space="preserve">Cut Snake           </t>
  </si>
  <si>
    <t xml:space="preserve">Vacallo             </t>
  </si>
  <si>
    <t xml:space="preserve">Patrimonio          </t>
  </si>
  <si>
    <t xml:space="preserve">Smooth Flirt        </t>
  </si>
  <si>
    <t xml:space="preserve">Tranquilla Sunrise  </t>
  </si>
  <si>
    <t xml:space="preserve">Nahgo               </t>
  </si>
  <si>
    <t xml:space="preserve">Mambokadzi          </t>
  </si>
  <si>
    <t xml:space="preserve">Rotana Beach        </t>
  </si>
  <si>
    <t xml:space="preserve">Red Glow            </t>
  </si>
  <si>
    <t xml:space="preserve">Radiant Girl        </t>
  </si>
  <si>
    <t xml:space="preserve">Prime Witness       </t>
  </si>
  <si>
    <t xml:space="preserve">Maximus Mak         </t>
  </si>
  <si>
    <t xml:space="preserve">Checkers            </t>
  </si>
  <si>
    <t xml:space="preserve">Buster Andy         </t>
  </si>
  <si>
    <t xml:space="preserve">Song Of War         </t>
  </si>
  <si>
    <t xml:space="preserve">Wavehill Spur       </t>
  </si>
  <si>
    <t xml:space="preserve">Zefiro              </t>
  </si>
  <si>
    <t xml:space="preserve">All Settled         </t>
  </si>
  <si>
    <t xml:space="preserve">I Dont Like It      </t>
  </si>
  <si>
    <t xml:space="preserve">Brothers Keeper     </t>
  </si>
  <si>
    <t xml:space="preserve">Celtic Wizard       </t>
  </si>
  <si>
    <t xml:space="preserve">Balbowa             </t>
  </si>
  <si>
    <t xml:space="preserve">Micks Tippin        </t>
  </si>
  <si>
    <t xml:space="preserve">Royal Archie        </t>
  </si>
  <si>
    <t xml:space="preserve">Russian River       </t>
  </si>
  <si>
    <t xml:space="preserve">Starry Dane         </t>
  </si>
  <si>
    <t xml:space="preserve">Wrinkly             </t>
  </si>
  <si>
    <t xml:space="preserve">Battle Torque       </t>
  </si>
  <si>
    <t xml:space="preserve">Musical Art         </t>
  </si>
  <si>
    <t xml:space="preserve">Medom               </t>
  </si>
  <si>
    <t xml:space="preserve">Ima Hustler         </t>
  </si>
  <si>
    <t xml:space="preserve">Black At Heart      </t>
  </si>
  <si>
    <t xml:space="preserve">Black Grape         </t>
  </si>
  <si>
    <t xml:space="preserve">Foxella             </t>
  </si>
  <si>
    <t xml:space="preserve">Fremond             </t>
  </si>
  <si>
    <t xml:space="preserve">Oorah               </t>
  </si>
  <si>
    <t xml:space="preserve">Spy Scandal         </t>
  </si>
  <si>
    <t xml:space="preserve">Thunder Boom        </t>
  </si>
  <si>
    <t>Doomben</t>
  </si>
  <si>
    <t xml:space="preserve">Scarlet Begonias    </t>
  </si>
  <si>
    <t xml:space="preserve">Luna Fiore          </t>
  </si>
  <si>
    <t xml:space="preserve">Pincentia           </t>
  </si>
  <si>
    <t xml:space="preserve">Thumbs Up           </t>
  </si>
  <si>
    <t xml:space="preserve">Dont Doubt Da Wife  </t>
  </si>
  <si>
    <t xml:space="preserve">Fille Du Soleil     </t>
  </si>
  <si>
    <t xml:space="preserve">Saint Element       </t>
  </si>
  <si>
    <t xml:space="preserve">Look For Rosie      </t>
  </si>
  <si>
    <t xml:space="preserve">A New Sound         </t>
  </si>
  <si>
    <t xml:space="preserve">Tipsy               </t>
  </si>
  <si>
    <t xml:space="preserve">Laudit              </t>
  </si>
  <si>
    <t xml:space="preserve">Plan Red            </t>
  </si>
  <si>
    <t xml:space="preserve">Beat Street         </t>
  </si>
  <si>
    <t xml:space="preserve">Captain Eyche       </t>
  </si>
  <si>
    <t xml:space="preserve">Sanguine Red        </t>
  </si>
  <si>
    <t xml:space="preserve">Si Si Sequalo       </t>
  </si>
  <si>
    <t xml:space="preserve">Zendaye             </t>
  </si>
  <si>
    <t xml:space="preserve">Gods N Warriors     </t>
  </si>
  <si>
    <t xml:space="preserve">Vienna Queen        </t>
  </si>
  <si>
    <t xml:space="preserve">True Passion        </t>
  </si>
  <si>
    <t xml:space="preserve">Beau Jet            </t>
  </si>
  <si>
    <t xml:space="preserve">Siliqua             </t>
  </si>
  <si>
    <t xml:space="preserve">Simply Ming         </t>
  </si>
  <si>
    <t xml:space="preserve">Thorsborne          </t>
  </si>
  <si>
    <t xml:space="preserve">Primed For Destiny  </t>
  </si>
  <si>
    <t xml:space="preserve">Captain Tango       </t>
  </si>
  <si>
    <t xml:space="preserve">Golfing             </t>
  </si>
  <si>
    <t xml:space="preserve">Sentimental Prince  </t>
  </si>
  <si>
    <t xml:space="preserve">Skytrek             </t>
  </si>
  <si>
    <t xml:space="preserve">Haradify            </t>
  </si>
  <si>
    <t xml:space="preserve">Sweet Shamrock      </t>
  </si>
  <si>
    <t xml:space="preserve">Nearctic Chiller    </t>
  </si>
  <si>
    <t xml:space="preserve">Royal Roulette      </t>
  </si>
  <si>
    <t xml:space="preserve">Cushion Pink        </t>
  </si>
  <si>
    <t xml:space="preserve">French Song         </t>
  </si>
  <si>
    <t xml:space="preserve">Marau Daze          </t>
  </si>
  <si>
    <t xml:space="preserve">Heart Stealer       </t>
  </si>
  <si>
    <t xml:space="preserve">Bracteate           </t>
  </si>
  <si>
    <t xml:space="preserve">Fasta Than Light    </t>
  </si>
  <si>
    <t xml:space="preserve">Igneous             </t>
  </si>
  <si>
    <t xml:space="preserve">Deitch              </t>
  </si>
  <si>
    <t xml:space="preserve">La Cigale           </t>
  </si>
  <si>
    <t xml:space="preserve">Tambos Heart        </t>
  </si>
  <si>
    <t xml:space="preserve">Karakabeel          </t>
  </si>
  <si>
    <t xml:space="preserve">Stormy Grey         </t>
  </si>
  <si>
    <t xml:space="preserve">Fleur Dorage        </t>
  </si>
  <si>
    <t xml:space="preserve">Sheezalady          </t>
  </si>
  <si>
    <t xml:space="preserve">Ra Ra Epic          </t>
  </si>
  <si>
    <t xml:space="preserve">Says Me             </t>
  </si>
  <si>
    <t xml:space="preserve">Sailor Gerri        </t>
  </si>
  <si>
    <t xml:space="preserve">Mewstone Rock       </t>
  </si>
  <si>
    <t xml:space="preserve">Katch Nicconi       </t>
  </si>
  <si>
    <t xml:space="preserve">Quattro Passi       </t>
  </si>
  <si>
    <t xml:space="preserve">Bunny Bad Girl      </t>
  </si>
  <si>
    <t xml:space="preserve">Vital Love          </t>
  </si>
  <si>
    <t xml:space="preserve">Jerrocity           </t>
  </si>
  <si>
    <t>Launceston</t>
  </si>
  <si>
    <t xml:space="preserve">Cincha              </t>
  </si>
  <si>
    <t xml:space="preserve">Matiano             </t>
  </si>
  <si>
    <t xml:space="preserve">Quaternion Eagle    </t>
  </si>
  <si>
    <t xml:space="preserve">Sir Valentine       </t>
  </si>
  <si>
    <t xml:space="preserve">Westwood            </t>
  </si>
  <si>
    <t xml:space="preserve">Goodbye Lonesome    </t>
  </si>
  <si>
    <t xml:space="preserve">Silky Star          </t>
  </si>
  <si>
    <t xml:space="preserve">Fearless Filou      </t>
  </si>
  <si>
    <t xml:space="preserve">Gee Gee Mightymiss  </t>
  </si>
  <si>
    <t xml:space="preserve">Miss Warrior        </t>
  </si>
  <si>
    <t xml:space="preserve">Paint Vegas Red     </t>
  </si>
  <si>
    <t xml:space="preserve">Pelagia             </t>
  </si>
  <si>
    <t xml:space="preserve">Candlepins          </t>
  </si>
  <si>
    <t xml:space="preserve">Acronym             </t>
  </si>
  <si>
    <t xml:space="preserve">Fought For          </t>
  </si>
  <si>
    <t xml:space="preserve">Argentic            </t>
  </si>
  <si>
    <t xml:space="preserve">Banca Boy           </t>
  </si>
  <si>
    <t xml:space="preserve">Leconte             </t>
  </si>
  <si>
    <t xml:space="preserve">No Alibi Needed     </t>
  </si>
  <si>
    <t xml:space="preserve">Pistol Jack         </t>
  </si>
  <si>
    <t xml:space="preserve">Rangaondarun        </t>
  </si>
  <si>
    <t xml:space="preserve">Danwish             </t>
  </si>
  <si>
    <t xml:space="preserve">Mannerelle          </t>
  </si>
  <si>
    <t xml:space="preserve">Gee Gee Rich Ruby   </t>
  </si>
  <si>
    <t xml:space="preserve">Millrace            </t>
  </si>
  <si>
    <t xml:space="preserve">Berry Wise Fox      </t>
  </si>
  <si>
    <t xml:space="preserve">Gemini              </t>
  </si>
  <si>
    <t xml:space="preserve">Assez Bien          </t>
  </si>
  <si>
    <t xml:space="preserve">Marmalady           </t>
  </si>
  <si>
    <t xml:space="preserve">All Bar Madison     </t>
  </si>
  <si>
    <t xml:space="preserve">Nissky              </t>
  </si>
  <si>
    <t xml:space="preserve">Rougeau             </t>
  </si>
  <si>
    <t xml:space="preserve">Turtles Nest        </t>
  </si>
  <si>
    <t xml:space="preserve">Our Caption         </t>
  </si>
  <si>
    <t xml:space="preserve">Scrutineer          </t>
  </si>
  <si>
    <t xml:space="preserve">Strathalbyn         </t>
  </si>
  <si>
    <t xml:space="preserve">Time Commands       </t>
  </si>
  <si>
    <t xml:space="preserve">Welcome Invader     </t>
  </si>
  <si>
    <t xml:space="preserve">Mensa Magic         </t>
  </si>
  <si>
    <t xml:space="preserve">Ansaam              </t>
  </si>
  <si>
    <t xml:space="preserve">Doubtful Folly      </t>
  </si>
  <si>
    <t xml:space="preserve">Charlemagnes Girl   </t>
  </si>
  <si>
    <t xml:space="preserve">Cant Decide         </t>
  </si>
  <si>
    <t xml:space="preserve">Gee Gee Spitfire    </t>
  </si>
  <si>
    <t xml:space="preserve">Mulleys Idol        </t>
  </si>
  <si>
    <t xml:space="preserve">Gucci Guccimo       </t>
  </si>
  <si>
    <t xml:space="preserve">The Wicked Witch    </t>
  </si>
  <si>
    <t xml:space="preserve">Vandermeer          </t>
  </si>
  <si>
    <t xml:space="preserve">Geegees Soprano     </t>
  </si>
  <si>
    <t xml:space="preserve">Geegees Brightstar  </t>
  </si>
  <si>
    <t xml:space="preserve">The Master Speed    </t>
  </si>
  <si>
    <t xml:space="preserve">Blaze Forth         </t>
  </si>
  <si>
    <t xml:space="preserve">Oreillys Geegee     </t>
  </si>
  <si>
    <t xml:space="preserve">Dangerpet           </t>
  </si>
  <si>
    <t xml:space="preserve">Spihro              </t>
  </si>
  <si>
    <t xml:space="preserve">Follow My Dust      </t>
  </si>
  <si>
    <t xml:space="preserve">Stella Etoile       </t>
  </si>
  <si>
    <t xml:space="preserve">Watch Over Me       </t>
  </si>
  <si>
    <t xml:space="preserve">Miss Hissy          </t>
  </si>
  <si>
    <t xml:space="preserve">Silver Reset        </t>
  </si>
  <si>
    <t xml:space="preserve">Happy Halloween     </t>
  </si>
  <si>
    <t xml:space="preserve">Lemilkey            </t>
  </si>
  <si>
    <t xml:space="preserve">Shivida             </t>
  </si>
  <si>
    <t xml:space="preserve">Dads Girl           </t>
  </si>
  <si>
    <t xml:space="preserve">Jo Anconi           </t>
  </si>
  <si>
    <t xml:space="preserve">Kateland            </t>
  </si>
  <si>
    <t xml:space="preserve">Tilmosa             </t>
  </si>
  <si>
    <t xml:space="preserve">Bailees Moshe       </t>
  </si>
  <si>
    <t xml:space="preserve">Mystic Spirit       </t>
  </si>
  <si>
    <t xml:space="preserve">Mighty Hoffa        </t>
  </si>
  <si>
    <t xml:space="preserve">Naadam              </t>
  </si>
  <si>
    <t xml:space="preserve">Luxembourg          </t>
  </si>
  <si>
    <t xml:space="preserve">Ash For Cash        </t>
  </si>
  <si>
    <t xml:space="preserve">Seajamm             </t>
  </si>
  <si>
    <t xml:space="preserve">Steel Brom          </t>
  </si>
  <si>
    <t xml:space="preserve">Bella Venus         </t>
  </si>
  <si>
    <t xml:space="preserve">Before All          </t>
  </si>
  <si>
    <t>Morphettville</t>
  </si>
  <si>
    <t xml:space="preserve">Game Of War         </t>
  </si>
  <si>
    <t xml:space="preserve">Zalmona             </t>
  </si>
  <si>
    <t xml:space="preserve">Battle Hardened     </t>
  </si>
  <si>
    <t xml:space="preserve">Got That Swing      </t>
  </si>
  <si>
    <t xml:space="preserve">Mica Be The One     </t>
  </si>
  <si>
    <t xml:space="preserve">Tequila Flyer       </t>
  </si>
  <si>
    <t xml:space="preserve">In The Fast Lane    </t>
  </si>
  <si>
    <t xml:space="preserve">Jimmytown Jewel     </t>
  </si>
  <si>
    <t xml:space="preserve">Cream Of The Crop   </t>
  </si>
  <si>
    <t xml:space="preserve">Dylan Jack          </t>
  </si>
  <si>
    <t xml:space="preserve">Flying Feathers     </t>
  </si>
  <si>
    <t xml:space="preserve">Pitch Dark          </t>
  </si>
  <si>
    <t xml:space="preserve">Octomint            </t>
  </si>
  <si>
    <t xml:space="preserve">Big Weekend         </t>
  </si>
  <si>
    <t xml:space="preserve">Excite A Shanty     </t>
  </si>
  <si>
    <t xml:space="preserve">Its Fred            </t>
  </si>
  <si>
    <t xml:space="preserve">Anuradha            </t>
  </si>
  <si>
    <t xml:space="preserve">Tia                 </t>
  </si>
  <si>
    <t xml:space="preserve">Cool Target         </t>
  </si>
  <si>
    <t xml:space="preserve">Moosem              </t>
  </si>
  <si>
    <t xml:space="preserve">Loqueteux           </t>
  </si>
  <si>
    <t xml:space="preserve">Thespinis           </t>
  </si>
  <si>
    <t xml:space="preserve">In Taipei           </t>
  </si>
  <si>
    <t xml:space="preserve">Benefit             </t>
  </si>
  <si>
    <t xml:space="preserve">Sir Charleston      </t>
  </si>
  <si>
    <t xml:space="preserve">Sandrelli           </t>
  </si>
  <si>
    <t xml:space="preserve">Commanding Diva     </t>
  </si>
  <si>
    <t xml:space="preserve">Wingards Mark       </t>
  </si>
  <si>
    <t xml:space="preserve">Battistoni          </t>
  </si>
  <si>
    <t xml:space="preserve">Get In The Bowl     </t>
  </si>
  <si>
    <t xml:space="preserve">Silent Sniper       </t>
  </si>
  <si>
    <t xml:space="preserve">Betcher             </t>
  </si>
  <si>
    <t xml:space="preserve">Exalted Appeal      </t>
  </si>
  <si>
    <t xml:space="preserve">Annandale Lass      </t>
  </si>
  <si>
    <t xml:space="preserve">Infinity Queen      </t>
  </si>
  <si>
    <t xml:space="preserve">Mazurek             </t>
  </si>
  <si>
    <t xml:space="preserve">Red Begonia         </t>
  </si>
  <si>
    <t xml:space="preserve">Tricky Affair       </t>
  </si>
  <si>
    <t xml:space="preserve">Never Be Discreet   </t>
  </si>
  <si>
    <t xml:space="preserve">Emmookis Star       </t>
  </si>
  <si>
    <t xml:space="preserve">Sassy Jo            </t>
  </si>
  <si>
    <t xml:space="preserve">Later Baby          </t>
  </si>
  <si>
    <t xml:space="preserve">Yen                 </t>
  </si>
  <si>
    <t xml:space="preserve">Soaring High        </t>
  </si>
  <si>
    <t xml:space="preserve">Goose Green         </t>
  </si>
  <si>
    <t xml:space="preserve">Red Dazzle          </t>
  </si>
  <si>
    <t xml:space="preserve">Copernicus          </t>
  </si>
  <si>
    <t xml:space="preserve">Another Al          </t>
  </si>
  <si>
    <t xml:space="preserve">Alitaka             </t>
  </si>
  <si>
    <t xml:space="preserve">Social Lane         </t>
  </si>
  <si>
    <t xml:space="preserve">Windsor Cup         </t>
  </si>
  <si>
    <t xml:space="preserve">Brilliant Creation  </t>
  </si>
  <si>
    <t xml:space="preserve">Shes Got The Goods  </t>
  </si>
  <si>
    <t xml:space="preserve">Willander Miss      </t>
  </si>
  <si>
    <t xml:space="preserve">Extreme Shot        </t>
  </si>
  <si>
    <t>Sandown</t>
  </si>
  <si>
    <t xml:space="preserve">Perpetual Crisis    </t>
  </si>
  <si>
    <t xml:space="preserve">Deal Master         </t>
  </si>
  <si>
    <t xml:space="preserve">Into Orbit          </t>
  </si>
  <si>
    <t xml:space="preserve">Timetus             </t>
  </si>
  <si>
    <t xml:space="preserve">Gwenneth            </t>
  </si>
  <si>
    <t xml:space="preserve">Scappare            </t>
  </si>
  <si>
    <t xml:space="preserve">Alaskan Sun         </t>
  </si>
  <si>
    <t xml:space="preserve">Bern For You        </t>
  </si>
  <si>
    <t xml:space="preserve">Buckeye Nation      </t>
  </si>
  <si>
    <t xml:space="preserve">Charlie Road        </t>
  </si>
  <si>
    <t xml:space="preserve">Langkasuka          </t>
  </si>
  <si>
    <t xml:space="preserve">Pull The Ripcord    </t>
  </si>
  <si>
    <t xml:space="preserve">Stormus             </t>
  </si>
  <si>
    <t xml:space="preserve">Tavonian            </t>
  </si>
  <si>
    <t xml:space="preserve">Baykool             </t>
  </si>
  <si>
    <t xml:space="preserve">Captain Arabia      </t>
  </si>
  <si>
    <t xml:space="preserve">Celestially Poetic  </t>
  </si>
  <si>
    <t xml:space="preserve">Iheartpoppy         </t>
  </si>
  <si>
    <t xml:space="preserve">Rodins Doll         </t>
  </si>
  <si>
    <t xml:space="preserve">Leodoro             </t>
  </si>
  <si>
    <t xml:space="preserve">Hes A Moral         </t>
  </si>
  <si>
    <t xml:space="preserve">Libertys Warrior    </t>
  </si>
  <si>
    <t xml:space="preserve">Hot Hansel          </t>
  </si>
  <si>
    <t xml:space="preserve">Chateau Cheval      </t>
  </si>
  <si>
    <t xml:space="preserve">I Boogi             </t>
  </si>
  <si>
    <t xml:space="preserve">Barmaid From Wye    </t>
  </si>
  <si>
    <t xml:space="preserve">Farson              </t>
  </si>
  <si>
    <t xml:space="preserve">Knowable            </t>
  </si>
  <si>
    <t xml:space="preserve">Larrikin            </t>
  </si>
  <si>
    <t xml:space="preserve">Peppermint Lane     </t>
  </si>
  <si>
    <t xml:space="preserve">Northern Showdown   </t>
  </si>
  <si>
    <t xml:space="preserve">Hetuka Zarsho       </t>
  </si>
  <si>
    <t xml:space="preserve">Mr Churchill        </t>
  </si>
  <si>
    <t xml:space="preserve">Zolotoi             </t>
  </si>
  <si>
    <t xml:space="preserve">Cliff Hanger        </t>
  </si>
  <si>
    <t xml:space="preserve">Surface To Air      </t>
  </si>
  <si>
    <t xml:space="preserve">Yulong Sheng Long   </t>
  </si>
  <si>
    <t xml:space="preserve">Stormsabrewing      </t>
  </si>
  <si>
    <t xml:space="preserve">Green Light         </t>
  </si>
  <si>
    <t xml:space="preserve">Miss Octette        </t>
  </si>
  <si>
    <t xml:space="preserve">Caruselle           </t>
  </si>
  <si>
    <t xml:space="preserve">Parthesia           </t>
  </si>
  <si>
    <t xml:space="preserve">Extra Olives        </t>
  </si>
  <si>
    <t xml:space="preserve">Emphatically        </t>
  </si>
  <si>
    <t xml:space="preserve">Private Lounge      </t>
  </si>
  <si>
    <t xml:space="preserve">Witches             </t>
  </si>
  <si>
    <t xml:space="preserve">Costa Bomb          </t>
  </si>
  <si>
    <t xml:space="preserve">Dream First         </t>
  </si>
  <si>
    <t xml:space="preserve">Ajuda               </t>
  </si>
  <si>
    <t xml:space="preserve">Bonus Doro          </t>
  </si>
  <si>
    <t xml:space="preserve">Brugal Reward       </t>
  </si>
  <si>
    <t xml:space="preserve">Princess Of Queens  </t>
  </si>
  <si>
    <t xml:space="preserve">Hi Suppose          </t>
  </si>
  <si>
    <t xml:space="preserve">Chat To Maggie      </t>
  </si>
  <si>
    <t xml:space="preserve">Northkape           </t>
  </si>
  <si>
    <t xml:space="preserve">Lady Trickster      </t>
  </si>
  <si>
    <t xml:space="preserve">Trinity Hill        </t>
  </si>
  <si>
    <t xml:space="preserve">Conspicuous Maid    </t>
  </si>
  <si>
    <t xml:space="preserve">Imperial Empress    </t>
  </si>
  <si>
    <t xml:space="preserve">Shemai              </t>
  </si>
  <si>
    <t xml:space="preserve">Watch Me Blush      </t>
  </si>
  <si>
    <t xml:space="preserve">Hard Spark          </t>
  </si>
  <si>
    <t xml:space="preserve">Sense In The City   </t>
  </si>
  <si>
    <t xml:space="preserve">Granddukeoftuscany  </t>
  </si>
  <si>
    <t xml:space="preserve">Crocodile Rock      </t>
  </si>
  <si>
    <t xml:space="preserve">Sammy The Snake     </t>
  </si>
  <si>
    <t xml:space="preserve">Its A Silvertrail   </t>
  </si>
  <si>
    <t xml:space="preserve">Life Of Reilly      </t>
  </si>
  <si>
    <t xml:space="preserve">Ashlee Marie        </t>
  </si>
  <si>
    <t xml:space="preserve">Scooner             </t>
  </si>
  <si>
    <t xml:space="preserve">Sweet Melody        </t>
  </si>
  <si>
    <t xml:space="preserve">Prestbury Park      </t>
  </si>
  <si>
    <t xml:space="preserve">Oceirins Secret     </t>
  </si>
  <si>
    <t xml:space="preserve">Choux Diva          </t>
  </si>
  <si>
    <t xml:space="preserve">Kawabata            </t>
  </si>
  <si>
    <t xml:space="preserve">Cry If I Want To    </t>
  </si>
  <si>
    <t xml:space="preserve">Houdini The Great   </t>
  </si>
  <si>
    <t xml:space="preserve">Sir Prospector      </t>
  </si>
  <si>
    <t xml:space="preserve">Doom N Boom         </t>
  </si>
  <si>
    <t xml:space="preserve">Our Bazaar          </t>
  </si>
  <si>
    <t xml:space="preserve">Thunder Connection  </t>
  </si>
  <si>
    <t xml:space="preserve">Warrior Of Fire     </t>
  </si>
  <si>
    <t xml:space="preserve">Lola Lu             </t>
  </si>
  <si>
    <t xml:space="preserve">Goodwill            </t>
  </si>
  <si>
    <t xml:space="preserve">Skulduggery         </t>
  </si>
  <si>
    <t xml:space="preserve">Hot Ruby            </t>
  </si>
  <si>
    <t xml:space="preserve">Playful Rosie       </t>
  </si>
  <si>
    <t xml:space="preserve">Richard Of Yorke    </t>
  </si>
  <si>
    <t xml:space="preserve">Triple Snitz        </t>
  </si>
  <si>
    <t xml:space="preserve">Elizas Viscount     </t>
  </si>
  <si>
    <t>Warwick Farm</t>
  </si>
  <si>
    <t xml:space="preserve">Bel Selene          </t>
  </si>
  <si>
    <t xml:space="preserve">Top Of My List      </t>
  </si>
  <si>
    <t xml:space="preserve">Bells Of War        </t>
  </si>
  <si>
    <t xml:space="preserve">Dinky Di Dora       </t>
  </si>
  <si>
    <t xml:space="preserve">Mariquita           </t>
  </si>
  <si>
    <t xml:space="preserve">Philosophy          </t>
  </si>
  <si>
    <t xml:space="preserve">Tswalu              </t>
  </si>
  <si>
    <t xml:space="preserve">Cassadee            </t>
  </si>
  <si>
    <t xml:space="preserve">Invincible Gem      </t>
  </si>
  <si>
    <t xml:space="preserve">Seventhchic         </t>
  </si>
  <si>
    <t xml:space="preserve">Archangel           </t>
  </si>
  <si>
    <t xml:space="preserve">Sugarparma          </t>
  </si>
  <si>
    <t xml:space="preserve">Naughty Thoughts    </t>
  </si>
  <si>
    <t xml:space="preserve">Test The World      </t>
  </si>
  <si>
    <t xml:space="preserve">Birdsong            </t>
  </si>
  <si>
    <t xml:space="preserve">Canberra            </t>
  </si>
  <si>
    <t xml:space="preserve">The Happy Lady      </t>
  </si>
  <si>
    <t xml:space="preserve">Plymouth Road       </t>
  </si>
  <si>
    <t xml:space="preserve">Dylans Romance      </t>
  </si>
  <si>
    <t xml:space="preserve">El Novio            </t>
  </si>
  <si>
    <t xml:space="preserve">No Return           </t>
  </si>
  <si>
    <t xml:space="preserve">Elatus              </t>
  </si>
  <si>
    <t xml:space="preserve">The Getaway         </t>
  </si>
  <si>
    <t xml:space="preserve">Knotted             </t>
  </si>
  <si>
    <t xml:space="preserve">Gadfly              </t>
  </si>
  <si>
    <t xml:space="preserve">Phoebes Lass        </t>
  </si>
  <si>
    <t xml:space="preserve">Aussie James        </t>
  </si>
  <si>
    <t xml:space="preserve">Monsieur Affaire    </t>
  </si>
  <si>
    <t xml:space="preserve">Invincible Dame     </t>
  </si>
  <si>
    <t xml:space="preserve">Lake Lugarno        </t>
  </si>
  <si>
    <t xml:space="preserve">Right As Rain       </t>
  </si>
  <si>
    <t xml:space="preserve">Pallino             </t>
  </si>
  <si>
    <t xml:space="preserve">Dunderry            </t>
  </si>
  <si>
    <t xml:space="preserve">Denman Dreaming     </t>
  </si>
  <si>
    <t xml:space="preserve">Snitzel Knight      </t>
  </si>
  <si>
    <t xml:space="preserve">Mortar Platoon      </t>
  </si>
  <si>
    <t xml:space="preserve">Lancelot            </t>
  </si>
  <si>
    <t xml:space="preserve">Sovereignaire       </t>
  </si>
  <si>
    <t xml:space="preserve">Dorf Star           </t>
  </si>
  <si>
    <t xml:space="preserve">I Am Impressed      </t>
  </si>
  <si>
    <t xml:space="preserve">Nahema              </t>
  </si>
  <si>
    <t xml:space="preserve">Gold Artisan        </t>
  </si>
  <si>
    <t xml:space="preserve">Maven Wiz           </t>
  </si>
  <si>
    <t xml:space="preserve">Tahsin              </t>
  </si>
  <si>
    <t xml:space="preserve">California Fortune  </t>
  </si>
  <si>
    <t xml:space="preserve">Husswick            </t>
  </si>
  <si>
    <t xml:space="preserve">Poldark             </t>
  </si>
  <si>
    <t xml:space="preserve">Adaboy Ross         </t>
  </si>
  <si>
    <t xml:space="preserve">Who Is Game         </t>
  </si>
  <si>
    <t xml:space="preserve">Drill Master        </t>
  </si>
  <si>
    <t xml:space="preserve">Humility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</si>
</sst>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400" sqref="A400:IV400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3.140625" style="10" bestFit="1" customWidth="1"/>
    <col min="4" max="5" width="5.57421875" style="10" bestFit="1" customWidth="1"/>
    <col min="6" max="6" width="20.421875" style="10" bestFit="1" customWidth="1"/>
    <col min="7" max="7" width="9.281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27</v>
      </c>
      <c r="B2" s="5">
        <v>0.5625</v>
      </c>
      <c r="C2" s="1" t="s">
        <v>290</v>
      </c>
      <c r="D2" s="1">
        <v>1</v>
      </c>
      <c r="E2" s="1">
        <v>3</v>
      </c>
      <c r="F2" s="1" t="s">
        <v>293</v>
      </c>
      <c r="G2" s="2">
        <v>73.4826666666666</v>
      </c>
      <c r="H2" s="6">
        <f>1+_xlfn.COUNTIFS(A:A,A2,O:O,"&lt;"&amp;O2)</f>
        <v>1</v>
      </c>
      <c r="I2" s="2">
        <f>_xlfn.AVERAGEIF(A:A,A2,G:G)</f>
        <v>55.824985714285695</v>
      </c>
      <c r="J2" s="2">
        <f aca="true" t="shared" si="0" ref="J2:J60">G2-I2</f>
        <v>17.657680952380908</v>
      </c>
      <c r="K2" s="2">
        <f aca="true" t="shared" si="1" ref="K2:K60">90+J2</f>
        <v>107.6576809523809</v>
      </c>
      <c r="L2" s="2">
        <f aca="true" t="shared" si="2" ref="L2:L60">EXP(0.06*K2)</f>
        <v>638.7166042284762</v>
      </c>
      <c r="M2" s="2">
        <f>SUMIF(A:A,A2,L:L)</f>
        <v>1958.393756660093</v>
      </c>
      <c r="N2" s="3">
        <f aca="true" t="shared" si="3" ref="N2:N60">L2/M2</f>
        <v>0.32614309663535884</v>
      </c>
      <c r="O2" s="7">
        <f aca="true" t="shared" si="4" ref="O2:O60">1/N2</f>
        <v>3.066138790967697</v>
      </c>
      <c r="P2" s="3">
        <f aca="true" t="shared" si="5" ref="P2:P60">IF(O2&gt;21,"",N2)</f>
        <v>0.32614309663535884</v>
      </c>
      <c r="Q2" s="3">
        <f>IF(ISNUMBER(P2),SUMIF(A:A,A2,P:P),"")</f>
        <v>0.9670495726079353</v>
      </c>
      <c r="R2" s="3">
        <f aca="true" t="shared" si="6" ref="R2:R60">_xlfn.IFERROR(P2*(1/Q2),"")</f>
        <v>0.33725582004634724</v>
      </c>
      <c r="S2" s="8">
        <f aca="true" t="shared" si="7" ref="S2:S60">_xlfn.IFERROR(1/R2,"")</f>
        <v>2.965108207361923</v>
      </c>
    </row>
    <row r="3" spans="1:19" ht="15">
      <c r="A3" s="1">
        <v>27</v>
      </c>
      <c r="B3" s="5">
        <v>0.5625</v>
      </c>
      <c r="C3" s="1" t="s">
        <v>290</v>
      </c>
      <c r="D3" s="1">
        <v>1</v>
      </c>
      <c r="E3" s="1">
        <v>6</v>
      </c>
      <c r="F3" s="1" t="s">
        <v>296</v>
      </c>
      <c r="G3" s="2">
        <v>63.8474666666666</v>
      </c>
      <c r="H3" s="6">
        <f>1+_xlfn.COUNTIFS(A:A,A3,O:O,"&lt;"&amp;O3)</f>
        <v>2</v>
      </c>
      <c r="I3" s="2">
        <f>_xlfn.AVERAGEIF(A:A,A3,G:G)</f>
        <v>55.824985714285695</v>
      </c>
      <c r="J3" s="2">
        <f t="shared" si="0"/>
        <v>8.022480952380903</v>
      </c>
      <c r="K3" s="2">
        <f t="shared" si="1"/>
        <v>98.0224809523809</v>
      </c>
      <c r="L3" s="2">
        <f t="shared" si="2"/>
        <v>358.2922009085684</v>
      </c>
      <c r="M3" s="2">
        <f>SUMIF(A:A,A3,L:L)</f>
        <v>1958.393756660093</v>
      </c>
      <c r="N3" s="3">
        <f t="shared" si="3"/>
        <v>0.18295207472454944</v>
      </c>
      <c r="O3" s="7">
        <f t="shared" si="4"/>
        <v>5.465912324337336</v>
      </c>
      <c r="P3" s="3">
        <f t="shared" si="5"/>
        <v>0.18295207472454944</v>
      </c>
      <c r="Q3" s="3">
        <f>IF(ISNUMBER(P3),SUMIF(A:A,A3,P:P),"")</f>
        <v>0.9670495726079353</v>
      </c>
      <c r="R3" s="3">
        <f t="shared" si="6"/>
        <v>0.18918582863458078</v>
      </c>
      <c r="S3" s="8">
        <f t="shared" si="7"/>
        <v>5.285808177162867</v>
      </c>
    </row>
    <row r="4" spans="1:19" ht="15">
      <c r="A4" s="1">
        <v>27</v>
      </c>
      <c r="B4" s="5">
        <v>0.5625</v>
      </c>
      <c r="C4" s="1" t="s">
        <v>290</v>
      </c>
      <c r="D4" s="1">
        <v>1</v>
      </c>
      <c r="E4" s="1">
        <v>5</v>
      </c>
      <c r="F4" s="1" t="s">
        <v>295</v>
      </c>
      <c r="G4" s="2">
        <v>63.7897</v>
      </c>
      <c r="H4" s="6">
        <f>1+_xlfn.COUNTIFS(A:A,A4,O:O,"&lt;"&amp;O4)</f>
        <v>3</v>
      </c>
      <c r="I4" s="2">
        <f>_xlfn.AVERAGEIF(A:A,A4,G:G)</f>
        <v>55.824985714285695</v>
      </c>
      <c r="J4" s="2">
        <f t="shared" si="0"/>
        <v>7.964714285714308</v>
      </c>
      <c r="K4" s="2">
        <f t="shared" si="1"/>
        <v>97.96471428571431</v>
      </c>
      <c r="L4" s="2">
        <f t="shared" si="2"/>
        <v>357.05250976602116</v>
      </c>
      <c r="M4" s="2">
        <f>SUMIF(A:A,A4,L:L)</f>
        <v>1958.393756660093</v>
      </c>
      <c r="N4" s="3">
        <f t="shared" si="3"/>
        <v>0.18231906048094734</v>
      </c>
      <c r="O4" s="7">
        <f t="shared" si="4"/>
        <v>5.4848900458463135</v>
      </c>
      <c r="P4" s="3">
        <f t="shared" si="5"/>
        <v>0.18231906048094734</v>
      </c>
      <c r="Q4" s="3">
        <f>IF(ISNUMBER(P4),SUMIF(A:A,A4,P:P),"")</f>
        <v>0.9670495726079353</v>
      </c>
      <c r="R4" s="3">
        <f t="shared" si="6"/>
        <v>0.18853124560023332</v>
      </c>
      <c r="S4" s="8">
        <f t="shared" si="7"/>
        <v>5.304160574637197</v>
      </c>
    </row>
    <row r="5" spans="1:19" ht="15">
      <c r="A5" s="1">
        <v>27</v>
      </c>
      <c r="B5" s="5">
        <v>0.5625</v>
      </c>
      <c r="C5" s="1" t="s">
        <v>290</v>
      </c>
      <c r="D5" s="1">
        <v>1</v>
      </c>
      <c r="E5" s="1">
        <v>1</v>
      </c>
      <c r="F5" s="1" t="s">
        <v>291</v>
      </c>
      <c r="G5" s="2">
        <v>58.9099333333333</v>
      </c>
      <c r="H5" s="6">
        <f>1+_xlfn.COUNTIFS(A:A,A5,O:O,"&lt;"&amp;O5)</f>
        <v>4</v>
      </c>
      <c r="I5" s="2">
        <f>_xlfn.AVERAGEIF(A:A,A5,G:G)</f>
        <v>55.824985714285695</v>
      </c>
      <c r="J5" s="2">
        <f t="shared" si="0"/>
        <v>3.084947619047604</v>
      </c>
      <c r="K5" s="2">
        <f t="shared" si="1"/>
        <v>93.0849476190476</v>
      </c>
      <c r="L5" s="2">
        <f t="shared" si="2"/>
        <v>266.42608675933894</v>
      </c>
      <c r="M5" s="2">
        <f>SUMIF(A:A,A5,L:L)</f>
        <v>1958.393756660093</v>
      </c>
      <c r="N5" s="3">
        <f t="shared" si="3"/>
        <v>0.13604316591251314</v>
      </c>
      <c r="O5" s="7">
        <f t="shared" si="4"/>
        <v>7.35060811980134</v>
      </c>
      <c r="P5" s="3">
        <f t="shared" si="5"/>
        <v>0.13604316591251314</v>
      </c>
      <c r="Q5" s="3">
        <f>IF(ISNUMBER(P5),SUMIF(A:A,A5,P:P),"")</f>
        <v>0.9670495726079353</v>
      </c>
      <c r="R5" s="3">
        <f t="shared" si="6"/>
        <v>0.14067858542725217</v>
      </c>
      <c r="S5" s="8">
        <f t="shared" si="7"/>
        <v>7.108402440662306</v>
      </c>
    </row>
    <row r="6" spans="1:19" ht="15">
      <c r="A6" s="1">
        <v>27</v>
      </c>
      <c r="B6" s="5">
        <v>0.5625</v>
      </c>
      <c r="C6" s="1" t="s">
        <v>290</v>
      </c>
      <c r="D6" s="1">
        <v>1</v>
      </c>
      <c r="E6" s="1">
        <v>2</v>
      </c>
      <c r="F6" s="1" t="s">
        <v>292</v>
      </c>
      <c r="G6" s="2">
        <v>49.0600333333333</v>
      </c>
      <c r="H6" s="6">
        <f>1+_xlfn.COUNTIFS(A:A,A6,O:O,"&lt;"&amp;O6)</f>
        <v>5</v>
      </c>
      <c r="I6" s="2">
        <f>_xlfn.AVERAGEIF(A:A,A6,G:G)</f>
        <v>55.824985714285695</v>
      </c>
      <c r="J6" s="2">
        <f t="shared" si="0"/>
        <v>-6.764952380952394</v>
      </c>
      <c r="K6" s="2">
        <f t="shared" si="1"/>
        <v>83.2350476190476</v>
      </c>
      <c r="L6" s="2">
        <f t="shared" si="2"/>
        <v>147.5405210659758</v>
      </c>
      <c r="M6" s="2">
        <f>SUMIF(A:A,A6,L:L)</f>
        <v>1958.393756660093</v>
      </c>
      <c r="N6" s="3">
        <f t="shared" si="3"/>
        <v>0.07533751604559652</v>
      </c>
      <c r="O6" s="7">
        <f t="shared" si="4"/>
        <v>13.273599296727145</v>
      </c>
      <c r="P6" s="3">
        <f t="shared" si="5"/>
        <v>0.07533751604559652</v>
      </c>
      <c r="Q6" s="3">
        <f>IF(ISNUMBER(P6),SUMIF(A:A,A6,P:P),"")</f>
        <v>0.9670495726079353</v>
      </c>
      <c r="R6" s="3">
        <f t="shared" si="6"/>
        <v>0.0779045027055093</v>
      </c>
      <c r="S6" s="8">
        <f t="shared" si="7"/>
        <v>12.836228526868977</v>
      </c>
    </row>
    <row r="7" spans="1:19" ht="15">
      <c r="A7" s="1">
        <v>27</v>
      </c>
      <c r="B7" s="5">
        <v>0.5625</v>
      </c>
      <c r="C7" s="1" t="s">
        <v>290</v>
      </c>
      <c r="D7" s="1">
        <v>1</v>
      </c>
      <c r="E7" s="1">
        <v>4</v>
      </c>
      <c r="F7" s="1" t="s">
        <v>294</v>
      </c>
      <c r="G7" s="2">
        <v>46.4079666666667</v>
      </c>
      <c r="H7" s="6">
        <f>1+_xlfn.COUNTIFS(A:A,A7,O:O,"&lt;"&amp;O7)</f>
        <v>6</v>
      </c>
      <c r="I7" s="2">
        <f>_xlfn.AVERAGEIF(A:A,A7,G:G)</f>
        <v>55.824985714285695</v>
      </c>
      <c r="J7" s="2">
        <f t="shared" si="0"/>
        <v>-9.417019047618993</v>
      </c>
      <c r="K7" s="2">
        <f t="shared" si="1"/>
        <v>80.582980952381</v>
      </c>
      <c r="L7" s="2">
        <f t="shared" si="2"/>
        <v>125.83592264781146</v>
      </c>
      <c r="M7" s="2">
        <f>SUMIF(A:A,A7,L:L)</f>
        <v>1958.393756660093</v>
      </c>
      <c r="N7" s="3">
        <f t="shared" si="3"/>
        <v>0.06425465880897008</v>
      </c>
      <c r="O7" s="7">
        <f t="shared" si="4"/>
        <v>15.563073846100604</v>
      </c>
      <c r="P7" s="3">
        <f t="shared" si="5"/>
        <v>0.06425465880897008</v>
      </c>
      <c r="Q7" s="3">
        <f>IF(ISNUMBER(P7),SUMIF(A:A,A7,P:P),"")</f>
        <v>0.9670495726079353</v>
      </c>
      <c r="R7" s="3">
        <f t="shared" si="6"/>
        <v>0.06644401758607718</v>
      </c>
      <c r="S7" s="8">
        <f t="shared" si="7"/>
        <v>15.050263911337325</v>
      </c>
    </row>
    <row r="8" spans="1:19" ht="15">
      <c r="A8" s="1">
        <v>27</v>
      </c>
      <c r="B8" s="5">
        <v>0.5625</v>
      </c>
      <c r="C8" s="1" t="s">
        <v>290</v>
      </c>
      <c r="D8" s="1">
        <v>1</v>
      </c>
      <c r="E8" s="1">
        <v>7</v>
      </c>
      <c r="F8" s="1" t="s">
        <v>297</v>
      </c>
      <c r="G8" s="2">
        <v>35.277133333333296</v>
      </c>
      <c r="H8" s="6">
        <f>1+_xlfn.COUNTIFS(A:A,A8,O:O,"&lt;"&amp;O8)</f>
        <v>7</v>
      </c>
      <c r="I8" s="2">
        <f>_xlfn.AVERAGEIF(A:A,A8,G:G)</f>
        <v>55.824985714285695</v>
      </c>
      <c r="J8" s="2">
        <f t="shared" si="0"/>
        <v>-20.5478523809524</v>
      </c>
      <c r="K8" s="2">
        <f t="shared" si="1"/>
        <v>69.4521476190476</v>
      </c>
      <c r="L8" s="2">
        <f t="shared" si="2"/>
        <v>64.52991128390123</v>
      </c>
      <c r="M8" s="2">
        <f>SUMIF(A:A,A8,L:L)</f>
        <v>1958.393756660093</v>
      </c>
      <c r="N8" s="3">
        <f t="shared" si="3"/>
        <v>0.032950427392064705</v>
      </c>
      <c r="O8" s="7">
        <f t="shared" si="4"/>
        <v>30.34862000730301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28</v>
      </c>
      <c r="B9" s="5">
        <v>0.5833333333333334</v>
      </c>
      <c r="C9" s="1" t="s">
        <v>290</v>
      </c>
      <c r="D9" s="1">
        <v>2</v>
      </c>
      <c r="E9" s="1">
        <v>10</v>
      </c>
      <c r="F9" s="1" t="s">
        <v>306</v>
      </c>
      <c r="G9" s="2">
        <v>78.71056666666661</v>
      </c>
      <c r="H9" s="6">
        <f>1+_xlfn.COUNTIFS(A:A,A9,O:O,"&lt;"&amp;O9)</f>
        <v>1</v>
      </c>
      <c r="I9" s="2">
        <f>_xlfn.AVERAGEIF(A:A,A9,G:G)</f>
        <v>49.29140555555555</v>
      </c>
      <c r="J9" s="2">
        <f t="shared" si="0"/>
        <v>29.41916111111106</v>
      </c>
      <c r="K9" s="2">
        <f t="shared" si="1"/>
        <v>119.41916111111107</v>
      </c>
      <c r="L9" s="2">
        <f t="shared" si="2"/>
        <v>1293.5551884072895</v>
      </c>
      <c r="M9" s="2">
        <f>SUMIF(A:A,A9,L:L)</f>
        <v>3896.8081231040164</v>
      </c>
      <c r="N9" s="3">
        <f t="shared" si="3"/>
        <v>0.3319524974139357</v>
      </c>
      <c r="O9" s="7">
        <f t="shared" si="4"/>
        <v>3.012479218534173</v>
      </c>
      <c r="P9" s="3">
        <f t="shared" si="5"/>
        <v>0.3319524974139357</v>
      </c>
      <c r="Q9" s="3">
        <f>IF(ISNUMBER(P9),SUMIF(A:A,A9,P:P),"")</f>
        <v>0.8752348890535467</v>
      </c>
      <c r="R9" s="3">
        <f t="shared" si="6"/>
        <v>0.37927246910015133</v>
      </c>
      <c r="S9" s="8">
        <f t="shared" si="7"/>
        <v>2.636626914609872</v>
      </c>
    </row>
    <row r="10" spans="1:19" ht="15">
      <c r="A10" s="1">
        <v>28</v>
      </c>
      <c r="B10" s="5">
        <v>0.5833333333333334</v>
      </c>
      <c r="C10" s="1" t="s">
        <v>290</v>
      </c>
      <c r="D10" s="1">
        <v>2</v>
      </c>
      <c r="E10" s="1">
        <v>12</v>
      </c>
      <c r="F10" s="1" t="s">
        <v>308</v>
      </c>
      <c r="G10" s="2">
        <v>64.3634666666667</v>
      </c>
      <c r="H10" s="6">
        <f>1+_xlfn.COUNTIFS(A:A,A10,O:O,"&lt;"&amp;O10)</f>
        <v>2</v>
      </c>
      <c r="I10" s="2">
        <f>_xlfn.AVERAGEIF(A:A,A10,G:G)</f>
        <v>49.29140555555555</v>
      </c>
      <c r="J10" s="2">
        <f t="shared" si="0"/>
        <v>15.072061111111147</v>
      </c>
      <c r="K10" s="2">
        <f t="shared" si="1"/>
        <v>105.07206111111114</v>
      </c>
      <c r="L10" s="2">
        <f t="shared" si="2"/>
        <v>546.9315550243897</v>
      </c>
      <c r="M10" s="2">
        <f>SUMIF(A:A,A10,L:L)</f>
        <v>3896.8081231040164</v>
      </c>
      <c r="N10" s="3">
        <f t="shared" si="3"/>
        <v>0.14035372996213358</v>
      </c>
      <c r="O10" s="7">
        <f t="shared" si="4"/>
        <v>7.124855180334664</v>
      </c>
      <c r="P10" s="3">
        <f t="shared" si="5"/>
        <v>0.14035372996213358</v>
      </c>
      <c r="Q10" s="3">
        <f>IF(ISNUMBER(P10),SUMIF(A:A,A10,P:P),"")</f>
        <v>0.8752348890535467</v>
      </c>
      <c r="R10" s="3">
        <f t="shared" si="6"/>
        <v>0.1603612147064978</v>
      </c>
      <c r="S10" s="8">
        <f t="shared" si="7"/>
        <v>6.235921833282797</v>
      </c>
    </row>
    <row r="11" spans="1:19" ht="15">
      <c r="A11" s="1">
        <v>28</v>
      </c>
      <c r="B11" s="5">
        <v>0.5833333333333334</v>
      </c>
      <c r="C11" s="1" t="s">
        <v>290</v>
      </c>
      <c r="D11" s="1">
        <v>2</v>
      </c>
      <c r="E11" s="1">
        <v>6</v>
      </c>
      <c r="F11" s="1" t="s">
        <v>302</v>
      </c>
      <c r="G11" s="2">
        <v>60.907766666666696</v>
      </c>
      <c r="H11" s="6">
        <f>1+_xlfn.COUNTIFS(A:A,A11,O:O,"&lt;"&amp;O11)</f>
        <v>3</v>
      </c>
      <c r="I11" s="2">
        <f>_xlfn.AVERAGEIF(A:A,A11,G:G)</f>
        <v>49.29140555555555</v>
      </c>
      <c r="J11" s="2">
        <f t="shared" si="0"/>
        <v>11.616361111111146</v>
      </c>
      <c r="K11" s="2">
        <f t="shared" si="1"/>
        <v>101.61636111111115</v>
      </c>
      <c r="L11" s="2">
        <f t="shared" si="2"/>
        <v>444.5140516283963</v>
      </c>
      <c r="M11" s="2">
        <f>SUMIF(A:A,A11,L:L)</f>
        <v>3896.8081231040164</v>
      </c>
      <c r="N11" s="3">
        <f t="shared" si="3"/>
        <v>0.11407132134448464</v>
      </c>
      <c r="O11" s="7">
        <f t="shared" si="4"/>
        <v>8.766445309948626</v>
      </c>
      <c r="P11" s="3">
        <f t="shared" si="5"/>
        <v>0.11407132134448464</v>
      </c>
      <c r="Q11" s="3">
        <f>IF(ISNUMBER(P11),SUMIF(A:A,A11,P:P),"")</f>
        <v>0.8752348890535467</v>
      </c>
      <c r="R11" s="3">
        <f t="shared" si="6"/>
        <v>0.13033223740410763</v>
      </c>
      <c r="S11" s="8">
        <f t="shared" si="7"/>
        <v>7.67269878824687</v>
      </c>
    </row>
    <row r="12" spans="1:19" ht="15">
      <c r="A12" s="1">
        <v>28</v>
      </c>
      <c r="B12" s="5">
        <v>0.5833333333333334</v>
      </c>
      <c r="C12" s="1" t="s">
        <v>290</v>
      </c>
      <c r="D12" s="1">
        <v>2</v>
      </c>
      <c r="E12" s="1">
        <v>13</v>
      </c>
      <c r="F12" s="1" t="s">
        <v>309</v>
      </c>
      <c r="G12" s="2">
        <v>56.5405333333333</v>
      </c>
      <c r="H12" s="6">
        <f>1+_xlfn.COUNTIFS(A:A,A12,O:O,"&lt;"&amp;O12)</f>
        <v>4</v>
      </c>
      <c r="I12" s="2">
        <f>_xlfn.AVERAGEIF(A:A,A12,G:G)</f>
        <v>49.29140555555555</v>
      </c>
      <c r="J12" s="2">
        <f t="shared" si="0"/>
        <v>7.249127777777751</v>
      </c>
      <c r="K12" s="2">
        <f t="shared" si="1"/>
        <v>97.24912777777774</v>
      </c>
      <c r="L12" s="2">
        <f t="shared" si="2"/>
        <v>342.0468331309362</v>
      </c>
      <c r="M12" s="2">
        <f>SUMIF(A:A,A12,L:L)</f>
        <v>3896.8081231040164</v>
      </c>
      <c r="N12" s="3">
        <f t="shared" si="3"/>
        <v>0.08777615482347065</v>
      </c>
      <c r="O12" s="7">
        <f t="shared" si="4"/>
        <v>11.392615705382983</v>
      </c>
      <c r="P12" s="3">
        <f t="shared" si="5"/>
        <v>0.08777615482347065</v>
      </c>
      <c r="Q12" s="3">
        <f>IF(ISNUMBER(P12),SUMIF(A:A,A12,P:P),"")</f>
        <v>0.8752348890535467</v>
      </c>
      <c r="R12" s="3">
        <f t="shared" si="6"/>
        <v>0.10028868355372487</v>
      </c>
      <c r="S12" s="8">
        <f t="shared" si="7"/>
        <v>9.97121474293057</v>
      </c>
    </row>
    <row r="13" spans="1:19" ht="15">
      <c r="A13" s="1">
        <v>28</v>
      </c>
      <c r="B13" s="5">
        <v>0.5833333333333334</v>
      </c>
      <c r="C13" s="1" t="s">
        <v>290</v>
      </c>
      <c r="D13" s="1">
        <v>2</v>
      </c>
      <c r="E13" s="1">
        <v>8</v>
      </c>
      <c r="F13" s="1" t="s">
        <v>304</v>
      </c>
      <c r="G13" s="2">
        <v>55.0714666666666</v>
      </c>
      <c r="H13" s="6">
        <f>1+_xlfn.COUNTIFS(A:A,A13,O:O,"&lt;"&amp;O13)</f>
        <v>5</v>
      </c>
      <c r="I13" s="2">
        <f>_xlfn.AVERAGEIF(A:A,A13,G:G)</f>
        <v>49.29140555555555</v>
      </c>
      <c r="J13" s="2">
        <f t="shared" si="0"/>
        <v>5.780061111111053</v>
      </c>
      <c r="K13" s="2">
        <f t="shared" si="1"/>
        <v>95.78006111111105</v>
      </c>
      <c r="L13" s="2">
        <f t="shared" si="2"/>
        <v>313.18800546834615</v>
      </c>
      <c r="M13" s="2">
        <f>SUMIF(A:A,A13,L:L)</f>
        <v>3896.8081231040164</v>
      </c>
      <c r="N13" s="3">
        <f t="shared" si="3"/>
        <v>0.08037039432644046</v>
      </c>
      <c r="O13" s="7">
        <f t="shared" si="4"/>
        <v>12.442392604648669</v>
      </c>
      <c r="P13" s="3">
        <f t="shared" si="5"/>
        <v>0.08037039432644046</v>
      </c>
      <c r="Q13" s="3">
        <f>IF(ISNUMBER(P13),SUMIF(A:A,A13,P:P),"")</f>
        <v>0.8752348890535467</v>
      </c>
      <c r="R13" s="3">
        <f t="shared" si="6"/>
        <v>0.09182722870354339</v>
      </c>
      <c r="S13" s="8">
        <f t="shared" si="7"/>
        <v>10.890016110890347</v>
      </c>
    </row>
    <row r="14" spans="1:19" ht="15">
      <c r="A14" s="1">
        <v>28</v>
      </c>
      <c r="B14" s="5">
        <v>0.5833333333333334</v>
      </c>
      <c r="C14" s="1" t="s">
        <v>290</v>
      </c>
      <c r="D14" s="1">
        <v>2</v>
      </c>
      <c r="E14" s="1">
        <v>9</v>
      </c>
      <c r="F14" s="1" t="s">
        <v>305</v>
      </c>
      <c r="G14" s="2">
        <v>51.1396333333333</v>
      </c>
      <c r="H14" s="6">
        <f>1+_xlfn.COUNTIFS(A:A,A14,O:O,"&lt;"&amp;O14)</f>
        <v>6</v>
      </c>
      <c r="I14" s="2">
        <f>_xlfn.AVERAGEIF(A:A,A14,G:G)</f>
        <v>49.29140555555555</v>
      </c>
      <c r="J14" s="2">
        <f t="shared" si="0"/>
        <v>1.8482277777777512</v>
      </c>
      <c r="K14" s="2">
        <f t="shared" si="1"/>
        <v>91.84822777777775</v>
      </c>
      <c r="L14" s="2">
        <f t="shared" si="2"/>
        <v>247.37209651332054</v>
      </c>
      <c r="M14" s="2">
        <f>SUMIF(A:A,A14,L:L)</f>
        <v>3896.8081231040164</v>
      </c>
      <c r="N14" s="3">
        <f t="shared" si="3"/>
        <v>0.06348069720104038</v>
      </c>
      <c r="O14" s="7">
        <f t="shared" si="4"/>
        <v>15.752820055410655</v>
      </c>
      <c r="P14" s="3">
        <f t="shared" si="5"/>
        <v>0.06348069720104038</v>
      </c>
      <c r="Q14" s="3">
        <f>IF(ISNUMBER(P14),SUMIF(A:A,A14,P:P),"")</f>
        <v>0.8752348890535467</v>
      </c>
      <c r="R14" s="3">
        <f t="shared" si="6"/>
        <v>0.07252989796794612</v>
      </c>
      <c r="S14" s="8">
        <f t="shared" si="7"/>
        <v>13.78741771347783</v>
      </c>
    </row>
    <row r="15" spans="1:19" ht="15">
      <c r="A15" s="1">
        <v>28</v>
      </c>
      <c r="B15" s="5">
        <v>0.5833333333333334</v>
      </c>
      <c r="C15" s="1" t="s">
        <v>290</v>
      </c>
      <c r="D15" s="1">
        <v>2</v>
      </c>
      <c r="E15" s="1">
        <v>3</v>
      </c>
      <c r="F15" s="1" t="s">
        <v>300</v>
      </c>
      <c r="G15" s="2">
        <v>49.4120333333334</v>
      </c>
      <c r="H15" s="6">
        <f>1+_xlfn.COUNTIFS(A:A,A15,O:O,"&lt;"&amp;O15)</f>
        <v>7</v>
      </c>
      <c r="I15" s="2">
        <f>_xlfn.AVERAGEIF(A:A,A15,G:G)</f>
        <v>49.29140555555555</v>
      </c>
      <c r="J15" s="2">
        <f t="shared" si="0"/>
        <v>0.12062777777784817</v>
      </c>
      <c r="K15" s="2">
        <f t="shared" si="1"/>
        <v>90.12062777777786</v>
      </c>
      <c r="L15" s="2">
        <f t="shared" si="2"/>
        <v>223.01469511522478</v>
      </c>
      <c r="M15" s="2">
        <f>SUMIF(A:A,A15,L:L)</f>
        <v>3896.8081231040164</v>
      </c>
      <c r="N15" s="3">
        <f t="shared" si="3"/>
        <v>0.05723009398204129</v>
      </c>
      <c r="O15" s="7">
        <f t="shared" si="4"/>
        <v>17.473324442098562</v>
      </c>
      <c r="P15" s="3">
        <f t="shared" si="5"/>
        <v>0.05723009398204129</v>
      </c>
      <c r="Q15" s="3">
        <f>IF(ISNUMBER(P15),SUMIF(A:A,A15,P:P),"")</f>
        <v>0.8752348890535467</v>
      </c>
      <c r="R15" s="3">
        <f t="shared" si="6"/>
        <v>0.06538826856402884</v>
      </c>
      <c r="S15" s="8">
        <f t="shared" si="7"/>
        <v>15.293263179476762</v>
      </c>
    </row>
    <row r="16" spans="1:19" ht="15">
      <c r="A16" s="1">
        <v>28</v>
      </c>
      <c r="B16" s="5">
        <v>0.5833333333333334</v>
      </c>
      <c r="C16" s="1" t="s">
        <v>290</v>
      </c>
      <c r="D16" s="1">
        <v>2</v>
      </c>
      <c r="E16" s="1">
        <v>1</v>
      </c>
      <c r="F16" s="1" t="s">
        <v>298</v>
      </c>
      <c r="G16" s="2">
        <v>38.1894</v>
      </c>
      <c r="H16" s="6">
        <f>1+_xlfn.COUNTIFS(A:A,A16,O:O,"&lt;"&amp;O16)</f>
        <v>9</v>
      </c>
      <c r="I16" s="2">
        <f>_xlfn.AVERAGEIF(A:A,A16,G:G)</f>
        <v>49.29140555555555</v>
      </c>
      <c r="J16" s="2">
        <f t="shared" si="0"/>
        <v>-11.10200555555555</v>
      </c>
      <c r="K16" s="2">
        <f t="shared" si="1"/>
        <v>78.89799444444445</v>
      </c>
      <c r="L16" s="2">
        <f t="shared" si="2"/>
        <v>113.73596512095813</v>
      </c>
      <c r="M16" s="2">
        <f>SUMIF(A:A,A16,L:L)</f>
        <v>3896.8081231040164</v>
      </c>
      <c r="N16" s="3">
        <f t="shared" si="3"/>
        <v>0.029186955458910646</v>
      </c>
      <c r="O16" s="7">
        <f t="shared" si="4"/>
        <v>34.26188118208487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28</v>
      </c>
      <c r="B17" s="5">
        <v>0.5833333333333334</v>
      </c>
      <c r="C17" s="1" t="s">
        <v>290</v>
      </c>
      <c r="D17" s="1">
        <v>2</v>
      </c>
      <c r="E17" s="1">
        <v>2</v>
      </c>
      <c r="F17" s="1" t="s">
        <v>299</v>
      </c>
      <c r="G17" s="2">
        <v>39.2229666666667</v>
      </c>
      <c r="H17" s="6">
        <f>1+_xlfn.COUNTIFS(A:A,A17,O:O,"&lt;"&amp;O17)</f>
        <v>8</v>
      </c>
      <c r="I17" s="2">
        <f>_xlfn.AVERAGEIF(A:A,A17,G:G)</f>
        <v>49.29140555555555</v>
      </c>
      <c r="J17" s="2">
        <f t="shared" si="0"/>
        <v>-10.06843888888885</v>
      </c>
      <c r="K17" s="2">
        <f t="shared" si="1"/>
        <v>79.93156111111115</v>
      </c>
      <c r="L17" s="2">
        <f t="shared" si="2"/>
        <v>121.01247829283767</v>
      </c>
      <c r="M17" s="2">
        <f>SUMIF(A:A,A17,L:L)</f>
        <v>3896.8081231040164</v>
      </c>
      <c r="N17" s="3">
        <f t="shared" si="3"/>
        <v>0.03105425632208053</v>
      </c>
      <c r="O17" s="7">
        <f t="shared" si="4"/>
        <v>32.20170496528585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28</v>
      </c>
      <c r="B18" s="5">
        <v>0.5833333333333334</v>
      </c>
      <c r="C18" s="1" t="s">
        <v>290</v>
      </c>
      <c r="D18" s="1">
        <v>2</v>
      </c>
      <c r="E18" s="1">
        <v>4</v>
      </c>
      <c r="F18" s="1" t="s">
        <v>301</v>
      </c>
      <c r="G18" s="2">
        <v>30.052733333333297</v>
      </c>
      <c r="H18" s="6">
        <f>1+_xlfn.COUNTIFS(A:A,A18,O:O,"&lt;"&amp;O18)</f>
        <v>11</v>
      </c>
      <c r="I18" s="2">
        <f>_xlfn.AVERAGEIF(A:A,A18,G:G)</f>
        <v>49.29140555555555</v>
      </c>
      <c r="J18" s="2">
        <f t="shared" si="0"/>
        <v>-19.238672222222252</v>
      </c>
      <c r="K18" s="2">
        <f t="shared" si="1"/>
        <v>70.76132777777775</v>
      </c>
      <c r="L18" s="2">
        <f t="shared" si="2"/>
        <v>69.803186924256</v>
      </c>
      <c r="M18" s="2">
        <f>SUMIF(A:A,A18,L:L)</f>
        <v>3896.8081231040164</v>
      </c>
      <c r="N18" s="3">
        <f t="shared" si="3"/>
        <v>0.017912913522838282</v>
      </c>
      <c r="O18" s="7">
        <f t="shared" si="4"/>
        <v>55.82564772196539</v>
      </c>
      <c r="P18" s="3">
        <f t="shared" si="5"/>
      </c>
      <c r="Q18" s="3">
        <f>IF(ISNUMBER(P18),SUMIF(A:A,A18,P:P),"")</f>
      </c>
      <c r="R18" s="3">
        <f t="shared" si="6"/>
      </c>
      <c r="S18" s="8">
        <f t="shared" si="7"/>
      </c>
    </row>
    <row r="19" spans="1:19" ht="15">
      <c r="A19" s="1">
        <v>28</v>
      </c>
      <c r="B19" s="5">
        <v>0.5833333333333334</v>
      </c>
      <c r="C19" s="1" t="s">
        <v>290</v>
      </c>
      <c r="D19" s="1">
        <v>2</v>
      </c>
      <c r="E19" s="1">
        <v>7</v>
      </c>
      <c r="F19" s="1" t="s">
        <v>303</v>
      </c>
      <c r="G19" s="2">
        <v>29.858066666666698</v>
      </c>
      <c r="H19" s="6">
        <f>1+_xlfn.COUNTIFS(A:A,A19,O:O,"&lt;"&amp;O19)</f>
        <v>12</v>
      </c>
      <c r="I19" s="2">
        <f>_xlfn.AVERAGEIF(A:A,A19,G:G)</f>
        <v>49.29140555555555</v>
      </c>
      <c r="J19" s="2">
        <f t="shared" si="0"/>
        <v>-19.43333888888885</v>
      </c>
      <c r="K19" s="2">
        <f t="shared" si="1"/>
        <v>70.56666111111115</v>
      </c>
      <c r="L19" s="2">
        <f t="shared" si="2"/>
        <v>68.99262857657004</v>
      </c>
      <c r="M19" s="2">
        <f>SUMIF(A:A,A19,L:L)</f>
        <v>3896.8081231040164</v>
      </c>
      <c r="N19" s="3">
        <f t="shared" si="3"/>
        <v>0.01770490781096343</v>
      </c>
      <c r="O19" s="7">
        <f t="shared" si="4"/>
        <v>56.481514090729625</v>
      </c>
      <c r="P19" s="3">
        <f t="shared" si="5"/>
      </c>
      <c r="Q19" s="3">
        <f>IF(ISNUMBER(P19),SUMIF(A:A,A19,P:P),"")</f>
      </c>
      <c r="R19" s="3">
        <f t="shared" si="6"/>
      </c>
      <c r="S19" s="8">
        <f t="shared" si="7"/>
      </c>
    </row>
    <row r="20" spans="1:19" ht="15">
      <c r="A20" s="1">
        <v>28</v>
      </c>
      <c r="B20" s="5">
        <v>0.5833333333333334</v>
      </c>
      <c r="C20" s="1" t="s">
        <v>290</v>
      </c>
      <c r="D20" s="1">
        <v>2</v>
      </c>
      <c r="E20" s="1">
        <v>11</v>
      </c>
      <c r="F20" s="1" t="s">
        <v>307</v>
      </c>
      <c r="G20" s="2">
        <v>38.0282333333333</v>
      </c>
      <c r="H20" s="6">
        <f>1+_xlfn.COUNTIFS(A:A,A20,O:O,"&lt;"&amp;O20)</f>
        <v>10</v>
      </c>
      <c r="I20" s="2">
        <f>_xlfn.AVERAGEIF(A:A,A20,G:G)</f>
        <v>49.29140555555555</v>
      </c>
      <c r="J20" s="2">
        <f t="shared" si="0"/>
        <v>-11.263172222222252</v>
      </c>
      <c r="K20" s="2">
        <f t="shared" si="1"/>
        <v>78.73682777777775</v>
      </c>
      <c r="L20" s="2">
        <f t="shared" si="2"/>
        <v>112.64143890149134</v>
      </c>
      <c r="M20" s="2">
        <f>SUMIF(A:A,A20,L:L)</f>
        <v>3896.8081231040164</v>
      </c>
      <c r="N20" s="3">
        <f t="shared" si="3"/>
        <v>0.02890607783166044</v>
      </c>
      <c r="O20" s="7">
        <f t="shared" si="4"/>
        <v>34.594800644475995</v>
      </c>
      <c r="P20" s="3">
        <f t="shared" si="5"/>
      </c>
      <c r="Q20" s="3">
        <f>IF(ISNUMBER(P20),SUMIF(A:A,A20,P:P),"")</f>
      </c>
      <c r="R20" s="3">
        <f t="shared" si="6"/>
      </c>
      <c r="S20" s="8">
        <f t="shared" si="7"/>
      </c>
    </row>
    <row r="21" spans="1:19" ht="15">
      <c r="A21" s="1">
        <v>8</v>
      </c>
      <c r="B21" s="5">
        <v>0.5868055555555556</v>
      </c>
      <c r="C21" s="1" t="s">
        <v>99</v>
      </c>
      <c r="D21" s="1">
        <v>2</v>
      </c>
      <c r="E21" s="1">
        <v>1</v>
      </c>
      <c r="F21" s="1" t="s">
        <v>100</v>
      </c>
      <c r="G21" s="2">
        <v>67.7495</v>
      </c>
      <c r="H21" s="6">
        <f>1+_xlfn.COUNTIFS(A:A,A21,O:O,"&lt;"&amp;O21)</f>
        <v>1</v>
      </c>
      <c r="I21" s="2">
        <f>_xlfn.AVERAGEIF(A:A,A21,G:G)</f>
        <v>47.842686666666665</v>
      </c>
      <c r="J21" s="2">
        <f t="shared" si="0"/>
        <v>19.906813333333332</v>
      </c>
      <c r="K21" s="2">
        <f t="shared" si="1"/>
        <v>109.90681333333333</v>
      </c>
      <c r="L21" s="2">
        <f t="shared" si="2"/>
        <v>730.9965937308482</v>
      </c>
      <c r="M21" s="2">
        <f>SUMIF(A:A,A21,L:L)</f>
        <v>3018.5019540098256</v>
      </c>
      <c r="N21" s="3">
        <f t="shared" si="3"/>
        <v>0.24217197963373216</v>
      </c>
      <c r="O21" s="7">
        <f t="shared" si="4"/>
        <v>4.129296880309723</v>
      </c>
      <c r="P21" s="3">
        <f t="shared" si="5"/>
        <v>0.24217197963373216</v>
      </c>
      <c r="Q21" s="3">
        <f>IF(ISNUMBER(P21),SUMIF(A:A,A21,P:P),"")</f>
        <v>0.8169315569108803</v>
      </c>
      <c r="R21" s="3">
        <f t="shared" si="6"/>
        <v>0.29644096569053324</v>
      </c>
      <c r="S21" s="8">
        <f t="shared" si="7"/>
        <v>3.373352929378663</v>
      </c>
    </row>
    <row r="22" spans="1:19" ht="15">
      <c r="A22" s="1">
        <v>8</v>
      </c>
      <c r="B22" s="5">
        <v>0.5868055555555556</v>
      </c>
      <c r="C22" s="1" t="s">
        <v>99</v>
      </c>
      <c r="D22" s="1">
        <v>2</v>
      </c>
      <c r="E22" s="1">
        <v>6</v>
      </c>
      <c r="F22" s="1" t="s">
        <v>104</v>
      </c>
      <c r="G22" s="2">
        <v>64.5192666666667</v>
      </c>
      <c r="H22" s="6">
        <f>1+_xlfn.COUNTIFS(A:A,A22,O:O,"&lt;"&amp;O22)</f>
        <v>2</v>
      </c>
      <c r="I22" s="2">
        <f>_xlfn.AVERAGEIF(A:A,A22,G:G)</f>
        <v>47.842686666666665</v>
      </c>
      <c r="J22" s="2">
        <f t="shared" si="0"/>
        <v>16.67658000000003</v>
      </c>
      <c r="K22" s="2">
        <f t="shared" si="1"/>
        <v>106.67658000000003</v>
      </c>
      <c r="L22" s="2">
        <f t="shared" si="2"/>
        <v>602.2031217842075</v>
      </c>
      <c r="M22" s="2">
        <f>SUMIF(A:A,A22,L:L)</f>
        <v>3018.5019540098256</v>
      </c>
      <c r="N22" s="3">
        <f t="shared" si="3"/>
        <v>0.1995039695052148</v>
      </c>
      <c r="O22" s="7">
        <f t="shared" si="4"/>
        <v>5.012431594619781</v>
      </c>
      <c r="P22" s="3">
        <f t="shared" si="5"/>
        <v>0.1995039695052148</v>
      </c>
      <c r="Q22" s="3">
        <f>IF(ISNUMBER(P22),SUMIF(A:A,A22,P:P),"")</f>
        <v>0.8169315569108803</v>
      </c>
      <c r="R22" s="3">
        <f t="shared" si="6"/>
        <v>0.2442113636295468</v>
      </c>
      <c r="S22" s="8">
        <f t="shared" si="7"/>
        <v>4.094813546502024</v>
      </c>
    </row>
    <row r="23" spans="1:19" ht="15">
      <c r="A23" s="1">
        <v>8</v>
      </c>
      <c r="B23" s="5">
        <v>0.5868055555555556</v>
      </c>
      <c r="C23" s="1" t="s">
        <v>99</v>
      </c>
      <c r="D23" s="1">
        <v>2</v>
      </c>
      <c r="E23" s="1">
        <v>4</v>
      </c>
      <c r="F23" s="1" t="s">
        <v>103</v>
      </c>
      <c r="G23" s="2">
        <v>59.040099999999995</v>
      </c>
      <c r="H23" s="6">
        <f>1+_xlfn.COUNTIFS(A:A,A23,O:O,"&lt;"&amp;O23)</f>
        <v>3</v>
      </c>
      <c r="I23" s="2">
        <f>_xlfn.AVERAGEIF(A:A,A23,G:G)</f>
        <v>47.842686666666665</v>
      </c>
      <c r="J23" s="2">
        <f t="shared" si="0"/>
        <v>11.19741333333333</v>
      </c>
      <c r="K23" s="2">
        <f t="shared" si="1"/>
        <v>101.19741333333333</v>
      </c>
      <c r="L23" s="2">
        <f t="shared" si="2"/>
        <v>433.47962761708726</v>
      </c>
      <c r="M23" s="2">
        <f>SUMIF(A:A,A23,L:L)</f>
        <v>3018.5019540098256</v>
      </c>
      <c r="N23" s="3">
        <f t="shared" si="3"/>
        <v>0.14360753586435354</v>
      </c>
      <c r="O23" s="7">
        <f t="shared" si="4"/>
        <v>6.9634228731879615</v>
      </c>
      <c r="P23" s="3">
        <f t="shared" si="5"/>
        <v>0.14360753586435354</v>
      </c>
      <c r="Q23" s="3">
        <f>IF(ISNUMBER(P23),SUMIF(A:A,A23,P:P),"")</f>
        <v>0.8169315569108803</v>
      </c>
      <c r="R23" s="3">
        <f t="shared" si="6"/>
        <v>0.17578894418938426</v>
      </c>
      <c r="S23" s="8">
        <f t="shared" si="7"/>
        <v>5.688639889222277</v>
      </c>
    </row>
    <row r="24" spans="1:19" ht="15">
      <c r="A24" s="1">
        <v>8</v>
      </c>
      <c r="B24" s="5">
        <v>0.5868055555555556</v>
      </c>
      <c r="C24" s="1" t="s">
        <v>99</v>
      </c>
      <c r="D24" s="1">
        <v>2</v>
      </c>
      <c r="E24" s="1">
        <v>10</v>
      </c>
      <c r="F24" s="1" t="s">
        <v>108</v>
      </c>
      <c r="G24" s="2">
        <v>57.5516000000001</v>
      </c>
      <c r="H24" s="6">
        <f>1+_xlfn.COUNTIFS(A:A,A24,O:O,"&lt;"&amp;O24)</f>
        <v>4</v>
      </c>
      <c r="I24" s="2">
        <f>_xlfn.AVERAGEIF(A:A,A24,G:G)</f>
        <v>47.842686666666665</v>
      </c>
      <c r="J24" s="2">
        <f t="shared" si="0"/>
        <v>9.708913333333435</v>
      </c>
      <c r="K24" s="2">
        <f t="shared" si="1"/>
        <v>99.70891333333344</v>
      </c>
      <c r="L24" s="2">
        <f t="shared" si="2"/>
        <v>396.4440018685147</v>
      </c>
      <c r="M24" s="2">
        <f>SUMIF(A:A,A24,L:L)</f>
        <v>3018.5019540098256</v>
      </c>
      <c r="N24" s="3">
        <f t="shared" si="3"/>
        <v>0.13133799742679386</v>
      </c>
      <c r="O24" s="7">
        <f t="shared" si="4"/>
        <v>7.6139428009581716</v>
      </c>
      <c r="P24" s="3">
        <f t="shared" si="5"/>
        <v>0.13133799742679386</v>
      </c>
      <c r="Q24" s="3">
        <f>IF(ISNUMBER(P24),SUMIF(A:A,A24,P:P),"")</f>
        <v>0.8169315569108803</v>
      </c>
      <c r="R24" s="3">
        <f t="shared" si="6"/>
        <v>0.16076989108295842</v>
      </c>
      <c r="S24" s="8">
        <f t="shared" si="7"/>
        <v>6.2200701466171475</v>
      </c>
    </row>
    <row r="25" spans="1:19" ht="15">
      <c r="A25" s="1">
        <v>8</v>
      </c>
      <c r="B25" s="5">
        <v>0.5868055555555556</v>
      </c>
      <c r="C25" s="1" t="s">
        <v>99</v>
      </c>
      <c r="D25" s="1">
        <v>2</v>
      </c>
      <c r="E25" s="1">
        <v>3</v>
      </c>
      <c r="F25" s="1" t="s">
        <v>102</v>
      </c>
      <c r="G25" s="2">
        <v>53.0597999999999</v>
      </c>
      <c r="H25" s="6">
        <f>1+_xlfn.COUNTIFS(A:A,A25,O:O,"&lt;"&amp;O25)</f>
        <v>5</v>
      </c>
      <c r="I25" s="2">
        <f>_xlfn.AVERAGEIF(A:A,A25,G:G)</f>
        <v>47.842686666666665</v>
      </c>
      <c r="J25" s="2">
        <f t="shared" si="0"/>
        <v>5.217113333333238</v>
      </c>
      <c r="K25" s="2">
        <f t="shared" si="1"/>
        <v>95.21711333333323</v>
      </c>
      <c r="L25" s="2">
        <f t="shared" si="2"/>
        <v>302.7861558271237</v>
      </c>
      <c r="M25" s="2">
        <f>SUMIF(A:A,A25,L:L)</f>
        <v>3018.5019540098256</v>
      </c>
      <c r="N25" s="3">
        <f t="shared" si="3"/>
        <v>0.10031007448078601</v>
      </c>
      <c r="O25" s="7">
        <f t="shared" si="4"/>
        <v>9.969088400901805</v>
      </c>
      <c r="P25" s="3">
        <f t="shared" si="5"/>
        <v>0.10031007448078601</v>
      </c>
      <c r="Q25" s="3">
        <f>IF(ISNUMBER(P25),SUMIF(A:A,A25,P:P),"")</f>
        <v>0.8169315569108803</v>
      </c>
      <c r="R25" s="3">
        <f t="shared" si="6"/>
        <v>0.12278883540757737</v>
      </c>
      <c r="S25" s="8">
        <f t="shared" si="7"/>
        <v>8.14406290833091</v>
      </c>
    </row>
    <row r="26" spans="1:19" ht="15">
      <c r="A26" s="1">
        <v>8</v>
      </c>
      <c r="B26" s="5">
        <v>0.5868055555555556</v>
      </c>
      <c r="C26" s="1" t="s">
        <v>99</v>
      </c>
      <c r="D26" s="1">
        <v>2</v>
      </c>
      <c r="E26" s="1">
        <v>2</v>
      </c>
      <c r="F26" s="1" t="s">
        <v>101</v>
      </c>
      <c r="G26" s="2">
        <v>38.4601666666667</v>
      </c>
      <c r="H26" s="6">
        <f>1+_xlfn.COUNTIFS(A:A,A26,O:O,"&lt;"&amp;O26)</f>
        <v>8</v>
      </c>
      <c r="I26" s="2">
        <f>_xlfn.AVERAGEIF(A:A,A26,G:G)</f>
        <v>47.842686666666665</v>
      </c>
      <c r="J26" s="2">
        <f t="shared" si="0"/>
        <v>-9.382519999999964</v>
      </c>
      <c r="K26" s="2">
        <f t="shared" si="1"/>
        <v>80.61748000000003</v>
      </c>
      <c r="L26" s="2">
        <f t="shared" si="2"/>
        <v>126.0966655854591</v>
      </c>
      <c r="M26" s="2">
        <f>SUMIF(A:A,A26,L:L)</f>
        <v>3018.5019540098256</v>
      </c>
      <c r="N26" s="3">
        <f t="shared" si="3"/>
        <v>0.041774584713437174</v>
      </c>
      <c r="O26" s="7">
        <f t="shared" si="4"/>
        <v>23.937999787663742</v>
      </c>
      <c r="P26" s="3">
        <f t="shared" si="5"/>
      </c>
      <c r="Q26" s="3">
        <f>IF(ISNUMBER(P26),SUMIF(A:A,A26,P:P),"")</f>
      </c>
      <c r="R26" s="3">
        <f t="shared" si="6"/>
      </c>
      <c r="S26" s="8">
        <f t="shared" si="7"/>
      </c>
    </row>
    <row r="27" spans="1:19" ht="15">
      <c r="A27" s="1">
        <v>8</v>
      </c>
      <c r="B27" s="5">
        <v>0.5868055555555556</v>
      </c>
      <c r="C27" s="1" t="s">
        <v>99</v>
      </c>
      <c r="D27" s="1">
        <v>2</v>
      </c>
      <c r="E27" s="1">
        <v>7</v>
      </c>
      <c r="F27" s="1" t="s">
        <v>105</v>
      </c>
      <c r="G27" s="2">
        <v>39.788000000000004</v>
      </c>
      <c r="H27" s="6">
        <f>1+_xlfn.COUNTIFS(A:A,A27,O:O,"&lt;"&amp;O27)</f>
        <v>6</v>
      </c>
      <c r="I27" s="2">
        <f>_xlfn.AVERAGEIF(A:A,A27,G:G)</f>
        <v>47.842686666666665</v>
      </c>
      <c r="J27" s="2">
        <f t="shared" si="0"/>
        <v>-8.054686666666662</v>
      </c>
      <c r="K27" s="2">
        <f t="shared" si="1"/>
        <v>81.94531333333333</v>
      </c>
      <c r="L27" s="2">
        <f t="shared" si="2"/>
        <v>136.55381690990808</v>
      </c>
      <c r="M27" s="2">
        <f>SUMIF(A:A,A27,L:L)</f>
        <v>3018.5019540098256</v>
      </c>
      <c r="N27" s="3">
        <f t="shared" si="3"/>
        <v>0.04523893606512589</v>
      </c>
      <c r="O27" s="7">
        <f t="shared" si="4"/>
        <v>22.104852301574947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8</v>
      </c>
      <c r="B28" s="5">
        <v>0.5868055555555556</v>
      </c>
      <c r="C28" s="1" t="s">
        <v>99</v>
      </c>
      <c r="D28" s="1">
        <v>2</v>
      </c>
      <c r="E28" s="1">
        <v>8</v>
      </c>
      <c r="F28" s="1" t="s">
        <v>106</v>
      </c>
      <c r="G28" s="2">
        <v>23.413600000000002</v>
      </c>
      <c r="H28" s="6">
        <f>1+_xlfn.COUNTIFS(A:A,A28,O:O,"&lt;"&amp;O28)</f>
        <v>10</v>
      </c>
      <c r="I28" s="2">
        <f>_xlfn.AVERAGEIF(A:A,A28,G:G)</f>
        <v>47.842686666666665</v>
      </c>
      <c r="J28" s="2">
        <f t="shared" si="0"/>
        <v>-24.429086666666663</v>
      </c>
      <c r="K28" s="2">
        <f t="shared" si="1"/>
        <v>65.57091333333334</v>
      </c>
      <c r="L28" s="2">
        <f t="shared" si="2"/>
        <v>51.12403812474194</v>
      </c>
      <c r="M28" s="2">
        <f>SUMIF(A:A,A28,L:L)</f>
        <v>3018.5019540098256</v>
      </c>
      <c r="N28" s="3">
        <f t="shared" si="3"/>
        <v>0.01693689084972364</v>
      </c>
      <c r="O28" s="7">
        <f t="shared" si="4"/>
        <v>59.04271385301612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8</v>
      </c>
      <c r="B29" s="5">
        <v>0.5868055555555556</v>
      </c>
      <c r="C29" s="1" t="s">
        <v>99</v>
      </c>
      <c r="D29" s="1">
        <v>2</v>
      </c>
      <c r="E29" s="1">
        <v>9</v>
      </c>
      <c r="F29" s="1" t="s">
        <v>107</v>
      </c>
      <c r="G29" s="2">
        <v>35.342</v>
      </c>
      <c r="H29" s="6">
        <f>1+_xlfn.COUNTIFS(A:A,A29,O:O,"&lt;"&amp;O29)</f>
        <v>9</v>
      </c>
      <c r="I29" s="2">
        <f>_xlfn.AVERAGEIF(A:A,A29,G:G)</f>
        <v>47.842686666666665</v>
      </c>
      <c r="J29" s="2">
        <f t="shared" si="0"/>
        <v>-12.500686666666667</v>
      </c>
      <c r="K29" s="2">
        <f t="shared" si="1"/>
        <v>77.49931333333333</v>
      </c>
      <c r="L29" s="2">
        <f t="shared" si="2"/>
        <v>104.5806767644705</v>
      </c>
      <c r="M29" s="2">
        <f>SUMIF(A:A,A29,L:L)</f>
        <v>3018.5019540098256</v>
      </c>
      <c r="N29" s="3">
        <f t="shared" si="3"/>
        <v>0.03464654930090202</v>
      </c>
      <c r="O29" s="7">
        <f t="shared" si="4"/>
        <v>28.862903237926936</v>
      </c>
      <c r="P29" s="3">
        <f t="shared" si="5"/>
      </c>
      <c r="Q29" s="3">
        <f>IF(ISNUMBER(P29),SUMIF(A:A,A29,P:P),"")</f>
      </c>
      <c r="R29" s="3">
        <f t="shared" si="6"/>
      </c>
      <c r="S29" s="8">
        <f t="shared" si="7"/>
      </c>
    </row>
    <row r="30" spans="1:19" ht="15">
      <c r="A30" s="1">
        <v>8</v>
      </c>
      <c r="B30" s="5">
        <v>0.5868055555555556</v>
      </c>
      <c r="C30" s="1" t="s">
        <v>99</v>
      </c>
      <c r="D30" s="1">
        <v>2</v>
      </c>
      <c r="E30" s="1">
        <v>11</v>
      </c>
      <c r="F30" s="1" t="s">
        <v>109</v>
      </c>
      <c r="G30" s="2">
        <v>39.5028333333333</v>
      </c>
      <c r="H30" s="6">
        <f>1+_xlfn.COUNTIFS(A:A,A30,O:O,"&lt;"&amp;O30)</f>
        <v>7</v>
      </c>
      <c r="I30" s="2">
        <f>_xlfn.AVERAGEIF(A:A,A30,G:G)</f>
        <v>47.842686666666665</v>
      </c>
      <c r="J30" s="2">
        <f t="shared" si="0"/>
        <v>-8.339853333333366</v>
      </c>
      <c r="K30" s="2">
        <f t="shared" si="1"/>
        <v>81.66014666666663</v>
      </c>
      <c r="L30" s="2">
        <f t="shared" si="2"/>
        <v>134.23725579746463</v>
      </c>
      <c r="M30" s="2">
        <f>SUMIF(A:A,A30,L:L)</f>
        <v>3018.5019540098256</v>
      </c>
      <c r="N30" s="3">
        <f t="shared" si="3"/>
        <v>0.044471482159930936</v>
      </c>
      <c r="O30" s="7">
        <f t="shared" si="4"/>
        <v>22.486320478452726</v>
      </c>
      <c r="P30" s="3">
        <f t="shared" si="5"/>
      </c>
      <c r="Q30" s="3">
        <f>IF(ISNUMBER(P30),SUMIF(A:A,A30,P:P),"")</f>
      </c>
      <c r="R30" s="3">
        <f t="shared" si="6"/>
      </c>
      <c r="S30" s="8">
        <f t="shared" si="7"/>
      </c>
    </row>
    <row r="31" spans="1:19" ht="15">
      <c r="A31" s="1">
        <v>21</v>
      </c>
      <c r="B31" s="5">
        <v>0.5916666666666667</v>
      </c>
      <c r="C31" s="1" t="s">
        <v>234</v>
      </c>
      <c r="D31" s="1">
        <v>2</v>
      </c>
      <c r="E31" s="1">
        <v>1</v>
      </c>
      <c r="F31" s="1" t="s">
        <v>235</v>
      </c>
      <c r="G31" s="2">
        <v>64.0555000000001</v>
      </c>
      <c r="H31" s="6">
        <f>1+_xlfn.COUNTIFS(A:A,A31,O:O,"&lt;"&amp;O31)</f>
        <v>1</v>
      </c>
      <c r="I31" s="2">
        <f>_xlfn.AVERAGEIF(A:A,A31,G:G)</f>
        <v>50.58375000000003</v>
      </c>
      <c r="J31" s="2">
        <f t="shared" si="0"/>
        <v>13.471750000000064</v>
      </c>
      <c r="K31" s="2">
        <f t="shared" si="1"/>
        <v>103.47175000000007</v>
      </c>
      <c r="L31" s="2">
        <f t="shared" si="2"/>
        <v>496.8583622161686</v>
      </c>
      <c r="M31" s="2">
        <f>SUMIF(A:A,A31,L:L)</f>
        <v>1538.7556662607635</v>
      </c>
      <c r="N31" s="3">
        <f t="shared" si="3"/>
        <v>0.32289620315326206</v>
      </c>
      <c r="O31" s="7">
        <f t="shared" si="4"/>
        <v>3.096970451291903</v>
      </c>
      <c r="P31" s="3">
        <f t="shared" si="5"/>
        <v>0.32289620315326206</v>
      </c>
      <c r="Q31" s="3">
        <f>IF(ISNUMBER(P31),SUMIF(A:A,A31,P:P),"")</f>
        <v>1.0000000000000002</v>
      </c>
      <c r="R31" s="3">
        <f t="shared" si="6"/>
        <v>0.322896203153262</v>
      </c>
      <c r="S31" s="8">
        <f t="shared" si="7"/>
        <v>3.0969704512919036</v>
      </c>
    </row>
    <row r="32" spans="1:19" ht="15">
      <c r="A32" s="1">
        <v>21</v>
      </c>
      <c r="B32" s="5">
        <v>0.5916666666666667</v>
      </c>
      <c r="C32" s="1" t="s">
        <v>234</v>
      </c>
      <c r="D32" s="1">
        <v>2</v>
      </c>
      <c r="E32" s="1">
        <v>3</v>
      </c>
      <c r="F32" s="1" t="s">
        <v>237</v>
      </c>
      <c r="G32" s="2">
        <v>59.0287666666667</v>
      </c>
      <c r="H32" s="6">
        <f>1+_xlfn.COUNTIFS(A:A,A32,O:O,"&lt;"&amp;O32)</f>
        <v>2</v>
      </c>
      <c r="I32" s="2">
        <f>_xlfn.AVERAGEIF(A:A,A32,G:G)</f>
        <v>50.58375000000003</v>
      </c>
      <c r="J32" s="2">
        <f t="shared" si="0"/>
        <v>8.445016666666668</v>
      </c>
      <c r="K32" s="2">
        <f t="shared" si="1"/>
        <v>98.44501666666667</v>
      </c>
      <c r="L32" s="2">
        <f t="shared" si="2"/>
        <v>367.4917979865917</v>
      </c>
      <c r="M32" s="2">
        <f>SUMIF(A:A,A32,L:L)</f>
        <v>1538.7556662607635</v>
      </c>
      <c r="N32" s="3">
        <f t="shared" si="3"/>
        <v>0.23882400958406289</v>
      </c>
      <c r="O32" s="7">
        <f t="shared" si="4"/>
        <v>4.1871836995853355</v>
      </c>
      <c r="P32" s="3">
        <f t="shared" si="5"/>
        <v>0.23882400958406289</v>
      </c>
      <c r="Q32" s="3">
        <f>IF(ISNUMBER(P32),SUMIF(A:A,A32,P:P),"")</f>
        <v>1.0000000000000002</v>
      </c>
      <c r="R32" s="3">
        <f t="shared" si="6"/>
        <v>0.23882400958406283</v>
      </c>
      <c r="S32" s="8">
        <f t="shared" si="7"/>
        <v>4.187183699585336</v>
      </c>
    </row>
    <row r="33" spans="1:19" ht="15">
      <c r="A33" s="1">
        <v>21</v>
      </c>
      <c r="B33" s="5">
        <v>0.5916666666666667</v>
      </c>
      <c r="C33" s="1" t="s">
        <v>234</v>
      </c>
      <c r="D33" s="1">
        <v>2</v>
      </c>
      <c r="E33" s="1">
        <v>4</v>
      </c>
      <c r="F33" s="1" t="s">
        <v>238</v>
      </c>
      <c r="G33" s="2">
        <v>49.5984666666667</v>
      </c>
      <c r="H33" s="6">
        <f>1+_xlfn.COUNTIFS(A:A,A33,O:O,"&lt;"&amp;O33)</f>
        <v>3</v>
      </c>
      <c r="I33" s="2">
        <f>_xlfn.AVERAGEIF(A:A,A33,G:G)</f>
        <v>50.58375000000003</v>
      </c>
      <c r="J33" s="2">
        <f t="shared" si="0"/>
        <v>-0.985283333333328</v>
      </c>
      <c r="K33" s="2">
        <f t="shared" si="1"/>
        <v>89.01471666666667</v>
      </c>
      <c r="L33" s="2">
        <f t="shared" si="2"/>
        <v>208.69690832374573</v>
      </c>
      <c r="M33" s="2">
        <f>SUMIF(A:A,A33,L:L)</f>
        <v>1538.7556662607635</v>
      </c>
      <c r="N33" s="3">
        <f t="shared" si="3"/>
        <v>0.1356270608126418</v>
      </c>
      <c r="O33" s="7">
        <f t="shared" si="4"/>
        <v>7.373159854738885</v>
      </c>
      <c r="P33" s="3">
        <f t="shared" si="5"/>
        <v>0.1356270608126418</v>
      </c>
      <c r="Q33" s="3">
        <f>IF(ISNUMBER(P33),SUMIF(A:A,A33,P:P),"")</f>
        <v>1.0000000000000002</v>
      </c>
      <c r="R33" s="3">
        <f t="shared" si="6"/>
        <v>0.13562706081264178</v>
      </c>
      <c r="S33" s="8">
        <f t="shared" si="7"/>
        <v>7.373159854738886</v>
      </c>
    </row>
    <row r="34" spans="1:19" ht="15">
      <c r="A34" s="1">
        <v>21</v>
      </c>
      <c r="B34" s="5">
        <v>0.5916666666666667</v>
      </c>
      <c r="C34" s="1" t="s">
        <v>234</v>
      </c>
      <c r="D34" s="1">
        <v>2</v>
      </c>
      <c r="E34" s="1">
        <v>5</v>
      </c>
      <c r="F34" s="1" t="s">
        <v>239</v>
      </c>
      <c r="G34" s="2">
        <v>49.5257</v>
      </c>
      <c r="H34" s="6">
        <f>1+_xlfn.COUNTIFS(A:A,A34,O:O,"&lt;"&amp;O34)</f>
        <v>4</v>
      </c>
      <c r="I34" s="2">
        <f>_xlfn.AVERAGEIF(A:A,A34,G:G)</f>
        <v>50.58375000000003</v>
      </c>
      <c r="J34" s="2">
        <f t="shared" si="0"/>
        <v>-1.05805000000003</v>
      </c>
      <c r="K34" s="2">
        <f t="shared" si="1"/>
        <v>88.94194999999996</v>
      </c>
      <c r="L34" s="2">
        <f t="shared" si="2"/>
        <v>207.78772381602002</v>
      </c>
      <c r="M34" s="2">
        <f>SUMIF(A:A,A34,L:L)</f>
        <v>1538.7556662607635</v>
      </c>
      <c r="N34" s="3">
        <f t="shared" si="3"/>
        <v>0.1350362038444689</v>
      </c>
      <c r="O34" s="7">
        <f t="shared" si="4"/>
        <v>7.4054214464720385</v>
      </c>
      <c r="P34" s="3">
        <f t="shared" si="5"/>
        <v>0.1350362038444689</v>
      </c>
      <c r="Q34" s="3">
        <f>IF(ISNUMBER(P34),SUMIF(A:A,A34,P:P),"")</f>
        <v>1.0000000000000002</v>
      </c>
      <c r="R34" s="3">
        <f t="shared" si="6"/>
        <v>0.13503620384446888</v>
      </c>
      <c r="S34" s="8">
        <f t="shared" si="7"/>
        <v>7.40542144647204</v>
      </c>
    </row>
    <row r="35" spans="1:19" ht="15">
      <c r="A35" s="1">
        <v>21</v>
      </c>
      <c r="B35" s="5">
        <v>0.5916666666666667</v>
      </c>
      <c r="C35" s="1" t="s">
        <v>234</v>
      </c>
      <c r="D35" s="1">
        <v>2</v>
      </c>
      <c r="E35" s="1">
        <v>6</v>
      </c>
      <c r="F35" s="1" t="s">
        <v>240</v>
      </c>
      <c r="G35" s="2">
        <v>46.2620333333333</v>
      </c>
      <c r="H35" s="6">
        <f>1+_xlfn.COUNTIFS(A:A,A35,O:O,"&lt;"&amp;O35)</f>
        <v>5</v>
      </c>
      <c r="I35" s="2">
        <f>_xlfn.AVERAGEIF(A:A,A35,G:G)</f>
        <v>50.58375000000003</v>
      </c>
      <c r="J35" s="2">
        <f t="shared" si="0"/>
        <v>-4.321716666666731</v>
      </c>
      <c r="K35" s="2">
        <f t="shared" si="1"/>
        <v>85.67828333333327</v>
      </c>
      <c r="L35" s="2">
        <f t="shared" si="2"/>
        <v>170.83479868910646</v>
      </c>
      <c r="M35" s="2">
        <f>SUMIF(A:A,A35,L:L)</f>
        <v>1538.7556662607635</v>
      </c>
      <c r="N35" s="3">
        <f t="shared" si="3"/>
        <v>0.11102139373708479</v>
      </c>
      <c r="O35" s="7">
        <f t="shared" si="4"/>
        <v>9.007272979910061</v>
      </c>
      <c r="P35" s="3">
        <f t="shared" si="5"/>
        <v>0.11102139373708479</v>
      </c>
      <c r="Q35" s="3">
        <f>IF(ISNUMBER(P35),SUMIF(A:A,A35,P:P),"")</f>
        <v>1.0000000000000002</v>
      </c>
      <c r="R35" s="3">
        <f t="shared" si="6"/>
        <v>0.11102139373708476</v>
      </c>
      <c r="S35" s="8">
        <f t="shared" si="7"/>
        <v>9.007272979910065</v>
      </c>
    </row>
    <row r="36" spans="1:19" ht="15">
      <c r="A36" s="1">
        <v>21</v>
      </c>
      <c r="B36" s="5">
        <v>0.5916666666666667</v>
      </c>
      <c r="C36" s="1" t="s">
        <v>234</v>
      </c>
      <c r="D36" s="1">
        <v>2</v>
      </c>
      <c r="E36" s="1">
        <v>2</v>
      </c>
      <c r="F36" s="1" t="s">
        <v>236</v>
      </c>
      <c r="G36" s="2">
        <v>35.0320333333334</v>
      </c>
      <c r="H36" s="6">
        <f>1+_xlfn.COUNTIFS(A:A,A36,O:O,"&lt;"&amp;O36)</f>
        <v>6</v>
      </c>
      <c r="I36" s="2">
        <f>_xlfn.AVERAGEIF(A:A,A36,G:G)</f>
        <v>50.58375000000003</v>
      </c>
      <c r="J36" s="2">
        <f t="shared" si="0"/>
        <v>-15.551716666666628</v>
      </c>
      <c r="K36" s="2">
        <f t="shared" si="1"/>
        <v>74.44828333333336</v>
      </c>
      <c r="L36" s="2">
        <f t="shared" si="2"/>
        <v>87.08607522913128</v>
      </c>
      <c r="M36" s="2">
        <f>SUMIF(A:A,A36,L:L)</f>
        <v>1538.7556662607635</v>
      </c>
      <c r="N36" s="3">
        <f t="shared" si="3"/>
        <v>0.05659512886847972</v>
      </c>
      <c r="O36" s="7">
        <f t="shared" si="4"/>
        <v>17.669365190843187</v>
      </c>
      <c r="P36" s="3">
        <f t="shared" si="5"/>
        <v>0.05659512886847972</v>
      </c>
      <c r="Q36" s="3">
        <f>IF(ISNUMBER(P36),SUMIF(A:A,A36,P:P),"")</f>
        <v>1.0000000000000002</v>
      </c>
      <c r="R36" s="3">
        <f t="shared" si="6"/>
        <v>0.056595128868479706</v>
      </c>
      <c r="S36" s="8">
        <f t="shared" si="7"/>
        <v>17.66936519084319</v>
      </c>
    </row>
    <row r="37" spans="1:19" ht="15">
      <c r="A37" s="1">
        <v>35</v>
      </c>
      <c r="B37" s="5">
        <v>0.5972222222222222</v>
      </c>
      <c r="C37" s="1" t="s">
        <v>381</v>
      </c>
      <c r="D37" s="1">
        <v>2</v>
      </c>
      <c r="E37" s="1">
        <v>2</v>
      </c>
      <c r="F37" s="1" t="s">
        <v>383</v>
      </c>
      <c r="G37" s="2">
        <v>71.2531666666666</v>
      </c>
      <c r="H37" s="6">
        <f>1+_xlfn.COUNTIFS(A:A,A37,O:O,"&lt;"&amp;O37)</f>
        <v>1</v>
      </c>
      <c r="I37" s="2">
        <f>_xlfn.AVERAGEIF(A:A,A37,G:G)</f>
        <v>51.920899999999975</v>
      </c>
      <c r="J37" s="2">
        <f t="shared" si="0"/>
        <v>19.332266666666627</v>
      </c>
      <c r="K37" s="2">
        <f t="shared" si="1"/>
        <v>109.33226666666663</v>
      </c>
      <c r="L37" s="2">
        <f t="shared" si="2"/>
        <v>706.2264946533239</v>
      </c>
      <c r="M37" s="2">
        <f>SUMIF(A:A,A37,L:L)</f>
        <v>1901.9702267059388</v>
      </c>
      <c r="N37" s="3">
        <f t="shared" si="3"/>
        <v>0.3713131177013491</v>
      </c>
      <c r="O37" s="7">
        <f t="shared" si="4"/>
        <v>2.693144821251131</v>
      </c>
      <c r="P37" s="3">
        <f t="shared" si="5"/>
        <v>0.3713131177013491</v>
      </c>
      <c r="Q37" s="3">
        <f>IF(ISNUMBER(P37),SUMIF(A:A,A37,P:P),"")</f>
        <v>0.9529266186397702</v>
      </c>
      <c r="R37" s="3">
        <f t="shared" si="6"/>
        <v>0.3896555206227424</v>
      </c>
      <c r="S37" s="8">
        <f t="shared" si="7"/>
        <v>2.566369388022048</v>
      </c>
    </row>
    <row r="38" spans="1:19" ht="15">
      <c r="A38" s="1">
        <v>35</v>
      </c>
      <c r="B38" s="5">
        <v>0.5972222222222222</v>
      </c>
      <c r="C38" s="1" t="s">
        <v>381</v>
      </c>
      <c r="D38" s="1">
        <v>2</v>
      </c>
      <c r="E38" s="1">
        <v>3</v>
      </c>
      <c r="F38" s="1" t="s">
        <v>384</v>
      </c>
      <c r="G38" s="2">
        <v>58.0890999999999</v>
      </c>
      <c r="H38" s="6">
        <f>1+_xlfn.COUNTIFS(A:A,A38,O:O,"&lt;"&amp;O38)</f>
        <v>2</v>
      </c>
      <c r="I38" s="2">
        <f>_xlfn.AVERAGEIF(A:A,A38,G:G)</f>
        <v>51.920899999999975</v>
      </c>
      <c r="J38" s="2">
        <f t="shared" si="0"/>
        <v>6.168199999999928</v>
      </c>
      <c r="K38" s="2">
        <f t="shared" si="1"/>
        <v>96.16819999999993</v>
      </c>
      <c r="L38" s="2">
        <f t="shared" si="2"/>
        <v>320.56722347531587</v>
      </c>
      <c r="M38" s="2">
        <f>SUMIF(A:A,A38,L:L)</f>
        <v>1901.9702267059388</v>
      </c>
      <c r="N38" s="3">
        <f t="shared" si="3"/>
        <v>0.16854481682950043</v>
      </c>
      <c r="O38" s="7">
        <f t="shared" si="4"/>
        <v>5.933140032491167</v>
      </c>
      <c r="P38" s="3">
        <f t="shared" si="5"/>
        <v>0.16854481682950043</v>
      </c>
      <c r="Q38" s="3">
        <f>IF(ISNUMBER(P38),SUMIF(A:A,A38,P:P),"")</f>
        <v>0.9529266186397702</v>
      </c>
      <c r="R38" s="3">
        <f t="shared" si="6"/>
        <v>0.1768707196678851</v>
      </c>
      <c r="S38" s="8">
        <f t="shared" si="7"/>
        <v>5.653847069078064</v>
      </c>
    </row>
    <row r="39" spans="1:19" ht="15">
      <c r="A39" s="1">
        <v>35</v>
      </c>
      <c r="B39" s="5">
        <v>0.5972222222222222</v>
      </c>
      <c r="C39" s="1" t="s">
        <v>381</v>
      </c>
      <c r="D39" s="1">
        <v>2</v>
      </c>
      <c r="E39" s="1">
        <v>7</v>
      </c>
      <c r="F39" s="1" t="s">
        <v>388</v>
      </c>
      <c r="G39" s="2">
        <v>54.6960000000001</v>
      </c>
      <c r="H39" s="6">
        <f>1+_xlfn.COUNTIFS(A:A,A39,O:O,"&lt;"&amp;O39)</f>
        <v>3</v>
      </c>
      <c r="I39" s="2">
        <f>_xlfn.AVERAGEIF(A:A,A39,G:G)</f>
        <v>51.920899999999975</v>
      </c>
      <c r="J39" s="2">
        <f t="shared" si="0"/>
        <v>2.7751000000001227</v>
      </c>
      <c r="K39" s="2">
        <f t="shared" si="1"/>
        <v>92.77510000000012</v>
      </c>
      <c r="L39" s="2">
        <f t="shared" si="2"/>
        <v>261.5187545359471</v>
      </c>
      <c r="M39" s="2">
        <f>SUMIF(A:A,A39,L:L)</f>
        <v>1901.9702267059388</v>
      </c>
      <c r="N39" s="3">
        <f t="shared" si="3"/>
        <v>0.13749886873301734</v>
      </c>
      <c r="O39" s="7">
        <f t="shared" si="4"/>
        <v>7.2727871088285685</v>
      </c>
      <c r="P39" s="3">
        <f t="shared" si="5"/>
        <v>0.13749886873301734</v>
      </c>
      <c r="Q39" s="3">
        <f>IF(ISNUMBER(P39),SUMIF(A:A,A39,P:P),"")</f>
        <v>0.9529266186397702</v>
      </c>
      <c r="R39" s="3">
        <f t="shared" si="6"/>
        <v>0.14429114062244</v>
      </c>
      <c r="S39" s="8">
        <f t="shared" si="7"/>
        <v>6.930432427702918</v>
      </c>
    </row>
    <row r="40" spans="1:19" ht="15">
      <c r="A40" s="1">
        <v>35</v>
      </c>
      <c r="B40" s="5">
        <v>0.5972222222222222</v>
      </c>
      <c r="C40" s="1" t="s">
        <v>381</v>
      </c>
      <c r="D40" s="1">
        <v>2</v>
      </c>
      <c r="E40" s="1">
        <v>4</v>
      </c>
      <c r="F40" s="1" t="s">
        <v>385</v>
      </c>
      <c r="G40" s="2">
        <v>52.858966666666596</v>
      </c>
      <c r="H40" s="6">
        <f>1+_xlfn.COUNTIFS(A:A,A40,O:O,"&lt;"&amp;O40)</f>
        <v>4</v>
      </c>
      <c r="I40" s="2">
        <f>_xlfn.AVERAGEIF(A:A,A40,G:G)</f>
        <v>51.920899999999975</v>
      </c>
      <c r="J40" s="2">
        <f t="shared" si="0"/>
        <v>0.9380666666666215</v>
      </c>
      <c r="K40" s="2">
        <f t="shared" si="1"/>
        <v>90.93806666666663</v>
      </c>
      <c r="L40" s="2">
        <f t="shared" si="2"/>
        <v>234.22542351730195</v>
      </c>
      <c r="M40" s="2">
        <f>SUMIF(A:A,A40,L:L)</f>
        <v>1901.9702267059388</v>
      </c>
      <c r="N40" s="3">
        <f t="shared" si="3"/>
        <v>0.123148838098776</v>
      </c>
      <c r="O40" s="7">
        <f t="shared" si="4"/>
        <v>8.120255257283985</v>
      </c>
      <c r="P40" s="3">
        <f t="shared" si="5"/>
        <v>0.123148838098776</v>
      </c>
      <c r="Q40" s="3">
        <f>IF(ISNUMBER(P40),SUMIF(A:A,A40,P:P),"")</f>
        <v>0.9529266186397702</v>
      </c>
      <c r="R40" s="3">
        <f t="shared" si="6"/>
        <v>0.12923223644918383</v>
      </c>
      <c r="S40" s="8">
        <f t="shared" si="7"/>
        <v>7.738007384815443</v>
      </c>
    </row>
    <row r="41" spans="1:19" ht="15">
      <c r="A41" s="1">
        <v>35</v>
      </c>
      <c r="B41" s="5">
        <v>0.5972222222222222</v>
      </c>
      <c r="C41" s="1" t="s">
        <v>381</v>
      </c>
      <c r="D41" s="1">
        <v>2</v>
      </c>
      <c r="E41" s="1">
        <v>5</v>
      </c>
      <c r="F41" s="1" t="s">
        <v>386</v>
      </c>
      <c r="G41" s="2">
        <v>45.0917333333333</v>
      </c>
      <c r="H41" s="6">
        <f>1+_xlfn.COUNTIFS(A:A,A41,O:O,"&lt;"&amp;O41)</f>
        <v>5</v>
      </c>
      <c r="I41" s="2">
        <f>_xlfn.AVERAGEIF(A:A,A41,G:G)</f>
        <v>51.920899999999975</v>
      </c>
      <c r="J41" s="2">
        <f t="shared" si="0"/>
        <v>-6.829166666666673</v>
      </c>
      <c r="K41" s="2">
        <f t="shared" si="1"/>
        <v>83.17083333333332</v>
      </c>
      <c r="L41" s="2">
        <f t="shared" si="2"/>
        <v>146.97316219371444</v>
      </c>
      <c r="M41" s="2">
        <f>SUMIF(A:A,A41,L:L)</f>
        <v>1901.9702267059388</v>
      </c>
      <c r="N41" s="3">
        <f t="shared" si="3"/>
        <v>0.07727416556265461</v>
      </c>
      <c r="O41" s="7">
        <f t="shared" si="4"/>
        <v>12.940935598834654</v>
      </c>
      <c r="P41" s="3">
        <f t="shared" si="5"/>
        <v>0.07727416556265461</v>
      </c>
      <c r="Q41" s="3">
        <f>IF(ISNUMBER(P41),SUMIF(A:A,A41,P:P),"")</f>
        <v>0.9529266186397702</v>
      </c>
      <c r="R41" s="3">
        <f t="shared" si="6"/>
        <v>0.08109141255069312</v>
      </c>
      <c r="S41" s="8">
        <f t="shared" si="7"/>
        <v>12.331762002232537</v>
      </c>
    </row>
    <row r="42" spans="1:19" ht="15">
      <c r="A42" s="1">
        <v>35</v>
      </c>
      <c r="B42" s="5">
        <v>0.5972222222222222</v>
      </c>
      <c r="C42" s="1" t="s">
        <v>381</v>
      </c>
      <c r="D42" s="1">
        <v>2</v>
      </c>
      <c r="E42" s="1">
        <v>1</v>
      </c>
      <c r="F42" s="1" t="s">
        <v>382</v>
      </c>
      <c r="G42" s="2">
        <v>44.6264666666667</v>
      </c>
      <c r="H42" s="6">
        <f>1+_xlfn.COUNTIFS(A:A,A42,O:O,"&lt;"&amp;O42)</f>
        <v>6</v>
      </c>
      <c r="I42" s="2">
        <f>_xlfn.AVERAGEIF(A:A,A42,G:G)</f>
        <v>51.920899999999975</v>
      </c>
      <c r="J42" s="2">
        <f t="shared" si="0"/>
        <v>-7.294433333333274</v>
      </c>
      <c r="K42" s="2">
        <f t="shared" si="1"/>
        <v>82.70556666666673</v>
      </c>
      <c r="L42" s="2">
        <f t="shared" si="2"/>
        <v>142.9269985128042</v>
      </c>
      <c r="M42" s="2">
        <f>SUMIF(A:A,A42,L:L)</f>
        <v>1901.9702267059388</v>
      </c>
      <c r="N42" s="3">
        <f t="shared" si="3"/>
        <v>0.07514681171447274</v>
      </c>
      <c r="O42" s="7">
        <f t="shared" si="4"/>
        <v>13.307284463372744</v>
      </c>
      <c r="P42" s="3">
        <f t="shared" si="5"/>
        <v>0.07514681171447274</v>
      </c>
      <c r="Q42" s="3">
        <f>IF(ISNUMBER(P42),SUMIF(A:A,A42,P:P),"")</f>
        <v>0.9529266186397702</v>
      </c>
      <c r="R42" s="3">
        <f t="shared" si="6"/>
        <v>0.07885897008705567</v>
      </c>
      <c r="S42" s="8">
        <f t="shared" si="7"/>
        <v>12.680865586959337</v>
      </c>
    </row>
    <row r="43" spans="1:19" ht="15">
      <c r="A43" s="1">
        <v>35</v>
      </c>
      <c r="B43" s="5">
        <v>0.5972222222222222</v>
      </c>
      <c r="C43" s="1" t="s">
        <v>381</v>
      </c>
      <c r="D43" s="1">
        <v>2</v>
      </c>
      <c r="E43" s="1">
        <v>6</v>
      </c>
      <c r="F43" s="1" t="s">
        <v>387</v>
      </c>
      <c r="G43" s="2">
        <v>36.8308666666667</v>
      </c>
      <c r="H43" s="6">
        <f>1+_xlfn.COUNTIFS(A:A,A43,O:O,"&lt;"&amp;O43)</f>
        <v>7</v>
      </c>
      <c r="I43" s="2">
        <f>_xlfn.AVERAGEIF(A:A,A43,G:G)</f>
        <v>51.920899999999975</v>
      </c>
      <c r="J43" s="2">
        <f t="shared" si="0"/>
        <v>-15.090033333333274</v>
      </c>
      <c r="K43" s="2">
        <f t="shared" si="1"/>
        <v>74.90996666666672</v>
      </c>
      <c r="L43" s="2">
        <f t="shared" si="2"/>
        <v>89.5321698175311</v>
      </c>
      <c r="M43" s="2">
        <f>SUMIF(A:A,A43,L:L)</f>
        <v>1901.9702267059388</v>
      </c>
      <c r="N43" s="3">
        <f t="shared" si="3"/>
        <v>0.04707338136022965</v>
      </c>
      <c r="O43" s="7">
        <f t="shared" si="4"/>
        <v>21.24342826251395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29</v>
      </c>
      <c r="B44" s="5">
        <v>0.6041666666666666</v>
      </c>
      <c r="C44" s="1" t="s">
        <v>290</v>
      </c>
      <c r="D44" s="1">
        <v>3</v>
      </c>
      <c r="E44" s="1">
        <v>1</v>
      </c>
      <c r="F44" s="1" t="s">
        <v>310</v>
      </c>
      <c r="G44" s="2">
        <v>67.4844</v>
      </c>
      <c r="H44" s="6">
        <f>1+_xlfn.COUNTIFS(A:A,A44,O:O,"&lt;"&amp;O44)</f>
        <v>1</v>
      </c>
      <c r="I44" s="2">
        <f>_xlfn.AVERAGEIF(A:A,A44,G:G)</f>
        <v>50.226193939393916</v>
      </c>
      <c r="J44" s="2">
        <f t="shared" si="0"/>
        <v>17.258206060606078</v>
      </c>
      <c r="K44" s="2">
        <f t="shared" si="1"/>
        <v>107.25820606060608</v>
      </c>
      <c r="L44" s="2">
        <f t="shared" si="2"/>
        <v>623.5895401036556</v>
      </c>
      <c r="M44" s="2">
        <f>SUMIF(A:A,A44,L:L)</f>
        <v>3070.5636906276395</v>
      </c>
      <c r="N44" s="3">
        <f t="shared" si="3"/>
        <v>0.20308633949103677</v>
      </c>
      <c r="O44" s="7">
        <f t="shared" si="4"/>
        <v>4.924014104080768</v>
      </c>
      <c r="P44" s="3">
        <f t="shared" si="5"/>
        <v>0.20308633949103677</v>
      </c>
      <c r="Q44" s="3">
        <f>IF(ISNUMBER(P44),SUMIF(A:A,A44,P:P),"")</f>
        <v>0.8739442630492802</v>
      </c>
      <c r="R44" s="3">
        <f t="shared" si="6"/>
        <v>0.2323790521634045</v>
      </c>
      <c r="S44" s="8">
        <f t="shared" si="7"/>
        <v>4.303313877435128</v>
      </c>
    </row>
    <row r="45" spans="1:19" ht="15">
      <c r="A45" s="1">
        <v>29</v>
      </c>
      <c r="B45" s="5">
        <v>0.6041666666666666</v>
      </c>
      <c r="C45" s="1" t="s">
        <v>290</v>
      </c>
      <c r="D45" s="1">
        <v>3</v>
      </c>
      <c r="E45" s="1">
        <v>5</v>
      </c>
      <c r="F45" s="1" t="s">
        <v>314</v>
      </c>
      <c r="G45" s="2">
        <v>61.35659999999999</v>
      </c>
      <c r="H45" s="6">
        <f>1+_xlfn.COUNTIFS(A:A,A45,O:O,"&lt;"&amp;O45)</f>
        <v>2</v>
      </c>
      <c r="I45" s="2">
        <f>_xlfn.AVERAGEIF(A:A,A45,G:G)</f>
        <v>50.226193939393916</v>
      </c>
      <c r="J45" s="2">
        <f t="shared" si="0"/>
        <v>11.130406060606077</v>
      </c>
      <c r="K45" s="2">
        <f t="shared" si="1"/>
        <v>101.13040606060608</v>
      </c>
      <c r="L45" s="2">
        <f t="shared" si="2"/>
        <v>431.740349031551</v>
      </c>
      <c r="M45" s="2">
        <f>SUMIF(A:A,A45,L:L)</f>
        <v>3070.5636906276395</v>
      </c>
      <c r="N45" s="3">
        <f t="shared" si="3"/>
        <v>0.14060621844430818</v>
      </c>
      <c r="O45" s="7">
        <f t="shared" si="4"/>
        <v>7.112060981826943</v>
      </c>
      <c r="P45" s="3">
        <f t="shared" si="5"/>
        <v>0.14060621844430818</v>
      </c>
      <c r="Q45" s="3">
        <f>IF(ISNUMBER(P45),SUMIF(A:A,A45,P:P),"")</f>
        <v>0.8739442630492802</v>
      </c>
      <c r="R45" s="3">
        <f t="shared" si="6"/>
        <v>0.16088694026518213</v>
      </c>
      <c r="S45" s="8">
        <f t="shared" si="7"/>
        <v>6.215544893524288</v>
      </c>
    </row>
    <row r="46" spans="1:19" ht="15">
      <c r="A46" s="1">
        <v>29</v>
      </c>
      <c r="B46" s="5">
        <v>0.6041666666666666</v>
      </c>
      <c r="C46" s="1" t="s">
        <v>290</v>
      </c>
      <c r="D46" s="1">
        <v>3</v>
      </c>
      <c r="E46" s="1">
        <v>6</v>
      </c>
      <c r="F46" s="1" t="s">
        <v>315</v>
      </c>
      <c r="G46" s="2">
        <v>60.587766666666695</v>
      </c>
      <c r="H46" s="6">
        <f>1+_xlfn.COUNTIFS(A:A,A46,O:O,"&lt;"&amp;O46)</f>
        <v>3</v>
      </c>
      <c r="I46" s="2">
        <f>_xlfn.AVERAGEIF(A:A,A46,G:G)</f>
        <v>50.226193939393916</v>
      </c>
      <c r="J46" s="2">
        <f t="shared" si="0"/>
        <v>10.36157272727278</v>
      </c>
      <c r="K46" s="2">
        <f t="shared" si="1"/>
        <v>100.36157272727277</v>
      </c>
      <c r="L46" s="2">
        <f t="shared" si="2"/>
        <v>412.2765506605236</v>
      </c>
      <c r="M46" s="2">
        <f>SUMIF(A:A,A46,L:L)</f>
        <v>3070.5636906276395</v>
      </c>
      <c r="N46" s="3">
        <f t="shared" si="3"/>
        <v>0.1342673828648876</v>
      </c>
      <c r="O46" s="7">
        <f t="shared" si="4"/>
        <v>7.447825217583138</v>
      </c>
      <c r="P46" s="3">
        <f t="shared" si="5"/>
        <v>0.1342673828648876</v>
      </c>
      <c r="Q46" s="3">
        <f>IF(ISNUMBER(P46),SUMIF(A:A,A46,P:P),"")</f>
        <v>0.8739442630492802</v>
      </c>
      <c r="R46" s="3">
        <f t="shared" si="6"/>
        <v>0.1536338054287525</v>
      </c>
      <c r="S46" s="8">
        <f t="shared" si="7"/>
        <v>6.508984121100541</v>
      </c>
    </row>
    <row r="47" spans="1:19" ht="15">
      <c r="A47" s="1">
        <v>29</v>
      </c>
      <c r="B47" s="5">
        <v>0.6041666666666666</v>
      </c>
      <c r="C47" s="1" t="s">
        <v>290</v>
      </c>
      <c r="D47" s="1">
        <v>3</v>
      </c>
      <c r="E47" s="1">
        <v>8</v>
      </c>
      <c r="F47" s="1" t="s">
        <v>317</v>
      </c>
      <c r="G47" s="2">
        <v>59.45343333333321</v>
      </c>
      <c r="H47" s="6">
        <f>1+_xlfn.COUNTIFS(A:A,A47,O:O,"&lt;"&amp;O47)</f>
        <v>4</v>
      </c>
      <c r="I47" s="2">
        <f>_xlfn.AVERAGEIF(A:A,A47,G:G)</f>
        <v>50.226193939393916</v>
      </c>
      <c r="J47" s="2">
        <f t="shared" si="0"/>
        <v>9.227239393939293</v>
      </c>
      <c r="K47" s="2">
        <f t="shared" si="1"/>
        <v>99.2272393939393</v>
      </c>
      <c r="L47" s="2">
        <f t="shared" si="2"/>
        <v>385.15057573704826</v>
      </c>
      <c r="M47" s="2">
        <f>SUMIF(A:A,A47,L:L)</f>
        <v>3070.5636906276395</v>
      </c>
      <c r="N47" s="3">
        <f t="shared" si="3"/>
        <v>0.1254331824845885</v>
      </c>
      <c r="O47" s="7">
        <f t="shared" si="4"/>
        <v>7.972372064488328</v>
      </c>
      <c r="P47" s="3">
        <f t="shared" si="5"/>
        <v>0.1254331824845885</v>
      </c>
      <c r="Q47" s="3">
        <f>IF(ISNUMBER(P47),SUMIF(A:A,A47,P:P),"")</f>
        <v>0.8739442630492802</v>
      </c>
      <c r="R47" s="3">
        <f t="shared" si="6"/>
        <v>0.14352538003618148</v>
      </c>
      <c r="S47" s="8">
        <f t="shared" si="7"/>
        <v>6.96740882865392</v>
      </c>
    </row>
    <row r="48" spans="1:19" ht="15">
      <c r="A48" s="1">
        <v>29</v>
      </c>
      <c r="B48" s="5">
        <v>0.6041666666666666</v>
      </c>
      <c r="C48" s="1" t="s">
        <v>290</v>
      </c>
      <c r="D48" s="1">
        <v>3</v>
      </c>
      <c r="E48" s="1">
        <v>2</v>
      </c>
      <c r="F48" s="1" t="s">
        <v>311</v>
      </c>
      <c r="G48" s="2">
        <v>57.8978666666667</v>
      </c>
      <c r="H48" s="6">
        <f>1+_xlfn.COUNTIFS(A:A,A48,O:O,"&lt;"&amp;O48)</f>
        <v>5</v>
      </c>
      <c r="I48" s="2">
        <f>_xlfn.AVERAGEIF(A:A,A48,G:G)</f>
        <v>50.226193939393916</v>
      </c>
      <c r="J48" s="2">
        <f t="shared" si="0"/>
        <v>7.671672727272785</v>
      </c>
      <c r="K48" s="2">
        <f t="shared" si="1"/>
        <v>97.67167272727278</v>
      </c>
      <c r="L48" s="2">
        <f t="shared" si="2"/>
        <v>350.8295046216275</v>
      </c>
      <c r="M48" s="2">
        <f>SUMIF(A:A,A48,L:L)</f>
        <v>3070.5636906276395</v>
      </c>
      <c r="N48" s="3">
        <f t="shared" si="3"/>
        <v>0.11425573281299242</v>
      </c>
      <c r="O48" s="7">
        <f t="shared" si="4"/>
        <v>8.752296058848493</v>
      </c>
      <c r="P48" s="3">
        <f t="shared" si="5"/>
        <v>0.11425573281299242</v>
      </c>
      <c r="Q48" s="3">
        <f>IF(ISNUMBER(P48),SUMIF(A:A,A48,P:P),"")</f>
        <v>0.8739442630492802</v>
      </c>
      <c r="R48" s="3">
        <f t="shared" si="6"/>
        <v>0.13073572039290307</v>
      </c>
      <c r="S48" s="8">
        <f t="shared" si="7"/>
        <v>7.649018929139466</v>
      </c>
    </row>
    <row r="49" spans="1:19" ht="15">
      <c r="A49" s="1">
        <v>29</v>
      </c>
      <c r="B49" s="5">
        <v>0.6041666666666666</v>
      </c>
      <c r="C49" s="1" t="s">
        <v>290</v>
      </c>
      <c r="D49" s="1">
        <v>3</v>
      </c>
      <c r="E49" s="1">
        <v>7</v>
      </c>
      <c r="F49" s="1" t="s">
        <v>316</v>
      </c>
      <c r="G49" s="2">
        <v>51.9552333333333</v>
      </c>
      <c r="H49" s="6">
        <f>1+_xlfn.COUNTIFS(A:A,A49,O:O,"&lt;"&amp;O49)</f>
        <v>6</v>
      </c>
      <c r="I49" s="2">
        <f>_xlfn.AVERAGEIF(A:A,A49,G:G)</f>
        <v>50.226193939393916</v>
      </c>
      <c r="J49" s="2">
        <f t="shared" si="0"/>
        <v>1.7290393939393809</v>
      </c>
      <c r="K49" s="2">
        <f t="shared" si="1"/>
        <v>91.72903939393939</v>
      </c>
      <c r="L49" s="2">
        <f t="shared" si="2"/>
        <v>245.60937408333587</v>
      </c>
      <c r="M49" s="2">
        <f>SUMIF(A:A,A49,L:L)</f>
        <v>3070.5636906276395</v>
      </c>
      <c r="N49" s="3">
        <f t="shared" si="3"/>
        <v>0.07998836657680011</v>
      </c>
      <c r="O49" s="7">
        <f t="shared" si="4"/>
        <v>12.501817986742596</v>
      </c>
      <c r="P49" s="3">
        <f t="shared" si="5"/>
        <v>0.07998836657680011</v>
      </c>
      <c r="Q49" s="3">
        <f>IF(ISNUMBER(P49),SUMIF(A:A,A49,P:P),"")</f>
        <v>0.8739442630492802</v>
      </c>
      <c r="R49" s="3">
        <f t="shared" si="6"/>
        <v>0.09152570702588353</v>
      </c>
      <c r="S49" s="8">
        <f t="shared" si="7"/>
        <v>10.925892107199996</v>
      </c>
    </row>
    <row r="50" spans="1:19" ht="15">
      <c r="A50" s="1">
        <v>29</v>
      </c>
      <c r="B50" s="5">
        <v>0.6041666666666666</v>
      </c>
      <c r="C50" s="1" t="s">
        <v>290</v>
      </c>
      <c r="D50" s="1">
        <v>3</v>
      </c>
      <c r="E50" s="1">
        <v>4</v>
      </c>
      <c r="F50" s="1" t="s">
        <v>313</v>
      </c>
      <c r="G50" s="2">
        <v>51.169966666666596</v>
      </c>
      <c r="H50" s="6">
        <f>1+_xlfn.COUNTIFS(A:A,A50,O:O,"&lt;"&amp;O50)</f>
        <v>7</v>
      </c>
      <c r="I50" s="2">
        <f>_xlfn.AVERAGEIF(A:A,A50,G:G)</f>
        <v>50.226193939393916</v>
      </c>
      <c r="J50" s="2">
        <f t="shared" si="0"/>
        <v>0.9437727272726804</v>
      </c>
      <c r="K50" s="2">
        <f t="shared" si="1"/>
        <v>90.94377272727269</v>
      </c>
      <c r="L50" s="2">
        <f t="shared" si="2"/>
        <v>234.30562751370866</v>
      </c>
      <c r="M50" s="2">
        <f>SUMIF(A:A,A50,L:L)</f>
        <v>3070.5636906276395</v>
      </c>
      <c r="N50" s="3">
        <f t="shared" si="3"/>
        <v>0.07630704037466662</v>
      </c>
      <c r="O50" s="7">
        <f t="shared" si="4"/>
        <v>13.104950671524048</v>
      </c>
      <c r="P50" s="3">
        <f t="shared" si="5"/>
        <v>0.07630704037466662</v>
      </c>
      <c r="Q50" s="3">
        <f>IF(ISNUMBER(P50),SUMIF(A:A,A50,P:P),"")</f>
        <v>0.8739442630492802</v>
      </c>
      <c r="R50" s="3">
        <f t="shared" si="6"/>
        <v>0.08731339468769281</v>
      </c>
      <c r="S50" s="8">
        <f t="shared" si="7"/>
        <v>11.452996456922254</v>
      </c>
    </row>
    <row r="51" spans="1:19" ht="15">
      <c r="A51" s="1">
        <v>29</v>
      </c>
      <c r="B51" s="5">
        <v>0.6041666666666666</v>
      </c>
      <c r="C51" s="1" t="s">
        <v>290</v>
      </c>
      <c r="D51" s="1">
        <v>3</v>
      </c>
      <c r="E51" s="1">
        <v>3</v>
      </c>
      <c r="F51" s="1" t="s">
        <v>312</v>
      </c>
      <c r="G51" s="2">
        <v>41.3768</v>
      </c>
      <c r="H51" s="6">
        <f>1+_xlfn.COUNTIFS(A:A,A51,O:O,"&lt;"&amp;O51)</f>
        <v>8</v>
      </c>
      <c r="I51" s="2">
        <f>_xlfn.AVERAGEIF(A:A,A51,G:G)</f>
        <v>50.226193939393916</v>
      </c>
      <c r="J51" s="2">
        <f t="shared" si="0"/>
        <v>-8.849393939393913</v>
      </c>
      <c r="K51" s="2">
        <f t="shared" si="1"/>
        <v>81.1506060606061</v>
      </c>
      <c r="L51" s="2">
        <f t="shared" si="2"/>
        <v>130.19539541024275</v>
      </c>
      <c r="M51" s="2">
        <f>SUMIF(A:A,A51,L:L)</f>
        <v>3070.5636906276395</v>
      </c>
      <c r="N51" s="3">
        <f t="shared" si="3"/>
        <v>0.0424011382039205</v>
      </c>
      <c r="O51" s="7">
        <f t="shared" si="4"/>
        <v>23.584272553974454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29</v>
      </c>
      <c r="B52" s="5">
        <v>0.6041666666666666</v>
      </c>
      <c r="C52" s="1" t="s">
        <v>290</v>
      </c>
      <c r="D52" s="1">
        <v>3</v>
      </c>
      <c r="E52" s="1">
        <v>9</v>
      </c>
      <c r="F52" s="1" t="s">
        <v>318</v>
      </c>
      <c r="G52" s="2">
        <v>39.6104333333333</v>
      </c>
      <c r="H52" s="6">
        <f>1+_xlfn.COUNTIFS(A:A,A52,O:O,"&lt;"&amp;O52)</f>
        <v>9</v>
      </c>
      <c r="I52" s="2">
        <f>_xlfn.AVERAGEIF(A:A,A52,G:G)</f>
        <v>50.226193939393916</v>
      </c>
      <c r="J52" s="2">
        <f t="shared" si="0"/>
        <v>-10.615760606060618</v>
      </c>
      <c r="K52" s="2">
        <f t="shared" si="1"/>
        <v>79.38423939393938</v>
      </c>
      <c r="L52" s="2">
        <f t="shared" si="2"/>
        <v>117.10305553399208</v>
      </c>
      <c r="M52" s="2">
        <f>SUMIF(A:A,A52,L:L)</f>
        <v>3070.5636906276395</v>
      </c>
      <c r="N52" s="3">
        <f t="shared" si="3"/>
        <v>0.03813731527257641</v>
      </c>
      <c r="O52" s="7">
        <f t="shared" si="4"/>
        <v>26.221038184066277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29</v>
      </c>
      <c r="B53" s="5">
        <v>0.6041666666666666</v>
      </c>
      <c r="C53" s="1" t="s">
        <v>290</v>
      </c>
      <c r="D53" s="1">
        <v>3</v>
      </c>
      <c r="E53" s="1">
        <v>10</v>
      </c>
      <c r="F53" s="1" t="s">
        <v>319</v>
      </c>
      <c r="G53" s="2">
        <v>28.1561666666666</v>
      </c>
      <c r="H53" s="6">
        <f>1+_xlfn.COUNTIFS(A:A,A53,O:O,"&lt;"&amp;O53)</f>
        <v>11</v>
      </c>
      <c r="I53" s="2">
        <f>_xlfn.AVERAGEIF(A:A,A53,G:G)</f>
        <v>50.226193939393916</v>
      </c>
      <c r="J53" s="2">
        <f t="shared" si="0"/>
        <v>-22.070027272727316</v>
      </c>
      <c r="K53" s="2">
        <f t="shared" si="1"/>
        <v>67.92997272727268</v>
      </c>
      <c r="L53" s="2">
        <f t="shared" si="2"/>
        <v>58.897483432215594</v>
      </c>
      <c r="M53" s="2">
        <f>SUMIF(A:A,A53,L:L)</f>
        <v>3070.5636906276395</v>
      </c>
      <c r="N53" s="3">
        <f t="shared" si="3"/>
        <v>0.019181326090707676</v>
      </c>
      <c r="O53" s="7">
        <f t="shared" si="4"/>
        <v>52.13403887046404</v>
      </c>
      <c r="P53" s="3">
        <f t="shared" si="5"/>
      </c>
      <c r="Q53" s="3">
        <f>IF(ISNUMBER(P53),SUMIF(A:A,A53,P:P),"")</f>
      </c>
      <c r="R53" s="3">
        <f t="shared" si="6"/>
      </c>
      <c r="S53" s="8">
        <f t="shared" si="7"/>
      </c>
    </row>
    <row r="54" spans="1:19" ht="15">
      <c r="A54" s="1">
        <v>29</v>
      </c>
      <c r="B54" s="5">
        <v>0.6041666666666666</v>
      </c>
      <c r="C54" s="1" t="s">
        <v>290</v>
      </c>
      <c r="D54" s="1">
        <v>3</v>
      </c>
      <c r="E54" s="1">
        <v>11</v>
      </c>
      <c r="F54" s="1" t="s">
        <v>320</v>
      </c>
      <c r="G54" s="2">
        <v>33.4394666666667</v>
      </c>
      <c r="H54" s="6">
        <f>1+_xlfn.COUNTIFS(A:A,A54,O:O,"&lt;"&amp;O54)</f>
        <v>10</v>
      </c>
      <c r="I54" s="2">
        <f>_xlfn.AVERAGEIF(A:A,A54,G:G)</f>
        <v>50.226193939393916</v>
      </c>
      <c r="J54" s="2">
        <f t="shared" si="0"/>
        <v>-16.786727272727212</v>
      </c>
      <c r="K54" s="2">
        <f t="shared" si="1"/>
        <v>73.2132727272728</v>
      </c>
      <c r="L54" s="2">
        <f t="shared" si="2"/>
        <v>80.86623449973894</v>
      </c>
      <c r="M54" s="2">
        <f>SUMIF(A:A,A54,L:L)</f>
        <v>3070.5636906276395</v>
      </c>
      <c r="N54" s="3">
        <f t="shared" si="3"/>
        <v>0.02633595738351529</v>
      </c>
      <c r="O54" s="7">
        <f t="shared" si="4"/>
        <v>37.97089984000123</v>
      </c>
      <c r="P54" s="3">
        <f t="shared" si="5"/>
      </c>
      <c r="Q54" s="3">
        <f>IF(ISNUMBER(P54),SUMIF(A:A,A54,P:P),"")</f>
      </c>
      <c r="R54" s="3">
        <f t="shared" si="6"/>
      </c>
      <c r="S54" s="8">
        <f t="shared" si="7"/>
      </c>
    </row>
    <row r="55" spans="1:19" ht="15">
      <c r="A55" s="1">
        <v>9</v>
      </c>
      <c r="B55" s="5">
        <v>0.611111111111111</v>
      </c>
      <c r="C55" s="1" t="s">
        <v>99</v>
      </c>
      <c r="D55" s="1">
        <v>3</v>
      </c>
      <c r="E55" s="1">
        <v>2</v>
      </c>
      <c r="F55" s="1" t="s">
        <v>111</v>
      </c>
      <c r="G55" s="2">
        <v>64.3644</v>
      </c>
      <c r="H55" s="6">
        <f>1+_xlfn.COUNTIFS(A:A,A55,O:O,"&lt;"&amp;O55)</f>
        <v>1</v>
      </c>
      <c r="I55" s="2">
        <f>_xlfn.AVERAGEIF(A:A,A55,G:G)</f>
        <v>49.699325</v>
      </c>
      <c r="J55" s="2">
        <f t="shared" si="0"/>
        <v>14.665075000000002</v>
      </c>
      <c r="K55" s="2">
        <f t="shared" si="1"/>
        <v>104.665075</v>
      </c>
      <c r="L55" s="2">
        <f t="shared" si="2"/>
        <v>533.7376894422313</v>
      </c>
      <c r="M55" s="2">
        <f>SUMIF(A:A,A55,L:L)</f>
        <v>2212.1865725961716</v>
      </c>
      <c r="N55" s="3">
        <f t="shared" si="3"/>
        <v>0.24127155279486617</v>
      </c>
      <c r="O55" s="7">
        <f t="shared" si="4"/>
        <v>4.144707440293302</v>
      </c>
      <c r="P55" s="3">
        <f t="shared" si="5"/>
        <v>0.24127155279486617</v>
      </c>
      <c r="Q55" s="3">
        <f>IF(ISNUMBER(P55),SUMIF(A:A,A55,P:P),"")</f>
        <v>0.9288794992937777</v>
      </c>
      <c r="R55" s="3">
        <f t="shared" si="6"/>
        <v>0.25974472789883263</v>
      </c>
      <c r="S55" s="8">
        <f t="shared" si="7"/>
        <v>3.849933771858837</v>
      </c>
    </row>
    <row r="56" spans="1:19" ht="15">
      <c r="A56" s="1">
        <v>9</v>
      </c>
      <c r="B56" s="5">
        <v>0.611111111111111</v>
      </c>
      <c r="C56" s="1" t="s">
        <v>99</v>
      </c>
      <c r="D56" s="1">
        <v>3</v>
      </c>
      <c r="E56" s="1">
        <v>3</v>
      </c>
      <c r="F56" s="1" t="s">
        <v>112</v>
      </c>
      <c r="G56" s="2">
        <v>62.394999999999904</v>
      </c>
      <c r="H56" s="6">
        <f>1+_xlfn.COUNTIFS(A:A,A56,O:O,"&lt;"&amp;O56)</f>
        <v>2</v>
      </c>
      <c r="I56" s="2">
        <f>_xlfn.AVERAGEIF(A:A,A56,G:G)</f>
        <v>49.699325</v>
      </c>
      <c r="J56" s="2">
        <f t="shared" si="0"/>
        <v>12.695674999999902</v>
      </c>
      <c r="K56" s="2">
        <f t="shared" si="1"/>
        <v>102.69567499999991</v>
      </c>
      <c r="L56" s="2">
        <f t="shared" si="2"/>
        <v>474.2527939026546</v>
      </c>
      <c r="M56" s="2">
        <f>SUMIF(A:A,A56,L:L)</f>
        <v>2212.1865725961716</v>
      </c>
      <c r="N56" s="3">
        <f t="shared" si="3"/>
        <v>0.21438191505976026</v>
      </c>
      <c r="O56" s="7">
        <f t="shared" si="4"/>
        <v>4.664572567705834</v>
      </c>
      <c r="P56" s="3">
        <f t="shared" si="5"/>
        <v>0.21438191505976026</v>
      </c>
      <c r="Q56" s="3">
        <f>IF(ISNUMBER(P56),SUMIF(A:A,A56,P:P),"")</f>
        <v>0.9288794992937777</v>
      </c>
      <c r="R56" s="3">
        <f t="shared" si="6"/>
        <v>0.2307962606804798</v>
      </c>
      <c r="S56" s="8">
        <f t="shared" si="7"/>
        <v>4.332825831110086</v>
      </c>
    </row>
    <row r="57" spans="1:19" ht="15">
      <c r="A57" s="1">
        <v>9</v>
      </c>
      <c r="B57" s="5">
        <v>0.611111111111111</v>
      </c>
      <c r="C57" s="1" t="s">
        <v>99</v>
      </c>
      <c r="D57" s="1">
        <v>3</v>
      </c>
      <c r="E57" s="1">
        <v>6</v>
      </c>
      <c r="F57" s="1" t="s">
        <v>115</v>
      </c>
      <c r="G57" s="2">
        <v>59.9248666666667</v>
      </c>
      <c r="H57" s="6">
        <f>1+_xlfn.COUNTIFS(A:A,A57,O:O,"&lt;"&amp;O57)</f>
        <v>3</v>
      </c>
      <c r="I57" s="2">
        <f>_xlfn.AVERAGEIF(A:A,A57,G:G)</f>
        <v>49.699325</v>
      </c>
      <c r="J57" s="2">
        <f t="shared" si="0"/>
        <v>10.2255416666667</v>
      </c>
      <c r="K57" s="2">
        <f t="shared" si="1"/>
        <v>100.2255416666667</v>
      </c>
      <c r="L57" s="2">
        <f t="shared" si="2"/>
        <v>408.92530050086003</v>
      </c>
      <c r="M57" s="2">
        <f>SUMIF(A:A,A57,L:L)</f>
        <v>2212.1865725961716</v>
      </c>
      <c r="N57" s="3">
        <f t="shared" si="3"/>
        <v>0.1848511809837787</v>
      </c>
      <c r="O57" s="7">
        <f t="shared" si="4"/>
        <v>5.409757160749507</v>
      </c>
      <c r="P57" s="3">
        <f t="shared" si="5"/>
        <v>0.1848511809837787</v>
      </c>
      <c r="Q57" s="3">
        <f>IF(ISNUMBER(P57),SUMIF(A:A,A57,P:P),"")</f>
        <v>0.9288794992937777</v>
      </c>
      <c r="R57" s="3">
        <f t="shared" si="6"/>
        <v>0.19900447918628855</v>
      </c>
      <c r="S57" s="8">
        <f t="shared" si="7"/>
        <v>5.0250125227779305</v>
      </c>
    </row>
    <row r="58" spans="1:19" ht="15">
      <c r="A58" s="1">
        <v>9</v>
      </c>
      <c r="B58" s="5">
        <v>0.611111111111111</v>
      </c>
      <c r="C58" s="1" t="s">
        <v>99</v>
      </c>
      <c r="D58" s="1">
        <v>3</v>
      </c>
      <c r="E58" s="1">
        <v>5</v>
      </c>
      <c r="F58" s="1" t="s">
        <v>114</v>
      </c>
      <c r="G58" s="2">
        <v>51.0711</v>
      </c>
      <c r="H58" s="6">
        <f>1+_xlfn.COUNTIFS(A:A,A58,O:O,"&lt;"&amp;O58)</f>
        <v>4</v>
      </c>
      <c r="I58" s="2">
        <f>_xlfn.AVERAGEIF(A:A,A58,G:G)</f>
        <v>49.699325</v>
      </c>
      <c r="J58" s="2">
        <f t="shared" si="0"/>
        <v>1.3717749999999995</v>
      </c>
      <c r="K58" s="2">
        <f t="shared" si="1"/>
        <v>91.371775</v>
      </c>
      <c r="L58" s="2">
        <f t="shared" si="2"/>
        <v>240.40055228091737</v>
      </c>
      <c r="M58" s="2">
        <f>SUMIF(A:A,A58,L:L)</f>
        <v>2212.1865725961716</v>
      </c>
      <c r="N58" s="3">
        <f t="shared" si="3"/>
        <v>0.10867101141419043</v>
      </c>
      <c r="O58" s="7">
        <f t="shared" si="4"/>
        <v>9.202086066803814</v>
      </c>
      <c r="P58" s="3">
        <f t="shared" si="5"/>
        <v>0.10867101141419043</v>
      </c>
      <c r="Q58" s="3">
        <f>IF(ISNUMBER(P58),SUMIF(A:A,A58,P:P),"")</f>
        <v>0.9288794992937777</v>
      </c>
      <c r="R58" s="3">
        <f t="shared" si="6"/>
        <v>0.11699150589157414</v>
      </c>
      <c r="S58" s="8">
        <f t="shared" si="7"/>
        <v>8.547629098190974</v>
      </c>
    </row>
    <row r="59" spans="1:19" ht="15">
      <c r="A59" s="1">
        <v>9</v>
      </c>
      <c r="B59" s="5">
        <v>0.611111111111111</v>
      </c>
      <c r="C59" s="1" t="s">
        <v>99</v>
      </c>
      <c r="D59" s="1">
        <v>3</v>
      </c>
      <c r="E59" s="1">
        <v>4</v>
      </c>
      <c r="F59" s="1" t="s">
        <v>113</v>
      </c>
      <c r="G59" s="2">
        <v>48.6736666666667</v>
      </c>
      <c r="H59" s="6">
        <f>1+_xlfn.COUNTIFS(A:A,A59,O:O,"&lt;"&amp;O59)</f>
        <v>5</v>
      </c>
      <c r="I59" s="2">
        <f>_xlfn.AVERAGEIF(A:A,A59,G:G)</f>
        <v>49.699325</v>
      </c>
      <c r="J59" s="2">
        <f t="shared" si="0"/>
        <v>-1.025658333333304</v>
      </c>
      <c r="K59" s="2">
        <f t="shared" si="1"/>
        <v>88.9743416666667</v>
      </c>
      <c r="L59" s="2">
        <f t="shared" si="2"/>
        <v>208.19195193869822</v>
      </c>
      <c r="M59" s="2">
        <f>SUMIF(A:A,A59,L:L)</f>
        <v>2212.1865725961716</v>
      </c>
      <c r="N59" s="3">
        <f t="shared" si="3"/>
        <v>0.0941113893908003</v>
      </c>
      <c r="O59" s="7">
        <f t="shared" si="4"/>
        <v>10.625706479026366</v>
      </c>
      <c r="P59" s="3">
        <f t="shared" si="5"/>
        <v>0.0941113893908003</v>
      </c>
      <c r="Q59" s="3">
        <f>IF(ISNUMBER(P59),SUMIF(A:A,A59,P:P),"")</f>
        <v>0.9288794992937777</v>
      </c>
      <c r="R59" s="3">
        <f t="shared" si="6"/>
        <v>0.10131711321258861</v>
      </c>
      <c r="S59" s="8">
        <f t="shared" si="7"/>
        <v>9.870000913880661</v>
      </c>
    </row>
    <row r="60" spans="1:19" ht="15">
      <c r="A60" s="1">
        <v>9</v>
      </c>
      <c r="B60" s="5">
        <v>0.611111111111111</v>
      </c>
      <c r="C60" s="1" t="s">
        <v>99</v>
      </c>
      <c r="D60" s="1">
        <v>3</v>
      </c>
      <c r="E60" s="1">
        <v>7</v>
      </c>
      <c r="F60" s="1" t="s">
        <v>116</v>
      </c>
      <c r="G60" s="2">
        <v>47.092299999999994</v>
      </c>
      <c r="H60" s="6">
        <f>1+_xlfn.COUNTIFS(A:A,A60,O:O,"&lt;"&amp;O60)</f>
        <v>6</v>
      </c>
      <c r="I60" s="2">
        <f>_xlfn.AVERAGEIF(A:A,A60,G:G)</f>
        <v>49.699325</v>
      </c>
      <c r="J60" s="2">
        <f t="shared" si="0"/>
        <v>-2.6070250000000073</v>
      </c>
      <c r="K60" s="2">
        <f t="shared" si="1"/>
        <v>87.39297499999999</v>
      </c>
      <c r="L60" s="2">
        <f t="shared" si="2"/>
        <v>189.3464678321884</v>
      </c>
      <c r="M60" s="2">
        <f>SUMIF(A:A,A60,L:L)</f>
        <v>2212.1865725961716</v>
      </c>
      <c r="N60" s="3">
        <f t="shared" si="3"/>
        <v>0.08559244965038176</v>
      </c>
      <c r="O60" s="7">
        <f t="shared" si="4"/>
        <v>11.683273514015378</v>
      </c>
      <c r="P60" s="3">
        <f t="shared" si="5"/>
        <v>0.08559244965038176</v>
      </c>
      <c r="Q60" s="3">
        <f>IF(ISNUMBER(P60),SUMIF(A:A,A60,P:P),"")</f>
        <v>0.9288794992937777</v>
      </c>
      <c r="R60" s="3">
        <f t="shared" si="6"/>
        <v>0.09214591313023623</v>
      </c>
      <c r="S60" s="8">
        <f t="shared" si="7"/>
        <v>10.852353251810857</v>
      </c>
    </row>
    <row r="61" spans="1:19" ht="15">
      <c r="A61" s="1">
        <v>9</v>
      </c>
      <c r="B61" s="5">
        <v>0.611111111111111</v>
      </c>
      <c r="C61" s="1" t="s">
        <v>99</v>
      </c>
      <c r="D61" s="1">
        <v>3</v>
      </c>
      <c r="E61" s="1">
        <v>1</v>
      </c>
      <c r="F61" s="1" t="s">
        <v>110</v>
      </c>
      <c r="G61" s="2">
        <v>35.776799999999994</v>
      </c>
      <c r="H61" s="6">
        <f>1+_xlfn.COUNTIFS(A:A,A61,O:O,"&lt;"&amp;O61)</f>
        <v>7</v>
      </c>
      <c r="I61" s="2">
        <f>_xlfn.AVERAGEIF(A:A,A61,G:G)</f>
        <v>49.699325</v>
      </c>
      <c r="J61" s="2">
        <f aca="true" t="shared" si="8" ref="J61:J114">G61-I61</f>
        <v>-13.922525000000007</v>
      </c>
      <c r="K61" s="2">
        <f aca="true" t="shared" si="9" ref="K61:K114">90+J61</f>
        <v>76.07747499999999</v>
      </c>
      <c r="L61" s="2">
        <f aca="true" t="shared" si="10" ref="L61:L114">EXP(0.06*K61)</f>
        <v>96.02883394841135</v>
      </c>
      <c r="M61" s="2">
        <f>SUMIF(A:A,A61,L:L)</f>
        <v>2212.1865725961716</v>
      </c>
      <c r="N61" s="3">
        <f aca="true" t="shared" si="11" ref="N61:N114">L61/M61</f>
        <v>0.04340901221351963</v>
      </c>
      <c r="O61" s="7">
        <f aca="true" t="shared" si="12" ref="O61:O114">1/N61</f>
        <v>23.036690977468325</v>
      </c>
      <c r="P61" s="3">
        <f aca="true" t="shared" si="13" ref="P61:P114">IF(O61&gt;21,"",N61)</f>
      </c>
      <c r="Q61" s="3">
        <f>IF(ISNUMBER(P61),SUMIF(A:A,A61,P:P),"")</f>
      </c>
      <c r="R61" s="3">
        <f aca="true" t="shared" si="14" ref="R61:R114">_xlfn.IFERROR(P61*(1/Q61),"")</f>
      </c>
      <c r="S61" s="8">
        <f aca="true" t="shared" si="15" ref="S61:S114">_xlfn.IFERROR(1/R61,"")</f>
      </c>
    </row>
    <row r="62" spans="1:19" ht="15">
      <c r="A62" s="1">
        <v>9</v>
      </c>
      <c r="B62" s="5">
        <v>0.611111111111111</v>
      </c>
      <c r="C62" s="1" t="s">
        <v>99</v>
      </c>
      <c r="D62" s="1">
        <v>3</v>
      </c>
      <c r="E62" s="1">
        <v>8</v>
      </c>
      <c r="F62" s="1" t="s">
        <v>117</v>
      </c>
      <c r="G62" s="2">
        <v>28.296466666666696</v>
      </c>
      <c r="H62" s="6">
        <f>1+_xlfn.COUNTIFS(A:A,A62,O:O,"&lt;"&amp;O62)</f>
        <v>8</v>
      </c>
      <c r="I62" s="2">
        <f>_xlfn.AVERAGEIF(A:A,A62,G:G)</f>
        <v>49.699325</v>
      </c>
      <c r="J62" s="2">
        <f t="shared" si="8"/>
        <v>-21.402858333333306</v>
      </c>
      <c r="K62" s="2">
        <f t="shared" si="9"/>
        <v>68.59714166666669</v>
      </c>
      <c r="L62" s="2">
        <f t="shared" si="10"/>
        <v>61.30298275021064</v>
      </c>
      <c r="M62" s="2">
        <f>SUMIF(A:A,A62,L:L)</f>
        <v>2212.1865725961716</v>
      </c>
      <c r="N62" s="3">
        <f t="shared" si="11"/>
        <v>0.02771148849270288</v>
      </c>
      <c r="O62" s="7">
        <f t="shared" si="12"/>
        <v>36.086116422916966</v>
      </c>
      <c r="P62" s="3">
        <f t="shared" si="13"/>
      </c>
      <c r="Q62" s="3">
        <f>IF(ISNUMBER(P62),SUMIF(A:A,A62,P:P),"")</f>
      </c>
      <c r="R62" s="3">
        <f t="shared" si="14"/>
      </c>
      <c r="S62" s="8">
        <f t="shared" si="15"/>
      </c>
    </row>
    <row r="63" spans="1:19" ht="15">
      <c r="A63" s="1">
        <v>22</v>
      </c>
      <c r="B63" s="5">
        <v>0.6159722222222223</v>
      </c>
      <c r="C63" s="1" t="s">
        <v>234</v>
      </c>
      <c r="D63" s="1">
        <v>3</v>
      </c>
      <c r="E63" s="1">
        <v>3</v>
      </c>
      <c r="F63" s="1" t="s">
        <v>243</v>
      </c>
      <c r="G63" s="2">
        <v>74.58709999999999</v>
      </c>
      <c r="H63" s="6">
        <f>1+_xlfn.COUNTIFS(A:A,A63,O:O,"&lt;"&amp;O63)</f>
        <v>1</v>
      </c>
      <c r="I63" s="2">
        <f>_xlfn.AVERAGEIF(A:A,A63,G:G)</f>
        <v>47.24328518518517</v>
      </c>
      <c r="J63" s="2">
        <f t="shared" si="8"/>
        <v>27.34381481481482</v>
      </c>
      <c r="K63" s="2">
        <f t="shared" si="9"/>
        <v>117.34381481481482</v>
      </c>
      <c r="L63" s="2">
        <f t="shared" si="10"/>
        <v>1142.1056383701189</v>
      </c>
      <c r="M63" s="2">
        <f>SUMIF(A:A,A63,L:L)</f>
        <v>3101.7025321900364</v>
      </c>
      <c r="N63" s="3">
        <f t="shared" si="11"/>
        <v>0.36821894637449515</v>
      </c>
      <c r="O63" s="7">
        <f t="shared" si="12"/>
        <v>2.7157755184681758</v>
      </c>
      <c r="P63" s="3">
        <f t="shared" si="13"/>
        <v>0.36821894637449515</v>
      </c>
      <c r="Q63" s="3">
        <f>IF(ISNUMBER(P63),SUMIF(A:A,A63,P:P),"")</f>
        <v>0.8702856369735226</v>
      </c>
      <c r="R63" s="3">
        <f t="shared" si="14"/>
        <v>0.4231012563357952</v>
      </c>
      <c r="S63" s="8">
        <f t="shared" si="15"/>
        <v>2.3635004269671747</v>
      </c>
    </row>
    <row r="64" spans="1:19" ht="15">
      <c r="A64" s="1">
        <v>22</v>
      </c>
      <c r="B64" s="5">
        <v>0.6159722222222223</v>
      </c>
      <c r="C64" s="1" t="s">
        <v>234</v>
      </c>
      <c r="D64" s="1">
        <v>3</v>
      </c>
      <c r="E64" s="1">
        <v>2</v>
      </c>
      <c r="F64" s="1" t="s">
        <v>242</v>
      </c>
      <c r="G64" s="2">
        <v>62.6666333333334</v>
      </c>
      <c r="H64" s="6">
        <f>1+_xlfn.COUNTIFS(A:A,A64,O:O,"&lt;"&amp;O64)</f>
        <v>2</v>
      </c>
      <c r="I64" s="2">
        <f>_xlfn.AVERAGEIF(A:A,A64,G:G)</f>
        <v>47.24328518518517</v>
      </c>
      <c r="J64" s="2">
        <f t="shared" si="8"/>
        <v>15.423348148148229</v>
      </c>
      <c r="K64" s="2">
        <f t="shared" si="9"/>
        <v>105.42334814814822</v>
      </c>
      <c r="L64" s="2">
        <f t="shared" si="10"/>
        <v>558.5816979818795</v>
      </c>
      <c r="M64" s="2">
        <f>SUMIF(A:A,A64,L:L)</f>
        <v>3101.7025321900364</v>
      </c>
      <c r="N64" s="3">
        <f t="shared" si="11"/>
        <v>0.1800887390666308</v>
      </c>
      <c r="O64" s="7">
        <f t="shared" si="12"/>
        <v>5.552818045052841</v>
      </c>
      <c r="P64" s="3">
        <f t="shared" si="13"/>
        <v>0.1800887390666308</v>
      </c>
      <c r="Q64" s="3">
        <f>IF(ISNUMBER(P64),SUMIF(A:A,A64,P:P),"")</f>
        <v>0.8702856369735226</v>
      </c>
      <c r="R64" s="3">
        <f t="shared" si="14"/>
        <v>0.206930611532211</v>
      </c>
      <c r="S64" s="8">
        <f t="shared" si="15"/>
        <v>4.8325377893368815</v>
      </c>
    </row>
    <row r="65" spans="1:19" ht="15">
      <c r="A65" s="1">
        <v>22</v>
      </c>
      <c r="B65" s="5">
        <v>0.6159722222222223</v>
      </c>
      <c r="C65" s="1" t="s">
        <v>234</v>
      </c>
      <c r="D65" s="1">
        <v>3</v>
      </c>
      <c r="E65" s="1">
        <v>1</v>
      </c>
      <c r="F65" s="1" t="s">
        <v>241</v>
      </c>
      <c r="G65" s="2">
        <v>57.793066666666604</v>
      </c>
      <c r="H65" s="6">
        <f>1+_xlfn.COUNTIFS(A:A,A65,O:O,"&lt;"&amp;O65)</f>
        <v>3</v>
      </c>
      <c r="I65" s="2">
        <f>_xlfn.AVERAGEIF(A:A,A65,G:G)</f>
        <v>47.24328518518517</v>
      </c>
      <c r="J65" s="2">
        <f t="shared" si="8"/>
        <v>10.549781481481432</v>
      </c>
      <c r="K65" s="2">
        <f t="shared" si="9"/>
        <v>100.54978148148143</v>
      </c>
      <c r="L65" s="2">
        <f t="shared" si="10"/>
        <v>416.958580233772</v>
      </c>
      <c r="M65" s="2">
        <f>SUMIF(A:A,A65,L:L)</f>
        <v>3101.7025321900364</v>
      </c>
      <c r="N65" s="3">
        <f t="shared" si="11"/>
        <v>0.13442893891548258</v>
      </c>
      <c r="O65" s="7">
        <f t="shared" si="12"/>
        <v>7.438874457148803</v>
      </c>
      <c r="P65" s="3">
        <f t="shared" si="13"/>
        <v>0.13442893891548258</v>
      </c>
      <c r="Q65" s="3">
        <f>IF(ISNUMBER(P65),SUMIF(A:A,A65,P:P),"")</f>
        <v>0.8702856369735226</v>
      </c>
      <c r="R65" s="3">
        <f t="shared" si="14"/>
        <v>0.15446530794529523</v>
      </c>
      <c r="S65" s="8">
        <f t="shared" si="15"/>
        <v>6.473945595305813</v>
      </c>
    </row>
    <row r="66" spans="1:19" ht="15">
      <c r="A66" s="1">
        <v>22</v>
      </c>
      <c r="B66" s="5">
        <v>0.6159722222222223</v>
      </c>
      <c r="C66" s="1" t="s">
        <v>234</v>
      </c>
      <c r="D66" s="1">
        <v>3</v>
      </c>
      <c r="E66" s="1">
        <v>5</v>
      </c>
      <c r="F66" s="1" t="s">
        <v>244</v>
      </c>
      <c r="G66" s="2">
        <v>57.192433333333305</v>
      </c>
      <c r="H66" s="6">
        <f>1+_xlfn.COUNTIFS(A:A,A66,O:O,"&lt;"&amp;O66)</f>
        <v>4</v>
      </c>
      <c r="I66" s="2">
        <f>_xlfn.AVERAGEIF(A:A,A66,G:G)</f>
        <v>47.24328518518517</v>
      </c>
      <c r="J66" s="2">
        <f t="shared" si="8"/>
        <v>9.949148148148133</v>
      </c>
      <c r="K66" s="2">
        <f t="shared" si="9"/>
        <v>99.94914814814814</v>
      </c>
      <c r="L66" s="2">
        <f t="shared" si="10"/>
        <v>402.1997633256151</v>
      </c>
      <c r="M66" s="2">
        <f>SUMIF(A:A,A66,L:L)</f>
        <v>3101.7025321900364</v>
      </c>
      <c r="N66" s="3">
        <f t="shared" si="11"/>
        <v>0.12967064350997956</v>
      </c>
      <c r="O66" s="7">
        <f t="shared" si="12"/>
        <v>7.711845741885589</v>
      </c>
      <c r="P66" s="3">
        <f t="shared" si="13"/>
        <v>0.12967064350997956</v>
      </c>
      <c r="Q66" s="3">
        <f>IF(ISNUMBER(P66),SUMIF(A:A,A66,P:P),"")</f>
        <v>0.8702856369735226</v>
      </c>
      <c r="R66" s="3">
        <f t="shared" si="14"/>
        <v>0.14899779796541057</v>
      </c>
      <c r="S66" s="8">
        <f t="shared" si="15"/>
        <v>6.711508583718447</v>
      </c>
    </row>
    <row r="67" spans="1:19" ht="15">
      <c r="A67" s="1">
        <v>22</v>
      </c>
      <c r="B67" s="5">
        <v>0.6159722222222223</v>
      </c>
      <c r="C67" s="1" t="s">
        <v>234</v>
      </c>
      <c r="D67" s="1">
        <v>3</v>
      </c>
      <c r="E67" s="1">
        <v>10</v>
      </c>
      <c r="F67" s="1" t="s">
        <v>249</v>
      </c>
      <c r="G67" s="2">
        <v>43.7482</v>
      </c>
      <c r="H67" s="6">
        <f>1+_xlfn.COUNTIFS(A:A,A67,O:O,"&lt;"&amp;O67)</f>
        <v>5</v>
      </c>
      <c r="I67" s="2">
        <f>_xlfn.AVERAGEIF(A:A,A67,G:G)</f>
        <v>47.24328518518517</v>
      </c>
      <c r="J67" s="2">
        <f t="shared" si="8"/>
        <v>-3.495085185185175</v>
      </c>
      <c r="K67" s="2">
        <f t="shared" si="9"/>
        <v>86.50491481481482</v>
      </c>
      <c r="L67" s="2">
        <f t="shared" si="10"/>
        <v>179.52148401800807</v>
      </c>
      <c r="M67" s="2">
        <f>SUMIF(A:A,A67,L:L)</f>
        <v>3101.7025321900364</v>
      </c>
      <c r="N67" s="3">
        <f t="shared" si="11"/>
        <v>0.05787836910693442</v>
      </c>
      <c r="O67" s="7">
        <f t="shared" si="12"/>
        <v>17.27761192013598</v>
      </c>
      <c r="P67" s="3">
        <f t="shared" si="13"/>
        <v>0.05787836910693442</v>
      </c>
      <c r="Q67" s="3">
        <f>IF(ISNUMBER(P67),SUMIF(A:A,A67,P:P),"")</f>
        <v>0.8702856369735226</v>
      </c>
      <c r="R67" s="3">
        <f t="shared" si="14"/>
        <v>0.06650502622128797</v>
      </c>
      <c r="S67" s="8">
        <f t="shared" si="15"/>
        <v>15.036457495296865</v>
      </c>
    </row>
    <row r="68" spans="1:19" ht="15">
      <c r="A68" s="1">
        <v>22</v>
      </c>
      <c r="B68" s="5">
        <v>0.6159722222222223</v>
      </c>
      <c r="C68" s="1" t="s">
        <v>234</v>
      </c>
      <c r="D68" s="1">
        <v>3</v>
      </c>
      <c r="E68" s="1">
        <v>6</v>
      </c>
      <c r="F68" s="1" t="s">
        <v>245</v>
      </c>
      <c r="G68" s="2">
        <v>38.6458333333333</v>
      </c>
      <c r="H68" s="6">
        <f>1+_xlfn.COUNTIFS(A:A,A68,O:O,"&lt;"&amp;O68)</f>
        <v>6</v>
      </c>
      <c r="I68" s="2">
        <f>_xlfn.AVERAGEIF(A:A,A68,G:G)</f>
        <v>47.24328518518517</v>
      </c>
      <c r="J68" s="2">
        <f t="shared" si="8"/>
        <v>-8.597451851851872</v>
      </c>
      <c r="K68" s="2">
        <f t="shared" si="9"/>
        <v>81.40254814814813</v>
      </c>
      <c r="L68" s="2">
        <f t="shared" si="10"/>
        <v>132.17844806345178</v>
      </c>
      <c r="M68" s="2">
        <f>SUMIF(A:A,A68,L:L)</f>
        <v>3101.7025321900364</v>
      </c>
      <c r="N68" s="3">
        <f t="shared" si="11"/>
        <v>0.04261480483433845</v>
      </c>
      <c r="O68" s="7">
        <f t="shared" si="12"/>
        <v>23.46602322567046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22</v>
      </c>
      <c r="B69" s="5">
        <v>0.6159722222222223</v>
      </c>
      <c r="C69" s="1" t="s">
        <v>234</v>
      </c>
      <c r="D69" s="1">
        <v>3</v>
      </c>
      <c r="E69" s="1">
        <v>7</v>
      </c>
      <c r="F69" s="1" t="s">
        <v>246</v>
      </c>
      <c r="G69" s="2">
        <v>35.5342333333333</v>
      </c>
      <c r="H69" s="6">
        <f>1+_xlfn.COUNTIFS(A:A,A69,O:O,"&lt;"&amp;O69)</f>
        <v>8</v>
      </c>
      <c r="I69" s="2">
        <f>_xlfn.AVERAGEIF(A:A,A69,G:G)</f>
        <v>47.24328518518517</v>
      </c>
      <c r="J69" s="2">
        <f t="shared" si="8"/>
        <v>-11.709051851851875</v>
      </c>
      <c r="K69" s="2">
        <f t="shared" si="9"/>
        <v>78.29094814814812</v>
      </c>
      <c r="L69" s="2">
        <f t="shared" si="10"/>
        <v>109.66791981197453</v>
      </c>
      <c r="M69" s="2">
        <f>SUMIF(A:A,A69,L:L)</f>
        <v>3101.7025321900364</v>
      </c>
      <c r="N69" s="3">
        <f t="shared" si="11"/>
        <v>0.035357329941804794</v>
      </c>
      <c r="O69" s="7">
        <f t="shared" si="12"/>
        <v>28.282678631161243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22</v>
      </c>
      <c r="B70" s="5">
        <v>0.6159722222222223</v>
      </c>
      <c r="C70" s="1" t="s">
        <v>234</v>
      </c>
      <c r="D70" s="1">
        <v>3</v>
      </c>
      <c r="E70" s="1">
        <v>8</v>
      </c>
      <c r="F70" s="1" t="s">
        <v>247</v>
      </c>
      <c r="G70" s="2">
        <v>37.4761666666666</v>
      </c>
      <c r="H70" s="6">
        <f>1+_xlfn.COUNTIFS(A:A,A70,O:O,"&lt;"&amp;O70)</f>
        <v>7</v>
      </c>
      <c r="I70" s="2">
        <f>_xlfn.AVERAGEIF(A:A,A70,G:G)</f>
        <v>47.24328518518517</v>
      </c>
      <c r="J70" s="2">
        <f t="shared" si="8"/>
        <v>-9.767118518518572</v>
      </c>
      <c r="K70" s="2">
        <f t="shared" si="9"/>
        <v>80.23288148148143</v>
      </c>
      <c r="L70" s="2">
        <f t="shared" si="10"/>
        <v>123.22018646927035</v>
      </c>
      <c r="M70" s="2">
        <f>SUMIF(A:A,A70,L:L)</f>
        <v>3101.7025321900364</v>
      </c>
      <c r="N70" s="3">
        <f t="shared" si="11"/>
        <v>0.03972662922716434</v>
      </c>
      <c r="O70" s="7">
        <f t="shared" si="12"/>
        <v>25.172032449111445</v>
      </c>
      <c r="P70" s="3">
        <f t="shared" si="13"/>
      </c>
      <c r="Q70" s="3">
        <f>IF(ISNUMBER(P70),SUMIF(A:A,A70,P:P),"")</f>
      </c>
      <c r="R70" s="3">
        <f t="shared" si="14"/>
      </c>
      <c r="S70" s="8">
        <f t="shared" si="15"/>
      </c>
    </row>
    <row r="71" spans="1:19" ht="15">
      <c r="A71" s="1">
        <v>22</v>
      </c>
      <c r="B71" s="5">
        <v>0.6159722222222223</v>
      </c>
      <c r="C71" s="1" t="s">
        <v>234</v>
      </c>
      <c r="D71" s="1">
        <v>3</v>
      </c>
      <c r="E71" s="1">
        <v>9</v>
      </c>
      <c r="F71" s="1" t="s">
        <v>248</v>
      </c>
      <c r="G71" s="2">
        <v>17.5459</v>
      </c>
      <c r="H71" s="6">
        <f>1+_xlfn.COUNTIFS(A:A,A71,O:O,"&lt;"&amp;O71)</f>
        <v>9</v>
      </c>
      <c r="I71" s="2">
        <f>_xlfn.AVERAGEIF(A:A,A71,G:G)</f>
        <v>47.24328518518517</v>
      </c>
      <c r="J71" s="2">
        <f t="shared" si="8"/>
        <v>-29.697385185185173</v>
      </c>
      <c r="K71" s="2">
        <f t="shared" si="9"/>
        <v>60.30261481481483</v>
      </c>
      <c r="L71" s="2">
        <f t="shared" si="10"/>
        <v>37.268813915946545</v>
      </c>
      <c r="M71" s="2">
        <f>SUMIF(A:A,A71,L:L)</f>
        <v>3101.7025321900364</v>
      </c>
      <c r="N71" s="3">
        <f t="shared" si="11"/>
        <v>0.01201559902317001</v>
      </c>
      <c r="O71" s="7">
        <f t="shared" si="12"/>
        <v>83.22514741642698</v>
      </c>
      <c r="P71" s="3">
        <f t="shared" si="13"/>
      </c>
      <c r="Q71" s="3">
        <f>IF(ISNUMBER(P71),SUMIF(A:A,A71,P:P),"")</f>
      </c>
      <c r="R71" s="3">
        <f t="shared" si="14"/>
      </c>
      <c r="S71" s="8">
        <f t="shared" si="15"/>
      </c>
    </row>
    <row r="72" spans="1:19" ht="15">
      <c r="A72" s="1">
        <v>36</v>
      </c>
      <c r="B72" s="5">
        <v>0.6215277777777778</v>
      </c>
      <c r="C72" s="1" t="s">
        <v>381</v>
      </c>
      <c r="D72" s="1">
        <v>3</v>
      </c>
      <c r="E72" s="1">
        <v>1</v>
      </c>
      <c r="F72" s="1" t="s">
        <v>389</v>
      </c>
      <c r="G72" s="2">
        <v>77.5857999999999</v>
      </c>
      <c r="H72" s="6">
        <f>1+_xlfn.COUNTIFS(A:A,A72,O:O,"&lt;"&amp;O72)</f>
        <v>1</v>
      </c>
      <c r="I72" s="2">
        <f>_xlfn.AVERAGEIF(A:A,A72,G:G)</f>
        <v>52.631139999999995</v>
      </c>
      <c r="J72" s="2">
        <f t="shared" si="8"/>
        <v>24.95465999999991</v>
      </c>
      <c r="K72" s="2">
        <f t="shared" si="9"/>
        <v>114.9546599999999</v>
      </c>
      <c r="L72" s="2">
        <f t="shared" si="10"/>
        <v>989.5789998437536</v>
      </c>
      <c r="M72" s="2">
        <f>SUMIF(A:A,A72,L:L)</f>
        <v>2867.420061196676</v>
      </c>
      <c r="N72" s="3">
        <f t="shared" si="11"/>
        <v>0.3451112772890231</v>
      </c>
      <c r="O72" s="7">
        <f t="shared" si="12"/>
        <v>2.897616119227892</v>
      </c>
      <c r="P72" s="3">
        <f t="shared" si="13"/>
        <v>0.3451112772890231</v>
      </c>
      <c r="Q72" s="3">
        <f>IF(ISNUMBER(P72),SUMIF(A:A,A72,P:P),"")</f>
        <v>0.8850866123913455</v>
      </c>
      <c r="R72" s="3">
        <f t="shared" si="14"/>
        <v>0.38991808536861067</v>
      </c>
      <c r="S72" s="8">
        <f t="shared" si="15"/>
        <v>2.564641234977972</v>
      </c>
    </row>
    <row r="73" spans="1:19" ht="15">
      <c r="A73" s="1">
        <v>36</v>
      </c>
      <c r="B73" s="5">
        <v>0.6215277777777778</v>
      </c>
      <c r="C73" s="1" t="s">
        <v>381</v>
      </c>
      <c r="D73" s="1">
        <v>3</v>
      </c>
      <c r="E73" s="1">
        <v>4</v>
      </c>
      <c r="F73" s="1" t="s">
        <v>392</v>
      </c>
      <c r="G73" s="2">
        <v>60.7529</v>
      </c>
      <c r="H73" s="6">
        <f>1+_xlfn.COUNTIFS(A:A,A73,O:O,"&lt;"&amp;O73)</f>
        <v>2</v>
      </c>
      <c r="I73" s="2">
        <f>_xlfn.AVERAGEIF(A:A,A73,G:G)</f>
        <v>52.631139999999995</v>
      </c>
      <c r="J73" s="2">
        <f t="shared" si="8"/>
        <v>8.121760000000002</v>
      </c>
      <c r="K73" s="2">
        <f t="shared" si="9"/>
        <v>98.12176</v>
      </c>
      <c r="L73" s="2">
        <f t="shared" si="10"/>
        <v>360.4328246601185</v>
      </c>
      <c r="M73" s="2">
        <f>SUMIF(A:A,A73,L:L)</f>
        <v>2867.420061196676</v>
      </c>
      <c r="N73" s="3">
        <f t="shared" si="11"/>
        <v>0.12569934539332792</v>
      </c>
      <c r="O73" s="7">
        <f t="shared" si="12"/>
        <v>7.955490912628728</v>
      </c>
      <c r="P73" s="3">
        <f t="shared" si="13"/>
        <v>0.12569934539332792</v>
      </c>
      <c r="Q73" s="3">
        <f>IF(ISNUMBER(P73),SUMIF(A:A,A73,P:P),"")</f>
        <v>0.8850866123913455</v>
      </c>
      <c r="R73" s="3">
        <f t="shared" si="14"/>
        <v>0.14201925962218634</v>
      </c>
      <c r="S73" s="8">
        <f t="shared" si="15"/>
        <v>7.041298501768695</v>
      </c>
    </row>
    <row r="74" spans="1:19" ht="15">
      <c r="A74" s="1">
        <v>36</v>
      </c>
      <c r="B74" s="5">
        <v>0.6215277777777778</v>
      </c>
      <c r="C74" s="1" t="s">
        <v>381</v>
      </c>
      <c r="D74" s="1">
        <v>3</v>
      </c>
      <c r="E74" s="1">
        <v>7</v>
      </c>
      <c r="F74" s="1" t="s">
        <v>395</v>
      </c>
      <c r="G74" s="2">
        <v>57.8076333333334</v>
      </c>
      <c r="H74" s="6">
        <f>1+_xlfn.COUNTIFS(A:A,A74,O:O,"&lt;"&amp;O74)</f>
        <v>3</v>
      </c>
      <c r="I74" s="2">
        <f>_xlfn.AVERAGEIF(A:A,A74,G:G)</f>
        <v>52.631139999999995</v>
      </c>
      <c r="J74" s="2">
        <f t="shared" si="8"/>
        <v>5.176493333333404</v>
      </c>
      <c r="K74" s="2">
        <f t="shared" si="9"/>
        <v>95.17649333333341</v>
      </c>
      <c r="L74" s="2">
        <f t="shared" si="10"/>
        <v>302.0491039444065</v>
      </c>
      <c r="M74" s="2">
        <f>SUMIF(A:A,A74,L:L)</f>
        <v>2867.420061196676</v>
      </c>
      <c r="N74" s="3">
        <f t="shared" si="11"/>
        <v>0.10533828232280369</v>
      </c>
      <c r="O74" s="7">
        <f t="shared" si="12"/>
        <v>9.493224855665977</v>
      </c>
      <c r="P74" s="3">
        <f t="shared" si="13"/>
        <v>0.10533828232280369</v>
      </c>
      <c r="Q74" s="3">
        <f>IF(ISNUMBER(P74),SUMIF(A:A,A74,P:P),"")</f>
        <v>0.8850866123913455</v>
      </c>
      <c r="R74" s="3">
        <f t="shared" si="14"/>
        <v>0.11901466008868727</v>
      </c>
      <c r="S74" s="8">
        <f t="shared" si="15"/>
        <v>8.40232622817072</v>
      </c>
    </row>
    <row r="75" spans="1:19" ht="15">
      <c r="A75" s="1">
        <v>36</v>
      </c>
      <c r="B75" s="5">
        <v>0.6215277777777778</v>
      </c>
      <c r="C75" s="1" t="s">
        <v>381</v>
      </c>
      <c r="D75" s="1">
        <v>3</v>
      </c>
      <c r="E75" s="1">
        <v>2</v>
      </c>
      <c r="F75" s="1" t="s">
        <v>390</v>
      </c>
      <c r="G75" s="2">
        <v>57.693000000000005</v>
      </c>
      <c r="H75" s="6">
        <f>1+_xlfn.COUNTIFS(A:A,A75,O:O,"&lt;"&amp;O75)</f>
        <v>4</v>
      </c>
      <c r="I75" s="2">
        <f>_xlfn.AVERAGEIF(A:A,A75,G:G)</f>
        <v>52.631139999999995</v>
      </c>
      <c r="J75" s="2">
        <f t="shared" si="8"/>
        <v>5.06186000000001</v>
      </c>
      <c r="K75" s="2">
        <f t="shared" si="9"/>
        <v>95.06186000000001</v>
      </c>
      <c r="L75" s="2">
        <f t="shared" si="10"/>
        <v>299.9787383566044</v>
      </c>
      <c r="M75" s="2">
        <f>SUMIF(A:A,A75,L:L)</f>
        <v>2867.420061196676</v>
      </c>
      <c r="N75" s="3">
        <f t="shared" si="11"/>
        <v>0.10461625152730941</v>
      </c>
      <c r="O75" s="7">
        <f t="shared" si="12"/>
        <v>9.55874431936568</v>
      </c>
      <c r="P75" s="3">
        <f t="shared" si="13"/>
        <v>0.10461625152730941</v>
      </c>
      <c r="Q75" s="3">
        <f>IF(ISNUMBER(P75),SUMIF(A:A,A75,P:P),"")</f>
        <v>0.8850866123913455</v>
      </c>
      <c r="R75" s="3">
        <f t="shared" si="14"/>
        <v>0.11819888591993842</v>
      </c>
      <c r="S75" s="8">
        <f t="shared" si="15"/>
        <v>8.460316628342389</v>
      </c>
    </row>
    <row r="76" spans="1:19" ht="15">
      <c r="A76" s="1">
        <v>36</v>
      </c>
      <c r="B76" s="5">
        <v>0.6215277777777778</v>
      </c>
      <c r="C76" s="1" t="s">
        <v>381</v>
      </c>
      <c r="D76" s="1">
        <v>3</v>
      </c>
      <c r="E76" s="1">
        <v>3</v>
      </c>
      <c r="F76" s="1" t="s">
        <v>391</v>
      </c>
      <c r="G76" s="2">
        <v>54.431633333333295</v>
      </c>
      <c r="H76" s="6">
        <f>1+_xlfn.COUNTIFS(A:A,A76,O:O,"&lt;"&amp;O76)</f>
        <v>5</v>
      </c>
      <c r="I76" s="2">
        <f>_xlfn.AVERAGEIF(A:A,A76,G:G)</f>
        <v>52.631139999999995</v>
      </c>
      <c r="J76" s="2">
        <f t="shared" si="8"/>
        <v>1.8004933333333</v>
      </c>
      <c r="K76" s="2">
        <f t="shared" si="9"/>
        <v>91.80049333333329</v>
      </c>
      <c r="L76" s="2">
        <f t="shared" si="10"/>
        <v>246.6646199510647</v>
      </c>
      <c r="M76" s="2">
        <f>SUMIF(A:A,A76,L:L)</f>
        <v>2867.420061196676</v>
      </c>
      <c r="N76" s="3">
        <f t="shared" si="11"/>
        <v>0.08602318972690831</v>
      </c>
      <c r="O76" s="7">
        <f t="shared" si="12"/>
        <v>11.624772380268956</v>
      </c>
      <c r="P76" s="3">
        <f t="shared" si="13"/>
        <v>0.08602318972690831</v>
      </c>
      <c r="Q76" s="3">
        <f>IF(ISNUMBER(P76),SUMIF(A:A,A76,P:P),"")</f>
        <v>0.8850866123913455</v>
      </c>
      <c r="R76" s="3">
        <f t="shared" si="14"/>
        <v>0.09719183244054394</v>
      </c>
      <c r="S76" s="8">
        <f t="shared" si="15"/>
        <v>10.288930405872728</v>
      </c>
    </row>
    <row r="77" spans="1:19" ht="15">
      <c r="A77" s="1">
        <v>36</v>
      </c>
      <c r="B77" s="5">
        <v>0.6215277777777778</v>
      </c>
      <c r="C77" s="1" t="s">
        <v>381</v>
      </c>
      <c r="D77" s="1">
        <v>3</v>
      </c>
      <c r="E77" s="1">
        <v>5</v>
      </c>
      <c r="F77" s="1" t="s">
        <v>393</v>
      </c>
      <c r="G77" s="2">
        <v>50.8712</v>
      </c>
      <c r="H77" s="6">
        <f>1+_xlfn.COUNTIFS(A:A,A77,O:O,"&lt;"&amp;O77)</f>
        <v>6</v>
      </c>
      <c r="I77" s="2">
        <f>_xlfn.AVERAGEIF(A:A,A77,G:G)</f>
        <v>52.631139999999995</v>
      </c>
      <c r="J77" s="2">
        <f t="shared" si="8"/>
        <v>-1.7599399999999932</v>
      </c>
      <c r="K77" s="2">
        <f t="shared" si="9"/>
        <v>88.24006</v>
      </c>
      <c r="L77" s="2">
        <f t="shared" si="10"/>
        <v>199.21877645089268</v>
      </c>
      <c r="M77" s="2">
        <f>SUMIF(A:A,A77,L:L)</f>
        <v>2867.420061196676</v>
      </c>
      <c r="N77" s="3">
        <f t="shared" si="11"/>
        <v>0.06947666271392117</v>
      </c>
      <c r="O77" s="7">
        <f t="shared" si="12"/>
        <v>14.3933223177058</v>
      </c>
      <c r="P77" s="3">
        <f t="shared" si="13"/>
        <v>0.06947666271392117</v>
      </c>
      <c r="Q77" s="3">
        <f>IF(ISNUMBER(P77),SUMIF(A:A,A77,P:P),"")</f>
        <v>0.8850866123913455</v>
      </c>
      <c r="R77" s="3">
        <f t="shared" si="14"/>
        <v>0.07849702135501481</v>
      </c>
      <c r="S77" s="8">
        <f t="shared" si="15"/>
        <v>12.739336891234977</v>
      </c>
    </row>
    <row r="78" spans="1:19" ht="15">
      <c r="A78" s="1">
        <v>36</v>
      </c>
      <c r="B78" s="5">
        <v>0.6215277777777778</v>
      </c>
      <c r="C78" s="1" t="s">
        <v>381</v>
      </c>
      <c r="D78" s="1">
        <v>3</v>
      </c>
      <c r="E78" s="1">
        <v>6</v>
      </c>
      <c r="F78" s="1" t="s">
        <v>394</v>
      </c>
      <c r="G78" s="2">
        <v>43.056233333333296</v>
      </c>
      <c r="H78" s="6">
        <f>1+_xlfn.COUNTIFS(A:A,A78,O:O,"&lt;"&amp;O78)</f>
        <v>8</v>
      </c>
      <c r="I78" s="2">
        <f>_xlfn.AVERAGEIF(A:A,A78,G:G)</f>
        <v>52.631139999999995</v>
      </c>
      <c r="J78" s="2">
        <f t="shared" si="8"/>
        <v>-9.574906666666699</v>
      </c>
      <c r="K78" s="2">
        <f t="shared" si="9"/>
        <v>80.42509333333331</v>
      </c>
      <c r="L78" s="2">
        <f t="shared" si="10"/>
        <v>124.64947522839796</v>
      </c>
      <c r="M78" s="2">
        <f>SUMIF(A:A,A78,L:L)</f>
        <v>2867.420061196676</v>
      </c>
      <c r="N78" s="3">
        <f t="shared" si="11"/>
        <v>0.043470950390288234</v>
      </c>
      <c r="O78" s="7">
        <f t="shared" si="12"/>
        <v>23.00386789388916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36</v>
      </c>
      <c r="B79" s="5">
        <v>0.6215277777777778</v>
      </c>
      <c r="C79" s="1" t="s">
        <v>381</v>
      </c>
      <c r="D79" s="1">
        <v>3</v>
      </c>
      <c r="E79" s="1">
        <v>8</v>
      </c>
      <c r="F79" s="1" t="s">
        <v>396</v>
      </c>
      <c r="G79" s="2">
        <v>44.9909</v>
      </c>
      <c r="H79" s="6">
        <f>1+_xlfn.COUNTIFS(A:A,A79,O:O,"&lt;"&amp;O79)</f>
        <v>7</v>
      </c>
      <c r="I79" s="2">
        <f>_xlfn.AVERAGEIF(A:A,A79,G:G)</f>
        <v>52.631139999999995</v>
      </c>
      <c r="J79" s="2">
        <f t="shared" si="8"/>
        <v>-7.6402399999999915</v>
      </c>
      <c r="K79" s="2">
        <f t="shared" si="9"/>
        <v>82.35976000000001</v>
      </c>
      <c r="L79" s="2">
        <f t="shared" si="10"/>
        <v>139.99204506070984</v>
      </c>
      <c r="M79" s="2">
        <f>SUMIF(A:A,A79,L:L)</f>
        <v>2867.420061196676</v>
      </c>
      <c r="N79" s="3">
        <f t="shared" si="11"/>
        <v>0.048821603418051765</v>
      </c>
      <c r="O79" s="7">
        <f t="shared" si="12"/>
        <v>20.482735715112756</v>
      </c>
      <c r="P79" s="3">
        <f t="shared" si="13"/>
        <v>0.048821603418051765</v>
      </c>
      <c r="Q79" s="3">
        <f>IF(ISNUMBER(P79),SUMIF(A:A,A79,P:P),"")</f>
        <v>0.8850866123913455</v>
      </c>
      <c r="R79" s="3">
        <f t="shared" si="14"/>
        <v>0.055160255205018334</v>
      </c>
      <c r="S79" s="8">
        <f t="shared" si="15"/>
        <v>18.128995166596376</v>
      </c>
    </row>
    <row r="80" spans="1:19" ht="15">
      <c r="A80" s="1">
        <v>36</v>
      </c>
      <c r="B80" s="5">
        <v>0.6215277777777778</v>
      </c>
      <c r="C80" s="1" t="s">
        <v>381</v>
      </c>
      <c r="D80" s="1">
        <v>3</v>
      </c>
      <c r="E80" s="1">
        <v>9</v>
      </c>
      <c r="F80" s="1" t="s">
        <v>397</v>
      </c>
      <c r="G80" s="2">
        <v>36.8303</v>
      </c>
      <c r="H80" s="6">
        <f>1+_xlfn.COUNTIFS(A:A,A80,O:O,"&lt;"&amp;O80)</f>
        <v>10</v>
      </c>
      <c r="I80" s="2">
        <f>_xlfn.AVERAGEIF(A:A,A80,G:G)</f>
        <v>52.631139999999995</v>
      </c>
      <c r="J80" s="2">
        <f t="shared" si="8"/>
        <v>-15.800839999999994</v>
      </c>
      <c r="K80" s="2">
        <f t="shared" si="9"/>
        <v>74.19916</v>
      </c>
      <c r="L80" s="2">
        <f t="shared" si="10"/>
        <v>85.79404512947768</v>
      </c>
      <c r="M80" s="2">
        <f>SUMIF(A:A,A80,L:L)</f>
        <v>2867.420061196676</v>
      </c>
      <c r="N80" s="3">
        <f t="shared" si="11"/>
        <v>0.029920291864622296</v>
      </c>
      <c r="O80" s="7">
        <f t="shared" si="12"/>
        <v>33.422133865692615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36</v>
      </c>
      <c r="B81" s="5">
        <v>0.6215277777777778</v>
      </c>
      <c r="C81" s="1" t="s">
        <v>381</v>
      </c>
      <c r="D81" s="1">
        <v>3</v>
      </c>
      <c r="E81" s="1">
        <v>11</v>
      </c>
      <c r="F81" s="1" t="s">
        <v>398</v>
      </c>
      <c r="G81" s="2">
        <v>42.2918</v>
      </c>
      <c r="H81" s="6">
        <f>1+_xlfn.COUNTIFS(A:A,A81,O:O,"&lt;"&amp;O81)</f>
        <v>9</v>
      </c>
      <c r="I81" s="2">
        <f>_xlfn.AVERAGEIF(A:A,A81,G:G)</f>
        <v>52.631139999999995</v>
      </c>
      <c r="J81" s="2">
        <f t="shared" si="8"/>
        <v>-10.339339999999993</v>
      </c>
      <c r="K81" s="2">
        <f t="shared" si="9"/>
        <v>79.66066000000001</v>
      </c>
      <c r="L81" s="2">
        <f t="shared" si="10"/>
        <v>119.061432571251</v>
      </c>
      <c r="M81" s="2">
        <f>SUMIF(A:A,A81,L:L)</f>
        <v>2867.420061196676</v>
      </c>
      <c r="N81" s="3">
        <f t="shared" si="11"/>
        <v>0.041522145353744384</v>
      </c>
      <c r="O81" s="7">
        <f t="shared" si="12"/>
        <v>24.083534014935527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30</v>
      </c>
      <c r="B82" s="5">
        <v>0.625</v>
      </c>
      <c r="C82" s="1" t="s">
        <v>290</v>
      </c>
      <c r="D82" s="1">
        <v>4</v>
      </c>
      <c r="E82" s="1">
        <v>7</v>
      </c>
      <c r="F82" s="1" t="s">
        <v>327</v>
      </c>
      <c r="G82" s="2">
        <v>76.22240000000001</v>
      </c>
      <c r="H82" s="6">
        <f>1+_xlfn.COUNTIFS(A:A,A82,O:O,"&lt;"&amp;O82)</f>
        <v>1</v>
      </c>
      <c r="I82" s="2">
        <f>_xlfn.AVERAGEIF(A:A,A82,G:G)</f>
        <v>50.700647222222194</v>
      </c>
      <c r="J82" s="2">
        <f t="shared" si="8"/>
        <v>25.521752777777813</v>
      </c>
      <c r="K82" s="2">
        <f t="shared" si="9"/>
        <v>115.5217527777778</v>
      </c>
      <c r="L82" s="2">
        <f t="shared" si="10"/>
        <v>1023.8293759495278</v>
      </c>
      <c r="M82" s="2">
        <f>SUMIF(A:A,A82,L:L)</f>
        <v>3686.424931377112</v>
      </c>
      <c r="N82" s="3">
        <f t="shared" si="11"/>
        <v>0.2777296147373502</v>
      </c>
      <c r="O82" s="7">
        <f t="shared" si="12"/>
        <v>3.600624301249628</v>
      </c>
      <c r="P82" s="3">
        <f t="shared" si="13"/>
        <v>0.2777296147373502</v>
      </c>
      <c r="Q82" s="3">
        <f>IF(ISNUMBER(P82),SUMIF(A:A,A82,P:P),"")</f>
        <v>0.8381764706493943</v>
      </c>
      <c r="R82" s="3">
        <f t="shared" si="14"/>
        <v>0.3313498105263842</v>
      </c>
      <c r="S82" s="8">
        <f t="shared" si="15"/>
        <v>3.0179585689558546</v>
      </c>
    </row>
    <row r="83" spans="1:19" ht="15">
      <c r="A83" s="1">
        <v>30</v>
      </c>
      <c r="B83" s="5">
        <v>0.625</v>
      </c>
      <c r="C83" s="1" t="s">
        <v>290</v>
      </c>
      <c r="D83" s="1">
        <v>4</v>
      </c>
      <c r="E83" s="1">
        <v>2</v>
      </c>
      <c r="F83" s="1" t="s">
        <v>322</v>
      </c>
      <c r="G83" s="2">
        <v>71.5347666666666</v>
      </c>
      <c r="H83" s="6">
        <f>1+_xlfn.COUNTIFS(A:A,A83,O:O,"&lt;"&amp;O83)</f>
        <v>2</v>
      </c>
      <c r="I83" s="2">
        <f>_xlfn.AVERAGEIF(A:A,A83,G:G)</f>
        <v>50.700647222222194</v>
      </c>
      <c r="J83" s="2">
        <f t="shared" si="8"/>
        <v>20.834119444444404</v>
      </c>
      <c r="K83" s="2">
        <f t="shared" si="9"/>
        <v>110.83411944444441</v>
      </c>
      <c r="L83" s="2">
        <f t="shared" si="10"/>
        <v>772.8207760554536</v>
      </c>
      <c r="M83" s="2">
        <f>SUMIF(A:A,A83,L:L)</f>
        <v>3686.424931377112</v>
      </c>
      <c r="N83" s="3">
        <f t="shared" si="11"/>
        <v>0.20963963472511465</v>
      </c>
      <c r="O83" s="7">
        <f t="shared" si="12"/>
        <v>4.770090356774509</v>
      </c>
      <c r="P83" s="3">
        <f t="shared" si="13"/>
        <v>0.20963963472511465</v>
      </c>
      <c r="Q83" s="3">
        <f>IF(ISNUMBER(P83),SUMIF(A:A,A83,P:P),"")</f>
        <v>0.8381764706493943</v>
      </c>
      <c r="R83" s="3">
        <f t="shared" si="14"/>
        <v>0.2501139581771987</v>
      </c>
      <c r="S83" s="8">
        <f t="shared" si="15"/>
        <v>3.9981774999199686</v>
      </c>
    </row>
    <row r="84" spans="1:19" ht="15">
      <c r="A84" s="1">
        <v>30</v>
      </c>
      <c r="B84" s="5">
        <v>0.625</v>
      </c>
      <c r="C84" s="1" t="s">
        <v>290</v>
      </c>
      <c r="D84" s="1">
        <v>4</v>
      </c>
      <c r="E84" s="1">
        <v>8</v>
      </c>
      <c r="F84" s="1" t="s">
        <v>328</v>
      </c>
      <c r="G84" s="2">
        <v>59.9449999999999</v>
      </c>
      <c r="H84" s="6">
        <f>1+_xlfn.COUNTIFS(A:A,A84,O:O,"&lt;"&amp;O84)</f>
        <v>3</v>
      </c>
      <c r="I84" s="2">
        <f>_xlfn.AVERAGEIF(A:A,A84,G:G)</f>
        <v>50.700647222222194</v>
      </c>
      <c r="J84" s="2">
        <f t="shared" si="8"/>
        <v>9.244352777777706</v>
      </c>
      <c r="K84" s="2">
        <f t="shared" si="9"/>
        <v>99.2443527777777</v>
      </c>
      <c r="L84" s="2">
        <f t="shared" si="10"/>
        <v>385.5462526216865</v>
      </c>
      <c r="M84" s="2">
        <f>SUMIF(A:A,A84,L:L)</f>
        <v>3686.424931377112</v>
      </c>
      <c r="N84" s="3">
        <f t="shared" si="11"/>
        <v>0.10458540721665006</v>
      </c>
      <c r="O84" s="7">
        <f t="shared" si="12"/>
        <v>9.561563382628387</v>
      </c>
      <c r="P84" s="3">
        <f t="shared" si="13"/>
        <v>0.10458540721665006</v>
      </c>
      <c r="Q84" s="3">
        <f>IF(ISNUMBER(P84),SUMIF(A:A,A84,P:P),"")</f>
        <v>0.8381764706493943</v>
      </c>
      <c r="R84" s="3">
        <f t="shared" si="14"/>
        <v>0.12477731227126955</v>
      </c>
      <c r="S84" s="8">
        <f t="shared" si="15"/>
        <v>8.014277449941947</v>
      </c>
    </row>
    <row r="85" spans="1:19" ht="15">
      <c r="A85" s="1">
        <v>30</v>
      </c>
      <c r="B85" s="5">
        <v>0.625</v>
      </c>
      <c r="C85" s="1" t="s">
        <v>290</v>
      </c>
      <c r="D85" s="1">
        <v>4</v>
      </c>
      <c r="E85" s="1">
        <v>3</v>
      </c>
      <c r="F85" s="1" t="s">
        <v>323</v>
      </c>
      <c r="G85" s="2">
        <v>56.93319999999999</v>
      </c>
      <c r="H85" s="6">
        <f>1+_xlfn.COUNTIFS(A:A,A85,O:O,"&lt;"&amp;O85)</f>
        <v>4</v>
      </c>
      <c r="I85" s="2">
        <f>_xlfn.AVERAGEIF(A:A,A85,G:G)</f>
        <v>50.700647222222194</v>
      </c>
      <c r="J85" s="2">
        <f t="shared" si="8"/>
        <v>6.232552777777798</v>
      </c>
      <c r="K85" s="2">
        <f t="shared" si="9"/>
        <v>96.2325527777778</v>
      </c>
      <c r="L85" s="2">
        <f t="shared" si="10"/>
        <v>321.8073796370932</v>
      </c>
      <c r="M85" s="2">
        <f>SUMIF(A:A,A85,L:L)</f>
        <v>3686.424931377112</v>
      </c>
      <c r="N85" s="3">
        <f t="shared" si="11"/>
        <v>0.08729524827645897</v>
      </c>
      <c r="O85" s="7">
        <f t="shared" si="12"/>
        <v>11.455377236949463</v>
      </c>
      <c r="P85" s="3">
        <f t="shared" si="13"/>
        <v>0.08729524827645897</v>
      </c>
      <c r="Q85" s="3">
        <f>IF(ISNUMBER(P85),SUMIF(A:A,A85,P:P),"")</f>
        <v>0.8381764706493943</v>
      </c>
      <c r="R85" s="3">
        <f t="shared" si="14"/>
        <v>0.10414900839297625</v>
      </c>
      <c r="S85" s="8">
        <f t="shared" si="15"/>
        <v>9.601627662423711</v>
      </c>
    </row>
    <row r="86" spans="1:19" ht="15">
      <c r="A86" s="1">
        <v>30</v>
      </c>
      <c r="B86" s="5">
        <v>0.625</v>
      </c>
      <c r="C86" s="1" t="s">
        <v>290</v>
      </c>
      <c r="D86" s="1">
        <v>4</v>
      </c>
      <c r="E86" s="1">
        <v>1</v>
      </c>
      <c r="F86" s="1" t="s">
        <v>321</v>
      </c>
      <c r="G86" s="2">
        <v>48.915433333333304</v>
      </c>
      <c r="H86" s="6">
        <f>1+_xlfn.COUNTIFS(A:A,A86,O:O,"&lt;"&amp;O86)</f>
        <v>5</v>
      </c>
      <c r="I86" s="2">
        <f>_xlfn.AVERAGEIF(A:A,A86,G:G)</f>
        <v>50.700647222222194</v>
      </c>
      <c r="J86" s="2">
        <f t="shared" si="8"/>
        <v>-1.7852138888888902</v>
      </c>
      <c r="K86" s="2">
        <f t="shared" si="9"/>
        <v>88.21478611111111</v>
      </c>
      <c r="L86" s="2">
        <f t="shared" si="10"/>
        <v>198.91690340068274</v>
      </c>
      <c r="M86" s="2">
        <f>SUMIF(A:A,A86,L:L)</f>
        <v>3686.424931377112</v>
      </c>
      <c r="N86" s="3">
        <f t="shared" si="11"/>
        <v>0.05395929853544441</v>
      </c>
      <c r="O86" s="7">
        <f t="shared" si="12"/>
        <v>18.532487025255286</v>
      </c>
      <c r="P86" s="3">
        <f t="shared" si="13"/>
        <v>0.05395929853544441</v>
      </c>
      <c r="Q86" s="3">
        <f>IF(ISNUMBER(P86),SUMIF(A:A,A86,P:P),"")</f>
        <v>0.8381764706493943</v>
      </c>
      <c r="R86" s="3">
        <f t="shared" si="14"/>
        <v>0.06437701417893339</v>
      </c>
      <c r="S86" s="8">
        <f t="shared" si="15"/>
        <v>15.533494567184167</v>
      </c>
    </row>
    <row r="87" spans="1:19" ht="15">
      <c r="A87" s="1">
        <v>30</v>
      </c>
      <c r="B87" s="5">
        <v>0.625</v>
      </c>
      <c r="C87" s="1" t="s">
        <v>290</v>
      </c>
      <c r="D87" s="1">
        <v>4</v>
      </c>
      <c r="E87" s="1">
        <v>9</v>
      </c>
      <c r="F87" s="1" t="s">
        <v>329</v>
      </c>
      <c r="G87" s="2">
        <v>48.6456</v>
      </c>
      <c r="H87" s="6">
        <f>1+_xlfn.COUNTIFS(A:A,A87,O:O,"&lt;"&amp;O87)</f>
        <v>6</v>
      </c>
      <c r="I87" s="2">
        <f>_xlfn.AVERAGEIF(A:A,A87,G:G)</f>
        <v>50.700647222222194</v>
      </c>
      <c r="J87" s="2">
        <f t="shared" si="8"/>
        <v>-2.0550472222221927</v>
      </c>
      <c r="K87" s="2">
        <f t="shared" si="9"/>
        <v>87.94495277777781</v>
      </c>
      <c r="L87" s="2">
        <f t="shared" si="10"/>
        <v>195.72236827442566</v>
      </c>
      <c r="M87" s="2">
        <f>SUMIF(A:A,A87,L:L)</f>
        <v>3686.424931377112</v>
      </c>
      <c r="N87" s="3">
        <f t="shared" si="11"/>
        <v>0.053092731282421916</v>
      </c>
      <c r="O87" s="7">
        <f t="shared" si="12"/>
        <v>18.83496998262515</v>
      </c>
      <c r="P87" s="3">
        <f t="shared" si="13"/>
        <v>0.053092731282421916</v>
      </c>
      <c r="Q87" s="3">
        <f>IF(ISNUMBER(P87),SUMIF(A:A,A87,P:P),"")</f>
        <v>0.8381764706493943</v>
      </c>
      <c r="R87" s="3">
        <f t="shared" si="14"/>
        <v>0.06334314209666043</v>
      </c>
      <c r="S87" s="8">
        <f t="shared" si="15"/>
        <v>15.78702866482403</v>
      </c>
    </row>
    <row r="88" spans="1:19" ht="15">
      <c r="A88" s="1">
        <v>30</v>
      </c>
      <c r="B88" s="5">
        <v>0.625</v>
      </c>
      <c r="C88" s="1" t="s">
        <v>290</v>
      </c>
      <c r="D88" s="1">
        <v>4</v>
      </c>
      <c r="E88" s="1">
        <v>11</v>
      </c>
      <c r="F88" s="1" t="s">
        <v>331</v>
      </c>
      <c r="G88" s="2">
        <v>48.258733333333296</v>
      </c>
      <c r="H88" s="6">
        <f>1+_xlfn.COUNTIFS(A:A,A88,O:O,"&lt;"&amp;O88)</f>
        <v>7</v>
      </c>
      <c r="I88" s="2">
        <f>_xlfn.AVERAGEIF(A:A,A88,G:G)</f>
        <v>50.700647222222194</v>
      </c>
      <c r="J88" s="2">
        <f t="shared" si="8"/>
        <v>-2.441913888888898</v>
      </c>
      <c r="K88" s="2">
        <f t="shared" si="9"/>
        <v>87.5580861111111</v>
      </c>
      <c r="L88" s="2">
        <f t="shared" si="10"/>
        <v>191.2315823567333</v>
      </c>
      <c r="M88" s="2">
        <f>SUMIF(A:A,A88,L:L)</f>
        <v>3686.424931377112</v>
      </c>
      <c r="N88" s="3">
        <f t="shared" si="11"/>
        <v>0.05187453587595401</v>
      </c>
      <c r="O88" s="7">
        <f t="shared" si="12"/>
        <v>19.277280906980437</v>
      </c>
      <c r="P88" s="3">
        <f t="shared" si="13"/>
        <v>0.05187453587595401</v>
      </c>
      <c r="Q88" s="3">
        <f>IF(ISNUMBER(P88),SUMIF(A:A,A88,P:P),"")</f>
        <v>0.8381764706493943</v>
      </c>
      <c r="R88" s="3">
        <f t="shared" si="14"/>
        <v>0.06188975435657739</v>
      </c>
      <c r="S88" s="8">
        <f t="shared" si="15"/>
        <v>16.157763274329817</v>
      </c>
    </row>
    <row r="89" spans="1:19" ht="15">
      <c r="A89" s="1">
        <v>30</v>
      </c>
      <c r="B89" s="5">
        <v>0.625</v>
      </c>
      <c r="C89" s="1" t="s">
        <v>290</v>
      </c>
      <c r="D89" s="1">
        <v>4</v>
      </c>
      <c r="E89" s="1">
        <v>4</v>
      </c>
      <c r="F89" s="1" t="s">
        <v>324</v>
      </c>
      <c r="G89" s="2">
        <v>43.992399999999996</v>
      </c>
      <c r="H89" s="6">
        <f>1+_xlfn.COUNTIFS(A:A,A89,O:O,"&lt;"&amp;O89)</f>
        <v>9</v>
      </c>
      <c r="I89" s="2">
        <f>_xlfn.AVERAGEIF(A:A,A89,G:G)</f>
        <v>50.700647222222194</v>
      </c>
      <c r="J89" s="2">
        <f t="shared" si="8"/>
        <v>-6.708247222222198</v>
      </c>
      <c r="K89" s="2">
        <f t="shared" si="9"/>
        <v>83.2917527777778</v>
      </c>
      <c r="L89" s="2">
        <f t="shared" si="10"/>
        <v>148.04335449838038</v>
      </c>
      <c r="M89" s="2">
        <f>SUMIF(A:A,A89,L:L)</f>
        <v>3686.424931377112</v>
      </c>
      <c r="N89" s="3">
        <f t="shared" si="11"/>
        <v>0.04015905850633363</v>
      </c>
      <c r="O89" s="7">
        <f t="shared" si="12"/>
        <v>24.900982174228172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30</v>
      </c>
      <c r="B90" s="5">
        <v>0.625</v>
      </c>
      <c r="C90" s="1" t="s">
        <v>290</v>
      </c>
      <c r="D90" s="1">
        <v>4</v>
      </c>
      <c r="E90" s="1">
        <v>5</v>
      </c>
      <c r="F90" s="1" t="s">
        <v>325</v>
      </c>
      <c r="G90" s="2">
        <v>45.081199999999995</v>
      </c>
      <c r="H90" s="6">
        <f>1+_xlfn.COUNTIFS(A:A,A90,O:O,"&lt;"&amp;O90)</f>
        <v>8</v>
      </c>
      <c r="I90" s="2">
        <f>_xlfn.AVERAGEIF(A:A,A90,G:G)</f>
        <v>50.700647222222194</v>
      </c>
      <c r="J90" s="2">
        <f t="shared" si="8"/>
        <v>-5.619447222222199</v>
      </c>
      <c r="K90" s="2">
        <f t="shared" si="9"/>
        <v>84.38055277777781</v>
      </c>
      <c r="L90" s="2">
        <f t="shared" si="10"/>
        <v>158.03762959533128</v>
      </c>
      <c r="M90" s="2">
        <f>SUMIF(A:A,A90,L:L)</f>
        <v>3686.424931377112</v>
      </c>
      <c r="N90" s="3">
        <f t="shared" si="11"/>
        <v>0.04287016080273043</v>
      </c>
      <c r="O90" s="7">
        <f t="shared" si="12"/>
        <v>23.32624793738374</v>
      </c>
      <c r="P90" s="3">
        <f t="shared" si="13"/>
      </c>
      <c r="Q90" s="3">
        <f>IF(ISNUMBER(P90),SUMIF(A:A,A90,P:P),"")</f>
      </c>
      <c r="R90" s="3">
        <f t="shared" si="14"/>
      </c>
      <c r="S90" s="8">
        <f t="shared" si="15"/>
      </c>
    </row>
    <row r="91" spans="1:19" ht="15">
      <c r="A91" s="1">
        <v>30</v>
      </c>
      <c r="B91" s="5">
        <v>0.625</v>
      </c>
      <c r="C91" s="1" t="s">
        <v>290</v>
      </c>
      <c r="D91" s="1">
        <v>4</v>
      </c>
      <c r="E91" s="1">
        <v>6</v>
      </c>
      <c r="F91" s="1" t="s">
        <v>326</v>
      </c>
      <c r="G91" s="2">
        <v>33.6623333333333</v>
      </c>
      <c r="H91" s="6">
        <f>1+_xlfn.COUNTIFS(A:A,A91,O:O,"&lt;"&amp;O91)</f>
        <v>11</v>
      </c>
      <c r="I91" s="2">
        <f>_xlfn.AVERAGEIF(A:A,A91,G:G)</f>
        <v>50.700647222222194</v>
      </c>
      <c r="J91" s="2">
        <f t="shared" si="8"/>
        <v>-17.038313888888894</v>
      </c>
      <c r="K91" s="2">
        <f t="shared" si="9"/>
        <v>72.9616861111111</v>
      </c>
      <c r="L91" s="2">
        <f t="shared" si="10"/>
        <v>79.6547098684866</v>
      </c>
      <c r="M91" s="2">
        <f>SUMIF(A:A,A91,L:L)</f>
        <v>3686.424931377112</v>
      </c>
      <c r="N91" s="3">
        <f t="shared" si="11"/>
        <v>0.021607576812565272</v>
      </c>
      <c r="O91" s="7">
        <f t="shared" si="12"/>
        <v>46.28006225198183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30</v>
      </c>
      <c r="B92" s="5">
        <v>0.625</v>
      </c>
      <c r="C92" s="1" t="s">
        <v>290</v>
      </c>
      <c r="D92" s="1">
        <v>4</v>
      </c>
      <c r="E92" s="1">
        <v>10</v>
      </c>
      <c r="F92" s="1" t="s">
        <v>330</v>
      </c>
      <c r="G92" s="2">
        <v>42.5525</v>
      </c>
      <c r="H92" s="6">
        <f>1+_xlfn.COUNTIFS(A:A,A92,O:O,"&lt;"&amp;O92)</f>
        <v>10</v>
      </c>
      <c r="I92" s="2">
        <f>_xlfn.AVERAGEIF(A:A,A92,G:G)</f>
        <v>50.700647222222194</v>
      </c>
      <c r="J92" s="2">
        <f t="shared" si="8"/>
        <v>-8.148147222222192</v>
      </c>
      <c r="K92" s="2">
        <f t="shared" si="9"/>
        <v>81.85185277777781</v>
      </c>
      <c r="L92" s="2">
        <f t="shared" si="10"/>
        <v>135.79021617187252</v>
      </c>
      <c r="M92" s="2">
        <f>SUMIF(A:A,A92,L:L)</f>
        <v>3686.424931377112</v>
      </c>
      <c r="N92" s="3">
        <f t="shared" si="11"/>
        <v>0.036835204486626104</v>
      </c>
      <c r="O92" s="7">
        <f t="shared" si="12"/>
        <v>27.147942136796708</v>
      </c>
      <c r="P92" s="3">
        <f t="shared" si="13"/>
      </c>
      <c r="Q92" s="3">
        <f>IF(ISNUMBER(P92),SUMIF(A:A,A92,P:P),"")</f>
      </c>
      <c r="R92" s="3">
        <f t="shared" si="14"/>
      </c>
      <c r="S92" s="8">
        <f t="shared" si="15"/>
      </c>
    </row>
    <row r="93" spans="1:19" ht="15">
      <c r="A93" s="1">
        <v>30</v>
      </c>
      <c r="B93" s="5">
        <v>0.625</v>
      </c>
      <c r="C93" s="1" t="s">
        <v>290</v>
      </c>
      <c r="D93" s="1">
        <v>4</v>
      </c>
      <c r="E93" s="1">
        <v>13</v>
      </c>
      <c r="F93" s="1" t="s">
        <v>332</v>
      </c>
      <c r="G93" s="2">
        <v>32.6642</v>
      </c>
      <c r="H93" s="6">
        <f>1+_xlfn.COUNTIFS(A:A,A93,O:O,"&lt;"&amp;O93)</f>
        <v>12</v>
      </c>
      <c r="I93" s="2">
        <f>_xlfn.AVERAGEIF(A:A,A93,G:G)</f>
        <v>50.700647222222194</v>
      </c>
      <c r="J93" s="2">
        <f t="shared" si="8"/>
        <v>-18.036447222222193</v>
      </c>
      <c r="K93" s="2">
        <f t="shared" si="9"/>
        <v>71.9635527777778</v>
      </c>
      <c r="L93" s="2">
        <f t="shared" si="10"/>
        <v>75.02438294743884</v>
      </c>
      <c r="M93" s="2">
        <f>SUMIF(A:A,A93,L:L)</f>
        <v>3686.424931377112</v>
      </c>
      <c r="N93" s="3">
        <f t="shared" si="11"/>
        <v>0.02035152874235052</v>
      </c>
      <c r="O93" s="7">
        <f t="shared" si="12"/>
        <v>49.13635789526955</v>
      </c>
      <c r="P93" s="3">
        <f t="shared" si="13"/>
      </c>
      <c r="Q93" s="3">
        <f>IF(ISNUMBER(P93),SUMIF(A:A,A93,P:P),"")</f>
      </c>
      <c r="R93" s="3">
        <f t="shared" si="14"/>
      </c>
      <c r="S93" s="8">
        <f t="shared" si="15"/>
      </c>
    </row>
    <row r="94" spans="1:19" ht="15">
      <c r="A94" s="1">
        <v>31</v>
      </c>
      <c r="B94" s="5">
        <v>0.6458333333333334</v>
      </c>
      <c r="C94" s="1" t="s">
        <v>290</v>
      </c>
      <c r="D94" s="1">
        <v>5</v>
      </c>
      <c r="E94" s="1">
        <v>7</v>
      </c>
      <c r="F94" s="1" t="s">
        <v>336</v>
      </c>
      <c r="G94" s="2">
        <v>64.1158666666667</v>
      </c>
      <c r="H94" s="6">
        <f>1+_xlfn.COUNTIFS(A:A,A94,O:O,"&lt;"&amp;O94)</f>
        <v>1</v>
      </c>
      <c r="I94" s="2">
        <f>_xlfn.AVERAGEIF(A:A,A94,G:G)</f>
        <v>45.08286666666666</v>
      </c>
      <c r="J94" s="2">
        <f t="shared" si="8"/>
        <v>19.033000000000044</v>
      </c>
      <c r="K94" s="2">
        <f t="shared" si="9"/>
        <v>109.03300000000004</v>
      </c>
      <c r="L94" s="2">
        <f t="shared" si="10"/>
        <v>693.6586633772326</v>
      </c>
      <c r="M94" s="2">
        <f>SUMIF(A:A,A94,L:L)</f>
        <v>3008.537335315942</v>
      </c>
      <c r="N94" s="3">
        <f t="shared" si="11"/>
        <v>0.2305634220438843</v>
      </c>
      <c r="O94" s="7">
        <f t="shared" si="12"/>
        <v>4.337201413542799</v>
      </c>
      <c r="P94" s="3">
        <f t="shared" si="13"/>
        <v>0.2305634220438843</v>
      </c>
      <c r="Q94" s="3">
        <f>IF(ISNUMBER(P94),SUMIF(A:A,A94,P:P),"")</f>
        <v>0.9795430643934548</v>
      </c>
      <c r="R94" s="3">
        <f t="shared" si="14"/>
        <v>0.23537854579844533</v>
      </c>
      <c r="S94" s="8">
        <f t="shared" si="15"/>
        <v>4.248475563513337</v>
      </c>
    </row>
    <row r="95" spans="1:19" ht="15">
      <c r="A95" s="1">
        <v>31</v>
      </c>
      <c r="B95" s="5">
        <v>0.6458333333333334</v>
      </c>
      <c r="C95" s="1" t="s">
        <v>290</v>
      </c>
      <c r="D95" s="1">
        <v>5</v>
      </c>
      <c r="E95" s="1">
        <v>1</v>
      </c>
      <c r="F95" s="1" t="s">
        <v>333</v>
      </c>
      <c r="G95" s="2">
        <v>60.7657</v>
      </c>
      <c r="H95" s="6">
        <f>1+_xlfn.COUNTIFS(A:A,A95,O:O,"&lt;"&amp;O95)</f>
        <v>2</v>
      </c>
      <c r="I95" s="2">
        <f>_xlfn.AVERAGEIF(A:A,A95,G:G)</f>
        <v>45.08286666666666</v>
      </c>
      <c r="J95" s="2">
        <f t="shared" si="8"/>
        <v>15.682833333333342</v>
      </c>
      <c r="K95" s="2">
        <f t="shared" si="9"/>
        <v>105.68283333333335</v>
      </c>
      <c r="L95" s="2">
        <f t="shared" si="10"/>
        <v>567.3463705391985</v>
      </c>
      <c r="M95" s="2">
        <f>SUMIF(A:A,A95,L:L)</f>
        <v>3008.537335315942</v>
      </c>
      <c r="N95" s="3">
        <f t="shared" si="11"/>
        <v>0.18857880335382923</v>
      </c>
      <c r="O95" s="7">
        <f t="shared" si="12"/>
        <v>5.302822916548613</v>
      </c>
      <c r="P95" s="3">
        <f t="shared" si="13"/>
        <v>0.18857880335382923</v>
      </c>
      <c r="Q95" s="3">
        <f>IF(ISNUMBER(P95),SUMIF(A:A,A95,P:P),"")</f>
        <v>0.9795430643934548</v>
      </c>
      <c r="R95" s="3">
        <f t="shared" si="14"/>
        <v>0.19251711354885612</v>
      </c>
      <c r="S95" s="8">
        <f t="shared" si="15"/>
        <v>5.194343409611866</v>
      </c>
    </row>
    <row r="96" spans="1:19" ht="15">
      <c r="A96" s="1">
        <v>31</v>
      </c>
      <c r="B96" s="5">
        <v>0.6458333333333334</v>
      </c>
      <c r="C96" s="1" t="s">
        <v>290</v>
      </c>
      <c r="D96" s="1">
        <v>5</v>
      </c>
      <c r="E96" s="1">
        <v>9</v>
      </c>
      <c r="F96" s="1" t="s">
        <v>338</v>
      </c>
      <c r="G96" s="2">
        <v>51.683133333333295</v>
      </c>
      <c r="H96" s="6">
        <f>1+_xlfn.COUNTIFS(A:A,A96,O:O,"&lt;"&amp;O96)</f>
        <v>3</v>
      </c>
      <c r="I96" s="2">
        <f>_xlfn.AVERAGEIF(A:A,A96,G:G)</f>
        <v>45.08286666666666</v>
      </c>
      <c r="J96" s="2">
        <f t="shared" si="8"/>
        <v>6.600266666666634</v>
      </c>
      <c r="K96" s="2">
        <f t="shared" si="9"/>
        <v>96.60026666666664</v>
      </c>
      <c r="L96" s="2">
        <f t="shared" si="10"/>
        <v>328.9862642849323</v>
      </c>
      <c r="M96" s="2">
        <f>SUMIF(A:A,A96,L:L)</f>
        <v>3008.537335315942</v>
      </c>
      <c r="N96" s="3">
        <f t="shared" si="11"/>
        <v>0.10935089966247129</v>
      </c>
      <c r="O96" s="7">
        <f t="shared" si="12"/>
        <v>9.144872178341988</v>
      </c>
      <c r="P96" s="3">
        <f t="shared" si="13"/>
        <v>0.10935089966247129</v>
      </c>
      <c r="Q96" s="3">
        <f>IF(ISNUMBER(P96),SUMIF(A:A,A96,P:P),"")</f>
        <v>0.9795430643934548</v>
      </c>
      <c r="R96" s="3">
        <f t="shared" si="14"/>
        <v>0.11163460151717036</v>
      </c>
      <c r="S96" s="8">
        <f t="shared" si="15"/>
        <v>8.95779611705956</v>
      </c>
    </row>
    <row r="97" spans="1:19" ht="15">
      <c r="A97" s="1">
        <v>31</v>
      </c>
      <c r="B97" s="5">
        <v>0.6458333333333334</v>
      </c>
      <c r="C97" s="1" t="s">
        <v>290</v>
      </c>
      <c r="D97" s="1">
        <v>5</v>
      </c>
      <c r="E97" s="1">
        <v>2</v>
      </c>
      <c r="F97" s="1" t="s">
        <v>334</v>
      </c>
      <c r="G97" s="2">
        <v>50.4230333333333</v>
      </c>
      <c r="H97" s="6">
        <f>1+_xlfn.COUNTIFS(A:A,A97,O:O,"&lt;"&amp;O97)</f>
        <v>4</v>
      </c>
      <c r="I97" s="2">
        <f>_xlfn.AVERAGEIF(A:A,A97,G:G)</f>
        <v>45.08286666666666</v>
      </c>
      <c r="J97" s="2">
        <f t="shared" si="8"/>
        <v>5.34016666666664</v>
      </c>
      <c r="K97" s="2">
        <f t="shared" si="9"/>
        <v>95.34016666666665</v>
      </c>
      <c r="L97" s="2">
        <f t="shared" si="10"/>
        <v>305.02995960608195</v>
      </c>
      <c r="M97" s="2">
        <f>SUMIF(A:A,A97,L:L)</f>
        <v>3008.537335315942</v>
      </c>
      <c r="N97" s="3">
        <f t="shared" si="11"/>
        <v>0.10138812506179158</v>
      </c>
      <c r="O97" s="7">
        <f t="shared" si="12"/>
        <v>9.86308800355608</v>
      </c>
      <c r="P97" s="3">
        <f t="shared" si="13"/>
        <v>0.10138812506179158</v>
      </c>
      <c r="Q97" s="3">
        <f>IF(ISNUMBER(P97),SUMIF(A:A,A97,P:P),"")</f>
        <v>0.9795430643934548</v>
      </c>
      <c r="R97" s="3">
        <f t="shared" si="14"/>
        <v>0.10350553104530667</v>
      </c>
      <c r="S97" s="8">
        <f t="shared" si="15"/>
        <v>9.661319447385646</v>
      </c>
    </row>
    <row r="98" spans="1:19" ht="15">
      <c r="A98" s="1">
        <v>31</v>
      </c>
      <c r="B98" s="5">
        <v>0.6458333333333334</v>
      </c>
      <c r="C98" s="1" t="s">
        <v>290</v>
      </c>
      <c r="D98" s="1">
        <v>5</v>
      </c>
      <c r="E98" s="1">
        <v>13</v>
      </c>
      <c r="F98" s="1" t="s">
        <v>342</v>
      </c>
      <c r="G98" s="2">
        <v>46.641266666666695</v>
      </c>
      <c r="H98" s="6">
        <f>1+_xlfn.COUNTIFS(A:A,A98,O:O,"&lt;"&amp;O98)</f>
        <v>5</v>
      </c>
      <c r="I98" s="2">
        <f>_xlfn.AVERAGEIF(A:A,A98,G:G)</f>
        <v>45.08286666666666</v>
      </c>
      <c r="J98" s="2">
        <f t="shared" si="8"/>
        <v>1.5584000000000344</v>
      </c>
      <c r="K98" s="2">
        <f t="shared" si="9"/>
        <v>91.55840000000003</v>
      </c>
      <c r="L98" s="2">
        <f t="shared" si="10"/>
        <v>243.10756506831012</v>
      </c>
      <c r="M98" s="2">
        <f>SUMIF(A:A,A98,L:L)</f>
        <v>3008.537335315942</v>
      </c>
      <c r="N98" s="3">
        <f t="shared" si="11"/>
        <v>0.0808058993367221</v>
      </c>
      <c r="O98" s="7">
        <f t="shared" si="12"/>
        <v>12.375334080906043</v>
      </c>
      <c r="P98" s="3">
        <f t="shared" si="13"/>
        <v>0.0808058993367221</v>
      </c>
      <c r="Q98" s="3">
        <f>IF(ISNUMBER(P98),SUMIF(A:A,A98,P:P),"")</f>
        <v>0.9795430643934548</v>
      </c>
      <c r="R98" s="3">
        <f t="shared" si="14"/>
        <v>0.08249346279304023</v>
      </c>
      <c r="S98" s="8">
        <f t="shared" si="15"/>
        <v>12.122172668503467</v>
      </c>
    </row>
    <row r="99" spans="1:19" ht="15">
      <c r="A99" s="1">
        <v>31</v>
      </c>
      <c r="B99" s="5">
        <v>0.6458333333333334</v>
      </c>
      <c r="C99" s="1" t="s">
        <v>290</v>
      </c>
      <c r="D99" s="1">
        <v>5</v>
      </c>
      <c r="E99" s="1">
        <v>5</v>
      </c>
      <c r="F99" s="1" t="s">
        <v>335</v>
      </c>
      <c r="G99" s="2">
        <v>38.1633</v>
      </c>
      <c r="H99" s="6">
        <f>1+_xlfn.COUNTIFS(A:A,A99,O:O,"&lt;"&amp;O99)</f>
        <v>10</v>
      </c>
      <c r="I99" s="2">
        <f>_xlfn.AVERAGEIF(A:A,A99,G:G)</f>
        <v>45.08286666666666</v>
      </c>
      <c r="J99" s="2">
        <f t="shared" si="8"/>
        <v>-6.919566666666661</v>
      </c>
      <c r="K99" s="2">
        <f t="shared" si="9"/>
        <v>83.08043333333333</v>
      </c>
      <c r="L99" s="2">
        <f t="shared" si="10"/>
        <v>146.17813781720398</v>
      </c>
      <c r="M99" s="2">
        <f>SUMIF(A:A,A99,L:L)</f>
        <v>3008.537335315942</v>
      </c>
      <c r="N99" s="3">
        <f t="shared" si="11"/>
        <v>0.048587775894046885</v>
      </c>
      <c r="O99" s="7">
        <f t="shared" si="12"/>
        <v>20.581308397006147</v>
      </c>
      <c r="P99" s="3">
        <f t="shared" si="13"/>
        <v>0.048587775894046885</v>
      </c>
      <c r="Q99" s="3">
        <f>IF(ISNUMBER(P99),SUMIF(A:A,A99,P:P),"")</f>
        <v>0.9795430643934548</v>
      </c>
      <c r="R99" s="3">
        <f t="shared" si="14"/>
        <v>0.04960249085540004</v>
      </c>
      <c r="S99" s="8">
        <f t="shared" si="15"/>
        <v>20.16027789643015</v>
      </c>
    </row>
    <row r="100" spans="1:19" ht="15">
      <c r="A100" s="1">
        <v>31</v>
      </c>
      <c r="B100" s="5">
        <v>0.6458333333333334</v>
      </c>
      <c r="C100" s="1" t="s">
        <v>290</v>
      </c>
      <c r="D100" s="1">
        <v>5</v>
      </c>
      <c r="E100" s="1">
        <v>8</v>
      </c>
      <c r="F100" s="1" t="s">
        <v>337</v>
      </c>
      <c r="G100" s="2">
        <v>38.1689333333333</v>
      </c>
      <c r="H100" s="6">
        <f>1+_xlfn.COUNTIFS(A:A,A100,O:O,"&lt;"&amp;O100)</f>
        <v>9</v>
      </c>
      <c r="I100" s="2">
        <f>_xlfn.AVERAGEIF(A:A,A100,G:G)</f>
        <v>45.08286666666666</v>
      </c>
      <c r="J100" s="2">
        <f t="shared" si="8"/>
        <v>-6.913933333333361</v>
      </c>
      <c r="K100" s="2">
        <f t="shared" si="9"/>
        <v>83.08606666666664</v>
      </c>
      <c r="L100" s="2">
        <f t="shared" si="10"/>
        <v>146.2275543787144</v>
      </c>
      <c r="M100" s="2">
        <f>SUMIF(A:A,A100,L:L)</f>
        <v>3008.537335315942</v>
      </c>
      <c r="N100" s="3">
        <f t="shared" si="11"/>
        <v>0.04860420133804265</v>
      </c>
      <c r="O100" s="7">
        <f t="shared" si="12"/>
        <v>20.574353090281047</v>
      </c>
      <c r="P100" s="3">
        <f t="shared" si="13"/>
        <v>0.04860420133804265</v>
      </c>
      <c r="Q100" s="3">
        <f>IF(ISNUMBER(P100),SUMIF(A:A,A100,P:P),"")</f>
        <v>0.9795430643934548</v>
      </c>
      <c r="R100" s="3">
        <f t="shared" si="14"/>
        <v>0.04961925933102182</v>
      </c>
      <c r="S100" s="8">
        <f t="shared" si="15"/>
        <v>20.153464873966847</v>
      </c>
    </row>
    <row r="101" spans="1:19" ht="15">
      <c r="A101" s="1">
        <v>31</v>
      </c>
      <c r="B101" s="5">
        <v>0.6458333333333334</v>
      </c>
      <c r="C101" s="1" t="s">
        <v>290</v>
      </c>
      <c r="D101" s="1">
        <v>5</v>
      </c>
      <c r="E101" s="1">
        <v>10</v>
      </c>
      <c r="F101" s="1" t="s">
        <v>339</v>
      </c>
      <c r="G101" s="2">
        <v>38.6226333333333</v>
      </c>
      <c r="H101" s="6">
        <f>1+_xlfn.COUNTIFS(A:A,A101,O:O,"&lt;"&amp;O101)</f>
        <v>8</v>
      </c>
      <c r="I101" s="2">
        <f>_xlfn.AVERAGEIF(A:A,A101,G:G)</f>
        <v>45.08286666666666</v>
      </c>
      <c r="J101" s="2">
        <f t="shared" si="8"/>
        <v>-6.460233333333363</v>
      </c>
      <c r="K101" s="2">
        <f t="shared" si="9"/>
        <v>83.53976666666664</v>
      </c>
      <c r="L101" s="2">
        <f t="shared" si="10"/>
        <v>150.26283589260382</v>
      </c>
      <c r="M101" s="2">
        <f>SUMIF(A:A,A101,L:L)</f>
        <v>3008.537335315942</v>
      </c>
      <c r="N101" s="3">
        <f t="shared" si="11"/>
        <v>0.049945478199233964</v>
      </c>
      <c r="O101" s="7">
        <f t="shared" si="12"/>
        <v>20.021832527280466</v>
      </c>
      <c r="P101" s="3">
        <f t="shared" si="13"/>
        <v>0.049945478199233964</v>
      </c>
      <c r="Q101" s="3">
        <f>IF(ISNUMBER(P101),SUMIF(A:A,A101,P:P),"")</f>
        <v>0.9795430643934548</v>
      </c>
      <c r="R101" s="3">
        <f t="shared" si="14"/>
        <v>0.05098854763487179</v>
      </c>
      <c r="S101" s="8">
        <f t="shared" si="15"/>
        <v>19.612247188544863</v>
      </c>
    </row>
    <row r="102" spans="1:19" ht="15">
      <c r="A102" s="1">
        <v>31</v>
      </c>
      <c r="B102" s="5">
        <v>0.6458333333333334</v>
      </c>
      <c r="C102" s="1" t="s">
        <v>290</v>
      </c>
      <c r="D102" s="1">
        <v>5</v>
      </c>
      <c r="E102" s="1">
        <v>11</v>
      </c>
      <c r="F102" s="1" t="s">
        <v>340</v>
      </c>
      <c r="G102" s="2">
        <v>39.742566666666704</v>
      </c>
      <c r="H102" s="6">
        <f>1+_xlfn.COUNTIFS(A:A,A102,O:O,"&lt;"&amp;O102)</f>
        <v>7</v>
      </c>
      <c r="I102" s="2">
        <f>_xlfn.AVERAGEIF(A:A,A102,G:G)</f>
        <v>45.08286666666666</v>
      </c>
      <c r="J102" s="2">
        <f t="shared" si="8"/>
        <v>-5.3402999999999565</v>
      </c>
      <c r="K102" s="2">
        <f t="shared" si="9"/>
        <v>84.65970000000004</v>
      </c>
      <c r="L102" s="2">
        <f t="shared" si="10"/>
        <v>160.70686641681573</v>
      </c>
      <c r="M102" s="2">
        <f>SUMIF(A:A,A102,L:L)</f>
        <v>3008.537335315942</v>
      </c>
      <c r="N102" s="3">
        <f t="shared" si="11"/>
        <v>0.05341694268851049</v>
      </c>
      <c r="O102" s="7">
        <f t="shared" si="12"/>
        <v>18.720652094060995</v>
      </c>
      <c r="P102" s="3">
        <f t="shared" si="13"/>
        <v>0.05341694268851049</v>
      </c>
      <c r="Q102" s="3">
        <f>IF(ISNUMBER(P102),SUMIF(A:A,A102,P:P),"")</f>
        <v>0.9795430643934548</v>
      </c>
      <c r="R102" s="3">
        <f t="shared" si="14"/>
        <v>0.05453251074937365</v>
      </c>
      <c r="S102" s="8">
        <f t="shared" si="15"/>
        <v>18.337684919660255</v>
      </c>
    </row>
    <row r="103" spans="1:19" ht="15">
      <c r="A103" s="1">
        <v>31</v>
      </c>
      <c r="B103" s="5">
        <v>0.6458333333333334</v>
      </c>
      <c r="C103" s="1" t="s">
        <v>290</v>
      </c>
      <c r="D103" s="1">
        <v>5</v>
      </c>
      <c r="E103" s="1">
        <v>12</v>
      </c>
      <c r="F103" s="1" t="s">
        <v>341</v>
      </c>
      <c r="G103" s="2">
        <v>43.839299999999994</v>
      </c>
      <c r="H103" s="6">
        <f>1+_xlfn.COUNTIFS(A:A,A103,O:O,"&lt;"&amp;O103)</f>
        <v>6</v>
      </c>
      <c r="I103" s="2">
        <f>_xlfn.AVERAGEIF(A:A,A103,G:G)</f>
        <v>45.08286666666666</v>
      </c>
      <c r="J103" s="2">
        <f t="shared" si="8"/>
        <v>-1.2435666666666663</v>
      </c>
      <c r="K103" s="2">
        <f t="shared" si="9"/>
        <v>88.75643333333333</v>
      </c>
      <c r="L103" s="2">
        <f t="shared" si="10"/>
        <v>205.4876633964037</v>
      </c>
      <c r="M103" s="2">
        <f>SUMIF(A:A,A103,L:L)</f>
        <v>3008.537335315942</v>
      </c>
      <c r="N103" s="3">
        <f t="shared" si="11"/>
        <v>0.06830151681492241</v>
      </c>
      <c r="O103" s="7">
        <f t="shared" si="12"/>
        <v>14.640963285042616</v>
      </c>
      <c r="P103" s="3">
        <f t="shared" si="13"/>
        <v>0.06830151681492241</v>
      </c>
      <c r="Q103" s="3">
        <f>IF(ISNUMBER(P103),SUMIF(A:A,A103,P:P),"")</f>
        <v>0.9795430643934548</v>
      </c>
      <c r="R103" s="3">
        <f t="shared" si="14"/>
        <v>0.06972793672651396</v>
      </c>
      <c r="S103" s="8">
        <f t="shared" si="15"/>
        <v>14.341454041902708</v>
      </c>
    </row>
    <row r="104" spans="1:19" ht="15">
      <c r="A104" s="1">
        <v>31</v>
      </c>
      <c r="B104" s="5">
        <v>0.6458333333333334</v>
      </c>
      <c r="C104" s="1" t="s">
        <v>290</v>
      </c>
      <c r="D104" s="1">
        <v>5</v>
      </c>
      <c r="E104" s="1">
        <v>14</v>
      </c>
      <c r="F104" s="1" t="s">
        <v>343</v>
      </c>
      <c r="G104" s="2">
        <v>23.7458</v>
      </c>
      <c r="H104" s="6">
        <f>1+_xlfn.COUNTIFS(A:A,A104,O:O,"&lt;"&amp;O104)</f>
        <v>11</v>
      </c>
      <c r="I104" s="2">
        <f>_xlfn.AVERAGEIF(A:A,A104,G:G)</f>
        <v>45.08286666666666</v>
      </c>
      <c r="J104" s="2">
        <f t="shared" si="8"/>
        <v>-21.33706666666666</v>
      </c>
      <c r="K104" s="2">
        <f t="shared" si="9"/>
        <v>68.66293333333334</v>
      </c>
      <c r="L104" s="2">
        <f t="shared" si="10"/>
        <v>61.54545453844429</v>
      </c>
      <c r="M104" s="2">
        <f>SUMIF(A:A,A104,L:L)</f>
        <v>3008.537335315942</v>
      </c>
      <c r="N104" s="3">
        <f t="shared" si="11"/>
        <v>0.020456935606544862</v>
      </c>
      <c r="O104" s="7">
        <f t="shared" si="12"/>
        <v>48.883176797998345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37</v>
      </c>
      <c r="B105" s="5">
        <v>0.6493055555555556</v>
      </c>
      <c r="C105" s="1" t="s">
        <v>381</v>
      </c>
      <c r="D105" s="1">
        <v>4</v>
      </c>
      <c r="E105" s="1">
        <v>2</v>
      </c>
      <c r="F105" s="1" t="s">
        <v>400</v>
      </c>
      <c r="G105" s="2">
        <v>64.4310333333333</v>
      </c>
      <c r="H105" s="6">
        <f>1+_xlfn.COUNTIFS(A:A,A105,O:O,"&lt;"&amp;O105)</f>
        <v>1</v>
      </c>
      <c r="I105" s="2">
        <f>_xlfn.AVERAGEIF(A:A,A105,G:G)</f>
        <v>57.51137222222218</v>
      </c>
      <c r="J105" s="2">
        <f t="shared" si="8"/>
        <v>6.919661111111125</v>
      </c>
      <c r="K105" s="2">
        <f t="shared" si="9"/>
        <v>96.91966111111113</v>
      </c>
      <c r="L105" s="2">
        <f t="shared" si="10"/>
        <v>335.35164460098355</v>
      </c>
      <c r="M105" s="2">
        <f>SUMIF(A:A,A105,L:L)</f>
        <v>1388.707258321284</v>
      </c>
      <c r="N105" s="3">
        <f t="shared" si="11"/>
        <v>0.2414847640433362</v>
      </c>
      <c r="O105" s="7">
        <f t="shared" si="12"/>
        <v>4.141048003428253</v>
      </c>
      <c r="P105" s="3">
        <f t="shared" si="13"/>
        <v>0.2414847640433362</v>
      </c>
      <c r="Q105" s="3">
        <f>IF(ISNUMBER(P105),SUMIF(A:A,A105,P:P),"")</f>
        <v>1.0000000000000002</v>
      </c>
      <c r="R105" s="3">
        <f t="shared" si="14"/>
        <v>0.24148476404333613</v>
      </c>
      <c r="S105" s="8">
        <f t="shared" si="15"/>
        <v>4.141048003428254</v>
      </c>
    </row>
    <row r="106" spans="1:19" ht="15">
      <c r="A106" s="1">
        <v>37</v>
      </c>
      <c r="B106" s="5">
        <v>0.6493055555555556</v>
      </c>
      <c r="C106" s="1" t="s">
        <v>381</v>
      </c>
      <c r="D106" s="1">
        <v>4</v>
      </c>
      <c r="E106" s="1">
        <v>3</v>
      </c>
      <c r="F106" s="1" t="s">
        <v>401</v>
      </c>
      <c r="G106" s="2">
        <v>63.4813333333333</v>
      </c>
      <c r="H106" s="6">
        <f>1+_xlfn.COUNTIFS(A:A,A106,O:O,"&lt;"&amp;O106)</f>
        <v>2</v>
      </c>
      <c r="I106" s="2">
        <f>_xlfn.AVERAGEIF(A:A,A106,G:G)</f>
        <v>57.51137222222218</v>
      </c>
      <c r="J106" s="2">
        <f t="shared" si="8"/>
        <v>5.969961111111125</v>
      </c>
      <c r="K106" s="2">
        <f t="shared" si="9"/>
        <v>95.96996111111113</v>
      </c>
      <c r="L106" s="2">
        <f t="shared" si="10"/>
        <v>316.77687657486007</v>
      </c>
      <c r="M106" s="2">
        <f>SUMIF(A:A,A106,L:L)</f>
        <v>1388.707258321284</v>
      </c>
      <c r="N106" s="3">
        <f t="shared" si="11"/>
        <v>0.2281091818860302</v>
      </c>
      <c r="O106" s="7">
        <f t="shared" si="12"/>
        <v>4.383865619664658</v>
      </c>
      <c r="P106" s="3">
        <f t="shared" si="13"/>
        <v>0.2281091818860302</v>
      </c>
      <c r="Q106" s="3">
        <f>IF(ISNUMBER(P106),SUMIF(A:A,A106,P:P),"")</f>
        <v>1.0000000000000002</v>
      </c>
      <c r="R106" s="3">
        <f t="shared" si="14"/>
        <v>0.22810918188603013</v>
      </c>
      <c r="S106" s="8">
        <f t="shared" si="15"/>
        <v>4.383865619664659</v>
      </c>
    </row>
    <row r="107" spans="1:19" ht="15">
      <c r="A107" s="1">
        <v>37</v>
      </c>
      <c r="B107" s="5">
        <v>0.6493055555555556</v>
      </c>
      <c r="C107" s="1" t="s">
        <v>381</v>
      </c>
      <c r="D107" s="1">
        <v>4</v>
      </c>
      <c r="E107" s="1">
        <v>5</v>
      </c>
      <c r="F107" s="1" t="s">
        <v>403</v>
      </c>
      <c r="G107" s="2">
        <v>57.2644666666666</v>
      </c>
      <c r="H107" s="6">
        <f>1+_xlfn.COUNTIFS(A:A,A107,O:O,"&lt;"&amp;O107)</f>
        <v>3</v>
      </c>
      <c r="I107" s="2">
        <f>_xlfn.AVERAGEIF(A:A,A107,G:G)</f>
        <v>57.51137222222218</v>
      </c>
      <c r="J107" s="2">
        <f t="shared" si="8"/>
        <v>-0.24690555555557836</v>
      </c>
      <c r="K107" s="2">
        <f t="shared" si="9"/>
        <v>89.75309444444443</v>
      </c>
      <c r="L107" s="2">
        <f t="shared" si="10"/>
        <v>218.150603643056</v>
      </c>
      <c r="M107" s="2">
        <f>SUMIF(A:A,A107,L:L)</f>
        <v>1388.707258321284</v>
      </c>
      <c r="N107" s="3">
        <f t="shared" si="11"/>
        <v>0.15708897777834313</v>
      </c>
      <c r="O107" s="7">
        <f t="shared" si="12"/>
        <v>6.365819003616075</v>
      </c>
      <c r="P107" s="3">
        <f t="shared" si="13"/>
        <v>0.15708897777834313</v>
      </c>
      <c r="Q107" s="3">
        <f>IF(ISNUMBER(P107),SUMIF(A:A,A107,P:P),"")</f>
        <v>1.0000000000000002</v>
      </c>
      <c r="R107" s="3">
        <f t="shared" si="14"/>
        <v>0.1570889777783431</v>
      </c>
      <c r="S107" s="8">
        <f t="shared" si="15"/>
        <v>6.365819003616076</v>
      </c>
    </row>
    <row r="108" spans="1:19" ht="15">
      <c r="A108" s="1">
        <v>37</v>
      </c>
      <c r="B108" s="5">
        <v>0.6493055555555556</v>
      </c>
      <c r="C108" s="1" t="s">
        <v>381</v>
      </c>
      <c r="D108" s="1">
        <v>4</v>
      </c>
      <c r="E108" s="1">
        <v>4</v>
      </c>
      <c r="F108" s="1" t="s">
        <v>402</v>
      </c>
      <c r="G108" s="2">
        <v>55.0542333333333</v>
      </c>
      <c r="H108" s="6">
        <f>1+_xlfn.COUNTIFS(A:A,A108,O:O,"&lt;"&amp;O108)</f>
        <v>4</v>
      </c>
      <c r="I108" s="2">
        <f>_xlfn.AVERAGEIF(A:A,A108,G:G)</f>
        <v>57.51137222222218</v>
      </c>
      <c r="J108" s="2">
        <f t="shared" si="8"/>
        <v>-2.4571388888888777</v>
      </c>
      <c r="K108" s="2">
        <f t="shared" si="9"/>
        <v>87.54286111111112</v>
      </c>
      <c r="L108" s="2">
        <f t="shared" si="10"/>
        <v>191.05697207164087</v>
      </c>
      <c r="M108" s="2">
        <f>SUMIF(A:A,A108,L:L)</f>
        <v>1388.707258321284</v>
      </c>
      <c r="N108" s="3">
        <f t="shared" si="11"/>
        <v>0.1375790116504446</v>
      </c>
      <c r="O108" s="7">
        <f t="shared" si="12"/>
        <v>7.268550544183013</v>
      </c>
      <c r="P108" s="3">
        <f t="shared" si="13"/>
        <v>0.1375790116504446</v>
      </c>
      <c r="Q108" s="3">
        <f>IF(ISNUMBER(P108),SUMIF(A:A,A108,P:P),"")</f>
        <v>1.0000000000000002</v>
      </c>
      <c r="R108" s="3">
        <f t="shared" si="14"/>
        <v>0.13757901165044456</v>
      </c>
      <c r="S108" s="8">
        <f t="shared" si="15"/>
        <v>7.268550544183014</v>
      </c>
    </row>
    <row r="109" spans="1:19" ht="15">
      <c r="A109" s="1">
        <v>37</v>
      </c>
      <c r="B109" s="5">
        <v>0.6493055555555556</v>
      </c>
      <c r="C109" s="1" t="s">
        <v>381</v>
      </c>
      <c r="D109" s="1">
        <v>4</v>
      </c>
      <c r="E109" s="1">
        <v>1</v>
      </c>
      <c r="F109" s="1" t="s">
        <v>399</v>
      </c>
      <c r="G109" s="2">
        <v>53.8167666666666</v>
      </c>
      <c r="H109" s="6">
        <f>1+_xlfn.COUNTIFS(A:A,A109,O:O,"&lt;"&amp;O109)</f>
        <v>5</v>
      </c>
      <c r="I109" s="2">
        <f>_xlfn.AVERAGEIF(A:A,A109,G:G)</f>
        <v>57.51137222222218</v>
      </c>
      <c r="J109" s="2">
        <f t="shared" si="8"/>
        <v>-3.694605555555576</v>
      </c>
      <c r="K109" s="2">
        <f t="shared" si="9"/>
        <v>86.30539444444443</v>
      </c>
      <c r="L109" s="2">
        <f t="shared" si="10"/>
        <v>177.38520488774498</v>
      </c>
      <c r="M109" s="2">
        <f>SUMIF(A:A,A109,L:L)</f>
        <v>1388.707258321284</v>
      </c>
      <c r="N109" s="3">
        <f t="shared" si="11"/>
        <v>0.12773405181317637</v>
      </c>
      <c r="O109" s="7">
        <f t="shared" si="12"/>
        <v>7.828765985303578</v>
      </c>
      <c r="P109" s="3">
        <f t="shared" si="13"/>
        <v>0.12773405181317637</v>
      </c>
      <c r="Q109" s="3">
        <f>IF(ISNUMBER(P109),SUMIF(A:A,A109,P:P),"")</f>
        <v>1.0000000000000002</v>
      </c>
      <c r="R109" s="3">
        <f t="shared" si="14"/>
        <v>0.12773405181317635</v>
      </c>
      <c r="S109" s="8">
        <f t="shared" si="15"/>
        <v>7.82876598530358</v>
      </c>
    </row>
    <row r="110" spans="1:19" ht="15">
      <c r="A110" s="1">
        <v>37</v>
      </c>
      <c r="B110" s="5">
        <v>0.6493055555555556</v>
      </c>
      <c r="C110" s="1" t="s">
        <v>381</v>
      </c>
      <c r="D110" s="1">
        <v>4</v>
      </c>
      <c r="E110" s="1">
        <v>7</v>
      </c>
      <c r="F110" s="1" t="s">
        <v>404</v>
      </c>
      <c r="G110" s="2">
        <v>51.0204</v>
      </c>
      <c r="H110" s="6">
        <f>1+_xlfn.COUNTIFS(A:A,A110,O:O,"&lt;"&amp;O110)</f>
        <v>6</v>
      </c>
      <c r="I110" s="2">
        <f>_xlfn.AVERAGEIF(A:A,A110,G:G)</f>
        <v>57.51137222222218</v>
      </c>
      <c r="J110" s="2">
        <f t="shared" si="8"/>
        <v>-6.490972222222176</v>
      </c>
      <c r="K110" s="2">
        <f t="shared" si="9"/>
        <v>83.50902777777782</v>
      </c>
      <c r="L110" s="2">
        <f t="shared" si="10"/>
        <v>149.98595654299857</v>
      </c>
      <c r="M110" s="2">
        <f>SUMIF(A:A,A110,L:L)</f>
        <v>1388.707258321284</v>
      </c>
      <c r="N110" s="3">
        <f t="shared" si="11"/>
        <v>0.10800401282866962</v>
      </c>
      <c r="O110" s="7">
        <f t="shared" si="12"/>
        <v>9.258915236661933</v>
      </c>
      <c r="P110" s="3">
        <f t="shared" si="13"/>
        <v>0.10800401282866962</v>
      </c>
      <c r="Q110" s="3">
        <f>IF(ISNUMBER(P110),SUMIF(A:A,A110,P:P),"")</f>
        <v>1.0000000000000002</v>
      </c>
      <c r="R110" s="3">
        <f t="shared" si="14"/>
        <v>0.10800401282866959</v>
      </c>
      <c r="S110" s="8">
        <f t="shared" si="15"/>
        <v>9.258915236661936</v>
      </c>
    </row>
    <row r="111" spans="1:19" ht="15">
      <c r="A111" s="1">
        <v>10</v>
      </c>
      <c r="B111" s="5">
        <v>0.6597222222222222</v>
      </c>
      <c r="C111" s="1" t="s">
        <v>99</v>
      </c>
      <c r="D111" s="1">
        <v>5</v>
      </c>
      <c r="E111" s="1">
        <v>2</v>
      </c>
      <c r="F111" s="1" t="s">
        <v>119</v>
      </c>
      <c r="G111" s="2">
        <v>73.30606666666671</v>
      </c>
      <c r="H111" s="6">
        <f>1+_xlfn.COUNTIFS(A:A,A111,O:O,"&lt;"&amp;O111)</f>
        <v>1</v>
      </c>
      <c r="I111" s="2">
        <f>_xlfn.AVERAGEIF(A:A,A111,G:G)</f>
        <v>51.27655925925926</v>
      </c>
      <c r="J111" s="2">
        <f t="shared" si="8"/>
        <v>22.02950740740745</v>
      </c>
      <c r="K111" s="2">
        <f t="shared" si="9"/>
        <v>112.02950740740745</v>
      </c>
      <c r="L111" s="2">
        <f t="shared" si="10"/>
        <v>830.2861865603226</v>
      </c>
      <c r="M111" s="2">
        <f>SUMIF(A:A,A111,L:L)</f>
        <v>2696.580435150193</v>
      </c>
      <c r="N111" s="3">
        <f t="shared" si="11"/>
        <v>0.3079033637333639</v>
      </c>
      <c r="O111" s="7">
        <f t="shared" si="12"/>
        <v>3.2477722486525784</v>
      </c>
      <c r="P111" s="3">
        <f t="shared" si="13"/>
        <v>0.3079033637333639</v>
      </c>
      <c r="Q111" s="3">
        <f>IF(ISNUMBER(P111),SUMIF(A:A,A111,P:P),"")</f>
        <v>0.8515867345100152</v>
      </c>
      <c r="R111" s="3">
        <f t="shared" si="14"/>
        <v>0.36156430256105965</v>
      </c>
      <c r="S111" s="8">
        <f t="shared" si="15"/>
        <v>2.7657597636622984</v>
      </c>
    </row>
    <row r="112" spans="1:19" ht="15">
      <c r="A112" s="1">
        <v>10</v>
      </c>
      <c r="B112" s="5">
        <v>0.6597222222222222</v>
      </c>
      <c r="C112" s="1" t="s">
        <v>99</v>
      </c>
      <c r="D112" s="1">
        <v>5</v>
      </c>
      <c r="E112" s="1">
        <v>6</v>
      </c>
      <c r="F112" s="1" t="s">
        <v>123</v>
      </c>
      <c r="G112" s="2">
        <v>64.9817333333332</v>
      </c>
      <c r="H112" s="6">
        <f>1+_xlfn.COUNTIFS(A:A,A112,O:O,"&lt;"&amp;O112)</f>
        <v>2</v>
      </c>
      <c r="I112" s="2">
        <f>_xlfn.AVERAGEIF(A:A,A112,G:G)</f>
        <v>51.27655925925926</v>
      </c>
      <c r="J112" s="2">
        <f t="shared" si="8"/>
        <v>13.705174074073938</v>
      </c>
      <c r="K112" s="2">
        <f t="shared" si="9"/>
        <v>103.70517407407394</v>
      </c>
      <c r="L112" s="2">
        <f t="shared" si="10"/>
        <v>503.8660426973229</v>
      </c>
      <c r="M112" s="2">
        <f>SUMIF(A:A,A112,L:L)</f>
        <v>2696.580435150193</v>
      </c>
      <c r="N112" s="3">
        <f t="shared" si="11"/>
        <v>0.1868537040947784</v>
      </c>
      <c r="O112" s="7">
        <f t="shared" si="12"/>
        <v>5.351780446871778</v>
      </c>
      <c r="P112" s="3">
        <f t="shared" si="13"/>
        <v>0.1868537040947784</v>
      </c>
      <c r="Q112" s="3">
        <f>IF(ISNUMBER(P112),SUMIF(A:A,A112,P:P),"")</f>
        <v>0.8515867345100152</v>
      </c>
      <c r="R112" s="3">
        <f t="shared" si="14"/>
        <v>0.21941828885144626</v>
      </c>
      <c r="S112" s="8">
        <f t="shared" si="15"/>
        <v>4.5575052345660865</v>
      </c>
    </row>
    <row r="113" spans="1:19" ht="15">
      <c r="A113" s="1">
        <v>10</v>
      </c>
      <c r="B113" s="5">
        <v>0.6597222222222222</v>
      </c>
      <c r="C113" s="1" t="s">
        <v>99</v>
      </c>
      <c r="D113" s="1">
        <v>5</v>
      </c>
      <c r="E113" s="1">
        <v>1</v>
      </c>
      <c r="F113" s="1" t="s">
        <v>118</v>
      </c>
      <c r="G113" s="2">
        <v>60.291799999999995</v>
      </c>
      <c r="H113" s="6">
        <f>1+_xlfn.COUNTIFS(A:A,A113,O:O,"&lt;"&amp;O113)</f>
        <v>3</v>
      </c>
      <c r="I113" s="2">
        <f>_xlfn.AVERAGEIF(A:A,A113,G:G)</f>
        <v>51.27655925925926</v>
      </c>
      <c r="J113" s="2">
        <f t="shared" si="8"/>
        <v>9.015240740740737</v>
      </c>
      <c r="K113" s="2">
        <f t="shared" si="9"/>
        <v>99.01524074074074</v>
      </c>
      <c r="L113" s="2">
        <f t="shared" si="10"/>
        <v>380.2825178245757</v>
      </c>
      <c r="M113" s="2">
        <f>SUMIF(A:A,A113,L:L)</f>
        <v>2696.580435150193</v>
      </c>
      <c r="N113" s="3">
        <f t="shared" si="11"/>
        <v>0.14102398462421348</v>
      </c>
      <c r="O113" s="7">
        <f t="shared" si="12"/>
        <v>7.090992377393812</v>
      </c>
      <c r="P113" s="3">
        <f t="shared" si="13"/>
        <v>0.14102398462421348</v>
      </c>
      <c r="Q113" s="3">
        <f>IF(ISNUMBER(P113),SUMIF(A:A,A113,P:P),"")</f>
        <v>0.8515867345100152</v>
      </c>
      <c r="R113" s="3">
        <f t="shared" si="14"/>
        <v>0.16560143425126939</v>
      </c>
      <c r="S113" s="8">
        <f t="shared" si="15"/>
        <v>6.038595043100206</v>
      </c>
    </row>
    <row r="114" spans="1:19" ht="15">
      <c r="A114" s="1">
        <v>10</v>
      </c>
      <c r="B114" s="5">
        <v>0.6597222222222222</v>
      </c>
      <c r="C114" s="1" t="s">
        <v>99</v>
      </c>
      <c r="D114" s="1">
        <v>5</v>
      </c>
      <c r="E114" s="1">
        <v>4</v>
      </c>
      <c r="F114" s="1" t="s">
        <v>121</v>
      </c>
      <c r="G114" s="2">
        <v>56.4132333333333</v>
      </c>
      <c r="H114" s="6">
        <f>1+_xlfn.COUNTIFS(A:A,A114,O:O,"&lt;"&amp;O114)</f>
        <v>4</v>
      </c>
      <c r="I114" s="2">
        <f>_xlfn.AVERAGEIF(A:A,A114,G:G)</f>
        <v>51.27655925925926</v>
      </c>
      <c r="J114" s="2">
        <f t="shared" si="8"/>
        <v>5.136674074074044</v>
      </c>
      <c r="K114" s="2">
        <f t="shared" si="9"/>
        <v>95.13667407407405</v>
      </c>
      <c r="L114" s="2">
        <f t="shared" si="10"/>
        <v>301.328323021394</v>
      </c>
      <c r="M114" s="2">
        <f>SUMIF(A:A,A114,L:L)</f>
        <v>2696.580435150193</v>
      </c>
      <c r="N114" s="3">
        <f t="shared" si="11"/>
        <v>0.11174460776083275</v>
      </c>
      <c r="O114" s="7">
        <f t="shared" si="12"/>
        <v>8.948977673627907</v>
      </c>
      <c r="P114" s="3">
        <f t="shared" si="13"/>
        <v>0.11174460776083275</v>
      </c>
      <c r="Q114" s="3">
        <f>IF(ISNUMBER(P114),SUMIF(A:A,A114,P:P),"")</f>
        <v>0.8515867345100152</v>
      </c>
      <c r="R114" s="3">
        <f t="shared" si="14"/>
        <v>0.131219291274104</v>
      </c>
      <c r="S114" s="8">
        <f t="shared" si="15"/>
        <v>7.620830674287821</v>
      </c>
    </row>
    <row r="115" spans="1:19" ht="15">
      <c r="A115" s="1">
        <v>10</v>
      </c>
      <c r="B115" s="5">
        <v>0.6597222222222222</v>
      </c>
      <c r="C115" s="1" t="s">
        <v>99</v>
      </c>
      <c r="D115" s="1">
        <v>5</v>
      </c>
      <c r="E115" s="1">
        <v>3</v>
      </c>
      <c r="F115" s="1" t="s">
        <v>120</v>
      </c>
      <c r="G115" s="2">
        <v>55.2259333333333</v>
      </c>
      <c r="H115" s="6">
        <f>1+_xlfn.COUNTIFS(A:A,A115,O:O,"&lt;"&amp;O115)</f>
        <v>5</v>
      </c>
      <c r="I115" s="2">
        <f>_xlfn.AVERAGEIF(A:A,A115,G:G)</f>
        <v>51.27655925925926</v>
      </c>
      <c r="J115" s="2">
        <f aca="true" t="shared" si="16" ref="J115:J172">G115-I115</f>
        <v>3.9493740740740435</v>
      </c>
      <c r="K115" s="2">
        <f aca="true" t="shared" si="17" ref="K115:K172">90+J115</f>
        <v>93.94937407407404</v>
      </c>
      <c r="L115" s="2">
        <f aca="true" t="shared" si="18" ref="L115:L172">EXP(0.06*K115)</f>
        <v>280.6090570095334</v>
      </c>
      <c r="M115" s="2">
        <f>SUMIF(A:A,A115,L:L)</f>
        <v>2696.580435150193</v>
      </c>
      <c r="N115" s="3">
        <f aca="true" t="shared" si="19" ref="N115:N172">L115/M115</f>
        <v>0.10406107429682666</v>
      </c>
      <c r="O115" s="7">
        <f aca="true" t="shared" si="20" ref="O115:O172">1/N115</f>
        <v>9.60974126739815</v>
      </c>
      <c r="P115" s="3">
        <f aca="true" t="shared" si="21" ref="P115:P172">IF(O115&gt;21,"",N115)</f>
        <v>0.10406107429682666</v>
      </c>
      <c r="Q115" s="3">
        <f>IF(ISNUMBER(P115),SUMIF(A:A,A115,P:P),"")</f>
        <v>0.8515867345100152</v>
      </c>
      <c r="R115" s="3">
        <f aca="true" t="shared" si="22" ref="R115:R172">_xlfn.IFERROR(P115*(1/Q115),"")</f>
        <v>0.12219668306212073</v>
      </c>
      <c r="S115" s="8">
        <f aca="true" t="shared" si="23" ref="S115:S172">_xlfn.IFERROR(1/R115,"")</f>
        <v>8.183528185389724</v>
      </c>
    </row>
    <row r="116" spans="1:19" ht="15">
      <c r="A116" s="1">
        <v>10</v>
      </c>
      <c r="B116" s="5">
        <v>0.6597222222222222</v>
      </c>
      <c r="C116" s="1" t="s">
        <v>99</v>
      </c>
      <c r="D116" s="1">
        <v>5</v>
      </c>
      <c r="E116" s="1">
        <v>5</v>
      </c>
      <c r="F116" s="1" t="s">
        <v>122</v>
      </c>
      <c r="G116" s="2">
        <v>34.871333333333396</v>
      </c>
      <c r="H116" s="6">
        <f>1+_xlfn.COUNTIFS(A:A,A116,O:O,"&lt;"&amp;O116)</f>
        <v>9</v>
      </c>
      <c r="I116" s="2">
        <f>_xlfn.AVERAGEIF(A:A,A116,G:G)</f>
        <v>51.27655925925926</v>
      </c>
      <c r="J116" s="2">
        <f t="shared" si="16"/>
        <v>-16.405225925925862</v>
      </c>
      <c r="K116" s="2">
        <f t="shared" si="17"/>
        <v>73.59477407407414</v>
      </c>
      <c r="L116" s="2">
        <f t="shared" si="18"/>
        <v>82.73861688100182</v>
      </c>
      <c r="M116" s="2">
        <f>SUMIF(A:A,A116,L:L)</f>
        <v>2696.580435150193</v>
      </c>
      <c r="N116" s="3">
        <f t="shared" si="19"/>
        <v>0.030682792103100563</v>
      </c>
      <c r="O116" s="7">
        <f t="shared" si="20"/>
        <v>32.59155805116405</v>
      </c>
      <c r="P116" s="3">
        <f t="shared" si="21"/>
      </c>
      <c r="Q116" s="3">
        <f>IF(ISNUMBER(P116),SUMIF(A:A,A116,P:P),"")</f>
      </c>
      <c r="R116" s="3">
        <f t="shared" si="22"/>
      </c>
      <c r="S116" s="8">
        <f t="shared" si="23"/>
      </c>
    </row>
    <row r="117" spans="1:19" ht="15">
      <c r="A117" s="1">
        <v>10</v>
      </c>
      <c r="B117" s="5">
        <v>0.6597222222222222</v>
      </c>
      <c r="C117" s="1" t="s">
        <v>99</v>
      </c>
      <c r="D117" s="1">
        <v>5</v>
      </c>
      <c r="E117" s="1">
        <v>7</v>
      </c>
      <c r="F117" s="1" t="s">
        <v>124</v>
      </c>
      <c r="G117" s="2">
        <v>37.146533333333394</v>
      </c>
      <c r="H117" s="6">
        <f>1+_xlfn.COUNTIFS(A:A,A117,O:O,"&lt;"&amp;O117)</f>
        <v>7</v>
      </c>
      <c r="I117" s="2">
        <f>_xlfn.AVERAGEIF(A:A,A117,G:G)</f>
        <v>51.27655925925926</v>
      </c>
      <c r="J117" s="2">
        <f t="shared" si="16"/>
        <v>-14.130025925925864</v>
      </c>
      <c r="K117" s="2">
        <f t="shared" si="17"/>
        <v>75.86997407407414</v>
      </c>
      <c r="L117" s="2">
        <f t="shared" si="18"/>
        <v>94.84068126161539</v>
      </c>
      <c r="M117" s="2">
        <f>SUMIF(A:A,A117,L:L)</f>
        <v>2696.580435150193</v>
      </c>
      <c r="N117" s="3">
        <f t="shared" si="19"/>
        <v>0.03517072215809242</v>
      </c>
      <c r="O117" s="7">
        <f t="shared" si="20"/>
        <v>28.4327400360163</v>
      </c>
      <c r="P117" s="3">
        <f t="shared" si="21"/>
      </c>
      <c r="Q117" s="3">
        <f>IF(ISNUMBER(P117),SUMIF(A:A,A117,P:P),"")</f>
      </c>
      <c r="R117" s="3">
        <f t="shared" si="22"/>
      </c>
      <c r="S117" s="8">
        <f t="shared" si="23"/>
      </c>
    </row>
    <row r="118" spans="1:19" ht="15">
      <c r="A118" s="1">
        <v>10</v>
      </c>
      <c r="B118" s="5">
        <v>0.6597222222222222</v>
      </c>
      <c r="C118" s="1" t="s">
        <v>99</v>
      </c>
      <c r="D118" s="1">
        <v>5</v>
      </c>
      <c r="E118" s="1">
        <v>8</v>
      </c>
      <c r="F118" s="1" t="s">
        <v>125</v>
      </c>
      <c r="G118" s="2">
        <v>37.106899999999996</v>
      </c>
      <c r="H118" s="6">
        <f>1+_xlfn.COUNTIFS(A:A,A118,O:O,"&lt;"&amp;O118)</f>
        <v>8</v>
      </c>
      <c r="I118" s="2">
        <f>_xlfn.AVERAGEIF(A:A,A118,G:G)</f>
        <v>51.27655925925926</v>
      </c>
      <c r="J118" s="2">
        <f t="shared" si="16"/>
        <v>-14.169659259259262</v>
      </c>
      <c r="K118" s="2">
        <f t="shared" si="17"/>
        <v>75.83034074074074</v>
      </c>
      <c r="L118" s="2">
        <f t="shared" si="18"/>
        <v>94.615418065668</v>
      </c>
      <c r="M118" s="2">
        <f>SUMIF(A:A,A118,L:L)</f>
        <v>2696.580435150193</v>
      </c>
      <c r="N118" s="3">
        <f t="shared" si="19"/>
        <v>0.03508718554519889</v>
      </c>
      <c r="O118" s="7">
        <f t="shared" si="20"/>
        <v>28.500433547507306</v>
      </c>
      <c r="P118" s="3">
        <f t="shared" si="21"/>
      </c>
      <c r="Q118" s="3">
        <f>IF(ISNUMBER(P118),SUMIF(A:A,A118,P:P),"")</f>
      </c>
      <c r="R118" s="3">
        <f t="shared" si="22"/>
      </c>
      <c r="S118" s="8">
        <f t="shared" si="23"/>
      </c>
    </row>
    <row r="119" spans="1:19" ht="15">
      <c r="A119" s="1">
        <v>10</v>
      </c>
      <c r="B119" s="5">
        <v>0.6597222222222222</v>
      </c>
      <c r="C119" s="1" t="s">
        <v>99</v>
      </c>
      <c r="D119" s="1">
        <v>5</v>
      </c>
      <c r="E119" s="1">
        <v>9</v>
      </c>
      <c r="F119" s="1" t="s">
        <v>126</v>
      </c>
      <c r="G119" s="2">
        <v>42.145500000000006</v>
      </c>
      <c r="H119" s="6">
        <f>1+_xlfn.COUNTIFS(A:A,A119,O:O,"&lt;"&amp;O119)</f>
        <v>6</v>
      </c>
      <c r="I119" s="2">
        <f>_xlfn.AVERAGEIF(A:A,A119,G:G)</f>
        <v>51.27655925925926</v>
      </c>
      <c r="J119" s="2">
        <f t="shared" si="16"/>
        <v>-9.131059259259253</v>
      </c>
      <c r="K119" s="2">
        <f t="shared" si="17"/>
        <v>80.86894074074075</v>
      </c>
      <c r="L119" s="2">
        <f t="shared" si="18"/>
        <v>128.01359182875902</v>
      </c>
      <c r="M119" s="2">
        <f>SUMIF(A:A,A119,L:L)</f>
        <v>2696.580435150193</v>
      </c>
      <c r="N119" s="3">
        <f t="shared" si="19"/>
        <v>0.047472565683592885</v>
      </c>
      <c r="O119" s="7">
        <f t="shared" si="20"/>
        <v>21.06479785956908</v>
      </c>
      <c r="P119" s="3">
        <f t="shared" si="21"/>
      </c>
      <c r="Q119" s="3">
        <f>IF(ISNUMBER(P119),SUMIF(A:A,A119,P:P),"")</f>
      </c>
      <c r="R119" s="3">
        <f t="shared" si="22"/>
      </c>
      <c r="S119" s="8">
        <f t="shared" si="23"/>
      </c>
    </row>
    <row r="120" spans="1:19" ht="15">
      <c r="A120" s="1">
        <v>23</v>
      </c>
      <c r="B120" s="5">
        <v>0.6645833333333333</v>
      </c>
      <c r="C120" s="1" t="s">
        <v>234</v>
      </c>
      <c r="D120" s="1">
        <v>5</v>
      </c>
      <c r="E120" s="1">
        <v>4</v>
      </c>
      <c r="F120" s="1" t="s">
        <v>253</v>
      </c>
      <c r="G120" s="2">
        <v>65.75760000000001</v>
      </c>
      <c r="H120" s="6">
        <f>1+_xlfn.COUNTIFS(A:A,A120,O:O,"&lt;"&amp;O120)</f>
        <v>1</v>
      </c>
      <c r="I120" s="2">
        <f>_xlfn.AVERAGEIF(A:A,A120,G:G)</f>
        <v>49.73628148148148</v>
      </c>
      <c r="J120" s="2">
        <f t="shared" si="16"/>
        <v>16.021318518518534</v>
      </c>
      <c r="K120" s="2">
        <f t="shared" si="17"/>
        <v>106.02131851851854</v>
      </c>
      <c r="L120" s="2">
        <f t="shared" si="18"/>
        <v>578.986470976633</v>
      </c>
      <c r="M120" s="2">
        <f>SUMIF(A:A,A120,L:L)</f>
        <v>2539.3726742369613</v>
      </c>
      <c r="N120" s="3">
        <f t="shared" si="19"/>
        <v>0.22800374157393366</v>
      </c>
      <c r="O120" s="7">
        <f t="shared" si="20"/>
        <v>4.385892937970647</v>
      </c>
      <c r="P120" s="3">
        <f t="shared" si="21"/>
        <v>0.22800374157393366</v>
      </c>
      <c r="Q120" s="3">
        <f>IF(ISNUMBER(P120),SUMIF(A:A,A120,P:P),"")</f>
        <v>0.9011821304387294</v>
      </c>
      <c r="R120" s="3">
        <f t="shared" si="22"/>
        <v>0.25300517384086707</v>
      </c>
      <c r="S120" s="8">
        <f t="shared" si="23"/>
        <v>3.952488341716565</v>
      </c>
    </row>
    <row r="121" spans="1:19" ht="15">
      <c r="A121" s="1">
        <v>23</v>
      </c>
      <c r="B121" s="5">
        <v>0.6645833333333333</v>
      </c>
      <c r="C121" s="1" t="s">
        <v>234</v>
      </c>
      <c r="D121" s="1">
        <v>5</v>
      </c>
      <c r="E121" s="1">
        <v>3</v>
      </c>
      <c r="F121" s="1" t="s">
        <v>252</v>
      </c>
      <c r="G121" s="2">
        <v>59.9034</v>
      </c>
      <c r="H121" s="6">
        <f>1+_xlfn.COUNTIFS(A:A,A121,O:O,"&lt;"&amp;O121)</f>
        <v>2</v>
      </c>
      <c r="I121" s="2">
        <f>_xlfn.AVERAGEIF(A:A,A121,G:G)</f>
        <v>49.73628148148148</v>
      </c>
      <c r="J121" s="2">
        <f t="shared" si="16"/>
        <v>10.16711851851852</v>
      </c>
      <c r="K121" s="2">
        <f t="shared" si="17"/>
        <v>100.16711851851852</v>
      </c>
      <c r="L121" s="2">
        <f t="shared" si="18"/>
        <v>407.4943677492274</v>
      </c>
      <c r="M121" s="2">
        <f>SUMIF(A:A,A121,L:L)</f>
        <v>2539.3726742369613</v>
      </c>
      <c r="N121" s="3">
        <f t="shared" si="19"/>
        <v>0.1604704862281282</v>
      </c>
      <c r="O121" s="7">
        <f t="shared" si="20"/>
        <v>6.231675515573493</v>
      </c>
      <c r="P121" s="3">
        <f t="shared" si="21"/>
        <v>0.1604704862281282</v>
      </c>
      <c r="Q121" s="3">
        <f>IF(ISNUMBER(P121),SUMIF(A:A,A121,P:P),"")</f>
        <v>0.9011821304387294</v>
      </c>
      <c r="R121" s="3">
        <f t="shared" si="22"/>
        <v>0.17806665357423937</v>
      </c>
      <c r="S121" s="8">
        <f t="shared" si="23"/>
        <v>5.615874617327387</v>
      </c>
    </row>
    <row r="122" spans="1:19" ht="15">
      <c r="A122" s="1">
        <v>23</v>
      </c>
      <c r="B122" s="5">
        <v>0.6645833333333333</v>
      </c>
      <c r="C122" s="1" t="s">
        <v>234</v>
      </c>
      <c r="D122" s="1">
        <v>5</v>
      </c>
      <c r="E122" s="1">
        <v>1</v>
      </c>
      <c r="F122" s="1" t="s">
        <v>250</v>
      </c>
      <c r="G122" s="2">
        <v>59.741833333333304</v>
      </c>
      <c r="H122" s="6">
        <f>1+_xlfn.COUNTIFS(A:A,A122,O:O,"&lt;"&amp;O122)</f>
        <v>3</v>
      </c>
      <c r="I122" s="2">
        <f>_xlfn.AVERAGEIF(A:A,A122,G:G)</f>
        <v>49.73628148148148</v>
      </c>
      <c r="J122" s="2">
        <f t="shared" si="16"/>
        <v>10.005551851851827</v>
      </c>
      <c r="K122" s="2">
        <f t="shared" si="17"/>
        <v>100.00555185185183</v>
      </c>
      <c r="L122" s="2">
        <f t="shared" si="18"/>
        <v>403.5632024917119</v>
      </c>
      <c r="M122" s="2">
        <f>SUMIF(A:A,A122,L:L)</f>
        <v>2539.3726742369613</v>
      </c>
      <c r="N122" s="3">
        <f t="shared" si="19"/>
        <v>0.1589224010268504</v>
      </c>
      <c r="O122" s="7">
        <f t="shared" si="20"/>
        <v>6.292379133077954</v>
      </c>
      <c r="P122" s="3">
        <f t="shared" si="21"/>
        <v>0.1589224010268504</v>
      </c>
      <c r="Q122" s="3">
        <f>IF(ISNUMBER(P122),SUMIF(A:A,A122,P:P),"")</f>
        <v>0.9011821304387294</v>
      </c>
      <c r="R122" s="3">
        <f t="shared" si="22"/>
        <v>0.17634881524945573</v>
      </c>
      <c r="S122" s="8">
        <f t="shared" si="23"/>
        <v>5.6705796326753966</v>
      </c>
    </row>
    <row r="123" spans="1:19" ht="15">
      <c r="A123" s="1">
        <v>23</v>
      </c>
      <c r="B123" s="5">
        <v>0.6645833333333333</v>
      </c>
      <c r="C123" s="1" t="s">
        <v>234</v>
      </c>
      <c r="D123" s="1">
        <v>5</v>
      </c>
      <c r="E123" s="1">
        <v>7</v>
      </c>
      <c r="F123" s="1" t="s">
        <v>256</v>
      </c>
      <c r="G123" s="2">
        <v>57.3177333333333</v>
      </c>
      <c r="H123" s="6">
        <f>1+_xlfn.COUNTIFS(A:A,A123,O:O,"&lt;"&amp;O123)</f>
        <v>4</v>
      </c>
      <c r="I123" s="2">
        <f>_xlfn.AVERAGEIF(A:A,A123,G:G)</f>
        <v>49.73628148148148</v>
      </c>
      <c r="J123" s="2">
        <f t="shared" si="16"/>
        <v>7.581451851851824</v>
      </c>
      <c r="K123" s="2">
        <f t="shared" si="17"/>
        <v>97.58145185185182</v>
      </c>
      <c r="L123" s="2">
        <f t="shared" si="18"/>
        <v>348.93550688883477</v>
      </c>
      <c r="M123" s="2">
        <f>SUMIF(A:A,A123,L:L)</f>
        <v>2539.3726742369613</v>
      </c>
      <c r="N123" s="3">
        <f t="shared" si="19"/>
        <v>0.13741012118029663</v>
      </c>
      <c r="O123" s="7">
        <f t="shared" si="20"/>
        <v>7.277484303269729</v>
      </c>
      <c r="P123" s="3">
        <f t="shared" si="21"/>
        <v>0.13741012118029663</v>
      </c>
      <c r="Q123" s="3">
        <f>IF(ISNUMBER(P123),SUMIF(A:A,A123,P:P),"")</f>
        <v>0.9011821304387294</v>
      </c>
      <c r="R123" s="3">
        <f t="shared" si="22"/>
        <v>0.1524776363612539</v>
      </c>
      <c r="S123" s="8">
        <f t="shared" si="23"/>
        <v>6.558338808655026</v>
      </c>
    </row>
    <row r="124" spans="1:19" ht="15">
      <c r="A124" s="1">
        <v>23</v>
      </c>
      <c r="B124" s="5">
        <v>0.6645833333333333</v>
      </c>
      <c r="C124" s="1" t="s">
        <v>234</v>
      </c>
      <c r="D124" s="1">
        <v>5</v>
      </c>
      <c r="E124" s="1">
        <v>2</v>
      </c>
      <c r="F124" s="1" t="s">
        <v>251</v>
      </c>
      <c r="G124" s="2">
        <v>54.888000000000005</v>
      </c>
      <c r="H124" s="6">
        <f>1+_xlfn.COUNTIFS(A:A,A124,O:O,"&lt;"&amp;O124)</f>
        <v>5</v>
      </c>
      <c r="I124" s="2">
        <f>_xlfn.AVERAGEIF(A:A,A124,G:G)</f>
        <v>49.73628148148148</v>
      </c>
      <c r="J124" s="2">
        <f t="shared" si="16"/>
        <v>5.151718518518528</v>
      </c>
      <c r="K124" s="2">
        <f t="shared" si="17"/>
        <v>95.15171851851852</v>
      </c>
      <c r="L124" s="2">
        <f t="shared" si="18"/>
        <v>301.6004448534848</v>
      </c>
      <c r="M124" s="2">
        <f>SUMIF(A:A,A124,L:L)</f>
        <v>2539.3726742369613</v>
      </c>
      <c r="N124" s="3">
        <f t="shared" si="19"/>
        <v>0.11876966619092673</v>
      </c>
      <c r="O124" s="7">
        <f t="shared" si="20"/>
        <v>8.419658251732915</v>
      </c>
      <c r="P124" s="3">
        <f t="shared" si="21"/>
        <v>0.11876966619092673</v>
      </c>
      <c r="Q124" s="3">
        <f>IF(ISNUMBER(P124),SUMIF(A:A,A124,P:P),"")</f>
        <v>0.9011821304387294</v>
      </c>
      <c r="R124" s="3">
        <f t="shared" si="22"/>
        <v>0.13179318827938277</v>
      </c>
      <c r="S124" s="8">
        <f t="shared" si="23"/>
        <v>7.587645560862694</v>
      </c>
    </row>
    <row r="125" spans="1:19" ht="15">
      <c r="A125" s="1">
        <v>23</v>
      </c>
      <c r="B125" s="5">
        <v>0.6645833333333333</v>
      </c>
      <c r="C125" s="1" t="s">
        <v>234</v>
      </c>
      <c r="D125" s="1">
        <v>5</v>
      </c>
      <c r="E125" s="1">
        <v>6</v>
      </c>
      <c r="F125" s="1" t="s">
        <v>255</v>
      </c>
      <c r="G125" s="2">
        <v>51.617166666666705</v>
      </c>
      <c r="H125" s="6">
        <f>1+_xlfn.COUNTIFS(A:A,A125,O:O,"&lt;"&amp;O125)</f>
        <v>6</v>
      </c>
      <c r="I125" s="2">
        <f>_xlfn.AVERAGEIF(A:A,A125,G:G)</f>
        <v>49.73628148148148</v>
      </c>
      <c r="J125" s="2">
        <f t="shared" si="16"/>
        <v>1.8808851851852282</v>
      </c>
      <c r="K125" s="2">
        <f t="shared" si="17"/>
        <v>91.88088518518524</v>
      </c>
      <c r="L125" s="2">
        <f t="shared" si="18"/>
        <v>247.85728358686657</v>
      </c>
      <c r="M125" s="2">
        <f>SUMIF(A:A,A125,L:L)</f>
        <v>2539.3726742369613</v>
      </c>
      <c r="N125" s="3">
        <f t="shared" si="19"/>
        <v>0.0976057142385938</v>
      </c>
      <c r="O125" s="7">
        <f t="shared" si="20"/>
        <v>10.245301802264718</v>
      </c>
      <c r="P125" s="3">
        <f t="shared" si="21"/>
        <v>0.0976057142385938</v>
      </c>
      <c r="Q125" s="3">
        <f>IF(ISNUMBER(P125),SUMIF(A:A,A125,P:P),"")</f>
        <v>0.9011821304387294</v>
      </c>
      <c r="R125" s="3">
        <f t="shared" si="22"/>
        <v>0.10830853269480128</v>
      </c>
      <c r="S125" s="8">
        <f t="shared" si="23"/>
        <v>9.232882905152671</v>
      </c>
    </row>
    <row r="126" spans="1:19" ht="15">
      <c r="A126" s="1">
        <v>23</v>
      </c>
      <c r="B126" s="5">
        <v>0.6645833333333333</v>
      </c>
      <c r="C126" s="1" t="s">
        <v>234</v>
      </c>
      <c r="D126" s="1">
        <v>5</v>
      </c>
      <c r="E126" s="1">
        <v>5</v>
      </c>
      <c r="F126" s="1" t="s">
        <v>254</v>
      </c>
      <c r="G126" s="2">
        <v>39.5052333333333</v>
      </c>
      <c r="H126" s="6">
        <f>1+_xlfn.COUNTIFS(A:A,A126,O:O,"&lt;"&amp;O126)</f>
        <v>7</v>
      </c>
      <c r="I126" s="2">
        <f>_xlfn.AVERAGEIF(A:A,A126,G:G)</f>
        <v>49.73628148148148</v>
      </c>
      <c r="J126" s="2">
        <f t="shared" si="16"/>
        <v>-10.231048148148176</v>
      </c>
      <c r="K126" s="2">
        <f t="shared" si="17"/>
        <v>79.76895185185182</v>
      </c>
      <c r="L126" s="2">
        <f t="shared" si="18"/>
        <v>119.8375542514065</v>
      </c>
      <c r="M126" s="2">
        <f>SUMIF(A:A,A126,L:L)</f>
        <v>2539.3726742369613</v>
      </c>
      <c r="N126" s="3">
        <f t="shared" si="19"/>
        <v>0.04719179483468911</v>
      </c>
      <c r="O126" s="7">
        <f t="shared" si="20"/>
        <v>21.190124332057263</v>
      </c>
      <c r="P126" s="3">
        <f t="shared" si="21"/>
      </c>
      <c r="Q126" s="3">
        <f>IF(ISNUMBER(P126),SUMIF(A:A,A126,P:P),"")</f>
      </c>
      <c r="R126" s="3">
        <f t="shared" si="22"/>
      </c>
      <c r="S126" s="8">
        <f t="shared" si="23"/>
      </c>
    </row>
    <row r="127" spans="1:19" ht="15">
      <c r="A127" s="1">
        <v>23</v>
      </c>
      <c r="B127" s="5">
        <v>0.6645833333333333</v>
      </c>
      <c r="C127" s="1" t="s">
        <v>234</v>
      </c>
      <c r="D127" s="1">
        <v>5</v>
      </c>
      <c r="E127" s="1">
        <v>8</v>
      </c>
      <c r="F127" s="1" t="s">
        <v>257</v>
      </c>
      <c r="G127" s="2">
        <v>29.204366666666598</v>
      </c>
      <c r="H127" s="6">
        <f>1+_xlfn.COUNTIFS(A:A,A127,O:O,"&lt;"&amp;O127)</f>
        <v>9</v>
      </c>
      <c r="I127" s="2">
        <f>_xlfn.AVERAGEIF(A:A,A127,G:G)</f>
        <v>49.73628148148148</v>
      </c>
      <c r="J127" s="2">
        <f t="shared" si="16"/>
        <v>-20.53191481481488</v>
      </c>
      <c r="K127" s="2">
        <f t="shared" si="17"/>
        <v>69.46808518518512</v>
      </c>
      <c r="L127" s="2">
        <f t="shared" si="18"/>
        <v>64.59164778081802</v>
      </c>
      <c r="M127" s="2">
        <f>SUMIF(A:A,A127,L:L)</f>
        <v>2539.3726742369613</v>
      </c>
      <c r="N127" s="3">
        <f t="shared" si="19"/>
        <v>0.025436064755728193</v>
      </c>
      <c r="O127" s="7">
        <f t="shared" si="20"/>
        <v>39.31425751598625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23</v>
      </c>
      <c r="B128" s="5">
        <v>0.6645833333333333</v>
      </c>
      <c r="C128" s="1" t="s">
        <v>234</v>
      </c>
      <c r="D128" s="1">
        <v>5</v>
      </c>
      <c r="E128" s="1">
        <v>10</v>
      </c>
      <c r="F128" s="1" t="s">
        <v>258</v>
      </c>
      <c r="G128" s="2">
        <v>29.691200000000002</v>
      </c>
      <c r="H128" s="6">
        <f>1+_xlfn.COUNTIFS(A:A,A128,O:O,"&lt;"&amp;O128)</f>
        <v>8</v>
      </c>
      <c r="I128" s="2">
        <f>_xlfn.AVERAGEIF(A:A,A128,G:G)</f>
        <v>49.73628148148148</v>
      </c>
      <c r="J128" s="2">
        <f t="shared" si="16"/>
        <v>-20.045081481481475</v>
      </c>
      <c r="K128" s="2">
        <f t="shared" si="17"/>
        <v>69.95491851851853</v>
      </c>
      <c r="L128" s="2">
        <f t="shared" si="18"/>
        <v>66.50619565797857</v>
      </c>
      <c r="M128" s="2">
        <f>SUMIF(A:A,A128,L:L)</f>
        <v>2539.3726742369613</v>
      </c>
      <c r="N128" s="3">
        <f t="shared" si="19"/>
        <v>0.026190009970853356</v>
      </c>
      <c r="O128" s="7">
        <f t="shared" si="20"/>
        <v>38.182497872772544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32</v>
      </c>
      <c r="B129" s="5">
        <v>0.6666666666666666</v>
      </c>
      <c r="C129" s="1" t="s">
        <v>290</v>
      </c>
      <c r="D129" s="1">
        <v>6</v>
      </c>
      <c r="E129" s="1">
        <v>5</v>
      </c>
      <c r="F129" s="1" t="s">
        <v>348</v>
      </c>
      <c r="G129" s="2">
        <v>75.5007</v>
      </c>
      <c r="H129" s="6">
        <f>1+_xlfn.COUNTIFS(A:A,A129,O:O,"&lt;"&amp;O129)</f>
        <v>1</v>
      </c>
      <c r="I129" s="2">
        <f>_xlfn.AVERAGEIF(A:A,A129,G:G)</f>
        <v>50.108116666666675</v>
      </c>
      <c r="J129" s="2">
        <f t="shared" si="16"/>
        <v>25.39258333333332</v>
      </c>
      <c r="K129" s="2">
        <f t="shared" si="17"/>
        <v>115.39258333333332</v>
      </c>
      <c r="L129" s="2">
        <f t="shared" si="18"/>
        <v>1015.9251965652091</v>
      </c>
      <c r="M129" s="2">
        <f>SUMIF(A:A,A129,L:L)</f>
        <v>2984.7889390985415</v>
      </c>
      <c r="N129" s="3">
        <f t="shared" si="19"/>
        <v>0.3403675158592742</v>
      </c>
      <c r="O129" s="7">
        <f t="shared" si="20"/>
        <v>2.938000700435386</v>
      </c>
      <c r="P129" s="3">
        <f t="shared" si="21"/>
        <v>0.3403675158592742</v>
      </c>
      <c r="Q129" s="3">
        <f>IF(ISNUMBER(P129),SUMIF(A:A,A129,P:P),"")</f>
        <v>0.9413806983063887</v>
      </c>
      <c r="R129" s="3">
        <f t="shared" si="22"/>
        <v>0.3615620295504462</v>
      </c>
      <c r="S129" s="8">
        <f t="shared" si="23"/>
        <v>2.765777151000523</v>
      </c>
    </row>
    <row r="130" spans="1:19" ht="15">
      <c r="A130" s="1">
        <v>32</v>
      </c>
      <c r="B130" s="5">
        <v>0.6666666666666666</v>
      </c>
      <c r="C130" s="1" t="s">
        <v>290</v>
      </c>
      <c r="D130" s="1">
        <v>6</v>
      </c>
      <c r="E130" s="1">
        <v>2</v>
      </c>
      <c r="F130" s="1" t="s">
        <v>345</v>
      </c>
      <c r="G130" s="2">
        <v>62.680666666666696</v>
      </c>
      <c r="H130" s="6">
        <f>1+_xlfn.COUNTIFS(A:A,A130,O:O,"&lt;"&amp;O130)</f>
        <v>2</v>
      </c>
      <c r="I130" s="2">
        <f>_xlfn.AVERAGEIF(A:A,A130,G:G)</f>
        <v>50.108116666666675</v>
      </c>
      <c r="J130" s="2">
        <f t="shared" si="16"/>
        <v>12.572550000000021</v>
      </c>
      <c r="K130" s="2">
        <f t="shared" si="17"/>
        <v>102.57255000000002</v>
      </c>
      <c r="L130" s="2">
        <f t="shared" si="18"/>
        <v>470.76216078890553</v>
      </c>
      <c r="M130" s="2">
        <f>SUMIF(A:A,A130,L:L)</f>
        <v>2984.7889390985415</v>
      </c>
      <c r="N130" s="3">
        <f t="shared" si="19"/>
        <v>0.15772041856034347</v>
      </c>
      <c r="O130" s="7">
        <f t="shared" si="20"/>
        <v>6.340333161222257</v>
      </c>
      <c r="P130" s="3">
        <f t="shared" si="21"/>
        <v>0.15772041856034347</v>
      </c>
      <c r="Q130" s="3">
        <f>IF(ISNUMBER(P130),SUMIF(A:A,A130,P:P),"")</f>
        <v>0.9413806983063887</v>
      </c>
      <c r="R130" s="3">
        <f t="shared" si="22"/>
        <v>0.16754158954405354</v>
      </c>
      <c r="S130" s="8">
        <f t="shared" si="23"/>
        <v>5.968667258806561</v>
      </c>
    </row>
    <row r="131" spans="1:19" ht="15">
      <c r="A131" s="1">
        <v>32</v>
      </c>
      <c r="B131" s="5">
        <v>0.6666666666666666</v>
      </c>
      <c r="C131" s="1" t="s">
        <v>290</v>
      </c>
      <c r="D131" s="1">
        <v>6</v>
      </c>
      <c r="E131" s="1">
        <v>3</v>
      </c>
      <c r="F131" s="1" t="s">
        <v>346</v>
      </c>
      <c r="G131" s="2">
        <v>55.2976666666667</v>
      </c>
      <c r="H131" s="6">
        <f>1+_xlfn.COUNTIFS(A:A,A131,O:O,"&lt;"&amp;O131)</f>
        <v>3</v>
      </c>
      <c r="I131" s="2">
        <f>_xlfn.AVERAGEIF(A:A,A131,G:G)</f>
        <v>50.108116666666675</v>
      </c>
      <c r="J131" s="2">
        <f t="shared" si="16"/>
        <v>5.189550000000025</v>
      </c>
      <c r="K131" s="2">
        <f t="shared" si="17"/>
        <v>95.18955000000003</v>
      </c>
      <c r="L131" s="2">
        <f t="shared" si="18"/>
        <v>302.2858219227613</v>
      </c>
      <c r="M131" s="2">
        <f>SUMIF(A:A,A131,L:L)</f>
        <v>2984.7889390985415</v>
      </c>
      <c r="N131" s="3">
        <f t="shared" si="19"/>
        <v>0.10127544295110423</v>
      </c>
      <c r="O131" s="7">
        <f t="shared" si="20"/>
        <v>9.874061972583027</v>
      </c>
      <c r="P131" s="3">
        <f t="shared" si="21"/>
        <v>0.10127544295110423</v>
      </c>
      <c r="Q131" s="3">
        <f>IF(ISNUMBER(P131),SUMIF(A:A,A131,P:P),"")</f>
        <v>0.9413806983063887</v>
      </c>
      <c r="R131" s="3">
        <f t="shared" si="22"/>
        <v>0.10758181374794067</v>
      </c>
      <c r="S131" s="8">
        <f t="shared" si="23"/>
        <v>9.295251354870768</v>
      </c>
    </row>
    <row r="132" spans="1:19" ht="15">
      <c r="A132" s="1">
        <v>32</v>
      </c>
      <c r="B132" s="5">
        <v>0.6666666666666666</v>
      </c>
      <c r="C132" s="1" t="s">
        <v>290</v>
      </c>
      <c r="D132" s="1">
        <v>6</v>
      </c>
      <c r="E132" s="1">
        <v>8</v>
      </c>
      <c r="F132" s="1" t="s">
        <v>350</v>
      </c>
      <c r="G132" s="2">
        <v>51.568266666666695</v>
      </c>
      <c r="H132" s="6">
        <f>1+_xlfn.COUNTIFS(A:A,A132,O:O,"&lt;"&amp;O132)</f>
        <v>4</v>
      </c>
      <c r="I132" s="2">
        <f>_xlfn.AVERAGEIF(A:A,A132,G:G)</f>
        <v>50.108116666666675</v>
      </c>
      <c r="J132" s="2">
        <f t="shared" si="16"/>
        <v>1.46015000000002</v>
      </c>
      <c r="K132" s="2">
        <f t="shared" si="17"/>
        <v>91.46015000000003</v>
      </c>
      <c r="L132" s="2">
        <f t="shared" si="18"/>
        <v>241.67866180259355</v>
      </c>
      <c r="M132" s="2">
        <f>SUMIF(A:A,A132,L:L)</f>
        <v>2984.7889390985415</v>
      </c>
      <c r="N132" s="3">
        <f t="shared" si="19"/>
        <v>0.08097010097993218</v>
      </c>
      <c r="O132" s="7">
        <f t="shared" si="20"/>
        <v>12.350237777866207</v>
      </c>
      <c r="P132" s="3">
        <f t="shared" si="21"/>
        <v>0.08097010097993218</v>
      </c>
      <c r="Q132" s="3">
        <f>IF(ISNUMBER(P132),SUMIF(A:A,A132,P:P),"")</f>
        <v>0.9413806983063887</v>
      </c>
      <c r="R132" s="3">
        <f t="shared" si="22"/>
        <v>0.08601206836469368</v>
      </c>
      <c r="S132" s="8">
        <f t="shared" si="23"/>
        <v>11.626275463577633</v>
      </c>
    </row>
    <row r="133" spans="1:19" ht="15">
      <c r="A133" s="1">
        <v>32</v>
      </c>
      <c r="B133" s="5">
        <v>0.6666666666666666</v>
      </c>
      <c r="C133" s="1" t="s">
        <v>290</v>
      </c>
      <c r="D133" s="1">
        <v>6</v>
      </c>
      <c r="E133" s="1">
        <v>6</v>
      </c>
      <c r="F133" s="1" t="s">
        <v>349</v>
      </c>
      <c r="G133" s="2">
        <v>51.3826333333333</v>
      </c>
      <c r="H133" s="6">
        <f>1+_xlfn.COUNTIFS(A:A,A133,O:O,"&lt;"&amp;O133)</f>
        <v>5</v>
      </c>
      <c r="I133" s="2">
        <f>_xlfn.AVERAGEIF(A:A,A133,G:G)</f>
        <v>50.108116666666675</v>
      </c>
      <c r="J133" s="2">
        <f t="shared" si="16"/>
        <v>1.2745166666666279</v>
      </c>
      <c r="K133" s="2">
        <f t="shared" si="17"/>
        <v>91.27451666666663</v>
      </c>
      <c r="L133" s="2">
        <f t="shared" si="18"/>
        <v>239.00178009499746</v>
      </c>
      <c r="M133" s="2">
        <f>SUMIF(A:A,A133,L:L)</f>
        <v>2984.7889390985415</v>
      </c>
      <c r="N133" s="3">
        <f t="shared" si="19"/>
        <v>0.08007325977533948</v>
      </c>
      <c r="O133" s="7">
        <f t="shared" si="20"/>
        <v>12.48856363292424</v>
      </c>
      <c r="P133" s="3">
        <f t="shared" si="21"/>
        <v>0.08007325977533948</v>
      </c>
      <c r="Q133" s="3">
        <f>IF(ISNUMBER(P133),SUMIF(A:A,A133,P:P),"")</f>
        <v>0.9413806983063887</v>
      </c>
      <c r="R133" s="3">
        <f t="shared" si="22"/>
        <v>0.08505938131023613</v>
      </c>
      <c r="S133" s="8">
        <f t="shared" si="23"/>
        <v>11.756492753605992</v>
      </c>
    </row>
    <row r="134" spans="1:19" ht="15">
      <c r="A134" s="1">
        <v>32</v>
      </c>
      <c r="B134" s="5">
        <v>0.6666666666666666</v>
      </c>
      <c r="C134" s="1" t="s">
        <v>290</v>
      </c>
      <c r="D134" s="1">
        <v>6</v>
      </c>
      <c r="E134" s="1">
        <v>4</v>
      </c>
      <c r="F134" s="1" t="s">
        <v>347</v>
      </c>
      <c r="G134" s="2">
        <v>48.8285666666666</v>
      </c>
      <c r="H134" s="6">
        <f>1+_xlfn.COUNTIFS(A:A,A134,O:O,"&lt;"&amp;O134)</f>
        <v>6</v>
      </c>
      <c r="I134" s="2">
        <f>_xlfn.AVERAGEIF(A:A,A134,G:G)</f>
        <v>50.108116666666675</v>
      </c>
      <c r="J134" s="2">
        <f t="shared" si="16"/>
        <v>-1.2795500000000715</v>
      </c>
      <c r="K134" s="2">
        <f t="shared" si="17"/>
        <v>88.72044999999993</v>
      </c>
      <c r="L134" s="2">
        <f t="shared" si="18"/>
        <v>205.04449410452526</v>
      </c>
      <c r="M134" s="2">
        <f>SUMIF(A:A,A134,L:L)</f>
        <v>2984.7889390985415</v>
      </c>
      <c r="N134" s="3">
        <f t="shared" si="19"/>
        <v>0.06869648014926384</v>
      </c>
      <c r="O134" s="7">
        <f t="shared" si="20"/>
        <v>14.556786575195675</v>
      </c>
      <c r="P134" s="3">
        <f t="shared" si="21"/>
        <v>0.06869648014926384</v>
      </c>
      <c r="Q134" s="3">
        <f>IF(ISNUMBER(P134),SUMIF(A:A,A134,P:P),"")</f>
        <v>0.9413806983063887</v>
      </c>
      <c r="R134" s="3">
        <f t="shared" si="22"/>
        <v>0.07297417534994474</v>
      </c>
      <c r="S134" s="8">
        <f t="shared" si="23"/>
        <v>13.703477911254769</v>
      </c>
    </row>
    <row r="135" spans="1:19" ht="15">
      <c r="A135" s="1">
        <v>32</v>
      </c>
      <c r="B135" s="5">
        <v>0.6666666666666666</v>
      </c>
      <c r="C135" s="1" t="s">
        <v>290</v>
      </c>
      <c r="D135" s="1">
        <v>6</v>
      </c>
      <c r="E135" s="1">
        <v>9</v>
      </c>
      <c r="F135" s="1" t="s">
        <v>351</v>
      </c>
      <c r="G135" s="2">
        <v>46.0457333333334</v>
      </c>
      <c r="H135" s="6">
        <f>1+_xlfn.COUNTIFS(A:A,A135,O:O,"&lt;"&amp;O135)</f>
        <v>7</v>
      </c>
      <c r="I135" s="2">
        <f>_xlfn.AVERAGEIF(A:A,A135,G:G)</f>
        <v>50.108116666666675</v>
      </c>
      <c r="J135" s="2">
        <f t="shared" si="16"/>
        <v>-4.062383333333273</v>
      </c>
      <c r="K135" s="2">
        <f t="shared" si="17"/>
        <v>85.93761666666673</v>
      </c>
      <c r="L135" s="2">
        <f t="shared" si="18"/>
        <v>173.51377655329722</v>
      </c>
      <c r="M135" s="2">
        <f>SUMIF(A:A,A135,L:L)</f>
        <v>2984.7889390985415</v>
      </c>
      <c r="N135" s="3">
        <f t="shared" si="19"/>
        <v>0.058132678756743654</v>
      </c>
      <c r="O135" s="7">
        <f t="shared" si="20"/>
        <v>17.202028555823183</v>
      </c>
      <c r="P135" s="3">
        <f t="shared" si="21"/>
        <v>0.058132678756743654</v>
      </c>
      <c r="Q135" s="3">
        <f>IF(ISNUMBER(P135),SUMIF(A:A,A135,P:P),"")</f>
        <v>0.9413806983063887</v>
      </c>
      <c r="R135" s="3">
        <f t="shared" si="22"/>
        <v>0.06175257136812822</v>
      </c>
      <c r="S135" s="8">
        <f t="shared" si="23"/>
        <v>16.193657654167268</v>
      </c>
    </row>
    <row r="136" spans="1:19" ht="15">
      <c r="A136" s="1">
        <v>32</v>
      </c>
      <c r="B136" s="5">
        <v>0.6666666666666666</v>
      </c>
      <c r="C136" s="1" t="s">
        <v>290</v>
      </c>
      <c r="D136" s="1">
        <v>6</v>
      </c>
      <c r="E136" s="1">
        <v>1</v>
      </c>
      <c r="F136" s="1" t="s">
        <v>344</v>
      </c>
      <c r="G136" s="2">
        <v>44.8613</v>
      </c>
      <c r="H136" s="6">
        <f>1+_xlfn.COUNTIFS(A:A,A136,O:O,"&lt;"&amp;O136)</f>
        <v>8</v>
      </c>
      <c r="I136" s="2">
        <f>_xlfn.AVERAGEIF(A:A,A136,G:G)</f>
        <v>50.108116666666675</v>
      </c>
      <c r="J136" s="2">
        <f t="shared" si="16"/>
        <v>-5.246816666666675</v>
      </c>
      <c r="K136" s="2">
        <f t="shared" si="17"/>
        <v>84.75318333333333</v>
      </c>
      <c r="L136" s="2">
        <f t="shared" si="18"/>
        <v>161.6108039534807</v>
      </c>
      <c r="M136" s="2">
        <f>SUMIF(A:A,A136,L:L)</f>
        <v>2984.7889390985415</v>
      </c>
      <c r="N136" s="3">
        <f t="shared" si="19"/>
        <v>0.054144801274387595</v>
      </c>
      <c r="O136" s="7">
        <f t="shared" si="20"/>
        <v>18.46899381775061</v>
      </c>
      <c r="P136" s="3">
        <f t="shared" si="21"/>
        <v>0.054144801274387595</v>
      </c>
      <c r="Q136" s="3">
        <f>IF(ISNUMBER(P136),SUMIF(A:A,A136,P:P),"")</f>
        <v>0.9413806983063887</v>
      </c>
      <c r="R136" s="3">
        <f t="shared" si="22"/>
        <v>0.05751637076455675</v>
      </c>
      <c r="S136" s="8">
        <f t="shared" si="23"/>
        <v>17.38635429717045</v>
      </c>
    </row>
    <row r="137" spans="1:19" ht="15">
      <c r="A137" s="1">
        <v>32</v>
      </c>
      <c r="B137" s="5">
        <v>0.6666666666666666</v>
      </c>
      <c r="C137" s="1" t="s">
        <v>290</v>
      </c>
      <c r="D137" s="1">
        <v>6</v>
      </c>
      <c r="E137" s="1">
        <v>10</v>
      </c>
      <c r="F137" s="1" t="s">
        <v>352</v>
      </c>
      <c r="G137" s="2">
        <v>41.1576</v>
      </c>
      <c r="H137" s="6">
        <f>1+_xlfn.COUNTIFS(A:A,A137,O:O,"&lt;"&amp;O137)</f>
        <v>9</v>
      </c>
      <c r="I137" s="2">
        <f>_xlfn.AVERAGEIF(A:A,A137,G:G)</f>
        <v>50.108116666666675</v>
      </c>
      <c r="J137" s="2">
        <f t="shared" si="16"/>
        <v>-8.950516666666672</v>
      </c>
      <c r="K137" s="2">
        <f t="shared" si="17"/>
        <v>81.04948333333333</v>
      </c>
      <c r="L137" s="2">
        <f t="shared" si="18"/>
        <v>129.40784419830317</v>
      </c>
      <c r="M137" s="2">
        <f>SUMIF(A:A,A137,L:L)</f>
        <v>2984.7889390985415</v>
      </c>
      <c r="N137" s="3">
        <f t="shared" si="19"/>
        <v>0.043355777188515916</v>
      </c>
      <c r="O137" s="7">
        <f t="shared" si="20"/>
        <v>23.064976915345902</v>
      </c>
      <c r="P137" s="3">
        <f t="shared" si="21"/>
      </c>
      <c r="Q137" s="3">
        <f>IF(ISNUMBER(P137),SUMIF(A:A,A137,P:P),"")</f>
      </c>
      <c r="R137" s="3">
        <f t="shared" si="22"/>
      </c>
      <c r="S137" s="8">
        <f t="shared" si="23"/>
      </c>
    </row>
    <row r="138" spans="1:19" ht="15">
      <c r="A138" s="1">
        <v>32</v>
      </c>
      <c r="B138" s="5">
        <v>0.6666666666666666</v>
      </c>
      <c r="C138" s="1" t="s">
        <v>290</v>
      </c>
      <c r="D138" s="1">
        <v>6</v>
      </c>
      <c r="E138" s="1">
        <v>11</v>
      </c>
      <c r="F138" s="1" t="s">
        <v>353</v>
      </c>
      <c r="G138" s="2">
        <v>23.7580333333333</v>
      </c>
      <c r="H138" s="6">
        <f>1+_xlfn.COUNTIFS(A:A,A138,O:O,"&lt;"&amp;O138)</f>
        <v>10</v>
      </c>
      <c r="I138" s="2">
        <f>_xlfn.AVERAGEIF(A:A,A138,G:G)</f>
        <v>50.108116666666675</v>
      </c>
      <c r="J138" s="2">
        <f t="shared" si="16"/>
        <v>-26.350083333333373</v>
      </c>
      <c r="K138" s="2">
        <f t="shared" si="17"/>
        <v>63.64991666666663</v>
      </c>
      <c r="L138" s="2">
        <f t="shared" si="18"/>
        <v>45.55839911446808</v>
      </c>
      <c r="M138" s="2">
        <f>SUMIF(A:A,A138,L:L)</f>
        <v>2984.7889390985415</v>
      </c>
      <c r="N138" s="3">
        <f t="shared" si="19"/>
        <v>0.01526352450509533</v>
      </c>
      <c r="O138" s="7">
        <f t="shared" si="20"/>
        <v>65.51566773887485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38</v>
      </c>
      <c r="B139" s="5">
        <v>0.6736111111111112</v>
      </c>
      <c r="C139" s="1" t="s">
        <v>381</v>
      </c>
      <c r="D139" s="1">
        <v>5</v>
      </c>
      <c r="E139" s="1">
        <v>8</v>
      </c>
      <c r="F139" s="1" t="s">
        <v>411</v>
      </c>
      <c r="G139" s="2">
        <v>74.3716</v>
      </c>
      <c r="H139" s="6">
        <f>1+_xlfn.COUNTIFS(A:A,A139,O:O,"&lt;"&amp;O139)</f>
        <v>1</v>
      </c>
      <c r="I139" s="2">
        <f>_xlfn.AVERAGEIF(A:A,A139,G:G)</f>
        <v>49.690400000000004</v>
      </c>
      <c r="J139" s="2">
        <f t="shared" si="16"/>
        <v>24.681199999999997</v>
      </c>
      <c r="K139" s="2">
        <f t="shared" si="17"/>
        <v>114.68119999999999</v>
      </c>
      <c r="L139" s="2">
        <f t="shared" si="18"/>
        <v>973.4748598698906</v>
      </c>
      <c r="M139" s="2">
        <f>SUMIF(A:A,A139,L:L)</f>
        <v>3349.3657346862988</v>
      </c>
      <c r="N139" s="3">
        <f t="shared" si="19"/>
        <v>0.29064453899092213</v>
      </c>
      <c r="O139" s="7">
        <f t="shared" si="20"/>
        <v>3.4406288983507567</v>
      </c>
      <c r="P139" s="3">
        <f t="shared" si="21"/>
        <v>0.29064453899092213</v>
      </c>
      <c r="Q139" s="3">
        <f>IF(ISNUMBER(P139),SUMIF(A:A,A139,P:P),"")</f>
        <v>0.8679198337941305</v>
      </c>
      <c r="R139" s="3">
        <f t="shared" si="22"/>
        <v>0.3348748670949979</v>
      </c>
      <c r="S139" s="8">
        <f t="shared" si="23"/>
        <v>2.986190061603871</v>
      </c>
    </row>
    <row r="140" spans="1:19" ht="15">
      <c r="A140" s="1">
        <v>38</v>
      </c>
      <c r="B140" s="5">
        <v>0.6736111111111112</v>
      </c>
      <c r="C140" s="1" t="s">
        <v>381</v>
      </c>
      <c r="D140" s="1">
        <v>5</v>
      </c>
      <c r="E140" s="1">
        <v>9</v>
      </c>
      <c r="F140" s="1" t="s">
        <v>412</v>
      </c>
      <c r="G140" s="2">
        <v>69.7685666666667</v>
      </c>
      <c r="H140" s="6">
        <f>1+_xlfn.COUNTIFS(A:A,A140,O:O,"&lt;"&amp;O140)</f>
        <v>2</v>
      </c>
      <c r="I140" s="2">
        <f>_xlfn.AVERAGEIF(A:A,A140,G:G)</f>
        <v>49.690400000000004</v>
      </c>
      <c r="J140" s="2">
        <f t="shared" si="16"/>
        <v>20.078166666666696</v>
      </c>
      <c r="K140" s="2">
        <f t="shared" si="17"/>
        <v>110.0781666666667</v>
      </c>
      <c r="L140" s="2">
        <f t="shared" si="18"/>
        <v>738.5508829469446</v>
      </c>
      <c r="M140" s="2">
        <f>SUMIF(A:A,A140,L:L)</f>
        <v>3349.3657346862988</v>
      </c>
      <c r="N140" s="3">
        <f t="shared" si="19"/>
        <v>0.22050469893402586</v>
      </c>
      <c r="O140" s="7">
        <f t="shared" si="20"/>
        <v>4.535050748733459</v>
      </c>
      <c r="P140" s="3">
        <f t="shared" si="21"/>
        <v>0.22050469893402586</v>
      </c>
      <c r="Q140" s="3">
        <f>IF(ISNUMBER(P140),SUMIF(A:A,A140,P:P),"")</f>
        <v>0.8679198337941305</v>
      </c>
      <c r="R140" s="3">
        <f t="shared" si="22"/>
        <v>0.25406113600386887</v>
      </c>
      <c r="S140" s="8">
        <f t="shared" si="23"/>
        <v>3.936060492088691</v>
      </c>
    </row>
    <row r="141" spans="1:19" ht="15">
      <c r="A141" s="1">
        <v>38</v>
      </c>
      <c r="B141" s="5">
        <v>0.6736111111111112</v>
      </c>
      <c r="C141" s="1" t="s">
        <v>381</v>
      </c>
      <c r="D141" s="1">
        <v>5</v>
      </c>
      <c r="E141" s="1">
        <v>7</v>
      </c>
      <c r="F141" s="1" t="s">
        <v>410</v>
      </c>
      <c r="G141" s="2">
        <v>56.072900000000004</v>
      </c>
      <c r="H141" s="6">
        <f>1+_xlfn.COUNTIFS(A:A,A141,O:O,"&lt;"&amp;O141)</f>
        <v>3</v>
      </c>
      <c r="I141" s="2">
        <f>_xlfn.AVERAGEIF(A:A,A141,G:G)</f>
        <v>49.690400000000004</v>
      </c>
      <c r="J141" s="2">
        <f t="shared" si="16"/>
        <v>6.3825</v>
      </c>
      <c r="K141" s="2">
        <f t="shared" si="17"/>
        <v>96.3825</v>
      </c>
      <c r="L141" s="2">
        <f t="shared" si="18"/>
        <v>324.71569017245093</v>
      </c>
      <c r="M141" s="2">
        <f>SUMIF(A:A,A141,L:L)</f>
        <v>3349.3657346862988</v>
      </c>
      <c r="N141" s="3">
        <f t="shared" si="19"/>
        <v>0.09694841229480237</v>
      </c>
      <c r="O141" s="7">
        <f t="shared" si="20"/>
        <v>10.31476407224889</v>
      </c>
      <c r="P141" s="3">
        <f t="shared" si="21"/>
        <v>0.09694841229480237</v>
      </c>
      <c r="Q141" s="3">
        <f>IF(ISNUMBER(P141),SUMIF(A:A,A141,P:P),"")</f>
        <v>0.8679198337941305</v>
      </c>
      <c r="R141" s="3">
        <f t="shared" si="22"/>
        <v>0.11170203574100879</v>
      </c>
      <c r="S141" s="8">
        <f t="shared" si="23"/>
        <v>8.952388319211925</v>
      </c>
    </row>
    <row r="142" spans="1:19" ht="15">
      <c r="A142" s="1">
        <v>38</v>
      </c>
      <c r="B142" s="5">
        <v>0.6736111111111112</v>
      </c>
      <c r="C142" s="1" t="s">
        <v>381</v>
      </c>
      <c r="D142" s="1">
        <v>5</v>
      </c>
      <c r="E142" s="1">
        <v>1</v>
      </c>
      <c r="F142" s="1" t="s">
        <v>405</v>
      </c>
      <c r="G142" s="2">
        <v>52.5434666666667</v>
      </c>
      <c r="H142" s="6">
        <f>1+_xlfn.COUNTIFS(A:A,A142,O:O,"&lt;"&amp;O142)</f>
        <v>4</v>
      </c>
      <c r="I142" s="2">
        <f>_xlfn.AVERAGEIF(A:A,A142,G:G)</f>
        <v>49.690400000000004</v>
      </c>
      <c r="J142" s="2">
        <f t="shared" si="16"/>
        <v>2.853066666666699</v>
      </c>
      <c r="K142" s="2">
        <f t="shared" si="17"/>
        <v>92.8530666666667</v>
      </c>
      <c r="L142" s="2">
        <f t="shared" si="18"/>
        <v>262.7450052338078</v>
      </c>
      <c r="M142" s="2">
        <f>SUMIF(A:A,A142,L:L)</f>
        <v>3349.3657346862988</v>
      </c>
      <c r="N142" s="3">
        <f t="shared" si="19"/>
        <v>0.07844619729425173</v>
      </c>
      <c r="O142" s="7">
        <f t="shared" si="20"/>
        <v>12.747590507784583</v>
      </c>
      <c r="P142" s="3">
        <f t="shared" si="21"/>
        <v>0.07844619729425173</v>
      </c>
      <c r="Q142" s="3">
        <f>IF(ISNUMBER(P142),SUMIF(A:A,A142,P:P),"")</f>
        <v>0.8679198337941305</v>
      </c>
      <c r="R142" s="3">
        <f t="shared" si="22"/>
        <v>0.0903841509777723</v>
      </c>
      <c r="S142" s="8">
        <f t="shared" si="23"/>
        <v>11.06388663479203</v>
      </c>
    </row>
    <row r="143" spans="1:19" ht="15">
      <c r="A143" s="1">
        <v>38</v>
      </c>
      <c r="B143" s="5">
        <v>0.6736111111111112</v>
      </c>
      <c r="C143" s="1" t="s">
        <v>381</v>
      </c>
      <c r="D143" s="1">
        <v>5</v>
      </c>
      <c r="E143" s="1">
        <v>3</v>
      </c>
      <c r="F143" s="1" t="s">
        <v>406</v>
      </c>
      <c r="G143" s="2">
        <v>50.376466666666694</v>
      </c>
      <c r="H143" s="6">
        <f>1+_xlfn.COUNTIFS(A:A,A143,O:O,"&lt;"&amp;O143)</f>
        <v>5</v>
      </c>
      <c r="I143" s="2">
        <f>_xlfn.AVERAGEIF(A:A,A143,G:G)</f>
        <v>49.690400000000004</v>
      </c>
      <c r="J143" s="2">
        <f t="shared" si="16"/>
        <v>0.6860666666666901</v>
      </c>
      <c r="K143" s="2">
        <f t="shared" si="17"/>
        <v>90.68606666666669</v>
      </c>
      <c r="L143" s="2">
        <f t="shared" si="18"/>
        <v>230.71057433537624</v>
      </c>
      <c r="M143" s="2">
        <f>SUMIF(A:A,A143,L:L)</f>
        <v>3349.3657346862988</v>
      </c>
      <c r="N143" s="3">
        <f t="shared" si="19"/>
        <v>0.0688818697660035</v>
      </c>
      <c r="O143" s="7">
        <f t="shared" si="20"/>
        <v>14.517608238525893</v>
      </c>
      <c r="P143" s="3">
        <f t="shared" si="21"/>
        <v>0.0688818697660035</v>
      </c>
      <c r="Q143" s="3">
        <f>IF(ISNUMBER(P143),SUMIF(A:A,A143,P:P),"")</f>
        <v>0.8679198337941305</v>
      </c>
      <c r="R143" s="3">
        <f t="shared" si="22"/>
        <v>0.07936432269888902</v>
      </c>
      <c r="S143" s="8">
        <f t="shared" si="23"/>
        <v>12.600120129469694</v>
      </c>
    </row>
    <row r="144" spans="1:19" ht="15">
      <c r="A144" s="1">
        <v>38</v>
      </c>
      <c r="B144" s="5">
        <v>0.6736111111111112</v>
      </c>
      <c r="C144" s="1" t="s">
        <v>381</v>
      </c>
      <c r="D144" s="1">
        <v>5</v>
      </c>
      <c r="E144" s="1">
        <v>12</v>
      </c>
      <c r="F144" s="1" t="s">
        <v>415</v>
      </c>
      <c r="G144" s="2">
        <v>47.7740333333333</v>
      </c>
      <c r="H144" s="6">
        <f>1+_xlfn.COUNTIFS(A:A,A144,O:O,"&lt;"&amp;O144)</f>
        <v>6</v>
      </c>
      <c r="I144" s="2">
        <f>_xlfn.AVERAGEIF(A:A,A144,G:G)</f>
        <v>49.690400000000004</v>
      </c>
      <c r="J144" s="2">
        <f t="shared" si="16"/>
        <v>-1.916366666666704</v>
      </c>
      <c r="K144" s="2">
        <f t="shared" si="17"/>
        <v>88.0836333333333</v>
      </c>
      <c r="L144" s="2">
        <f t="shared" si="18"/>
        <v>197.35773585543035</v>
      </c>
      <c r="M144" s="2">
        <f>SUMIF(A:A,A144,L:L)</f>
        <v>3349.3657346862988</v>
      </c>
      <c r="N144" s="3">
        <f t="shared" si="19"/>
        <v>0.05892391320887352</v>
      </c>
      <c r="O144" s="7">
        <f t="shared" si="20"/>
        <v>16.971038506135862</v>
      </c>
      <c r="P144" s="3">
        <f t="shared" si="21"/>
        <v>0.05892391320887352</v>
      </c>
      <c r="Q144" s="3">
        <f>IF(ISNUMBER(P144),SUMIF(A:A,A144,P:P),"")</f>
        <v>0.8679198337941305</v>
      </c>
      <c r="R144" s="3">
        <f t="shared" si="22"/>
        <v>0.06789096286840957</v>
      </c>
      <c r="S144" s="8">
        <f t="shared" si="23"/>
        <v>14.729500919559227</v>
      </c>
    </row>
    <row r="145" spans="1:19" ht="15">
      <c r="A145" s="1">
        <v>38</v>
      </c>
      <c r="B145" s="5">
        <v>0.6736111111111112</v>
      </c>
      <c r="C145" s="1" t="s">
        <v>381</v>
      </c>
      <c r="D145" s="1">
        <v>5</v>
      </c>
      <c r="E145" s="1">
        <v>4</v>
      </c>
      <c r="F145" s="1" t="s">
        <v>407</v>
      </c>
      <c r="G145" s="2">
        <v>46.186466666666696</v>
      </c>
      <c r="H145" s="6">
        <f>1+_xlfn.COUNTIFS(A:A,A145,O:O,"&lt;"&amp;O145)</f>
        <v>7</v>
      </c>
      <c r="I145" s="2">
        <f>_xlfn.AVERAGEIF(A:A,A145,G:G)</f>
        <v>49.690400000000004</v>
      </c>
      <c r="J145" s="2">
        <f t="shared" si="16"/>
        <v>-3.5039333333333076</v>
      </c>
      <c r="K145" s="2">
        <f t="shared" si="17"/>
        <v>86.49606666666669</v>
      </c>
      <c r="L145" s="2">
        <f t="shared" si="18"/>
        <v>179.42620335078783</v>
      </c>
      <c r="M145" s="2">
        <f>SUMIF(A:A,A145,L:L)</f>
        <v>3349.3657346862988</v>
      </c>
      <c r="N145" s="3">
        <f t="shared" si="19"/>
        <v>0.053570203305251425</v>
      </c>
      <c r="O145" s="7">
        <f t="shared" si="20"/>
        <v>18.667093613624033</v>
      </c>
      <c r="P145" s="3">
        <f t="shared" si="21"/>
        <v>0.053570203305251425</v>
      </c>
      <c r="Q145" s="3">
        <f>IF(ISNUMBER(P145),SUMIF(A:A,A145,P:P),"")</f>
        <v>0.8679198337941305</v>
      </c>
      <c r="R145" s="3">
        <f t="shared" si="22"/>
        <v>0.06172252461505357</v>
      </c>
      <c r="S145" s="8">
        <f t="shared" si="23"/>
        <v>16.20154078655605</v>
      </c>
    </row>
    <row r="146" spans="1:19" ht="15">
      <c r="A146" s="1">
        <v>38</v>
      </c>
      <c r="B146" s="5">
        <v>0.6736111111111112</v>
      </c>
      <c r="C146" s="1" t="s">
        <v>381</v>
      </c>
      <c r="D146" s="1">
        <v>5</v>
      </c>
      <c r="E146" s="1">
        <v>5</v>
      </c>
      <c r="F146" s="1" t="s">
        <v>408</v>
      </c>
      <c r="G146" s="2">
        <v>40.3525333333333</v>
      </c>
      <c r="H146" s="6">
        <f>1+_xlfn.COUNTIFS(A:A,A146,O:O,"&lt;"&amp;O146)</f>
        <v>9</v>
      </c>
      <c r="I146" s="2">
        <f>_xlfn.AVERAGEIF(A:A,A146,G:G)</f>
        <v>49.690400000000004</v>
      </c>
      <c r="J146" s="2">
        <f t="shared" si="16"/>
        <v>-9.337866666666706</v>
      </c>
      <c r="K146" s="2">
        <f t="shared" si="17"/>
        <v>80.66213333333329</v>
      </c>
      <c r="L146" s="2">
        <f t="shared" si="18"/>
        <v>126.43495674437398</v>
      </c>
      <c r="M146" s="2">
        <f>SUMIF(A:A,A146,L:L)</f>
        <v>3349.3657346862988</v>
      </c>
      <c r="N146" s="3">
        <f t="shared" si="19"/>
        <v>0.03774892524725009</v>
      </c>
      <c r="O146" s="7">
        <f t="shared" si="20"/>
        <v>26.4908204260159</v>
      </c>
      <c r="P146" s="3">
        <f t="shared" si="21"/>
      </c>
      <c r="Q146" s="3">
        <f>IF(ISNUMBER(P146),SUMIF(A:A,A146,P:P),"")</f>
      </c>
      <c r="R146" s="3">
        <f t="shared" si="22"/>
      </c>
      <c r="S146" s="8">
        <f t="shared" si="23"/>
      </c>
    </row>
    <row r="147" spans="1:19" ht="15">
      <c r="A147" s="1">
        <v>38</v>
      </c>
      <c r="B147" s="5">
        <v>0.6736111111111112</v>
      </c>
      <c r="C147" s="1" t="s">
        <v>381</v>
      </c>
      <c r="D147" s="1">
        <v>5</v>
      </c>
      <c r="E147" s="1">
        <v>6</v>
      </c>
      <c r="F147" s="1" t="s">
        <v>409</v>
      </c>
      <c r="G147" s="2">
        <v>38.0016</v>
      </c>
      <c r="H147" s="6">
        <f>1+_xlfn.COUNTIFS(A:A,A147,O:O,"&lt;"&amp;O147)</f>
        <v>10</v>
      </c>
      <c r="I147" s="2">
        <f>_xlfn.AVERAGEIF(A:A,A147,G:G)</f>
        <v>49.690400000000004</v>
      </c>
      <c r="J147" s="2">
        <f t="shared" si="16"/>
        <v>-11.6888</v>
      </c>
      <c r="K147" s="2">
        <f t="shared" si="17"/>
        <v>78.3112</v>
      </c>
      <c r="L147" s="2">
        <f t="shared" si="18"/>
        <v>109.80125951474166</v>
      </c>
      <c r="M147" s="2">
        <f>SUMIF(A:A,A147,L:L)</f>
        <v>3349.3657346862988</v>
      </c>
      <c r="N147" s="3">
        <f t="shared" si="19"/>
        <v>0.03278270222258234</v>
      </c>
      <c r="O147" s="7">
        <f t="shared" si="20"/>
        <v>30.503891753961355</v>
      </c>
      <c r="P147" s="3">
        <f t="shared" si="21"/>
      </c>
      <c r="Q147" s="3">
        <f>IF(ISNUMBER(P147),SUMIF(A:A,A147,P:P),"")</f>
      </c>
      <c r="R147" s="3">
        <f t="shared" si="22"/>
      </c>
      <c r="S147" s="8">
        <f t="shared" si="23"/>
      </c>
    </row>
    <row r="148" spans="1:19" ht="15">
      <c r="A148" s="1">
        <v>38</v>
      </c>
      <c r="B148" s="5">
        <v>0.6736111111111112</v>
      </c>
      <c r="C148" s="1" t="s">
        <v>381</v>
      </c>
      <c r="D148" s="1">
        <v>5</v>
      </c>
      <c r="E148" s="1">
        <v>10</v>
      </c>
      <c r="F148" s="1" t="s">
        <v>413</v>
      </c>
      <c r="G148" s="2">
        <v>42.4356333333333</v>
      </c>
      <c r="H148" s="6">
        <f>1+_xlfn.COUNTIFS(A:A,A148,O:O,"&lt;"&amp;O148)</f>
        <v>8</v>
      </c>
      <c r="I148" s="2">
        <f>_xlfn.AVERAGEIF(A:A,A148,G:G)</f>
        <v>49.690400000000004</v>
      </c>
      <c r="J148" s="2">
        <f t="shared" si="16"/>
        <v>-7.254766666666704</v>
      </c>
      <c r="K148" s="2">
        <f t="shared" si="17"/>
        <v>82.74523333333329</v>
      </c>
      <c r="L148" s="2">
        <f t="shared" si="18"/>
        <v>143.2675698884397</v>
      </c>
      <c r="M148" s="2">
        <f>SUMIF(A:A,A148,L:L)</f>
        <v>3349.3657346862988</v>
      </c>
      <c r="N148" s="3">
        <f t="shared" si="19"/>
        <v>0.042774537401141156</v>
      </c>
      <c r="O148" s="7">
        <f t="shared" si="20"/>
        <v>23.378394268112448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38</v>
      </c>
      <c r="B149" s="5">
        <v>0.6736111111111112</v>
      </c>
      <c r="C149" s="1" t="s">
        <v>381</v>
      </c>
      <c r="D149" s="1">
        <v>5</v>
      </c>
      <c r="E149" s="1">
        <v>11</v>
      </c>
      <c r="F149" s="1" t="s">
        <v>414</v>
      </c>
      <c r="G149" s="2">
        <v>28.7111333333333</v>
      </c>
      <c r="H149" s="6">
        <f>1+_xlfn.COUNTIFS(A:A,A149,O:O,"&lt;"&amp;O149)</f>
        <v>11</v>
      </c>
      <c r="I149" s="2">
        <f>_xlfn.AVERAGEIF(A:A,A149,G:G)</f>
        <v>49.690400000000004</v>
      </c>
      <c r="J149" s="2">
        <f t="shared" si="16"/>
        <v>-20.979266666666703</v>
      </c>
      <c r="K149" s="2">
        <f t="shared" si="17"/>
        <v>69.0207333333333</v>
      </c>
      <c r="L149" s="2">
        <f t="shared" si="18"/>
        <v>62.8809967740548</v>
      </c>
      <c r="M149" s="2">
        <f>SUMIF(A:A,A149,L:L)</f>
        <v>3349.3657346862988</v>
      </c>
      <c r="N149" s="3">
        <f t="shared" si="19"/>
        <v>0.018774001334895794</v>
      </c>
      <c r="O149" s="7">
        <f t="shared" si="20"/>
        <v>53.265150148960004</v>
      </c>
      <c r="P149" s="3">
        <f t="shared" si="21"/>
      </c>
      <c r="Q149" s="3">
        <f>IF(ISNUMBER(P149),SUMIF(A:A,A149,P:P),"")</f>
      </c>
      <c r="R149" s="3">
        <f t="shared" si="22"/>
      </c>
      <c r="S149" s="8">
        <f t="shared" si="23"/>
      </c>
    </row>
    <row r="150" spans="1:19" ht="15">
      <c r="A150" s="1">
        <v>11</v>
      </c>
      <c r="B150" s="5">
        <v>0.6840277777777778</v>
      </c>
      <c r="C150" s="1" t="s">
        <v>99</v>
      </c>
      <c r="D150" s="1">
        <v>6</v>
      </c>
      <c r="E150" s="1">
        <v>1</v>
      </c>
      <c r="F150" s="1" t="s">
        <v>127</v>
      </c>
      <c r="G150" s="2">
        <v>63.9361333333333</v>
      </c>
      <c r="H150" s="6">
        <f>1+_xlfn.COUNTIFS(A:A,A150,O:O,"&lt;"&amp;O150)</f>
        <v>1</v>
      </c>
      <c r="I150" s="2">
        <f>_xlfn.AVERAGEIF(A:A,A150,G:G)</f>
        <v>47.456913333333304</v>
      </c>
      <c r="J150" s="2">
        <f t="shared" si="16"/>
        <v>16.479219999999998</v>
      </c>
      <c r="K150" s="2">
        <f t="shared" si="17"/>
        <v>106.47922</v>
      </c>
      <c r="L150" s="2">
        <f t="shared" si="18"/>
        <v>595.114128644621</v>
      </c>
      <c r="M150" s="2">
        <f>SUMIF(A:A,A150,L:L)</f>
        <v>2874.692807103702</v>
      </c>
      <c r="N150" s="3">
        <f t="shared" si="19"/>
        <v>0.2070183385069961</v>
      </c>
      <c r="O150" s="7">
        <f t="shared" si="20"/>
        <v>4.8304899324955475</v>
      </c>
      <c r="P150" s="3">
        <f t="shared" si="21"/>
        <v>0.2070183385069961</v>
      </c>
      <c r="Q150" s="3">
        <f>IF(ISNUMBER(P150),SUMIF(A:A,A150,P:P),"")</f>
        <v>0.9645753944898099</v>
      </c>
      <c r="R150" s="3">
        <f t="shared" si="22"/>
        <v>0.21462121021290795</v>
      </c>
      <c r="S150" s="8">
        <f t="shared" si="23"/>
        <v>4.659371732215948</v>
      </c>
    </row>
    <row r="151" spans="1:19" ht="15">
      <c r="A151" s="1">
        <v>11</v>
      </c>
      <c r="B151" s="5">
        <v>0.6840277777777778</v>
      </c>
      <c r="C151" s="1" t="s">
        <v>99</v>
      </c>
      <c r="D151" s="1">
        <v>6</v>
      </c>
      <c r="E151" s="1">
        <v>3</v>
      </c>
      <c r="F151" s="1" t="s">
        <v>129</v>
      </c>
      <c r="G151" s="2">
        <v>59.721166666666605</v>
      </c>
      <c r="H151" s="6">
        <f>1+_xlfn.COUNTIFS(A:A,A151,O:O,"&lt;"&amp;O151)</f>
        <v>2</v>
      </c>
      <c r="I151" s="2">
        <f>_xlfn.AVERAGEIF(A:A,A151,G:G)</f>
        <v>47.456913333333304</v>
      </c>
      <c r="J151" s="2">
        <f t="shared" si="16"/>
        <v>12.2642533333333</v>
      </c>
      <c r="K151" s="2">
        <f t="shared" si="17"/>
        <v>102.2642533333333</v>
      </c>
      <c r="L151" s="2">
        <f t="shared" si="18"/>
        <v>462.1341421906308</v>
      </c>
      <c r="M151" s="2">
        <f>SUMIF(A:A,A151,L:L)</f>
        <v>2874.692807103702</v>
      </c>
      <c r="N151" s="3">
        <f t="shared" si="19"/>
        <v>0.16075948743067203</v>
      </c>
      <c r="O151" s="7">
        <f t="shared" si="20"/>
        <v>6.220472682405465</v>
      </c>
      <c r="P151" s="3">
        <f t="shared" si="21"/>
        <v>0.16075948743067203</v>
      </c>
      <c r="Q151" s="3">
        <f>IF(ISNUMBER(P151),SUMIF(A:A,A151,P:P),"")</f>
        <v>0.9645753944898099</v>
      </c>
      <c r="R151" s="3">
        <f t="shared" si="22"/>
        <v>0.1666634752959898</v>
      </c>
      <c r="S151" s="8">
        <f t="shared" si="23"/>
        <v>6.000114891544336</v>
      </c>
    </row>
    <row r="152" spans="1:19" ht="15">
      <c r="A152" s="1">
        <v>11</v>
      </c>
      <c r="B152" s="5">
        <v>0.6840277777777778</v>
      </c>
      <c r="C152" s="1" t="s">
        <v>99</v>
      </c>
      <c r="D152" s="1">
        <v>6</v>
      </c>
      <c r="E152" s="1">
        <v>2</v>
      </c>
      <c r="F152" s="1" t="s">
        <v>128</v>
      </c>
      <c r="G152" s="2">
        <v>58.921133333333295</v>
      </c>
      <c r="H152" s="6">
        <f>1+_xlfn.COUNTIFS(A:A,A152,O:O,"&lt;"&amp;O152)</f>
        <v>3</v>
      </c>
      <c r="I152" s="2">
        <f>_xlfn.AVERAGEIF(A:A,A152,G:G)</f>
        <v>47.456913333333304</v>
      </c>
      <c r="J152" s="2">
        <f t="shared" si="16"/>
        <v>11.46421999999999</v>
      </c>
      <c r="K152" s="2">
        <f t="shared" si="17"/>
        <v>101.46421999999998</v>
      </c>
      <c r="L152" s="2">
        <f t="shared" si="18"/>
        <v>440.47478413352104</v>
      </c>
      <c r="M152" s="2">
        <f>SUMIF(A:A,A152,L:L)</f>
        <v>2874.692807103702</v>
      </c>
      <c r="N152" s="3">
        <f t="shared" si="19"/>
        <v>0.15322499261314335</v>
      </c>
      <c r="O152" s="7">
        <f t="shared" si="20"/>
        <v>6.5263504533151595</v>
      </c>
      <c r="P152" s="3">
        <f t="shared" si="21"/>
        <v>0.15322499261314335</v>
      </c>
      <c r="Q152" s="3">
        <f>IF(ISNUMBER(P152),SUMIF(A:A,A152,P:P),"")</f>
        <v>0.9645753944898099</v>
      </c>
      <c r="R152" s="3">
        <f t="shared" si="22"/>
        <v>0.15885227167150393</v>
      </c>
      <c r="S152" s="8">
        <f t="shared" si="23"/>
        <v>6.295157063085219</v>
      </c>
    </row>
    <row r="153" spans="1:19" ht="15">
      <c r="A153" s="1">
        <v>11</v>
      </c>
      <c r="B153" s="5">
        <v>0.6840277777777778</v>
      </c>
      <c r="C153" s="1" t="s">
        <v>99</v>
      </c>
      <c r="D153" s="1">
        <v>6</v>
      </c>
      <c r="E153" s="1">
        <v>4</v>
      </c>
      <c r="F153" s="1" t="s">
        <v>130</v>
      </c>
      <c r="G153" s="2">
        <v>56.3704</v>
      </c>
      <c r="H153" s="6">
        <f>1+_xlfn.COUNTIFS(A:A,A153,O:O,"&lt;"&amp;O153)</f>
        <v>4</v>
      </c>
      <c r="I153" s="2">
        <f>_xlfn.AVERAGEIF(A:A,A153,G:G)</f>
        <v>47.456913333333304</v>
      </c>
      <c r="J153" s="2">
        <f t="shared" si="16"/>
        <v>8.913486666666692</v>
      </c>
      <c r="K153" s="2">
        <f t="shared" si="17"/>
        <v>98.9134866666667</v>
      </c>
      <c r="L153" s="2">
        <f t="shared" si="18"/>
        <v>377.96787302114217</v>
      </c>
      <c r="M153" s="2">
        <f>SUMIF(A:A,A153,L:L)</f>
        <v>2874.692807103702</v>
      </c>
      <c r="N153" s="3">
        <f t="shared" si="19"/>
        <v>0.1314811349884549</v>
      </c>
      <c r="O153" s="7">
        <f t="shared" si="20"/>
        <v>7.605653845989449</v>
      </c>
      <c r="P153" s="3">
        <f t="shared" si="21"/>
        <v>0.1314811349884549</v>
      </c>
      <c r="Q153" s="3">
        <f>IF(ISNUMBER(P153),SUMIF(A:A,A153,P:P),"")</f>
        <v>0.9645753944898099</v>
      </c>
      <c r="R153" s="3">
        <f t="shared" si="22"/>
        <v>0.13630985793287712</v>
      </c>
      <c r="S153" s="8">
        <f t="shared" si="23"/>
        <v>7.336226558848214</v>
      </c>
    </row>
    <row r="154" spans="1:19" ht="15">
      <c r="A154" s="1">
        <v>11</v>
      </c>
      <c r="B154" s="5">
        <v>0.6840277777777778</v>
      </c>
      <c r="C154" s="1" t="s">
        <v>99</v>
      </c>
      <c r="D154" s="1">
        <v>6</v>
      </c>
      <c r="E154" s="1">
        <v>6</v>
      </c>
      <c r="F154" s="1" t="s">
        <v>132</v>
      </c>
      <c r="G154" s="2">
        <v>50.8595666666666</v>
      </c>
      <c r="H154" s="6">
        <f>1+_xlfn.COUNTIFS(A:A,A154,O:O,"&lt;"&amp;O154)</f>
        <v>5</v>
      </c>
      <c r="I154" s="2">
        <f>_xlfn.AVERAGEIF(A:A,A154,G:G)</f>
        <v>47.456913333333304</v>
      </c>
      <c r="J154" s="2">
        <f t="shared" si="16"/>
        <v>3.402653333333298</v>
      </c>
      <c r="K154" s="2">
        <f t="shared" si="17"/>
        <v>93.40265333333329</v>
      </c>
      <c r="L154" s="2">
        <f t="shared" si="18"/>
        <v>271.55350723187206</v>
      </c>
      <c r="M154" s="2">
        <f>SUMIF(A:A,A154,L:L)</f>
        <v>2874.692807103702</v>
      </c>
      <c r="N154" s="3">
        <f t="shared" si="19"/>
        <v>0.09446348721534058</v>
      </c>
      <c r="O154" s="7">
        <f t="shared" si="20"/>
        <v>10.586100825606648</v>
      </c>
      <c r="P154" s="3">
        <f t="shared" si="21"/>
        <v>0.09446348721534058</v>
      </c>
      <c r="Q154" s="3">
        <f>IF(ISNUMBER(P154),SUMIF(A:A,A154,P:P),"")</f>
        <v>0.9645753944898099</v>
      </c>
      <c r="R154" s="3">
        <f t="shared" si="22"/>
        <v>0.09793271501115253</v>
      </c>
      <c r="S154" s="8">
        <f t="shared" si="23"/>
        <v>10.211092379968436</v>
      </c>
    </row>
    <row r="155" spans="1:19" ht="15">
      <c r="A155" s="1">
        <v>11</v>
      </c>
      <c r="B155" s="5">
        <v>0.6840277777777778</v>
      </c>
      <c r="C155" s="1" t="s">
        <v>99</v>
      </c>
      <c r="D155" s="1">
        <v>6</v>
      </c>
      <c r="E155" s="1">
        <v>8</v>
      </c>
      <c r="F155" s="1" t="s">
        <v>133</v>
      </c>
      <c r="G155" s="2">
        <v>48.0947666666667</v>
      </c>
      <c r="H155" s="6">
        <f>1+_xlfn.COUNTIFS(A:A,A155,O:O,"&lt;"&amp;O155)</f>
        <v>6</v>
      </c>
      <c r="I155" s="2">
        <f>_xlfn.AVERAGEIF(A:A,A155,G:G)</f>
        <v>47.456913333333304</v>
      </c>
      <c r="J155" s="2">
        <f t="shared" si="16"/>
        <v>0.6378533333333962</v>
      </c>
      <c r="K155" s="2">
        <f t="shared" si="17"/>
        <v>90.6378533333334</v>
      </c>
      <c r="L155" s="2">
        <f t="shared" si="18"/>
        <v>230.04413918248807</v>
      </c>
      <c r="M155" s="2">
        <f>SUMIF(A:A,A155,L:L)</f>
        <v>2874.692807103702</v>
      </c>
      <c r="N155" s="3">
        <f t="shared" si="19"/>
        <v>0.08002390328943047</v>
      </c>
      <c r="O155" s="7">
        <f t="shared" si="20"/>
        <v>12.496266226644803</v>
      </c>
      <c r="P155" s="3">
        <f t="shared" si="21"/>
        <v>0.08002390328943047</v>
      </c>
      <c r="Q155" s="3">
        <f>IF(ISNUMBER(P155),SUMIF(A:A,A155,P:P),"")</f>
        <v>0.9645753944898099</v>
      </c>
      <c r="R155" s="3">
        <f t="shared" si="22"/>
        <v>0.08296282877063983</v>
      </c>
      <c r="S155" s="8">
        <f t="shared" si="23"/>
        <v>12.0535909252156</v>
      </c>
    </row>
    <row r="156" spans="1:19" ht="15">
      <c r="A156" s="1">
        <v>11</v>
      </c>
      <c r="B156" s="5">
        <v>0.6840277777777778</v>
      </c>
      <c r="C156" s="1" t="s">
        <v>99</v>
      </c>
      <c r="D156" s="1">
        <v>6</v>
      </c>
      <c r="E156" s="1">
        <v>5</v>
      </c>
      <c r="F156" s="1" t="s">
        <v>131</v>
      </c>
      <c r="G156" s="2">
        <v>47.8975333333333</v>
      </c>
      <c r="H156" s="6">
        <f>1+_xlfn.COUNTIFS(A:A,A156,O:O,"&lt;"&amp;O156)</f>
        <v>7</v>
      </c>
      <c r="I156" s="2">
        <f>_xlfn.AVERAGEIF(A:A,A156,G:G)</f>
        <v>47.456913333333304</v>
      </c>
      <c r="J156" s="2">
        <f t="shared" si="16"/>
        <v>0.44061999999999557</v>
      </c>
      <c r="K156" s="2">
        <f t="shared" si="17"/>
        <v>90.44062</v>
      </c>
      <c r="L156" s="2">
        <f t="shared" si="18"/>
        <v>227.33784158550418</v>
      </c>
      <c r="M156" s="2">
        <f>SUMIF(A:A,A156,L:L)</f>
        <v>2874.692807103702</v>
      </c>
      <c r="N156" s="3">
        <f t="shared" si="19"/>
        <v>0.07908248179552466</v>
      </c>
      <c r="O156" s="7">
        <f t="shared" si="20"/>
        <v>12.645025513812223</v>
      </c>
      <c r="P156" s="3">
        <f t="shared" si="21"/>
        <v>0.07908248179552466</v>
      </c>
      <c r="Q156" s="3">
        <f>IF(ISNUMBER(P156),SUMIF(A:A,A156,P:P),"")</f>
        <v>0.9645753944898099</v>
      </c>
      <c r="R156" s="3">
        <f t="shared" si="22"/>
        <v>0.08198683301200475</v>
      </c>
      <c r="S156" s="8">
        <f t="shared" si="23"/>
        <v>12.197080473319136</v>
      </c>
    </row>
    <row r="157" spans="1:19" ht="15">
      <c r="A157" s="1">
        <v>11</v>
      </c>
      <c r="B157" s="5">
        <v>0.6840277777777778</v>
      </c>
      <c r="C157" s="1" t="s">
        <v>99</v>
      </c>
      <c r="D157" s="1">
        <v>6</v>
      </c>
      <c r="E157" s="1">
        <v>9</v>
      </c>
      <c r="F157" s="1" t="s">
        <v>134</v>
      </c>
      <c r="G157" s="2">
        <v>42.8792666666667</v>
      </c>
      <c r="H157" s="6">
        <f>1+_xlfn.COUNTIFS(A:A,A157,O:O,"&lt;"&amp;O157)</f>
        <v>8</v>
      </c>
      <c r="I157" s="2">
        <f>_xlfn.AVERAGEIF(A:A,A157,G:G)</f>
        <v>47.456913333333304</v>
      </c>
      <c r="J157" s="2">
        <f t="shared" si="16"/>
        <v>-4.5776466666666025</v>
      </c>
      <c r="K157" s="2">
        <f t="shared" si="17"/>
        <v>85.4223533333334</v>
      </c>
      <c r="L157" s="2">
        <f t="shared" si="18"/>
        <v>168.23153245929268</v>
      </c>
      <c r="M157" s="2">
        <f>SUMIF(A:A,A157,L:L)</f>
        <v>2874.692807103702</v>
      </c>
      <c r="N157" s="3">
        <f t="shared" si="19"/>
        <v>0.05852156865024774</v>
      </c>
      <c r="O157" s="7">
        <f t="shared" si="20"/>
        <v>17.087716940338144</v>
      </c>
      <c r="P157" s="3">
        <f t="shared" si="21"/>
        <v>0.05852156865024774</v>
      </c>
      <c r="Q157" s="3">
        <f>IF(ISNUMBER(P157),SUMIF(A:A,A157,P:P),"")</f>
        <v>0.9645753944898099</v>
      </c>
      <c r="R157" s="3">
        <f t="shared" si="22"/>
        <v>0.06067080809292402</v>
      </c>
      <c r="S157" s="8">
        <f t="shared" si="23"/>
        <v>16.482391308656872</v>
      </c>
    </row>
    <row r="158" spans="1:19" ht="15">
      <c r="A158" s="1">
        <v>11</v>
      </c>
      <c r="B158" s="5">
        <v>0.6840277777777778</v>
      </c>
      <c r="C158" s="1" t="s">
        <v>99</v>
      </c>
      <c r="D158" s="1">
        <v>6</v>
      </c>
      <c r="E158" s="1">
        <v>10</v>
      </c>
      <c r="F158" s="1" t="s">
        <v>135</v>
      </c>
      <c r="G158" s="2">
        <v>22.219866666666597</v>
      </c>
      <c r="H158" s="6">
        <f>1+_xlfn.COUNTIFS(A:A,A158,O:O,"&lt;"&amp;O158)</f>
        <v>10</v>
      </c>
      <c r="I158" s="2">
        <f>_xlfn.AVERAGEIF(A:A,A158,G:G)</f>
        <v>47.456913333333304</v>
      </c>
      <c r="J158" s="2">
        <f t="shared" si="16"/>
        <v>-25.237046666666707</v>
      </c>
      <c r="K158" s="2">
        <f t="shared" si="17"/>
        <v>64.76295333333329</v>
      </c>
      <c r="L158" s="2">
        <f t="shared" si="18"/>
        <v>48.70478110936446</v>
      </c>
      <c r="M158" s="2">
        <f>SUMIF(A:A,A158,L:L)</f>
        <v>2874.692807103702</v>
      </c>
      <c r="N158" s="3">
        <f t="shared" si="19"/>
        <v>0.01694260374152301</v>
      </c>
      <c r="O158" s="7">
        <f t="shared" si="20"/>
        <v>59.022805187209535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11</v>
      </c>
      <c r="B159" s="5">
        <v>0.6840277777777778</v>
      </c>
      <c r="C159" s="1" t="s">
        <v>99</v>
      </c>
      <c r="D159" s="1">
        <v>6</v>
      </c>
      <c r="E159" s="1">
        <v>11</v>
      </c>
      <c r="F159" s="1" t="s">
        <v>136</v>
      </c>
      <c r="G159" s="2">
        <v>23.6693</v>
      </c>
      <c r="H159" s="6">
        <f>1+_xlfn.COUNTIFS(A:A,A159,O:O,"&lt;"&amp;O159)</f>
        <v>9</v>
      </c>
      <c r="I159" s="2">
        <f>_xlfn.AVERAGEIF(A:A,A159,G:G)</f>
        <v>47.456913333333304</v>
      </c>
      <c r="J159" s="2">
        <f t="shared" si="16"/>
        <v>-23.787613333333304</v>
      </c>
      <c r="K159" s="2">
        <f t="shared" si="17"/>
        <v>66.2123866666667</v>
      </c>
      <c r="L159" s="2">
        <f t="shared" si="18"/>
        <v>53.130077545265365</v>
      </c>
      <c r="M159" s="2">
        <f>SUMIF(A:A,A159,L:L)</f>
        <v>2874.692807103702</v>
      </c>
      <c r="N159" s="3">
        <f t="shared" si="19"/>
        <v>0.018482001768667156</v>
      </c>
      <c r="O159" s="7">
        <f t="shared" si="20"/>
        <v>54.10669323142889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33</v>
      </c>
      <c r="B160" s="5">
        <v>0.6875</v>
      </c>
      <c r="C160" s="1" t="s">
        <v>290</v>
      </c>
      <c r="D160" s="1">
        <v>7</v>
      </c>
      <c r="E160" s="1">
        <v>2</v>
      </c>
      <c r="F160" s="1" t="s">
        <v>355</v>
      </c>
      <c r="G160" s="2">
        <v>80.3922999999999</v>
      </c>
      <c r="H160" s="6">
        <f>1+_xlfn.COUNTIFS(A:A,A160,O:O,"&lt;"&amp;O160)</f>
        <v>1</v>
      </c>
      <c r="I160" s="2">
        <f>_xlfn.AVERAGEIF(A:A,A160,G:G)</f>
        <v>47.42573333333333</v>
      </c>
      <c r="J160" s="2">
        <f t="shared" si="16"/>
        <v>32.96656666666657</v>
      </c>
      <c r="K160" s="2">
        <f t="shared" si="17"/>
        <v>122.96656666666658</v>
      </c>
      <c r="L160" s="2">
        <f t="shared" si="18"/>
        <v>1600.3761910533738</v>
      </c>
      <c r="M160" s="2">
        <f>SUMIF(A:A,A160,L:L)</f>
        <v>4475.90187921026</v>
      </c>
      <c r="N160" s="3">
        <f t="shared" si="19"/>
        <v>0.35755390404933285</v>
      </c>
      <c r="O160" s="7">
        <f t="shared" si="20"/>
        <v>2.7967810969895797</v>
      </c>
      <c r="P160" s="3">
        <f t="shared" si="21"/>
        <v>0.35755390404933285</v>
      </c>
      <c r="Q160" s="3">
        <f>IF(ISNUMBER(P160),SUMIF(A:A,A160,P:P),"")</f>
        <v>0.7976525735319263</v>
      </c>
      <c r="R160" s="3">
        <f t="shared" si="22"/>
        <v>0.4482576950339666</v>
      </c>
      <c r="S160" s="8">
        <f t="shared" si="23"/>
        <v>2.230859639619182</v>
      </c>
    </row>
    <row r="161" spans="1:19" ht="15">
      <c r="A161" s="1">
        <v>33</v>
      </c>
      <c r="B161" s="5">
        <v>0.6875</v>
      </c>
      <c r="C161" s="1" t="s">
        <v>290</v>
      </c>
      <c r="D161" s="1">
        <v>7</v>
      </c>
      <c r="E161" s="1">
        <v>9</v>
      </c>
      <c r="F161" s="1" t="s">
        <v>361</v>
      </c>
      <c r="G161" s="2">
        <v>68.0926666666666</v>
      </c>
      <c r="H161" s="6">
        <f>1+_xlfn.COUNTIFS(A:A,A161,O:O,"&lt;"&amp;O161)</f>
        <v>2</v>
      </c>
      <c r="I161" s="2">
        <f>_xlfn.AVERAGEIF(A:A,A161,G:G)</f>
        <v>47.42573333333333</v>
      </c>
      <c r="J161" s="2">
        <f t="shared" si="16"/>
        <v>20.66693333333327</v>
      </c>
      <c r="K161" s="2">
        <f t="shared" si="17"/>
        <v>110.66693333333328</v>
      </c>
      <c r="L161" s="2">
        <f t="shared" si="18"/>
        <v>765.1072346378563</v>
      </c>
      <c r="M161" s="2">
        <f>SUMIF(A:A,A161,L:L)</f>
        <v>4475.90187921026</v>
      </c>
      <c r="N161" s="3">
        <f t="shared" si="19"/>
        <v>0.17093923309437112</v>
      </c>
      <c r="O161" s="7">
        <f t="shared" si="20"/>
        <v>5.850032095603973</v>
      </c>
      <c r="P161" s="3">
        <f t="shared" si="21"/>
        <v>0.17093923309437112</v>
      </c>
      <c r="Q161" s="3">
        <f>IF(ISNUMBER(P161),SUMIF(A:A,A161,P:P),"")</f>
        <v>0.7976525735319263</v>
      </c>
      <c r="R161" s="3">
        <f t="shared" si="22"/>
        <v>0.21430286664464604</v>
      </c>
      <c r="S161" s="8">
        <f t="shared" si="23"/>
        <v>4.666293156302878</v>
      </c>
    </row>
    <row r="162" spans="1:19" ht="15">
      <c r="A162" s="1">
        <v>33</v>
      </c>
      <c r="B162" s="5">
        <v>0.6875</v>
      </c>
      <c r="C162" s="1" t="s">
        <v>290</v>
      </c>
      <c r="D162" s="1">
        <v>7</v>
      </c>
      <c r="E162" s="1">
        <v>1</v>
      </c>
      <c r="F162" s="1" t="s">
        <v>354</v>
      </c>
      <c r="G162" s="2">
        <v>54.10040000000001</v>
      </c>
      <c r="H162" s="6">
        <f>1+_xlfn.COUNTIFS(A:A,A162,O:O,"&lt;"&amp;O162)</f>
        <v>3</v>
      </c>
      <c r="I162" s="2">
        <f>_xlfn.AVERAGEIF(A:A,A162,G:G)</f>
        <v>47.42573333333333</v>
      </c>
      <c r="J162" s="2">
        <f t="shared" si="16"/>
        <v>6.674666666666674</v>
      </c>
      <c r="K162" s="2">
        <f t="shared" si="17"/>
        <v>96.67466666666667</v>
      </c>
      <c r="L162" s="2">
        <f t="shared" si="18"/>
        <v>330.4581417550032</v>
      </c>
      <c r="M162" s="2">
        <f>SUMIF(A:A,A162,L:L)</f>
        <v>4475.90187921026</v>
      </c>
      <c r="N162" s="3">
        <f t="shared" si="19"/>
        <v>0.07383051520631416</v>
      </c>
      <c r="O162" s="7">
        <f t="shared" si="20"/>
        <v>13.544535036841754</v>
      </c>
      <c r="P162" s="3">
        <f t="shared" si="21"/>
        <v>0.07383051520631416</v>
      </c>
      <c r="Q162" s="3">
        <f>IF(ISNUMBER(P162),SUMIF(A:A,A162,P:P),"")</f>
        <v>0.7976525735319263</v>
      </c>
      <c r="R162" s="3">
        <f t="shared" si="22"/>
        <v>0.09255974048876942</v>
      </c>
      <c r="S162" s="8">
        <f t="shared" si="23"/>
        <v>10.803833229430168</v>
      </c>
    </row>
    <row r="163" spans="1:19" ht="15">
      <c r="A163" s="1">
        <v>33</v>
      </c>
      <c r="B163" s="5">
        <v>0.6875</v>
      </c>
      <c r="C163" s="1" t="s">
        <v>290</v>
      </c>
      <c r="D163" s="1">
        <v>7</v>
      </c>
      <c r="E163" s="1">
        <v>15</v>
      </c>
      <c r="F163" s="1" t="s">
        <v>366</v>
      </c>
      <c r="G163" s="2">
        <v>53.98143333333339</v>
      </c>
      <c r="H163" s="6">
        <f>1+_xlfn.COUNTIFS(A:A,A163,O:O,"&lt;"&amp;O163)</f>
        <v>4</v>
      </c>
      <c r="I163" s="2">
        <f>_xlfn.AVERAGEIF(A:A,A163,G:G)</f>
        <v>47.42573333333333</v>
      </c>
      <c r="J163" s="2">
        <f t="shared" si="16"/>
        <v>6.5557000000000585</v>
      </c>
      <c r="K163" s="2">
        <f t="shared" si="17"/>
        <v>96.55570000000006</v>
      </c>
      <c r="L163" s="2">
        <f t="shared" si="18"/>
        <v>328.1077301378709</v>
      </c>
      <c r="M163" s="2">
        <f>SUMIF(A:A,A163,L:L)</f>
        <v>4475.90187921026</v>
      </c>
      <c r="N163" s="3">
        <f t="shared" si="19"/>
        <v>0.07330538939244198</v>
      </c>
      <c r="O163" s="7">
        <f t="shared" si="20"/>
        <v>13.641561804500874</v>
      </c>
      <c r="P163" s="3">
        <f t="shared" si="21"/>
        <v>0.07330538939244198</v>
      </c>
      <c r="Q163" s="3">
        <f>IF(ISNUMBER(P163),SUMIF(A:A,A163,P:P),"")</f>
        <v>0.7976525735319263</v>
      </c>
      <c r="R163" s="3">
        <f t="shared" si="22"/>
        <v>0.09190140146837739</v>
      </c>
      <c r="S163" s="8">
        <f t="shared" si="23"/>
        <v>10.881226880354951</v>
      </c>
    </row>
    <row r="164" spans="1:19" ht="15">
      <c r="A164" s="1">
        <v>33</v>
      </c>
      <c r="B164" s="5">
        <v>0.6875</v>
      </c>
      <c r="C164" s="1" t="s">
        <v>290</v>
      </c>
      <c r="D164" s="1">
        <v>7</v>
      </c>
      <c r="E164" s="1">
        <v>6</v>
      </c>
      <c r="F164" s="1" t="s">
        <v>359</v>
      </c>
      <c r="G164" s="2">
        <v>53.5438</v>
      </c>
      <c r="H164" s="6">
        <f>1+_xlfn.COUNTIFS(A:A,A164,O:O,"&lt;"&amp;O164)</f>
        <v>5</v>
      </c>
      <c r="I164" s="2">
        <f>_xlfn.AVERAGEIF(A:A,A164,G:G)</f>
        <v>47.42573333333333</v>
      </c>
      <c r="J164" s="2">
        <f t="shared" si="16"/>
        <v>6.118066666666664</v>
      </c>
      <c r="K164" s="2">
        <f t="shared" si="17"/>
        <v>96.11806666666666</v>
      </c>
      <c r="L164" s="2">
        <f t="shared" si="18"/>
        <v>319.60440607044967</v>
      </c>
      <c r="M164" s="2">
        <f>SUMIF(A:A,A164,L:L)</f>
        <v>4475.90187921026</v>
      </c>
      <c r="N164" s="3">
        <f t="shared" si="19"/>
        <v>0.07140558812402777</v>
      </c>
      <c r="O164" s="7">
        <f t="shared" si="20"/>
        <v>14.004506177626496</v>
      </c>
      <c r="P164" s="3">
        <f t="shared" si="21"/>
        <v>0.07140558812402777</v>
      </c>
      <c r="Q164" s="3">
        <f>IF(ISNUMBER(P164),SUMIF(A:A,A164,P:P),"")</f>
        <v>0.7976525735319263</v>
      </c>
      <c r="R164" s="3">
        <f t="shared" si="22"/>
        <v>0.08951966118262607</v>
      </c>
      <c r="S164" s="8">
        <f t="shared" si="23"/>
        <v>11.170730393627535</v>
      </c>
    </row>
    <row r="165" spans="1:19" ht="15">
      <c r="A165" s="1">
        <v>33</v>
      </c>
      <c r="B165" s="5">
        <v>0.6875</v>
      </c>
      <c r="C165" s="1" t="s">
        <v>290</v>
      </c>
      <c r="D165" s="1">
        <v>7</v>
      </c>
      <c r="E165" s="1">
        <v>3</v>
      </c>
      <c r="F165" s="1" t="s">
        <v>356</v>
      </c>
      <c r="G165" s="2">
        <v>40.815200000000004</v>
      </c>
      <c r="H165" s="6">
        <f>1+_xlfn.COUNTIFS(A:A,A165,O:O,"&lt;"&amp;O165)</f>
        <v>9</v>
      </c>
      <c r="I165" s="2">
        <f>_xlfn.AVERAGEIF(A:A,A165,G:G)</f>
        <v>47.42573333333333</v>
      </c>
      <c r="J165" s="2">
        <f t="shared" si="16"/>
        <v>-6.610533333333329</v>
      </c>
      <c r="K165" s="2">
        <f t="shared" si="17"/>
        <v>83.38946666666666</v>
      </c>
      <c r="L165" s="2">
        <f t="shared" si="18"/>
        <v>148.91385732493794</v>
      </c>
      <c r="M165" s="2">
        <f>SUMIF(A:A,A165,L:L)</f>
        <v>4475.90187921026</v>
      </c>
      <c r="N165" s="3">
        <f t="shared" si="19"/>
        <v>0.03327013445415669</v>
      </c>
      <c r="O165" s="7">
        <f t="shared" si="20"/>
        <v>30.05698703676451</v>
      </c>
      <c r="P165" s="3">
        <f t="shared" si="21"/>
      </c>
      <c r="Q165" s="3">
        <f>IF(ISNUMBER(P165),SUMIF(A:A,A165,P:P),"")</f>
      </c>
      <c r="R165" s="3">
        <f t="shared" si="22"/>
      </c>
      <c r="S165" s="8">
        <f t="shared" si="23"/>
      </c>
    </row>
    <row r="166" spans="1:19" ht="15">
      <c r="A166" s="1">
        <v>33</v>
      </c>
      <c r="B166" s="5">
        <v>0.6875</v>
      </c>
      <c r="C166" s="1" t="s">
        <v>290</v>
      </c>
      <c r="D166" s="1">
        <v>7</v>
      </c>
      <c r="E166" s="1">
        <v>4</v>
      </c>
      <c r="F166" s="1" t="s">
        <v>357</v>
      </c>
      <c r="G166" s="2">
        <v>45.5227</v>
      </c>
      <c r="H166" s="6">
        <f>1+_xlfn.COUNTIFS(A:A,A166,O:O,"&lt;"&amp;O166)</f>
        <v>7</v>
      </c>
      <c r="I166" s="2">
        <f>_xlfn.AVERAGEIF(A:A,A166,G:G)</f>
        <v>47.42573333333333</v>
      </c>
      <c r="J166" s="2">
        <f t="shared" si="16"/>
        <v>-1.9030333333333331</v>
      </c>
      <c r="K166" s="2">
        <f t="shared" si="17"/>
        <v>88.09696666666667</v>
      </c>
      <c r="L166" s="2">
        <f t="shared" si="18"/>
        <v>197.5156852154352</v>
      </c>
      <c r="M166" s="2">
        <f>SUMIF(A:A,A166,L:L)</f>
        <v>4475.90187921026</v>
      </c>
      <c r="N166" s="3">
        <f t="shared" si="19"/>
        <v>0.04412868971343166</v>
      </c>
      <c r="O166" s="7">
        <f t="shared" si="20"/>
        <v>22.66099461583663</v>
      </c>
      <c r="P166" s="3">
        <f t="shared" si="21"/>
      </c>
      <c r="Q166" s="3">
        <f>IF(ISNUMBER(P166),SUMIF(A:A,A166,P:P),"")</f>
      </c>
      <c r="R166" s="3">
        <f t="shared" si="22"/>
      </c>
      <c r="S166" s="8">
        <f t="shared" si="23"/>
      </c>
    </row>
    <row r="167" spans="1:19" ht="15">
      <c r="A167" s="1">
        <v>33</v>
      </c>
      <c r="B167" s="5">
        <v>0.6875</v>
      </c>
      <c r="C167" s="1" t="s">
        <v>290</v>
      </c>
      <c r="D167" s="1">
        <v>7</v>
      </c>
      <c r="E167" s="1">
        <v>5</v>
      </c>
      <c r="F167" s="1" t="s">
        <v>358</v>
      </c>
      <c r="G167" s="2">
        <v>34.4521666666667</v>
      </c>
      <c r="H167" s="6">
        <f>1+_xlfn.COUNTIFS(A:A,A167,O:O,"&lt;"&amp;O167)</f>
        <v>11</v>
      </c>
      <c r="I167" s="2">
        <f>_xlfn.AVERAGEIF(A:A,A167,G:G)</f>
        <v>47.42573333333333</v>
      </c>
      <c r="J167" s="2">
        <f t="shared" si="16"/>
        <v>-12.973566666666635</v>
      </c>
      <c r="K167" s="2">
        <f t="shared" si="17"/>
        <v>77.02643333333336</v>
      </c>
      <c r="L167" s="2">
        <f t="shared" si="18"/>
        <v>101.6551293808549</v>
      </c>
      <c r="M167" s="2">
        <f>SUMIF(A:A,A167,L:L)</f>
        <v>4475.90187921026</v>
      </c>
      <c r="N167" s="3">
        <f t="shared" si="19"/>
        <v>0.022711652785112262</v>
      </c>
      <c r="O167" s="7">
        <f t="shared" si="20"/>
        <v>44.03026100572966</v>
      </c>
      <c r="P167" s="3">
        <f t="shared" si="21"/>
      </c>
      <c r="Q167" s="3">
        <f>IF(ISNUMBER(P167),SUMIF(A:A,A167,P:P),"")</f>
      </c>
      <c r="R167" s="3">
        <f t="shared" si="22"/>
      </c>
      <c r="S167" s="8">
        <f t="shared" si="23"/>
      </c>
    </row>
    <row r="168" spans="1:19" ht="15">
      <c r="A168" s="1">
        <v>33</v>
      </c>
      <c r="B168" s="5">
        <v>0.6875</v>
      </c>
      <c r="C168" s="1" t="s">
        <v>290</v>
      </c>
      <c r="D168" s="1">
        <v>7</v>
      </c>
      <c r="E168" s="1">
        <v>8</v>
      </c>
      <c r="F168" s="1" t="s">
        <v>360</v>
      </c>
      <c r="G168" s="2">
        <v>38.7790666666667</v>
      </c>
      <c r="H168" s="6">
        <f>1+_xlfn.COUNTIFS(A:A,A168,O:O,"&lt;"&amp;O168)</f>
        <v>10</v>
      </c>
      <c r="I168" s="2">
        <f>_xlfn.AVERAGEIF(A:A,A168,G:G)</f>
        <v>47.42573333333333</v>
      </c>
      <c r="J168" s="2">
        <f t="shared" si="16"/>
        <v>-8.646666666666633</v>
      </c>
      <c r="K168" s="2">
        <f t="shared" si="17"/>
        <v>81.35333333333337</v>
      </c>
      <c r="L168" s="2">
        <f t="shared" si="18"/>
        <v>131.78871549449244</v>
      </c>
      <c r="M168" s="2">
        <f>SUMIF(A:A,A168,L:L)</f>
        <v>4475.90187921026</v>
      </c>
      <c r="N168" s="3">
        <f t="shared" si="19"/>
        <v>0.029444058214642004</v>
      </c>
      <c r="O168" s="7">
        <f t="shared" si="20"/>
        <v>33.96270964790845</v>
      </c>
      <c r="P168" s="3">
        <f t="shared" si="21"/>
      </c>
      <c r="Q168" s="3">
        <f>IF(ISNUMBER(P168),SUMIF(A:A,A168,P:P),"")</f>
      </c>
      <c r="R168" s="3">
        <f t="shared" si="22"/>
      </c>
      <c r="S168" s="8">
        <f t="shared" si="23"/>
      </c>
    </row>
    <row r="169" spans="1:19" ht="15">
      <c r="A169" s="1">
        <v>33</v>
      </c>
      <c r="B169" s="5">
        <v>0.6875</v>
      </c>
      <c r="C169" s="1" t="s">
        <v>290</v>
      </c>
      <c r="D169" s="1">
        <v>7</v>
      </c>
      <c r="E169" s="1">
        <v>11</v>
      </c>
      <c r="F169" s="1" t="s">
        <v>362</v>
      </c>
      <c r="G169" s="2">
        <v>47.8093</v>
      </c>
      <c r="H169" s="6">
        <f>1+_xlfn.COUNTIFS(A:A,A169,O:O,"&lt;"&amp;O169)</f>
        <v>6</v>
      </c>
      <c r="I169" s="2">
        <f>_xlfn.AVERAGEIF(A:A,A169,G:G)</f>
        <v>47.42573333333333</v>
      </c>
      <c r="J169" s="2">
        <f t="shared" si="16"/>
        <v>0.38356666666666683</v>
      </c>
      <c r="K169" s="2">
        <f t="shared" si="17"/>
        <v>90.38356666666667</v>
      </c>
      <c r="L169" s="2">
        <f t="shared" si="18"/>
        <v>226.56094917389512</v>
      </c>
      <c r="M169" s="2">
        <f>SUMIF(A:A,A169,L:L)</f>
        <v>4475.90187921026</v>
      </c>
      <c r="N169" s="3">
        <f t="shared" si="19"/>
        <v>0.050617943665438474</v>
      </c>
      <c r="O169" s="7">
        <f t="shared" si="20"/>
        <v>19.755840075399824</v>
      </c>
      <c r="P169" s="3">
        <f t="shared" si="21"/>
        <v>0.050617943665438474</v>
      </c>
      <c r="Q169" s="3">
        <f>IF(ISNUMBER(P169),SUMIF(A:A,A169,P:P),"")</f>
        <v>0.7976525735319263</v>
      </c>
      <c r="R169" s="3">
        <f t="shared" si="22"/>
        <v>0.06345863518161453</v>
      </c>
      <c r="S169" s="8">
        <f t="shared" si="23"/>
        <v>15.758296678427836</v>
      </c>
    </row>
    <row r="170" spans="1:19" ht="15">
      <c r="A170" s="1">
        <v>33</v>
      </c>
      <c r="B170" s="5">
        <v>0.6875</v>
      </c>
      <c r="C170" s="1" t="s">
        <v>290</v>
      </c>
      <c r="D170" s="1">
        <v>7</v>
      </c>
      <c r="E170" s="1">
        <v>12</v>
      </c>
      <c r="F170" s="1" t="s">
        <v>363</v>
      </c>
      <c r="G170" s="2">
        <v>21.7156333333334</v>
      </c>
      <c r="H170" s="6">
        <f>1+_xlfn.COUNTIFS(A:A,A170,O:O,"&lt;"&amp;O170)</f>
        <v>13</v>
      </c>
      <c r="I170" s="2">
        <f>_xlfn.AVERAGEIF(A:A,A170,G:G)</f>
        <v>47.42573333333333</v>
      </c>
      <c r="J170" s="2">
        <f t="shared" si="16"/>
        <v>-25.710099999999933</v>
      </c>
      <c r="K170" s="2">
        <f t="shared" si="17"/>
        <v>64.28990000000007</v>
      </c>
      <c r="L170" s="2">
        <f t="shared" si="18"/>
        <v>47.341817697472486</v>
      </c>
      <c r="M170" s="2">
        <f>SUMIF(A:A,A170,L:L)</f>
        <v>4475.90187921026</v>
      </c>
      <c r="N170" s="3">
        <f t="shared" si="19"/>
        <v>0.010577045470403744</v>
      </c>
      <c r="O170" s="7">
        <f t="shared" si="20"/>
        <v>94.54436050200967</v>
      </c>
      <c r="P170" s="3">
        <f t="shared" si="21"/>
      </c>
      <c r="Q170" s="3">
        <f>IF(ISNUMBER(P170),SUMIF(A:A,A170,P:P),"")</f>
      </c>
      <c r="R170" s="3">
        <f t="shared" si="22"/>
      </c>
      <c r="S170" s="8">
        <f t="shared" si="23"/>
      </c>
    </row>
    <row r="171" spans="1:19" ht="15">
      <c r="A171" s="1">
        <v>33</v>
      </c>
      <c r="B171" s="5">
        <v>0.6875</v>
      </c>
      <c r="C171" s="1" t="s">
        <v>290</v>
      </c>
      <c r="D171" s="1">
        <v>7</v>
      </c>
      <c r="E171" s="1">
        <v>13</v>
      </c>
      <c r="F171" s="1" t="s">
        <v>364</v>
      </c>
      <c r="G171" s="2">
        <v>32.7440333333333</v>
      </c>
      <c r="H171" s="6">
        <f>1+_xlfn.COUNTIFS(A:A,A171,O:O,"&lt;"&amp;O171)</f>
        <v>12</v>
      </c>
      <c r="I171" s="2">
        <f>_xlfn.AVERAGEIF(A:A,A171,G:G)</f>
        <v>47.42573333333333</v>
      </c>
      <c r="J171" s="2">
        <f t="shared" si="16"/>
        <v>-14.681700000000035</v>
      </c>
      <c r="K171" s="2">
        <f t="shared" si="17"/>
        <v>75.31829999999997</v>
      </c>
      <c r="L171" s="2">
        <f t="shared" si="18"/>
        <v>91.75279961645516</v>
      </c>
      <c r="M171" s="2">
        <f>SUMIF(A:A,A171,L:L)</f>
        <v>4475.90187921026</v>
      </c>
      <c r="N171" s="3">
        <f t="shared" si="19"/>
        <v>0.02049928753859195</v>
      </c>
      <c r="O171" s="7">
        <f t="shared" si="20"/>
        <v>48.78218319136216</v>
      </c>
      <c r="P171" s="3">
        <f t="shared" si="21"/>
      </c>
      <c r="Q171" s="3">
        <f>IF(ISNUMBER(P171),SUMIF(A:A,A171,P:P),"")</f>
      </c>
      <c r="R171" s="3">
        <f t="shared" si="22"/>
      </c>
      <c r="S171" s="8">
        <f t="shared" si="23"/>
      </c>
    </row>
    <row r="172" spans="1:19" ht="15">
      <c r="A172" s="1">
        <v>33</v>
      </c>
      <c r="B172" s="5">
        <v>0.6875</v>
      </c>
      <c r="C172" s="1" t="s">
        <v>290</v>
      </c>
      <c r="D172" s="1">
        <v>7</v>
      </c>
      <c r="E172" s="1">
        <v>14</v>
      </c>
      <c r="F172" s="1" t="s">
        <v>365</v>
      </c>
      <c r="G172" s="2">
        <v>44.585833333333404</v>
      </c>
      <c r="H172" s="6">
        <f>1+_xlfn.COUNTIFS(A:A,A172,O:O,"&lt;"&amp;O172)</f>
        <v>8</v>
      </c>
      <c r="I172" s="2">
        <f>_xlfn.AVERAGEIF(A:A,A172,G:G)</f>
        <v>47.42573333333333</v>
      </c>
      <c r="J172" s="2">
        <f t="shared" si="16"/>
        <v>-2.839899999999929</v>
      </c>
      <c r="K172" s="2">
        <f t="shared" si="17"/>
        <v>87.16010000000007</v>
      </c>
      <c r="L172" s="2">
        <f t="shared" si="18"/>
        <v>186.71922165216176</v>
      </c>
      <c r="M172" s="2">
        <f>SUMIF(A:A,A172,L:L)</f>
        <v>4475.90187921026</v>
      </c>
      <c r="N172" s="3">
        <f t="shared" si="19"/>
        <v>0.041716558291735165</v>
      </c>
      <c r="O172" s="7">
        <f t="shared" si="20"/>
        <v>23.97129679315177</v>
      </c>
      <c r="P172" s="3">
        <f t="shared" si="21"/>
      </c>
      <c r="Q172" s="3">
        <f>IF(ISNUMBER(P172),SUMIF(A:A,A172,P:P),"")</f>
      </c>
      <c r="R172" s="3">
        <f t="shared" si="22"/>
      </c>
      <c r="S172" s="8">
        <f t="shared" si="23"/>
      </c>
    </row>
    <row r="173" spans="1:19" ht="15">
      <c r="A173" s="1">
        <v>24</v>
      </c>
      <c r="B173" s="5">
        <v>0.6909722222222222</v>
      </c>
      <c r="C173" s="1" t="s">
        <v>234</v>
      </c>
      <c r="D173" s="1">
        <v>6</v>
      </c>
      <c r="E173" s="1">
        <v>1</v>
      </c>
      <c r="F173" s="1" t="s">
        <v>259</v>
      </c>
      <c r="G173" s="2">
        <v>65.5980666666667</v>
      </c>
      <c r="H173" s="6">
        <f>1+_xlfn.COUNTIFS(A:A,A173,O:O,"&lt;"&amp;O173)</f>
        <v>1</v>
      </c>
      <c r="I173" s="2">
        <f>_xlfn.AVERAGEIF(A:A,A173,G:G)</f>
        <v>48.960699999999996</v>
      </c>
      <c r="J173" s="2">
        <f aca="true" t="shared" si="24" ref="J173:J230">G173-I173</f>
        <v>16.6373666666667</v>
      </c>
      <c r="K173" s="2">
        <f aca="true" t="shared" si="25" ref="K173:K230">90+J173</f>
        <v>106.63736666666671</v>
      </c>
      <c r="L173" s="2">
        <f aca="true" t="shared" si="26" ref="L173:L230">EXP(0.06*K173)</f>
        <v>600.7879237710557</v>
      </c>
      <c r="M173" s="2">
        <f>SUMIF(A:A,A173,L:L)</f>
        <v>2649.9913588477957</v>
      </c>
      <c r="N173" s="3">
        <f aca="true" t="shared" si="27" ref="N173:N230">L173/M173</f>
        <v>0.22671316333358746</v>
      </c>
      <c r="O173" s="7">
        <f aca="true" t="shared" si="28" ref="O173:O230">1/N173</f>
        <v>4.410859895808486</v>
      </c>
      <c r="P173" s="3">
        <f aca="true" t="shared" si="29" ref="P173:P230">IF(O173&gt;21,"",N173)</f>
        <v>0.22671316333358746</v>
      </c>
      <c r="Q173" s="3">
        <f>IF(ISNUMBER(P173),SUMIF(A:A,A173,P:P),"")</f>
        <v>0.9493810016270483</v>
      </c>
      <c r="R173" s="3">
        <f aca="true" t="shared" si="30" ref="R173:R230">_xlfn.IFERROR(P173*(1/Q173),"")</f>
        <v>0.23880103240432096</v>
      </c>
      <c r="S173" s="8">
        <f aca="true" t="shared" si="31" ref="S173:S230">_xlfn.IFERROR(1/R173,"")</f>
        <v>4.187586585919239</v>
      </c>
    </row>
    <row r="174" spans="1:19" ht="15">
      <c r="A174" s="1">
        <v>24</v>
      </c>
      <c r="B174" s="5">
        <v>0.6909722222222222</v>
      </c>
      <c r="C174" s="1" t="s">
        <v>234</v>
      </c>
      <c r="D174" s="1">
        <v>6</v>
      </c>
      <c r="E174" s="1">
        <v>2</v>
      </c>
      <c r="F174" s="1" t="s">
        <v>260</v>
      </c>
      <c r="G174" s="2">
        <v>65.46523333333329</v>
      </c>
      <c r="H174" s="6">
        <f>1+_xlfn.COUNTIFS(A:A,A174,O:O,"&lt;"&amp;O174)</f>
        <v>2</v>
      </c>
      <c r="I174" s="2">
        <f>_xlfn.AVERAGEIF(A:A,A174,G:G)</f>
        <v>48.960699999999996</v>
      </c>
      <c r="J174" s="2">
        <f t="shared" si="24"/>
        <v>16.504533333333292</v>
      </c>
      <c r="K174" s="2">
        <f t="shared" si="25"/>
        <v>106.50453333333328</v>
      </c>
      <c r="L174" s="2">
        <f t="shared" si="26"/>
        <v>596.0186747216151</v>
      </c>
      <c r="M174" s="2">
        <f>SUMIF(A:A,A174,L:L)</f>
        <v>2649.9913588477957</v>
      </c>
      <c r="N174" s="3">
        <f t="shared" si="27"/>
        <v>0.22491344084260007</v>
      </c>
      <c r="O174" s="7">
        <f t="shared" si="28"/>
        <v>4.446154912990836</v>
      </c>
      <c r="P174" s="3">
        <f t="shared" si="29"/>
        <v>0.22491344084260007</v>
      </c>
      <c r="Q174" s="3">
        <f>IF(ISNUMBER(P174),SUMIF(A:A,A174,P:P),"")</f>
        <v>0.9493810016270483</v>
      </c>
      <c r="R174" s="3">
        <f t="shared" si="30"/>
        <v>0.2369053524950927</v>
      </c>
      <c r="S174" s="8">
        <f t="shared" si="31"/>
        <v>4.221095004684262</v>
      </c>
    </row>
    <row r="175" spans="1:19" ht="15">
      <c r="A175" s="1">
        <v>24</v>
      </c>
      <c r="B175" s="5">
        <v>0.6909722222222222</v>
      </c>
      <c r="C175" s="1" t="s">
        <v>234</v>
      </c>
      <c r="D175" s="1">
        <v>6</v>
      </c>
      <c r="E175" s="1">
        <v>5</v>
      </c>
      <c r="F175" s="1" t="s">
        <v>263</v>
      </c>
      <c r="G175" s="2">
        <v>62.4445666666667</v>
      </c>
      <c r="H175" s="6">
        <f>1+_xlfn.COUNTIFS(A:A,A175,O:O,"&lt;"&amp;O175)</f>
        <v>3</v>
      </c>
      <c r="I175" s="2">
        <f>_xlfn.AVERAGEIF(A:A,A175,G:G)</f>
        <v>48.960699999999996</v>
      </c>
      <c r="J175" s="2">
        <f t="shared" si="24"/>
        <v>13.483866666666707</v>
      </c>
      <c r="K175" s="2">
        <f t="shared" si="25"/>
        <v>103.4838666666667</v>
      </c>
      <c r="L175" s="2">
        <f t="shared" si="26"/>
        <v>497.2197095793499</v>
      </c>
      <c r="M175" s="2">
        <f>SUMIF(A:A,A175,L:L)</f>
        <v>2649.9913588477957</v>
      </c>
      <c r="N175" s="3">
        <f t="shared" si="27"/>
        <v>0.18763069091498427</v>
      </c>
      <c r="O175" s="7">
        <f t="shared" si="28"/>
        <v>5.329618492174617</v>
      </c>
      <c r="P175" s="3">
        <f t="shared" si="29"/>
        <v>0.18763069091498427</v>
      </c>
      <c r="Q175" s="3">
        <f>IF(ISNUMBER(P175),SUMIF(A:A,A175,P:P),"")</f>
        <v>0.9493810016270483</v>
      </c>
      <c r="R175" s="3">
        <f t="shared" si="30"/>
        <v>0.19763476475031938</v>
      </c>
      <c r="S175" s="8">
        <f t="shared" si="31"/>
        <v>5.059838542390776</v>
      </c>
    </row>
    <row r="176" spans="1:19" ht="15">
      <c r="A176" s="1">
        <v>24</v>
      </c>
      <c r="B176" s="5">
        <v>0.6909722222222222</v>
      </c>
      <c r="C176" s="1" t="s">
        <v>234</v>
      </c>
      <c r="D176" s="1">
        <v>6</v>
      </c>
      <c r="E176" s="1">
        <v>3</v>
      </c>
      <c r="F176" s="1" t="s">
        <v>261</v>
      </c>
      <c r="G176" s="2">
        <v>52.523399999999995</v>
      </c>
      <c r="H176" s="6">
        <f>1+_xlfn.COUNTIFS(A:A,A176,O:O,"&lt;"&amp;O176)</f>
        <v>4</v>
      </c>
      <c r="I176" s="2">
        <f>_xlfn.AVERAGEIF(A:A,A176,G:G)</f>
        <v>48.960699999999996</v>
      </c>
      <c r="J176" s="2">
        <f t="shared" si="24"/>
        <v>3.5626999999999995</v>
      </c>
      <c r="K176" s="2">
        <f t="shared" si="25"/>
        <v>93.5627</v>
      </c>
      <c r="L176" s="2">
        <f t="shared" si="26"/>
        <v>274.1737419107948</v>
      </c>
      <c r="M176" s="2">
        <f>SUMIF(A:A,A176,L:L)</f>
        <v>2649.9913588477957</v>
      </c>
      <c r="N176" s="3">
        <f t="shared" si="27"/>
        <v>0.10346212677086022</v>
      </c>
      <c r="O176" s="7">
        <f t="shared" si="28"/>
        <v>9.665372549461711</v>
      </c>
      <c r="P176" s="3">
        <f t="shared" si="29"/>
        <v>0.10346212677086022</v>
      </c>
      <c r="Q176" s="3">
        <f>IF(ISNUMBER(P176),SUMIF(A:A,A176,P:P),"")</f>
        <v>0.9493810016270483</v>
      </c>
      <c r="R176" s="3">
        <f t="shared" si="30"/>
        <v>0.10897850978010612</v>
      </c>
      <c r="S176" s="8">
        <f t="shared" si="31"/>
        <v>9.176121072106536</v>
      </c>
    </row>
    <row r="177" spans="1:19" ht="15">
      <c r="A177" s="1">
        <v>24</v>
      </c>
      <c r="B177" s="5">
        <v>0.6909722222222222</v>
      </c>
      <c r="C177" s="1" t="s">
        <v>234</v>
      </c>
      <c r="D177" s="1">
        <v>6</v>
      </c>
      <c r="E177" s="1">
        <v>4</v>
      </c>
      <c r="F177" s="1" t="s">
        <v>262</v>
      </c>
      <c r="G177" s="2">
        <v>49.4348666666667</v>
      </c>
      <c r="H177" s="6">
        <f>1+_xlfn.COUNTIFS(A:A,A177,O:O,"&lt;"&amp;O177)</f>
        <v>5</v>
      </c>
      <c r="I177" s="2">
        <f>_xlfn.AVERAGEIF(A:A,A177,G:G)</f>
        <v>48.960699999999996</v>
      </c>
      <c r="J177" s="2">
        <f t="shared" si="24"/>
        <v>0.4741666666667044</v>
      </c>
      <c r="K177" s="2">
        <f t="shared" si="25"/>
        <v>90.4741666666667</v>
      </c>
      <c r="L177" s="2">
        <f t="shared" si="26"/>
        <v>227.79588801633338</v>
      </c>
      <c r="M177" s="2">
        <f>SUMIF(A:A,A177,L:L)</f>
        <v>2649.9913588477957</v>
      </c>
      <c r="N177" s="3">
        <f t="shared" si="27"/>
        <v>0.08596099276164357</v>
      </c>
      <c r="O177" s="7">
        <f t="shared" si="28"/>
        <v>11.633183469307342</v>
      </c>
      <c r="P177" s="3">
        <f t="shared" si="29"/>
        <v>0.08596099276164357</v>
      </c>
      <c r="Q177" s="3">
        <f>IF(ISNUMBER(P177),SUMIF(A:A,A177,P:P),"")</f>
        <v>0.9493810016270483</v>
      </c>
      <c r="R177" s="3">
        <f t="shared" si="30"/>
        <v>0.09054425211198001</v>
      </c>
      <c r="S177" s="8">
        <f t="shared" si="31"/>
        <v>11.044323374202225</v>
      </c>
    </row>
    <row r="178" spans="1:19" ht="15">
      <c r="A178" s="1">
        <v>24</v>
      </c>
      <c r="B178" s="5">
        <v>0.6909722222222222</v>
      </c>
      <c r="C178" s="1" t="s">
        <v>234</v>
      </c>
      <c r="D178" s="1">
        <v>6</v>
      </c>
      <c r="E178" s="1">
        <v>7</v>
      </c>
      <c r="F178" s="1" t="s">
        <v>265</v>
      </c>
      <c r="G178" s="2">
        <v>43.9188333333333</v>
      </c>
      <c r="H178" s="6">
        <f>1+_xlfn.COUNTIFS(A:A,A178,O:O,"&lt;"&amp;O178)</f>
        <v>6</v>
      </c>
      <c r="I178" s="2">
        <f>_xlfn.AVERAGEIF(A:A,A178,G:G)</f>
        <v>48.960699999999996</v>
      </c>
      <c r="J178" s="2">
        <f t="shared" si="24"/>
        <v>-5.041866666666692</v>
      </c>
      <c r="K178" s="2">
        <f t="shared" si="25"/>
        <v>84.95813333333331</v>
      </c>
      <c r="L178" s="2">
        <f t="shared" si="26"/>
        <v>163.61040133664247</v>
      </c>
      <c r="M178" s="2">
        <f>SUMIF(A:A,A178,L:L)</f>
        <v>2649.9913588477957</v>
      </c>
      <c r="N178" s="3">
        <f t="shared" si="27"/>
        <v>0.06173997541176117</v>
      </c>
      <c r="O178" s="7">
        <f t="shared" si="28"/>
        <v>16.196961422979523</v>
      </c>
      <c r="P178" s="3">
        <f t="shared" si="29"/>
        <v>0.06173997541176117</v>
      </c>
      <c r="Q178" s="3">
        <f>IF(ISNUMBER(P178),SUMIF(A:A,A178,P:P),"")</f>
        <v>0.9493810016270483</v>
      </c>
      <c r="R178" s="3">
        <f t="shared" si="30"/>
        <v>0.06503182105598411</v>
      </c>
      <c r="S178" s="8">
        <f t="shared" si="31"/>
        <v>15.377087459062963</v>
      </c>
    </row>
    <row r="179" spans="1:19" ht="15">
      <c r="A179" s="1">
        <v>24</v>
      </c>
      <c r="B179" s="5">
        <v>0.6909722222222222</v>
      </c>
      <c r="C179" s="1" t="s">
        <v>234</v>
      </c>
      <c r="D179" s="1">
        <v>6</v>
      </c>
      <c r="E179" s="1">
        <v>6</v>
      </c>
      <c r="F179" s="1" t="s">
        <v>264</v>
      </c>
      <c r="G179" s="2">
        <v>43.151133333333306</v>
      </c>
      <c r="H179" s="6">
        <f>1+_xlfn.COUNTIFS(A:A,A179,O:O,"&lt;"&amp;O179)</f>
        <v>7</v>
      </c>
      <c r="I179" s="2">
        <f>_xlfn.AVERAGEIF(A:A,A179,G:G)</f>
        <v>48.960699999999996</v>
      </c>
      <c r="J179" s="2">
        <f t="shared" si="24"/>
        <v>-5.80956666666669</v>
      </c>
      <c r="K179" s="2">
        <f t="shared" si="25"/>
        <v>84.19043333333332</v>
      </c>
      <c r="L179" s="2">
        <f t="shared" si="26"/>
        <v>156.24511123015174</v>
      </c>
      <c r="M179" s="2">
        <f>SUMIF(A:A,A179,L:L)</f>
        <v>2649.9913588477957</v>
      </c>
      <c r="N179" s="3">
        <f t="shared" si="27"/>
        <v>0.058960611591611534</v>
      </c>
      <c r="O179" s="7">
        <f t="shared" si="28"/>
        <v>16.96047535813337</v>
      </c>
      <c r="P179" s="3">
        <f t="shared" si="29"/>
        <v>0.058960611591611534</v>
      </c>
      <c r="Q179" s="3">
        <f>IF(ISNUMBER(P179),SUMIF(A:A,A179,P:P),"")</f>
        <v>0.9493810016270483</v>
      </c>
      <c r="R179" s="3">
        <f t="shared" si="30"/>
        <v>0.06210426740219668</v>
      </c>
      <c r="S179" s="8">
        <f t="shared" si="31"/>
        <v>16.101953083575527</v>
      </c>
    </row>
    <row r="180" spans="1:19" ht="15">
      <c r="A180" s="1">
        <v>24</v>
      </c>
      <c r="B180" s="5">
        <v>0.6909722222222222</v>
      </c>
      <c r="C180" s="1" t="s">
        <v>234</v>
      </c>
      <c r="D180" s="1">
        <v>6</v>
      </c>
      <c r="E180" s="1">
        <v>8</v>
      </c>
      <c r="F180" s="1" t="s">
        <v>266</v>
      </c>
      <c r="G180" s="2">
        <v>29.2553333333333</v>
      </c>
      <c r="H180" s="6">
        <f>1+_xlfn.COUNTIFS(A:A,A180,O:O,"&lt;"&amp;O180)</f>
        <v>8</v>
      </c>
      <c r="I180" s="2">
        <f>_xlfn.AVERAGEIF(A:A,A180,G:G)</f>
        <v>48.960699999999996</v>
      </c>
      <c r="J180" s="2">
        <f t="shared" si="24"/>
        <v>-19.705366666666695</v>
      </c>
      <c r="K180" s="2">
        <f t="shared" si="25"/>
        <v>70.29463333333331</v>
      </c>
      <c r="L180" s="2">
        <f t="shared" si="26"/>
        <v>67.87569380454883</v>
      </c>
      <c r="M180" s="2">
        <f>SUMIF(A:A,A180,L:L)</f>
        <v>2649.9913588477957</v>
      </c>
      <c r="N180" s="3">
        <f t="shared" si="27"/>
        <v>0.02561355288119161</v>
      </c>
      <c r="O180" s="7">
        <f t="shared" si="28"/>
        <v>39.041830886894026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24</v>
      </c>
      <c r="B181" s="5">
        <v>0.6909722222222222</v>
      </c>
      <c r="C181" s="1" t="s">
        <v>234</v>
      </c>
      <c r="D181" s="1">
        <v>6</v>
      </c>
      <c r="E181" s="1">
        <v>9</v>
      </c>
      <c r="F181" s="1" t="s">
        <v>267</v>
      </c>
      <c r="G181" s="2">
        <v>28.8548666666667</v>
      </c>
      <c r="H181" s="6">
        <f>1+_xlfn.COUNTIFS(A:A,A181,O:O,"&lt;"&amp;O181)</f>
        <v>9</v>
      </c>
      <c r="I181" s="2">
        <f>_xlfn.AVERAGEIF(A:A,A181,G:G)</f>
        <v>48.960699999999996</v>
      </c>
      <c r="J181" s="2">
        <f t="shared" si="24"/>
        <v>-20.105833333333294</v>
      </c>
      <c r="K181" s="2">
        <f t="shared" si="25"/>
        <v>69.8941666666667</v>
      </c>
      <c r="L181" s="2">
        <f t="shared" si="26"/>
        <v>66.26421447730358</v>
      </c>
      <c r="M181" s="2">
        <f>SUMIF(A:A,A181,L:L)</f>
        <v>2649.9913588477957</v>
      </c>
      <c r="N181" s="3">
        <f t="shared" si="27"/>
        <v>0.025005445491760005</v>
      </c>
      <c r="O181" s="7">
        <f t="shared" si="28"/>
        <v>39.991289110587054</v>
      </c>
      <c r="P181" s="3">
        <f t="shared" si="29"/>
      </c>
      <c r="Q181" s="3">
        <f>IF(ISNUMBER(P181),SUMIF(A:A,A181,P:P),"")</f>
      </c>
      <c r="R181" s="3">
        <f t="shared" si="30"/>
      </c>
      <c r="S181" s="8">
        <f t="shared" si="31"/>
      </c>
    </row>
    <row r="182" spans="1:19" ht="15">
      <c r="A182" s="1">
        <v>39</v>
      </c>
      <c r="B182" s="5">
        <v>0.6979166666666666</v>
      </c>
      <c r="C182" s="1" t="s">
        <v>381</v>
      </c>
      <c r="D182" s="1">
        <v>6</v>
      </c>
      <c r="E182" s="1">
        <v>4</v>
      </c>
      <c r="F182" s="1" t="s">
        <v>419</v>
      </c>
      <c r="G182" s="2">
        <v>73.5506000000001</v>
      </c>
      <c r="H182" s="6">
        <f>1+_xlfn.COUNTIFS(A:A,A182,O:O,"&lt;"&amp;O182)</f>
        <v>1</v>
      </c>
      <c r="I182" s="2">
        <f>_xlfn.AVERAGEIF(A:A,A182,G:G)</f>
        <v>48.64894583333333</v>
      </c>
      <c r="J182" s="2">
        <f t="shared" si="24"/>
        <v>24.901654166666773</v>
      </c>
      <c r="K182" s="2">
        <f t="shared" si="25"/>
        <v>114.90165416666677</v>
      </c>
      <c r="L182" s="2">
        <f t="shared" si="26"/>
        <v>986.4367915811581</v>
      </c>
      <c r="M182" s="2">
        <f>SUMIF(A:A,A182,L:L)</f>
        <v>2489.5218089158934</v>
      </c>
      <c r="N182" s="3">
        <f t="shared" si="27"/>
        <v>0.39623544893174467</v>
      </c>
      <c r="O182" s="7">
        <f t="shared" si="28"/>
        <v>2.5237519830595962</v>
      </c>
      <c r="P182" s="3">
        <f t="shared" si="29"/>
        <v>0.39623544893174467</v>
      </c>
      <c r="Q182" s="3">
        <f>IF(ISNUMBER(P182),SUMIF(A:A,A182,P:P),"")</f>
        <v>0.9370988368781294</v>
      </c>
      <c r="R182" s="3">
        <f t="shared" si="30"/>
        <v>0.42283207847293</v>
      </c>
      <c r="S182" s="8">
        <f t="shared" si="31"/>
        <v>2.3650050478940203</v>
      </c>
    </row>
    <row r="183" spans="1:19" ht="15">
      <c r="A183" s="1">
        <v>39</v>
      </c>
      <c r="B183" s="5">
        <v>0.6979166666666666</v>
      </c>
      <c r="C183" s="1" t="s">
        <v>381</v>
      </c>
      <c r="D183" s="1">
        <v>6</v>
      </c>
      <c r="E183" s="1">
        <v>6</v>
      </c>
      <c r="F183" s="1" t="s">
        <v>421</v>
      </c>
      <c r="G183" s="2">
        <v>60.8358333333333</v>
      </c>
      <c r="H183" s="6">
        <f>1+_xlfn.COUNTIFS(A:A,A183,O:O,"&lt;"&amp;O183)</f>
        <v>2</v>
      </c>
      <c r="I183" s="2">
        <f>_xlfn.AVERAGEIF(A:A,A183,G:G)</f>
        <v>48.64894583333333</v>
      </c>
      <c r="J183" s="2">
        <f t="shared" si="24"/>
        <v>12.186887499999969</v>
      </c>
      <c r="K183" s="2">
        <f t="shared" si="25"/>
        <v>102.18688749999997</v>
      </c>
      <c r="L183" s="2">
        <f t="shared" si="26"/>
        <v>459.99390987806964</v>
      </c>
      <c r="M183" s="2">
        <f>SUMIF(A:A,A183,L:L)</f>
        <v>2489.5218089158934</v>
      </c>
      <c r="N183" s="3">
        <f t="shared" si="27"/>
        <v>0.18477199445719344</v>
      </c>
      <c r="O183" s="7">
        <f t="shared" si="28"/>
        <v>5.412075585035005</v>
      </c>
      <c r="P183" s="3">
        <f t="shared" si="29"/>
        <v>0.18477199445719344</v>
      </c>
      <c r="Q183" s="3">
        <f>IF(ISNUMBER(P183),SUMIF(A:A,A183,P:P),"")</f>
        <v>0.9370988368781294</v>
      </c>
      <c r="R183" s="3">
        <f t="shared" si="30"/>
        <v>0.19717449983477378</v>
      </c>
      <c r="S183" s="8">
        <f t="shared" si="31"/>
        <v>5.071649735832826</v>
      </c>
    </row>
    <row r="184" spans="1:19" ht="15">
      <c r="A184" s="1">
        <v>39</v>
      </c>
      <c r="B184" s="5">
        <v>0.6979166666666666</v>
      </c>
      <c r="C184" s="1" t="s">
        <v>381</v>
      </c>
      <c r="D184" s="1">
        <v>6</v>
      </c>
      <c r="E184" s="1">
        <v>1</v>
      </c>
      <c r="F184" s="1" t="s">
        <v>416</v>
      </c>
      <c r="G184" s="2">
        <v>54.358799999999995</v>
      </c>
      <c r="H184" s="6">
        <f>1+_xlfn.COUNTIFS(A:A,A184,O:O,"&lt;"&amp;O184)</f>
        <v>3</v>
      </c>
      <c r="I184" s="2">
        <f>_xlfn.AVERAGEIF(A:A,A184,G:G)</f>
        <v>48.64894583333333</v>
      </c>
      <c r="J184" s="2">
        <f t="shared" si="24"/>
        <v>5.709854166666666</v>
      </c>
      <c r="K184" s="2">
        <f t="shared" si="25"/>
        <v>95.70985416666667</v>
      </c>
      <c r="L184" s="2">
        <f t="shared" si="26"/>
        <v>311.8715018718774</v>
      </c>
      <c r="M184" s="2">
        <f>SUMIF(A:A,A184,L:L)</f>
        <v>2489.5218089158934</v>
      </c>
      <c r="N184" s="3">
        <f t="shared" si="27"/>
        <v>0.12527365727624912</v>
      </c>
      <c r="O184" s="7">
        <f t="shared" si="28"/>
        <v>7.98252419337319</v>
      </c>
      <c r="P184" s="3">
        <f t="shared" si="29"/>
        <v>0.12527365727624912</v>
      </c>
      <c r="Q184" s="3">
        <f>IF(ISNUMBER(P184),SUMIF(A:A,A184,P:P),"")</f>
        <v>0.9370988368781294</v>
      </c>
      <c r="R184" s="3">
        <f t="shared" si="30"/>
        <v>0.1336824381231636</v>
      </c>
      <c r="S184" s="8">
        <f t="shared" si="31"/>
        <v>7.480414136961545</v>
      </c>
    </row>
    <row r="185" spans="1:19" ht="15">
      <c r="A185" s="1">
        <v>39</v>
      </c>
      <c r="B185" s="5">
        <v>0.6979166666666666</v>
      </c>
      <c r="C185" s="1" t="s">
        <v>381</v>
      </c>
      <c r="D185" s="1">
        <v>6</v>
      </c>
      <c r="E185" s="1">
        <v>5</v>
      </c>
      <c r="F185" s="1" t="s">
        <v>420</v>
      </c>
      <c r="G185" s="2">
        <v>48.7201333333333</v>
      </c>
      <c r="H185" s="6">
        <f>1+_xlfn.COUNTIFS(A:A,A185,O:O,"&lt;"&amp;O185)</f>
        <v>4</v>
      </c>
      <c r="I185" s="2">
        <f>_xlfn.AVERAGEIF(A:A,A185,G:G)</f>
        <v>48.64894583333333</v>
      </c>
      <c r="J185" s="2">
        <f t="shared" si="24"/>
        <v>0.0711874999999722</v>
      </c>
      <c r="K185" s="2">
        <f t="shared" si="25"/>
        <v>90.07118749999998</v>
      </c>
      <c r="L185" s="2">
        <f t="shared" si="26"/>
        <v>222.35412086036223</v>
      </c>
      <c r="M185" s="2">
        <f>SUMIF(A:A,A185,L:L)</f>
        <v>2489.5218089158934</v>
      </c>
      <c r="N185" s="3">
        <f t="shared" si="27"/>
        <v>0.08931599637489832</v>
      </c>
      <c r="O185" s="7">
        <f t="shared" si="28"/>
        <v>11.196202702621852</v>
      </c>
      <c r="P185" s="3">
        <f t="shared" si="29"/>
        <v>0.08931599637489832</v>
      </c>
      <c r="Q185" s="3">
        <f>IF(ISNUMBER(P185),SUMIF(A:A,A185,P:P),"")</f>
        <v>0.9370988368781294</v>
      </c>
      <c r="R185" s="3">
        <f t="shared" si="30"/>
        <v>0.09531118048598532</v>
      </c>
      <c r="S185" s="8">
        <f t="shared" si="31"/>
        <v>10.491948530078707</v>
      </c>
    </row>
    <row r="186" spans="1:19" ht="15">
      <c r="A186" s="1">
        <v>39</v>
      </c>
      <c r="B186" s="5">
        <v>0.6979166666666666</v>
      </c>
      <c r="C186" s="1" t="s">
        <v>381</v>
      </c>
      <c r="D186" s="1">
        <v>6</v>
      </c>
      <c r="E186" s="1">
        <v>10</v>
      </c>
      <c r="F186" s="1" t="s">
        <v>423</v>
      </c>
      <c r="G186" s="2">
        <v>47.2916999999999</v>
      </c>
      <c r="H186" s="6">
        <f>1+_xlfn.COUNTIFS(A:A,A186,O:O,"&lt;"&amp;O186)</f>
        <v>5</v>
      </c>
      <c r="I186" s="2">
        <f>_xlfn.AVERAGEIF(A:A,A186,G:G)</f>
        <v>48.64894583333333</v>
      </c>
      <c r="J186" s="2">
        <f t="shared" si="24"/>
        <v>-1.3572458333334296</v>
      </c>
      <c r="K186" s="2">
        <f t="shared" si="25"/>
        <v>88.64275416666658</v>
      </c>
      <c r="L186" s="2">
        <f t="shared" si="26"/>
        <v>204.09085248059088</v>
      </c>
      <c r="M186" s="2">
        <f>SUMIF(A:A,A186,L:L)</f>
        <v>2489.5218089158934</v>
      </c>
      <c r="N186" s="3">
        <f t="shared" si="27"/>
        <v>0.08197994158945163</v>
      </c>
      <c r="O186" s="7">
        <f t="shared" si="28"/>
        <v>12.198105787973264</v>
      </c>
      <c r="P186" s="3">
        <f t="shared" si="29"/>
        <v>0.08197994158945163</v>
      </c>
      <c r="Q186" s="3">
        <f>IF(ISNUMBER(P186),SUMIF(A:A,A186,P:P),"")</f>
        <v>0.9370988368781294</v>
      </c>
      <c r="R186" s="3">
        <f t="shared" si="30"/>
        <v>0.08748270551968809</v>
      </c>
      <c r="S186" s="8">
        <f t="shared" si="31"/>
        <v>11.430830746026125</v>
      </c>
    </row>
    <row r="187" spans="1:19" ht="15">
      <c r="A187" s="1">
        <v>39</v>
      </c>
      <c r="B187" s="5">
        <v>0.6979166666666666</v>
      </c>
      <c r="C187" s="1" t="s">
        <v>381</v>
      </c>
      <c r="D187" s="1">
        <v>6</v>
      </c>
      <c r="E187" s="1">
        <v>3</v>
      </c>
      <c r="F187" s="1" t="s">
        <v>418</v>
      </c>
      <c r="G187" s="2">
        <v>41.9561666666666</v>
      </c>
      <c r="H187" s="6">
        <f>1+_xlfn.COUNTIFS(A:A,A187,O:O,"&lt;"&amp;O187)</f>
        <v>6</v>
      </c>
      <c r="I187" s="2">
        <f>_xlfn.AVERAGEIF(A:A,A187,G:G)</f>
        <v>48.64894583333333</v>
      </c>
      <c r="J187" s="2">
        <f t="shared" si="24"/>
        <v>-6.692779166666732</v>
      </c>
      <c r="K187" s="2">
        <f t="shared" si="25"/>
        <v>83.30722083333328</v>
      </c>
      <c r="L187" s="2">
        <f t="shared" si="26"/>
        <v>148.1808148457623</v>
      </c>
      <c r="M187" s="2">
        <f>SUMIF(A:A,A187,L:L)</f>
        <v>2489.5218089158934</v>
      </c>
      <c r="N187" s="3">
        <f t="shared" si="27"/>
        <v>0.05952179824859228</v>
      </c>
      <c r="O187" s="7">
        <f t="shared" si="28"/>
        <v>16.800567681498947</v>
      </c>
      <c r="P187" s="3">
        <f t="shared" si="29"/>
        <v>0.05952179824859228</v>
      </c>
      <c r="Q187" s="3">
        <f>IF(ISNUMBER(P187),SUMIF(A:A,A187,P:P),"")</f>
        <v>0.9370988368781294</v>
      </c>
      <c r="R187" s="3">
        <f t="shared" si="30"/>
        <v>0.06351709756345919</v>
      </c>
      <c r="S187" s="8">
        <f t="shared" si="31"/>
        <v>15.743792433224954</v>
      </c>
    </row>
    <row r="188" spans="1:19" ht="15">
      <c r="A188" s="1">
        <v>39</v>
      </c>
      <c r="B188" s="5">
        <v>0.6979166666666666</v>
      </c>
      <c r="C188" s="1" t="s">
        <v>381</v>
      </c>
      <c r="D188" s="1">
        <v>6</v>
      </c>
      <c r="E188" s="1">
        <v>2</v>
      </c>
      <c r="F188" s="1" t="s">
        <v>417</v>
      </c>
      <c r="G188" s="2">
        <v>32.923</v>
      </c>
      <c r="H188" s="6">
        <f>1+_xlfn.COUNTIFS(A:A,A188,O:O,"&lt;"&amp;O188)</f>
        <v>7</v>
      </c>
      <c r="I188" s="2">
        <f>_xlfn.AVERAGEIF(A:A,A188,G:G)</f>
        <v>48.64894583333333</v>
      </c>
      <c r="J188" s="2">
        <f t="shared" si="24"/>
        <v>-15.725945833333327</v>
      </c>
      <c r="K188" s="2">
        <f t="shared" si="25"/>
        <v>74.27405416666667</v>
      </c>
      <c r="L188" s="2">
        <f t="shared" si="26"/>
        <v>86.18044105419335</v>
      </c>
      <c r="M188" s="2">
        <f>SUMIF(A:A,A188,L:L)</f>
        <v>2489.5218089158934</v>
      </c>
      <c r="N188" s="3">
        <f t="shared" si="27"/>
        <v>0.03461726695687079</v>
      </c>
      <c r="O188" s="7">
        <f t="shared" si="28"/>
        <v>28.887318032526576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39</v>
      </c>
      <c r="B189" s="5">
        <v>0.6979166666666666</v>
      </c>
      <c r="C189" s="1" t="s">
        <v>381</v>
      </c>
      <c r="D189" s="1">
        <v>6</v>
      </c>
      <c r="E189" s="1">
        <v>9</v>
      </c>
      <c r="F189" s="1" t="s">
        <v>422</v>
      </c>
      <c r="G189" s="2">
        <v>29.5553333333334</v>
      </c>
      <c r="H189" s="6">
        <f>1+_xlfn.COUNTIFS(A:A,A189,O:O,"&lt;"&amp;O189)</f>
        <v>8</v>
      </c>
      <c r="I189" s="2">
        <f>_xlfn.AVERAGEIF(A:A,A189,G:G)</f>
        <v>48.64894583333333</v>
      </c>
      <c r="J189" s="2">
        <f t="shared" si="24"/>
        <v>-19.093612499999928</v>
      </c>
      <c r="K189" s="2">
        <f t="shared" si="25"/>
        <v>70.90638750000008</v>
      </c>
      <c r="L189" s="2">
        <f t="shared" si="26"/>
        <v>70.41337634387934</v>
      </c>
      <c r="M189" s="2">
        <f>SUMIF(A:A,A189,L:L)</f>
        <v>2489.5218089158934</v>
      </c>
      <c r="N189" s="3">
        <f t="shared" si="27"/>
        <v>0.028283896164999694</v>
      </c>
      <c r="O189" s="7">
        <f t="shared" si="28"/>
        <v>35.35580791862276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1</v>
      </c>
      <c r="B190" s="5">
        <v>0.7027777777777778</v>
      </c>
      <c r="C190" s="1" t="s">
        <v>19</v>
      </c>
      <c r="D190" s="1">
        <v>2</v>
      </c>
      <c r="E190" s="1">
        <v>6</v>
      </c>
      <c r="F190" s="1" t="s">
        <v>25</v>
      </c>
      <c r="G190" s="2">
        <v>75.5699</v>
      </c>
      <c r="H190" s="6">
        <f>1+_xlfn.COUNTIFS(A:A,A190,O:O,"&lt;"&amp;O190)</f>
        <v>1</v>
      </c>
      <c r="I190" s="2">
        <f>_xlfn.AVERAGEIF(A:A,A190,G:G)</f>
        <v>49.79840416666666</v>
      </c>
      <c r="J190" s="2">
        <f t="shared" si="24"/>
        <v>25.771495833333347</v>
      </c>
      <c r="K190" s="2">
        <f t="shared" si="25"/>
        <v>115.77149583333335</v>
      </c>
      <c r="L190" s="2">
        <f t="shared" si="26"/>
        <v>1039.2865530058589</v>
      </c>
      <c r="M190" s="2">
        <f>SUMIF(A:A,A190,L:L)</f>
        <v>2423.9064175495705</v>
      </c>
      <c r="N190" s="3">
        <f t="shared" si="27"/>
        <v>0.4287651311458293</v>
      </c>
      <c r="O190" s="7">
        <f t="shared" si="28"/>
        <v>2.332279206864621</v>
      </c>
      <c r="P190" s="3">
        <f t="shared" si="29"/>
        <v>0.4287651311458293</v>
      </c>
      <c r="Q190" s="3">
        <f>IF(ISNUMBER(P190),SUMIF(A:A,A190,P:P),"")</f>
        <v>0.9233919220344956</v>
      </c>
      <c r="R190" s="3">
        <f t="shared" si="30"/>
        <v>0.46433710422887126</v>
      </c>
      <c r="S190" s="8">
        <f t="shared" si="31"/>
        <v>2.1536077795478112</v>
      </c>
    </row>
    <row r="191" spans="1:19" ht="15">
      <c r="A191" s="1">
        <v>1</v>
      </c>
      <c r="B191" s="5">
        <v>0.7027777777777778</v>
      </c>
      <c r="C191" s="1" t="s">
        <v>19</v>
      </c>
      <c r="D191" s="1">
        <v>2</v>
      </c>
      <c r="E191" s="1">
        <v>5</v>
      </c>
      <c r="F191" s="1" t="s">
        <v>24</v>
      </c>
      <c r="G191" s="2">
        <v>55.9256333333333</v>
      </c>
      <c r="H191" s="6">
        <f>1+_xlfn.COUNTIFS(A:A,A191,O:O,"&lt;"&amp;O191)</f>
        <v>2</v>
      </c>
      <c r="I191" s="2">
        <f>_xlfn.AVERAGEIF(A:A,A191,G:G)</f>
        <v>49.79840416666666</v>
      </c>
      <c r="J191" s="2">
        <f t="shared" si="24"/>
        <v>6.127229166666645</v>
      </c>
      <c r="K191" s="2">
        <f t="shared" si="25"/>
        <v>96.12722916666664</v>
      </c>
      <c r="L191" s="2">
        <f t="shared" si="26"/>
        <v>319.78015689776873</v>
      </c>
      <c r="M191" s="2">
        <f>SUMIF(A:A,A191,L:L)</f>
        <v>2423.9064175495705</v>
      </c>
      <c r="N191" s="3">
        <f t="shared" si="27"/>
        <v>0.13192760024995026</v>
      </c>
      <c r="O191" s="7">
        <f t="shared" si="28"/>
        <v>7.579915029951263</v>
      </c>
      <c r="P191" s="3">
        <f t="shared" si="29"/>
        <v>0.13192760024995026</v>
      </c>
      <c r="Q191" s="3">
        <f>IF(ISNUMBER(P191),SUMIF(A:A,A191,P:P),"")</f>
        <v>0.9233919220344956</v>
      </c>
      <c r="R191" s="3">
        <f t="shared" si="30"/>
        <v>0.1428728117517816</v>
      </c>
      <c r="S191" s="8">
        <f t="shared" si="31"/>
        <v>6.999232308364857</v>
      </c>
    </row>
    <row r="192" spans="1:19" ht="15">
      <c r="A192" s="1">
        <v>1</v>
      </c>
      <c r="B192" s="5">
        <v>0.7027777777777778</v>
      </c>
      <c r="C192" s="1" t="s">
        <v>19</v>
      </c>
      <c r="D192" s="1">
        <v>2</v>
      </c>
      <c r="E192" s="1">
        <v>3</v>
      </c>
      <c r="F192" s="1" t="s">
        <v>22</v>
      </c>
      <c r="G192" s="2">
        <v>55.7399</v>
      </c>
      <c r="H192" s="6">
        <f>1+_xlfn.COUNTIFS(A:A,A192,O:O,"&lt;"&amp;O192)</f>
        <v>3</v>
      </c>
      <c r="I192" s="2">
        <f>_xlfn.AVERAGEIF(A:A,A192,G:G)</f>
        <v>49.79840416666666</v>
      </c>
      <c r="J192" s="2">
        <f t="shared" si="24"/>
        <v>5.941495833333342</v>
      </c>
      <c r="K192" s="2">
        <f t="shared" si="25"/>
        <v>95.94149583333333</v>
      </c>
      <c r="L192" s="2">
        <f t="shared" si="26"/>
        <v>316.2363098206293</v>
      </c>
      <c r="M192" s="2">
        <f>SUMIF(A:A,A192,L:L)</f>
        <v>2423.9064175495705</v>
      </c>
      <c r="N192" s="3">
        <f t="shared" si="27"/>
        <v>0.13046556068791051</v>
      </c>
      <c r="O192" s="7">
        <f t="shared" si="28"/>
        <v>7.664858026342459</v>
      </c>
      <c r="P192" s="3">
        <f t="shared" si="29"/>
        <v>0.13046556068791051</v>
      </c>
      <c r="Q192" s="3">
        <f>IF(ISNUMBER(P192),SUMIF(A:A,A192,P:P),"")</f>
        <v>0.9233919220344956</v>
      </c>
      <c r="R192" s="3">
        <f t="shared" si="30"/>
        <v>0.14128947587115306</v>
      </c>
      <c r="S192" s="8">
        <f t="shared" si="31"/>
        <v>7.077667985065893</v>
      </c>
    </row>
    <row r="193" spans="1:19" ht="15">
      <c r="A193" s="1">
        <v>1</v>
      </c>
      <c r="B193" s="5">
        <v>0.7027777777777778</v>
      </c>
      <c r="C193" s="1" t="s">
        <v>19</v>
      </c>
      <c r="D193" s="1">
        <v>2</v>
      </c>
      <c r="E193" s="1">
        <v>2</v>
      </c>
      <c r="F193" s="1" t="s">
        <v>21</v>
      </c>
      <c r="G193" s="2">
        <v>50.249</v>
      </c>
      <c r="H193" s="6">
        <f>1+_xlfn.COUNTIFS(A:A,A193,O:O,"&lt;"&amp;O193)</f>
        <v>4</v>
      </c>
      <c r="I193" s="2">
        <f>_xlfn.AVERAGEIF(A:A,A193,G:G)</f>
        <v>49.79840416666666</v>
      </c>
      <c r="J193" s="2">
        <f t="shared" si="24"/>
        <v>0.4505958333333453</v>
      </c>
      <c r="K193" s="2">
        <f t="shared" si="25"/>
        <v>90.45059583333335</v>
      </c>
      <c r="L193" s="2">
        <f t="shared" si="26"/>
        <v>227.4739553819782</v>
      </c>
      <c r="M193" s="2">
        <f>SUMIF(A:A,A193,L:L)</f>
        <v>2423.9064175495705</v>
      </c>
      <c r="N193" s="3">
        <f t="shared" si="27"/>
        <v>0.09384601391168444</v>
      </c>
      <c r="O193" s="7">
        <f t="shared" si="28"/>
        <v>10.655753593765516</v>
      </c>
      <c r="P193" s="3">
        <f t="shared" si="29"/>
        <v>0.09384601391168444</v>
      </c>
      <c r="Q193" s="3">
        <f>IF(ISNUMBER(P193),SUMIF(A:A,A193,P:P),"")</f>
        <v>0.9233919220344956</v>
      </c>
      <c r="R193" s="3">
        <f t="shared" si="30"/>
        <v>0.1016318333226426</v>
      </c>
      <c r="S193" s="8">
        <f t="shared" si="31"/>
        <v>9.839436791673123</v>
      </c>
    </row>
    <row r="194" spans="1:19" ht="15">
      <c r="A194" s="1">
        <v>1</v>
      </c>
      <c r="B194" s="5">
        <v>0.7027777777777778</v>
      </c>
      <c r="C194" s="1" t="s">
        <v>19</v>
      </c>
      <c r="D194" s="1">
        <v>2</v>
      </c>
      <c r="E194" s="1">
        <v>1</v>
      </c>
      <c r="F194" s="1" t="s">
        <v>20</v>
      </c>
      <c r="G194" s="2">
        <v>45.8781666666667</v>
      </c>
      <c r="H194" s="6">
        <f>1+_xlfn.COUNTIFS(A:A,A194,O:O,"&lt;"&amp;O194)</f>
        <v>5</v>
      </c>
      <c r="I194" s="2">
        <f>_xlfn.AVERAGEIF(A:A,A194,G:G)</f>
        <v>49.79840416666666</v>
      </c>
      <c r="J194" s="2">
        <f t="shared" si="24"/>
        <v>-3.9202374999999563</v>
      </c>
      <c r="K194" s="2">
        <f t="shared" si="25"/>
        <v>86.07976250000004</v>
      </c>
      <c r="L194" s="2">
        <f t="shared" si="26"/>
        <v>174.99996081338992</v>
      </c>
      <c r="M194" s="2">
        <f>SUMIF(A:A,A194,L:L)</f>
        <v>2423.9064175495705</v>
      </c>
      <c r="N194" s="3">
        <f t="shared" si="27"/>
        <v>0.07219749060704446</v>
      </c>
      <c r="O194" s="7">
        <f t="shared" si="28"/>
        <v>13.8508969161101</v>
      </c>
      <c r="P194" s="3">
        <f t="shared" si="29"/>
        <v>0.07219749060704446</v>
      </c>
      <c r="Q194" s="3">
        <f>IF(ISNUMBER(P194),SUMIF(A:A,A194,P:P),"")</f>
        <v>0.9233919220344956</v>
      </c>
      <c r="R194" s="3">
        <f t="shared" si="30"/>
        <v>0.07818726684111857</v>
      </c>
      <c r="S194" s="8">
        <f t="shared" si="31"/>
        <v>12.789806325268573</v>
      </c>
    </row>
    <row r="195" spans="1:19" ht="15">
      <c r="A195" s="1">
        <v>1</v>
      </c>
      <c r="B195" s="5">
        <v>0.7027777777777778</v>
      </c>
      <c r="C195" s="1" t="s">
        <v>19</v>
      </c>
      <c r="D195" s="1">
        <v>2</v>
      </c>
      <c r="E195" s="1">
        <v>4</v>
      </c>
      <c r="F195" s="1" t="s">
        <v>23</v>
      </c>
      <c r="G195" s="2">
        <v>44.430266666666704</v>
      </c>
      <c r="H195" s="6">
        <f>1+_xlfn.COUNTIFS(A:A,A195,O:O,"&lt;"&amp;O195)</f>
        <v>6</v>
      </c>
      <c r="I195" s="2">
        <f>_xlfn.AVERAGEIF(A:A,A195,G:G)</f>
        <v>49.79840416666666</v>
      </c>
      <c r="J195" s="2">
        <f t="shared" si="24"/>
        <v>-5.368137499999953</v>
      </c>
      <c r="K195" s="2">
        <f t="shared" si="25"/>
        <v>84.63186250000004</v>
      </c>
      <c r="L195" s="2">
        <f t="shared" si="26"/>
        <v>160.4386698132214</v>
      </c>
      <c r="M195" s="2">
        <f>SUMIF(A:A,A195,L:L)</f>
        <v>2423.9064175495705</v>
      </c>
      <c r="N195" s="3">
        <f t="shared" si="27"/>
        <v>0.06619012543207656</v>
      </c>
      <c r="O195" s="7">
        <f t="shared" si="28"/>
        <v>15.10799372976241</v>
      </c>
      <c r="P195" s="3">
        <f t="shared" si="29"/>
        <v>0.06619012543207656</v>
      </c>
      <c r="Q195" s="3">
        <f>IF(ISNUMBER(P195),SUMIF(A:A,A195,P:P),"")</f>
        <v>0.9233919220344956</v>
      </c>
      <c r="R195" s="3">
        <f t="shared" si="30"/>
        <v>0.07168150798443293</v>
      </c>
      <c r="S195" s="8">
        <f t="shared" si="31"/>
        <v>13.950599368210417</v>
      </c>
    </row>
    <row r="196" spans="1:19" ht="15">
      <c r="A196" s="1">
        <v>1</v>
      </c>
      <c r="B196" s="5">
        <v>0.7027777777777778</v>
      </c>
      <c r="C196" s="1" t="s">
        <v>19</v>
      </c>
      <c r="D196" s="1">
        <v>2</v>
      </c>
      <c r="E196" s="1">
        <v>7</v>
      </c>
      <c r="F196" s="1" t="s">
        <v>26</v>
      </c>
      <c r="G196" s="2">
        <v>36.0460333333333</v>
      </c>
      <c r="H196" s="6">
        <f>1+_xlfn.COUNTIFS(A:A,A196,O:O,"&lt;"&amp;O196)</f>
        <v>7</v>
      </c>
      <c r="I196" s="2">
        <f>_xlfn.AVERAGEIF(A:A,A196,G:G)</f>
        <v>49.79840416666666</v>
      </c>
      <c r="J196" s="2">
        <f t="shared" si="24"/>
        <v>-13.752370833333359</v>
      </c>
      <c r="K196" s="2">
        <f t="shared" si="25"/>
        <v>76.24762916666664</v>
      </c>
      <c r="L196" s="2">
        <f t="shared" si="26"/>
        <v>97.01423788000366</v>
      </c>
      <c r="M196" s="2">
        <f>SUMIF(A:A,A196,L:L)</f>
        <v>2423.9064175495705</v>
      </c>
      <c r="N196" s="3">
        <f t="shared" si="27"/>
        <v>0.04002392055138806</v>
      </c>
      <c r="O196" s="7">
        <f t="shared" si="28"/>
        <v>24.985058590551276</v>
      </c>
      <c r="P196" s="3">
        <f t="shared" si="29"/>
      </c>
      <c r="Q196" s="3">
        <f>IF(ISNUMBER(P196),SUMIF(A:A,A196,P:P),"")</f>
      </c>
      <c r="R196" s="3">
        <f t="shared" si="30"/>
      </c>
      <c r="S196" s="8">
        <f t="shared" si="31"/>
      </c>
    </row>
    <row r="197" spans="1:19" ht="15">
      <c r="A197" s="1">
        <v>1</v>
      </c>
      <c r="B197" s="5">
        <v>0.7027777777777778</v>
      </c>
      <c r="C197" s="1" t="s">
        <v>19</v>
      </c>
      <c r="D197" s="1">
        <v>2</v>
      </c>
      <c r="E197" s="1">
        <v>8</v>
      </c>
      <c r="F197" s="1" t="s">
        <v>27</v>
      </c>
      <c r="G197" s="2">
        <v>34.5483333333333</v>
      </c>
      <c r="H197" s="6">
        <f>1+_xlfn.COUNTIFS(A:A,A197,O:O,"&lt;"&amp;O197)</f>
        <v>8</v>
      </c>
      <c r="I197" s="2">
        <f>_xlfn.AVERAGEIF(A:A,A197,G:G)</f>
        <v>49.79840416666666</v>
      </c>
      <c r="J197" s="2">
        <f t="shared" si="24"/>
        <v>-15.25007083333336</v>
      </c>
      <c r="K197" s="2">
        <f t="shared" si="25"/>
        <v>74.74992916666665</v>
      </c>
      <c r="L197" s="2">
        <f t="shared" si="26"/>
        <v>88.67657393672039</v>
      </c>
      <c r="M197" s="2">
        <f>SUMIF(A:A,A197,L:L)</f>
        <v>2423.9064175495705</v>
      </c>
      <c r="N197" s="3">
        <f t="shared" si="27"/>
        <v>0.03658415741411638</v>
      </c>
      <c r="O197" s="7">
        <f t="shared" si="28"/>
        <v>27.334236201764742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34</v>
      </c>
      <c r="B198" s="5">
        <v>0.7083333333333334</v>
      </c>
      <c r="C198" s="1" t="s">
        <v>290</v>
      </c>
      <c r="D198" s="1">
        <v>8</v>
      </c>
      <c r="E198" s="1">
        <v>10</v>
      </c>
      <c r="F198" s="1" t="s">
        <v>375</v>
      </c>
      <c r="G198" s="2">
        <v>71.43656666666661</v>
      </c>
      <c r="H198" s="6">
        <f>1+_xlfn.COUNTIFS(A:A,A198,O:O,"&lt;"&amp;O198)</f>
        <v>1</v>
      </c>
      <c r="I198" s="2">
        <f>_xlfn.AVERAGEIF(A:A,A198,G:G)</f>
        <v>48.91444285714285</v>
      </c>
      <c r="J198" s="2">
        <f t="shared" si="24"/>
        <v>22.522123809523755</v>
      </c>
      <c r="K198" s="2">
        <f t="shared" si="25"/>
        <v>112.52212380952375</v>
      </c>
      <c r="L198" s="2">
        <f t="shared" si="26"/>
        <v>855.1932173164729</v>
      </c>
      <c r="M198" s="2">
        <f>SUMIF(A:A,A198,L:L)</f>
        <v>4030.433096567491</v>
      </c>
      <c r="N198" s="3">
        <f t="shared" si="27"/>
        <v>0.21218395066396123</v>
      </c>
      <c r="O198" s="7">
        <f t="shared" si="28"/>
        <v>4.712891794458641</v>
      </c>
      <c r="P198" s="3">
        <f t="shared" si="29"/>
        <v>0.21218395066396123</v>
      </c>
      <c r="Q198" s="3">
        <f>IF(ISNUMBER(P198),SUMIF(A:A,A198,P:P),"")</f>
        <v>0.9151238137770643</v>
      </c>
      <c r="R198" s="3">
        <f t="shared" si="30"/>
        <v>0.2318636532779071</v>
      </c>
      <c r="S198" s="8">
        <f t="shared" si="31"/>
        <v>4.312879512863623</v>
      </c>
    </row>
    <row r="199" spans="1:19" ht="15">
      <c r="A199" s="1">
        <v>34</v>
      </c>
      <c r="B199" s="5">
        <v>0.7083333333333334</v>
      </c>
      <c r="C199" s="1" t="s">
        <v>290</v>
      </c>
      <c r="D199" s="1">
        <v>8</v>
      </c>
      <c r="E199" s="1">
        <v>5</v>
      </c>
      <c r="F199" s="1" t="s">
        <v>371</v>
      </c>
      <c r="G199" s="2">
        <v>59.5725333333333</v>
      </c>
      <c r="H199" s="6">
        <f>1+_xlfn.COUNTIFS(A:A,A199,O:O,"&lt;"&amp;O199)</f>
        <v>2</v>
      </c>
      <c r="I199" s="2">
        <f>_xlfn.AVERAGEIF(A:A,A199,G:G)</f>
        <v>48.91444285714285</v>
      </c>
      <c r="J199" s="2">
        <f t="shared" si="24"/>
        <v>10.658090476190445</v>
      </c>
      <c r="K199" s="2">
        <f t="shared" si="25"/>
        <v>100.65809047619044</v>
      </c>
      <c r="L199" s="2">
        <f t="shared" si="26"/>
        <v>419.6770255087584</v>
      </c>
      <c r="M199" s="2">
        <f>SUMIF(A:A,A199,L:L)</f>
        <v>4030.433096567491</v>
      </c>
      <c r="N199" s="3">
        <f t="shared" si="27"/>
        <v>0.10412702939199646</v>
      </c>
      <c r="O199" s="7">
        <f t="shared" si="28"/>
        <v>9.603654361783446</v>
      </c>
      <c r="P199" s="3">
        <f t="shared" si="29"/>
        <v>0.10412702939199646</v>
      </c>
      <c r="Q199" s="3">
        <f>IF(ISNUMBER(P199),SUMIF(A:A,A199,P:P),"")</f>
        <v>0.9151238137770643</v>
      </c>
      <c r="R199" s="3">
        <f t="shared" si="30"/>
        <v>0.11378463528582497</v>
      </c>
      <c r="S199" s="8">
        <f t="shared" si="31"/>
        <v>8.788532805752006</v>
      </c>
    </row>
    <row r="200" spans="1:19" ht="15">
      <c r="A200" s="1">
        <v>34</v>
      </c>
      <c r="B200" s="5">
        <v>0.7083333333333334</v>
      </c>
      <c r="C200" s="1" t="s">
        <v>290</v>
      </c>
      <c r="D200" s="1">
        <v>8</v>
      </c>
      <c r="E200" s="1">
        <v>3</v>
      </c>
      <c r="F200" s="1" t="s">
        <v>369</v>
      </c>
      <c r="G200" s="2">
        <v>57.7438</v>
      </c>
      <c r="H200" s="6">
        <f>1+_xlfn.COUNTIFS(A:A,A200,O:O,"&lt;"&amp;O200)</f>
        <v>3</v>
      </c>
      <c r="I200" s="2">
        <f>_xlfn.AVERAGEIF(A:A,A200,G:G)</f>
        <v>48.91444285714285</v>
      </c>
      <c r="J200" s="2">
        <f t="shared" si="24"/>
        <v>8.829357142857148</v>
      </c>
      <c r="K200" s="2">
        <f t="shared" si="25"/>
        <v>98.82935714285715</v>
      </c>
      <c r="L200" s="2">
        <f t="shared" si="26"/>
        <v>376.064784808828</v>
      </c>
      <c r="M200" s="2">
        <f>SUMIF(A:A,A200,L:L)</f>
        <v>4030.433096567491</v>
      </c>
      <c r="N200" s="3">
        <f t="shared" si="27"/>
        <v>0.09330629632063679</v>
      </c>
      <c r="O200" s="7">
        <f t="shared" si="28"/>
        <v>10.717390352346753</v>
      </c>
      <c r="P200" s="3">
        <f t="shared" si="29"/>
        <v>0.09330629632063679</v>
      </c>
      <c r="Q200" s="3">
        <f>IF(ISNUMBER(P200),SUMIF(A:A,A200,P:P),"")</f>
        <v>0.9151238137770643</v>
      </c>
      <c r="R200" s="3">
        <f t="shared" si="30"/>
        <v>0.10196029752031717</v>
      </c>
      <c r="S200" s="8">
        <f t="shared" si="31"/>
        <v>9.807739132977074</v>
      </c>
    </row>
    <row r="201" spans="1:19" ht="15">
      <c r="A201" s="1">
        <v>34</v>
      </c>
      <c r="B201" s="5">
        <v>0.7083333333333334</v>
      </c>
      <c r="C201" s="1" t="s">
        <v>290</v>
      </c>
      <c r="D201" s="1">
        <v>8</v>
      </c>
      <c r="E201" s="1">
        <v>12</v>
      </c>
      <c r="F201" s="1" t="s">
        <v>377</v>
      </c>
      <c r="G201" s="2">
        <v>57.2829333333333</v>
      </c>
      <c r="H201" s="6">
        <f>1+_xlfn.COUNTIFS(A:A,A201,O:O,"&lt;"&amp;O201)</f>
        <v>4</v>
      </c>
      <c r="I201" s="2">
        <f>_xlfn.AVERAGEIF(A:A,A201,G:G)</f>
        <v>48.91444285714285</v>
      </c>
      <c r="J201" s="2">
        <f t="shared" si="24"/>
        <v>8.368490476190445</v>
      </c>
      <c r="K201" s="2">
        <f t="shared" si="25"/>
        <v>98.36849047619044</v>
      </c>
      <c r="L201" s="2">
        <f t="shared" si="26"/>
        <v>365.808301052629</v>
      </c>
      <c r="M201" s="2">
        <f>SUMIF(A:A,A201,L:L)</f>
        <v>4030.433096567491</v>
      </c>
      <c r="N201" s="3">
        <f t="shared" si="27"/>
        <v>0.09076153661108252</v>
      </c>
      <c r="O201" s="7">
        <f t="shared" si="28"/>
        <v>11.01788309606356</v>
      </c>
      <c r="P201" s="3">
        <f t="shared" si="29"/>
        <v>0.09076153661108252</v>
      </c>
      <c r="Q201" s="3">
        <f>IF(ISNUMBER(P201),SUMIF(A:A,A201,P:P),"")</f>
        <v>0.9151238137770643</v>
      </c>
      <c r="R201" s="3">
        <f t="shared" si="30"/>
        <v>0.09917951565097527</v>
      </c>
      <c r="S201" s="8">
        <f t="shared" si="31"/>
        <v>10.082727198619533</v>
      </c>
    </row>
    <row r="202" spans="1:19" ht="15">
      <c r="A202" s="1">
        <v>34</v>
      </c>
      <c r="B202" s="5">
        <v>0.7083333333333334</v>
      </c>
      <c r="C202" s="1" t="s">
        <v>290</v>
      </c>
      <c r="D202" s="1">
        <v>8</v>
      </c>
      <c r="E202" s="1">
        <v>2</v>
      </c>
      <c r="F202" s="1" t="s">
        <v>368</v>
      </c>
      <c r="G202" s="2">
        <v>56.5138666666667</v>
      </c>
      <c r="H202" s="6">
        <f>1+_xlfn.COUNTIFS(A:A,A202,O:O,"&lt;"&amp;O202)</f>
        <v>5</v>
      </c>
      <c r="I202" s="2">
        <f>_xlfn.AVERAGEIF(A:A,A202,G:G)</f>
        <v>48.91444285714285</v>
      </c>
      <c r="J202" s="2">
        <f t="shared" si="24"/>
        <v>7.599423809523849</v>
      </c>
      <c r="K202" s="2">
        <f t="shared" si="25"/>
        <v>97.59942380952384</v>
      </c>
      <c r="L202" s="2">
        <f t="shared" si="26"/>
        <v>349.3119730769923</v>
      </c>
      <c r="M202" s="2">
        <f>SUMIF(A:A,A202,L:L)</f>
        <v>4030.433096567491</v>
      </c>
      <c r="N202" s="3">
        <f t="shared" si="27"/>
        <v>0.08666859484021283</v>
      </c>
      <c r="O202" s="7">
        <f t="shared" si="28"/>
        <v>11.538204834676932</v>
      </c>
      <c r="P202" s="3">
        <f t="shared" si="29"/>
        <v>0.08666859484021283</v>
      </c>
      <c r="Q202" s="3">
        <f>IF(ISNUMBER(P202),SUMIF(A:A,A202,P:P),"")</f>
        <v>0.9151238137770643</v>
      </c>
      <c r="R202" s="3">
        <f t="shared" si="30"/>
        <v>0.09470696045215844</v>
      </c>
      <c r="S202" s="8">
        <f t="shared" si="31"/>
        <v>10.558886012450516</v>
      </c>
    </row>
    <row r="203" spans="1:19" ht="15">
      <c r="A203" s="1">
        <v>34</v>
      </c>
      <c r="B203" s="5">
        <v>0.7083333333333334</v>
      </c>
      <c r="C203" s="1" t="s">
        <v>290</v>
      </c>
      <c r="D203" s="1">
        <v>8</v>
      </c>
      <c r="E203" s="1">
        <v>8</v>
      </c>
      <c r="F203" s="1" t="s">
        <v>373</v>
      </c>
      <c r="G203" s="2">
        <v>56.268866666666696</v>
      </c>
      <c r="H203" s="6">
        <f>1+_xlfn.COUNTIFS(A:A,A203,O:O,"&lt;"&amp;O203)</f>
        <v>6</v>
      </c>
      <c r="I203" s="2">
        <f>_xlfn.AVERAGEIF(A:A,A203,G:G)</f>
        <v>48.91444285714285</v>
      </c>
      <c r="J203" s="2">
        <f t="shared" si="24"/>
        <v>7.354423809523844</v>
      </c>
      <c r="K203" s="2">
        <f t="shared" si="25"/>
        <v>97.35442380952384</v>
      </c>
      <c r="L203" s="2">
        <f t="shared" si="26"/>
        <v>344.2146442296073</v>
      </c>
      <c r="M203" s="2">
        <f>SUMIF(A:A,A203,L:L)</f>
        <v>4030.433096567491</v>
      </c>
      <c r="N203" s="3">
        <f t="shared" si="27"/>
        <v>0.08540388488839001</v>
      </c>
      <c r="O203" s="7">
        <f t="shared" si="28"/>
        <v>11.70906922216535</v>
      </c>
      <c r="P203" s="3">
        <f t="shared" si="29"/>
        <v>0.08540388488839001</v>
      </c>
      <c r="Q203" s="3">
        <f>IF(ISNUMBER(P203),SUMIF(A:A,A203,P:P),"")</f>
        <v>0.9151238137770643</v>
      </c>
      <c r="R203" s="3">
        <f t="shared" si="30"/>
        <v>0.09332495079097076</v>
      </c>
      <c r="S203" s="8">
        <f t="shared" si="31"/>
        <v>10.715248082367598</v>
      </c>
    </row>
    <row r="204" spans="1:19" ht="15">
      <c r="A204" s="1">
        <v>34</v>
      </c>
      <c r="B204" s="5">
        <v>0.7083333333333334</v>
      </c>
      <c r="C204" s="1" t="s">
        <v>290</v>
      </c>
      <c r="D204" s="1">
        <v>8</v>
      </c>
      <c r="E204" s="1">
        <v>9</v>
      </c>
      <c r="F204" s="1" t="s">
        <v>374</v>
      </c>
      <c r="G204" s="2">
        <v>55.73986666666671</v>
      </c>
      <c r="H204" s="6">
        <f>1+_xlfn.COUNTIFS(A:A,A204,O:O,"&lt;"&amp;O204)</f>
        <v>7</v>
      </c>
      <c r="I204" s="2">
        <f>_xlfn.AVERAGEIF(A:A,A204,G:G)</f>
        <v>48.91444285714285</v>
      </c>
      <c r="J204" s="2">
        <f t="shared" si="24"/>
        <v>6.825423809523855</v>
      </c>
      <c r="K204" s="2">
        <f t="shared" si="25"/>
        <v>96.82542380952385</v>
      </c>
      <c r="L204" s="2">
        <f t="shared" si="26"/>
        <v>333.4608371320793</v>
      </c>
      <c r="M204" s="2">
        <f>SUMIF(A:A,A204,L:L)</f>
        <v>4030.433096567491</v>
      </c>
      <c r="N204" s="3">
        <f t="shared" si="27"/>
        <v>0.08273573314393197</v>
      </c>
      <c r="O204" s="7">
        <f t="shared" si="28"/>
        <v>12.086675998390453</v>
      </c>
      <c r="P204" s="3">
        <f t="shared" si="29"/>
        <v>0.08273573314393197</v>
      </c>
      <c r="Q204" s="3">
        <f>IF(ISNUMBER(P204),SUMIF(A:A,A204,P:P),"")</f>
        <v>0.9151238137770643</v>
      </c>
      <c r="R204" s="3">
        <f t="shared" si="30"/>
        <v>0.09040933248414781</v>
      </c>
      <c r="S204" s="8">
        <f t="shared" si="31"/>
        <v>11.060805035534777</v>
      </c>
    </row>
    <row r="205" spans="1:19" ht="15">
      <c r="A205" s="1">
        <v>34</v>
      </c>
      <c r="B205" s="5">
        <v>0.7083333333333334</v>
      </c>
      <c r="C205" s="1" t="s">
        <v>290</v>
      </c>
      <c r="D205" s="1">
        <v>8</v>
      </c>
      <c r="E205" s="1">
        <v>1</v>
      </c>
      <c r="F205" s="1" t="s">
        <v>367</v>
      </c>
      <c r="G205" s="2">
        <v>50.461033333333305</v>
      </c>
      <c r="H205" s="6">
        <f>1+_xlfn.COUNTIFS(A:A,A205,O:O,"&lt;"&amp;O205)</f>
        <v>8</v>
      </c>
      <c r="I205" s="2">
        <f>_xlfn.AVERAGEIF(A:A,A205,G:G)</f>
        <v>48.91444285714285</v>
      </c>
      <c r="J205" s="2">
        <f t="shared" si="24"/>
        <v>1.5465904761904525</v>
      </c>
      <c r="K205" s="2">
        <f t="shared" si="25"/>
        <v>91.54659047619046</v>
      </c>
      <c r="L205" s="2">
        <f t="shared" si="26"/>
        <v>242.9353670081499</v>
      </c>
      <c r="M205" s="2">
        <f>SUMIF(A:A,A205,L:L)</f>
        <v>4030.433096567491</v>
      </c>
      <c r="N205" s="3">
        <f t="shared" si="27"/>
        <v>0.06027525111756483</v>
      </c>
      <c r="O205" s="7">
        <f t="shared" si="28"/>
        <v>16.59055717660195</v>
      </c>
      <c r="P205" s="3">
        <f t="shared" si="29"/>
        <v>0.06027525111756483</v>
      </c>
      <c r="Q205" s="3">
        <f>IF(ISNUMBER(P205),SUMIF(A:A,A205,P:P),"")</f>
        <v>0.9151238137770643</v>
      </c>
      <c r="R205" s="3">
        <f t="shared" si="30"/>
        <v>0.06586567873125924</v>
      </c>
      <c r="S205" s="8">
        <f t="shared" si="31"/>
        <v>15.182413956138422</v>
      </c>
    </row>
    <row r="206" spans="1:19" ht="15">
      <c r="A206" s="1">
        <v>34</v>
      </c>
      <c r="B206" s="5">
        <v>0.7083333333333334</v>
      </c>
      <c r="C206" s="1" t="s">
        <v>290</v>
      </c>
      <c r="D206" s="1">
        <v>8</v>
      </c>
      <c r="E206" s="1">
        <v>4</v>
      </c>
      <c r="F206" s="1" t="s">
        <v>370</v>
      </c>
      <c r="G206" s="2">
        <v>24.7435333333333</v>
      </c>
      <c r="H206" s="6">
        <f>1+_xlfn.COUNTIFS(A:A,A206,O:O,"&lt;"&amp;O206)</f>
        <v>13</v>
      </c>
      <c r="I206" s="2">
        <f>_xlfn.AVERAGEIF(A:A,A206,G:G)</f>
        <v>48.91444285714285</v>
      </c>
      <c r="J206" s="2">
        <f t="shared" si="24"/>
        <v>-24.170909523809552</v>
      </c>
      <c r="K206" s="2">
        <f t="shared" si="25"/>
        <v>65.82909047619044</v>
      </c>
      <c r="L206" s="2">
        <f t="shared" si="26"/>
        <v>51.922147257037594</v>
      </c>
      <c r="M206" s="2">
        <f>SUMIF(A:A,A206,L:L)</f>
        <v>4030.433096567491</v>
      </c>
      <c r="N206" s="3">
        <f t="shared" si="27"/>
        <v>0.012882523047276724</v>
      </c>
      <c r="O206" s="7">
        <f t="shared" si="28"/>
        <v>77.62454577648849</v>
      </c>
      <c r="P206" s="3">
        <f t="shared" si="29"/>
      </c>
      <c r="Q206" s="3">
        <f>IF(ISNUMBER(P206),SUMIF(A:A,A206,P:P),"")</f>
      </c>
      <c r="R206" s="3">
        <f t="shared" si="30"/>
      </c>
      <c r="S206" s="8">
        <f t="shared" si="31"/>
      </c>
    </row>
    <row r="207" spans="1:19" ht="15">
      <c r="A207" s="1">
        <v>34</v>
      </c>
      <c r="B207" s="5">
        <v>0.7083333333333334</v>
      </c>
      <c r="C207" s="1" t="s">
        <v>290</v>
      </c>
      <c r="D207" s="1">
        <v>8</v>
      </c>
      <c r="E207" s="1">
        <v>7</v>
      </c>
      <c r="F207" s="1" t="s">
        <v>372</v>
      </c>
      <c r="G207" s="2">
        <v>47.2847</v>
      </c>
      <c r="H207" s="6">
        <f>1+_xlfn.COUNTIFS(A:A,A207,O:O,"&lt;"&amp;O207)</f>
        <v>10</v>
      </c>
      <c r="I207" s="2">
        <f>_xlfn.AVERAGEIF(A:A,A207,G:G)</f>
        <v>48.91444285714285</v>
      </c>
      <c r="J207" s="2">
        <f t="shared" si="24"/>
        <v>-1.6297428571428512</v>
      </c>
      <c r="K207" s="2">
        <f t="shared" si="25"/>
        <v>88.37025714285716</v>
      </c>
      <c r="L207" s="2">
        <f t="shared" si="26"/>
        <v>200.7811338697117</v>
      </c>
      <c r="M207" s="2">
        <f>SUMIF(A:A,A207,L:L)</f>
        <v>4030.433096567491</v>
      </c>
      <c r="N207" s="3">
        <f t="shared" si="27"/>
        <v>0.04981626764644884</v>
      </c>
      <c r="O207" s="7">
        <f t="shared" si="28"/>
        <v>20.073763998079954</v>
      </c>
      <c r="P207" s="3">
        <f t="shared" si="29"/>
        <v>0.04981626764644884</v>
      </c>
      <c r="Q207" s="3">
        <f>IF(ISNUMBER(P207),SUMIF(A:A,A207,P:P),"")</f>
        <v>0.9151238137770643</v>
      </c>
      <c r="R207" s="3">
        <f t="shared" si="30"/>
        <v>0.054436642229687096</v>
      </c>
      <c r="S207" s="8">
        <f t="shared" si="31"/>
        <v>18.369979466783654</v>
      </c>
    </row>
    <row r="208" spans="1:19" ht="15">
      <c r="A208" s="1">
        <v>34</v>
      </c>
      <c r="B208" s="5">
        <v>0.7083333333333334</v>
      </c>
      <c r="C208" s="1" t="s">
        <v>290</v>
      </c>
      <c r="D208" s="1">
        <v>8</v>
      </c>
      <c r="E208" s="1">
        <v>11</v>
      </c>
      <c r="F208" s="1" t="s">
        <v>376</v>
      </c>
      <c r="G208" s="2">
        <v>47.294399999999996</v>
      </c>
      <c r="H208" s="6">
        <f>1+_xlfn.COUNTIFS(A:A,A208,O:O,"&lt;"&amp;O208)</f>
        <v>9</v>
      </c>
      <c r="I208" s="2">
        <f>_xlfn.AVERAGEIF(A:A,A208,G:G)</f>
        <v>48.91444285714285</v>
      </c>
      <c r="J208" s="2">
        <f t="shared" si="24"/>
        <v>-1.620042857142856</v>
      </c>
      <c r="K208" s="2">
        <f t="shared" si="25"/>
        <v>88.37995714285714</v>
      </c>
      <c r="L208" s="2">
        <f t="shared" si="26"/>
        <v>200.89802250091589</v>
      </c>
      <c r="M208" s="2">
        <f>SUMIF(A:A,A208,L:L)</f>
        <v>4030.433096567491</v>
      </c>
      <c r="N208" s="3">
        <f t="shared" si="27"/>
        <v>0.049845269152838746</v>
      </c>
      <c r="O208" s="7">
        <f t="shared" si="28"/>
        <v>20.062084466506462</v>
      </c>
      <c r="P208" s="3">
        <f t="shared" si="29"/>
        <v>0.049845269152838746</v>
      </c>
      <c r="Q208" s="3">
        <f>IF(ISNUMBER(P208),SUMIF(A:A,A208,P:P),"")</f>
        <v>0.9151238137770643</v>
      </c>
      <c r="R208" s="3">
        <f t="shared" si="30"/>
        <v>0.05446833357675215</v>
      </c>
      <c r="S208" s="8">
        <f t="shared" si="31"/>
        <v>18.359291249306995</v>
      </c>
    </row>
    <row r="209" spans="1:19" ht="15">
      <c r="A209" s="1">
        <v>34</v>
      </c>
      <c r="B209" s="5">
        <v>0.7083333333333334</v>
      </c>
      <c r="C209" s="1" t="s">
        <v>290</v>
      </c>
      <c r="D209" s="1">
        <v>8</v>
      </c>
      <c r="E209" s="1">
        <v>13</v>
      </c>
      <c r="F209" s="1" t="s">
        <v>378</v>
      </c>
      <c r="G209" s="2">
        <v>39.2338666666667</v>
      </c>
      <c r="H209" s="6">
        <f>1+_xlfn.COUNTIFS(A:A,A209,O:O,"&lt;"&amp;O209)</f>
        <v>11</v>
      </c>
      <c r="I209" s="2">
        <f>_xlfn.AVERAGEIF(A:A,A209,G:G)</f>
        <v>48.91444285714285</v>
      </c>
      <c r="J209" s="2">
        <f t="shared" si="24"/>
        <v>-9.680576190476152</v>
      </c>
      <c r="K209" s="2">
        <f t="shared" si="25"/>
        <v>80.31942380952384</v>
      </c>
      <c r="L209" s="2">
        <f t="shared" si="26"/>
        <v>123.86167621634138</v>
      </c>
      <c r="M209" s="2">
        <f>SUMIF(A:A,A209,L:L)</f>
        <v>4030.433096567491</v>
      </c>
      <c r="N209" s="3">
        <f t="shared" si="27"/>
        <v>0.030731604581608833</v>
      </c>
      <c r="O209" s="7">
        <f t="shared" si="28"/>
        <v>32.539791319534444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34</v>
      </c>
      <c r="B210" s="5">
        <v>0.7083333333333334</v>
      </c>
      <c r="C210" s="1" t="s">
        <v>290</v>
      </c>
      <c r="D210" s="1">
        <v>8</v>
      </c>
      <c r="E210" s="1">
        <v>14</v>
      </c>
      <c r="F210" s="1" t="s">
        <v>379</v>
      </c>
      <c r="G210" s="2">
        <v>38.8971</v>
      </c>
      <c r="H210" s="6">
        <f>1+_xlfn.COUNTIFS(A:A,A210,O:O,"&lt;"&amp;O210)</f>
        <v>12</v>
      </c>
      <c r="I210" s="2">
        <f>_xlfn.AVERAGEIF(A:A,A210,G:G)</f>
        <v>48.91444285714285</v>
      </c>
      <c r="J210" s="2">
        <f t="shared" si="24"/>
        <v>-10.01734285714285</v>
      </c>
      <c r="K210" s="2">
        <f t="shared" si="25"/>
        <v>79.98265714285715</v>
      </c>
      <c r="L210" s="2">
        <f t="shared" si="26"/>
        <v>121.3840430122446</v>
      </c>
      <c r="M210" s="2">
        <f>SUMIF(A:A,A210,L:L)</f>
        <v>4030.433096567491</v>
      </c>
      <c r="N210" s="3">
        <f t="shared" si="27"/>
        <v>0.030116873324512208</v>
      </c>
      <c r="O210" s="7">
        <f t="shared" si="28"/>
        <v>33.20397802337924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34</v>
      </c>
      <c r="B211" s="5">
        <v>0.7083333333333334</v>
      </c>
      <c r="C211" s="1" t="s">
        <v>290</v>
      </c>
      <c r="D211" s="1">
        <v>8</v>
      </c>
      <c r="E211" s="1">
        <v>17</v>
      </c>
      <c r="F211" s="1" t="s">
        <v>380</v>
      </c>
      <c r="G211" s="2">
        <v>22.3291333333333</v>
      </c>
      <c r="H211" s="6">
        <f>1+_xlfn.COUNTIFS(A:A,A211,O:O,"&lt;"&amp;O211)</f>
        <v>14</v>
      </c>
      <c r="I211" s="2">
        <f>_xlfn.AVERAGEIF(A:A,A211,G:G)</f>
        <v>48.91444285714285</v>
      </c>
      <c r="J211" s="2">
        <f t="shared" si="24"/>
        <v>-26.585309523809553</v>
      </c>
      <c r="K211" s="2">
        <f t="shared" si="25"/>
        <v>63.414690476190444</v>
      </c>
      <c r="L211" s="2">
        <f t="shared" si="26"/>
        <v>44.91992357772219</v>
      </c>
      <c r="M211" s="2">
        <f>SUMIF(A:A,A211,L:L)</f>
        <v>4030.433096567491</v>
      </c>
      <c r="N211" s="3">
        <f t="shared" si="27"/>
        <v>0.01114518526953794</v>
      </c>
      <c r="O211" s="7">
        <f t="shared" si="28"/>
        <v>89.72484313322305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12</v>
      </c>
      <c r="B212" s="5">
        <v>0.7118055555555555</v>
      </c>
      <c r="C212" s="1" t="s">
        <v>99</v>
      </c>
      <c r="D212" s="1">
        <v>7</v>
      </c>
      <c r="E212" s="1">
        <v>4</v>
      </c>
      <c r="F212" s="1" t="s">
        <v>139</v>
      </c>
      <c r="G212" s="2">
        <v>64.4635</v>
      </c>
      <c r="H212" s="6">
        <f>1+_xlfn.COUNTIFS(A:A,A212,O:O,"&lt;"&amp;O212)</f>
        <v>1</v>
      </c>
      <c r="I212" s="2">
        <f>_xlfn.AVERAGEIF(A:A,A212,G:G)</f>
        <v>49.924407407407415</v>
      </c>
      <c r="J212" s="2">
        <f t="shared" si="24"/>
        <v>14.539092592592581</v>
      </c>
      <c r="K212" s="2">
        <f t="shared" si="25"/>
        <v>104.53909259259258</v>
      </c>
      <c r="L212" s="2">
        <f t="shared" si="26"/>
        <v>529.7184058083592</v>
      </c>
      <c r="M212" s="2">
        <f>SUMIF(A:A,A212,L:L)</f>
        <v>2401.264032735319</v>
      </c>
      <c r="N212" s="3">
        <f t="shared" si="27"/>
        <v>0.22059981684102783</v>
      </c>
      <c r="O212" s="7">
        <f t="shared" si="28"/>
        <v>4.533095332171722</v>
      </c>
      <c r="P212" s="3">
        <f t="shared" si="29"/>
        <v>0.22059981684102783</v>
      </c>
      <c r="Q212" s="3">
        <f>IF(ISNUMBER(P212),SUMIF(A:A,A212,P:P),"")</f>
        <v>0.9649104180265204</v>
      </c>
      <c r="R212" s="3">
        <f t="shared" si="30"/>
        <v>0.228622069696593</v>
      </c>
      <c r="S212" s="8">
        <f t="shared" si="31"/>
        <v>4.374030911919885</v>
      </c>
    </row>
    <row r="213" spans="1:19" ht="15">
      <c r="A213" s="1">
        <v>12</v>
      </c>
      <c r="B213" s="5">
        <v>0.7118055555555555</v>
      </c>
      <c r="C213" s="1" t="s">
        <v>99</v>
      </c>
      <c r="D213" s="1">
        <v>7</v>
      </c>
      <c r="E213" s="1">
        <v>6</v>
      </c>
      <c r="F213" s="1" t="s">
        <v>141</v>
      </c>
      <c r="G213" s="2">
        <v>61.588933333333294</v>
      </c>
      <c r="H213" s="6">
        <f>1+_xlfn.COUNTIFS(A:A,A213,O:O,"&lt;"&amp;O213)</f>
        <v>2</v>
      </c>
      <c r="I213" s="2">
        <f>_xlfn.AVERAGEIF(A:A,A213,G:G)</f>
        <v>49.924407407407415</v>
      </c>
      <c r="J213" s="2">
        <f t="shared" si="24"/>
        <v>11.66452592592588</v>
      </c>
      <c r="K213" s="2">
        <f t="shared" si="25"/>
        <v>101.66452592592589</v>
      </c>
      <c r="L213" s="2">
        <f t="shared" si="26"/>
        <v>445.80050580665403</v>
      </c>
      <c r="M213" s="2">
        <f>SUMIF(A:A,A213,L:L)</f>
        <v>2401.264032735319</v>
      </c>
      <c r="N213" s="3">
        <f t="shared" si="27"/>
        <v>0.18565243127338873</v>
      </c>
      <c r="O213" s="7">
        <f t="shared" si="28"/>
        <v>5.386409394916118</v>
      </c>
      <c r="P213" s="3">
        <f t="shared" si="29"/>
        <v>0.18565243127338873</v>
      </c>
      <c r="Q213" s="3">
        <f>IF(ISNUMBER(P213),SUMIF(A:A,A213,P:P),"")</f>
        <v>0.9649104180265204</v>
      </c>
      <c r="R213" s="3">
        <f t="shared" si="30"/>
        <v>0.19240380019224343</v>
      </c>
      <c r="S213" s="8">
        <f t="shared" si="31"/>
        <v>5.197402540910489</v>
      </c>
    </row>
    <row r="214" spans="1:19" ht="15">
      <c r="A214" s="1">
        <v>12</v>
      </c>
      <c r="B214" s="5">
        <v>0.7118055555555555</v>
      </c>
      <c r="C214" s="1" t="s">
        <v>99</v>
      </c>
      <c r="D214" s="1">
        <v>7</v>
      </c>
      <c r="E214" s="1">
        <v>8</v>
      </c>
      <c r="F214" s="1" t="s">
        <v>143</v>
      </c>
      <c r="G214" s="2">
        <v>61.0562666666667</v>
      </c>
      <c r="H214" s="6">
        <f>1+_xlfn.COUNTIFS(A:A,A214,O:O,"&lt;"&amp;O214)</f>
        <v>3</v>
      </c>
      <c r="I214" s="2">
        <f>_xlfn.AVERAGEIF(A:A,A214,G:G)</f>
        <v>49.924407407407415</v>
      </c>
      <c r="J214" s="2">
        <f t="shared" si="24"/>
        <v>11.131859259259286</v>
      </c>
      <c r="K214" s="2">
        <f t="shared" si="25"/>
        <v>101.13185925925929</v>
      </c>
      <c r="L214" s="2">
        <f t="shared" si="26"/>
        <v>431.77799494236154</v>
      </c>
      <c r="M214" s="2">
        <f>SUMIF(A:A,A214,L:L)</f>
        <v>2401.264032735319</v>
      </c>
      <c r="N214" s="3">
        <f t="shared" si="27"/>
        <v>0.17981279403519662</v>
      </c>
      <c r="O214" s="7">
        <f t="shared" si="28"/>
        <v>5.561339532960372</v>
      </c>
      <c r="P214" s="3">
        <f t="shared" si="29"/>
        <v>0.17981279403519662</v>
      </c>
      <c r="Q214" s="3">
        <f>IF(ISNUMBER(P214),SUMIF(A:A,A214,P:P),"")</f>
        <v>0.9649104180265204</v>
      </c>
      <c r="R214" s="3">
        <f t="shared" si="30"/>
        <v>0.18635180082619285</v>
      </c>
      <c r="S214" s="8">
        <f t="shared" si="31"/>
        <v>5.366194453536207</v>
      </c>
    </row>
    <row r="215" spans="1:19" ht="15">
      <c r="A215" s="1">
        <v>12</v>
      </c>
      <c r="B215" s="5">
        <v>0.7118055555555555</v>
      </c>
      <c r="C215" s="1" t="s">
        <v>99</v>
      </c>
      <c r="D215" s="1">
        <v>7</v>
      </c>
      <c r="E215" s="1">
        <v>7</v>
      </c>
      <c r="F215" s="1" t="s">
        <v>142</v>
      </c>
      <c r="G215" s="2">
        <v>53.5531</v>
      </c>
      <c r="H215" s="6">
        <f>1+_xlfn.COUNTIFS(A:A,A215,O:O,"&lt;"&amp;O215)</f>
        <v>4</v>
      </c>
      <c r="I215" s="2">
        <f>_xlfn.AVERAGEIF(A:A,A215,G:G)</f>
        <v>49.924407407407415</v>
      </c>
      <c r="J215" s="2">
        <f t="shared" si="24"/>
        <v>3.6286925925925857</v>
      </c>
      <c r="K215" s="2">
        <f t="shared" si="25"/>
        <v>93.62869259259259</v>
      </c>
      <c r="L215" s="2">
        <f t="shared" si="26"/>
        <v>275.26150017223534</v>
      </c>
      <c r="M215" s="2">
        <f>SUMIF(A:A,A215,L:L)</f>
        <v>2401.264032735319</v>
      </c>
      <c r="N215" s="3">
        <f t="shared" si="27"/>
        <v>0.1146319173650723</v>
      </c>
      <c r="O215" s="7">
        <f t="shared" si="28"/>
        <v>8.723573878776405</v>
      </c>
      <c r="P215" s="3">
        <f t="shared" si="29"/>
        <v>0.1146319173650723</v>
      </c>
      <c r="Q215" s="3">
        <f>IF(ISNUMBER(P215),SUMIF(A:A,A215,P:P),"")</f>
        <v>0.9649104180265204</v>
      </c>
      <c r="R215" s="3">
        <f t="shared" si="30"/>
        <v>0.11880058005749675</v>
      </c>
      <c r="S215" s="8">
        <f t="shared" si="31"/>
        <v>8.417467318055374</v>
      </c>
    </row>
    <row r="216" spans="1:19" ht="15">
      <c r="A216" s="1">
        <v>12</v>
      </c>
      <c r="B216" s="5">
        <v>0.7118055555555555</v>
      </c>
      <c r="C216" s="1" t="s">
        <v>99</v>
      </c>
      <c r="D216" s="1">
        <v>7</v>
      </c>
      <c r="E216" s="1">
        <v>1</v>
      </c>
      <c r="F216" s="1" t="s">
        <v>137</v>
      </c>
      <c r="G216" s="2">
        <v>49.8541666666667</v>
      </c>
      <c r="H216" s="6">
        <f>1+_xlfn.COUNTIFS(A:A,A216,O:O,"&lt;"&amp;O216)</f>
        <v>5</v>
      </c>
      <c r="I216" s="2">
        <f>_xlfn.AVERAGEIF(A:A,A216,G:G)</f>
        <v>49.924407407407415</v>
      </c>
      <c r="J216" s="2">
        <f t="shared" si="24"/>
        <v>-0.07024074074071507</v>
      </c>
      <c r="K216" s="2">
        <f t="shared" si="25"/>
        <v>89.92975925925928</v>
      </c>
      <c r="L216" s="2">
        <f t="shared" si="26"/>
        <v>220.475274663806</v>
      </c>
      <c r="M216" s="2">
        <f>SUMIF(A:A,A216,L:L)</f>
        <v>2401.264032735319</v>
      </c>
      <c r="N216" s="3">
        <f t="shared" si="27"/>
        <v>0.09181633991854658</v>
      </c>
      <c r="O216" s="7">
        <f t="shared" si="28"/>
        <v>10.891307591732955</v>
      </c>
      <c r="P216" s="3">
        <f t="shared" si="29"/>
        <v>0.09181633991854658</v>
      </c>
      <c r="Q216" s="3">
        <f>IF(ISNUMBER(P216),SUMIF(A:A,A216,P:P),"")</f>
        <v>0.9649104180265204</v>
      </c>
      <c r="R216" s="3">
        <f t="shared" si="30"/>
        <v>0.09515529960421985</v>
      </c>
      <c r="S216" s="8">
        <f t="shared" si="31"/>
        <v>10.509136161194462</v>
      </c>
    </row>
    <row r="217" spans="1:19" ht="15">
      <c r="A217" s="1">
        <v>12</v>
      </c>
      <c r="B217" s="5">
        <v>0.7118055555555555</v>
      </c>
      <c r="C217" s="1" t="s">
        <v>99</v>
      </c>
      <c r="D217" s="1">
        <v>7</v>
      </c>
      <c r="E217" s="1">
        <v>5</v>
      </c>
      <c r="F217" s="1" t="s">
        <v>140</v>
      </c>
      <c r="G217" s="2">
        <v>46.6122666666667</v>
      </c>
      <c r="H217" s="6">
        <f>1+_xlfn.COUNTIFS(A:A,A217,O:O,"&lt;"&amp;O217)</f>
        <v>6</v>
      </c>
      <c r="I217" s="2">
        <f>_xlfn.AVERAGEIF(A:A,A217,G:G)</f>
        <v>49.924407407407415</v>
      </c>
      <c r="J217" s="2">
        <f t="shared" si="24"/>
        <v>-3.312140740740716</v>
      </c>
      <c r="K217" s="2">
        <f t="shared" si="25"/>
        <v>86.68785925925928</v>
      </c>
      <c r="L217" s="2">
        <f t="shared" si="26"/>
        <v>181.50288620884112</v>
      </c>
      <c r="M217" s="2">
        <f>SUMIF(A:A,A217,L:L)</f>
        <v>2401.264032735319</v>
      </c>
      <c r="N217" s="3">
        <f t="shared" si="27"/>
        <v>0.07558639272253966</v>
      </c>
      <c r="O217" s="7">
        <f t="shared" si="28"/>
        <v>13.22989448207657</v>
      </c>
      <c r="P217" s="3">
        <f t="shared" si="29"/>
        <v>0.07558639272253966</v>
      </c>
      <c r="Q217" s="3">
        <f>IF(ISNUMBER(P217),SUMIF(A:A,A217,P:P),"")</f>
        <v>0.9649104180265204</v>
      </c>
      <c r="R217" s="3">
        <f t="shared" si="30"/>
        <v>0.07833514004039095</v>
      </c>
      <c r="S217" s="8">
        <f t="shared" si="31"/>
        <v>12.76566301514726</v>
      </c>
    </row>
    <row r="218" spans="1:19" ht="15">
      <c r="A218" s="1">
        <v>12</v>
      </c>
      <c r="B218" s="5">
        <v>0.7118055555555555</v>
      </c>
      <c r="C218" s="1" t="s">
        <v>99</v>
      </c>
      <c r="D218" s="1">
        <v>7</v>
      </c>
      <c r="E218" s="1">
        <v>2</v>
      </c>
      <c r="F218" s="1" t="s">
        <v>138</v>
      </c>
      <c r="G218" s="2">
        <v>33.822733333333396</v>
      </c>
      <c r="H218" s="6">
        <f>1+_xlfn.COUNTIFS(A:A,A218,O:O,"&lt;"&amp;O218)</f>
        <v>9</v>
      </c>
      <c r="I218" s="2">
        <f>_xlfn.AVERAGEIF(A:A,A218,G:G)</f>
        <v>49.924407407407415</v>
      </c>
      <c r="J218" s="2">
        <f t="shared" si="24"/>
        <v>-16.10167407407402</v>
      </c>
      <c r="K218" s="2">
        <f t="shared" si="25"/>
        <v>73.89832592592597</v>
      </c>
      <c r="L218" s="2">
        <f t="shared" si="26"/>
        <v>84.25935111663352</v>
      </c>
      <c r="M218" s="2">
        <f>SUMIF(A:A,A218,L:L)</f>
        <v>2401.264032735319</v>
      </c>
      <c r="N218" s="3">
        <f t="shared" si="27"/>
        <v>0.035089581973479333</v>
      </c>
      <c r="O218" s="7">
        <f t="shared" si="28"/>
        <v>28.498487122354405</v>
      </c>
      <c r="P218" s="3">
        <f t="shared" si="29"/>
      </c>
      <c r="Q218" s="3">
        <f>IF(ISNUMBER(P218),SUMIF(A:A,A218,P:P),"")</f>
      </c>
      <c r="R218" s="3">
        <f t="shared" si="30"/>
      </c>
      <c r="S218" s="8">
        <f t="shared" si="31"/>
      </c>
    </row>
    <row r="219" spans="1:19" ht="15">
      <c r="A219" s="1">
        <v>12</v>
      </c>
      <c r="B219" s="5">
        <v>0.7118055555555555</v>
      </c>
      <c r="C219" s="1" t="s">
        <v>99</v>
      </c>
      <c r="D219" s="1">
        <v>7</v>
      </c>
      <c r="E219" s="1">
        <v>9</v>
      </c>
      <c r="F219" s="1" t="s">
        <v>144</v>
      </c>
      <c r="G219" s="2">
        <v>39.1123333333333</v>
      </c>
      <c r="H219" s="6">
        <f>1+_xlfn.COUNTIFS(A:A,A219,O:O,"&lt;"&amp;O219)</f>
        <v>8</v>
      </c>
      <c r="I219" s="2">
        <f>_xlfn.AVERAGEIF(A:A,A219,G:G)</f>
        <v>49.924407407407415</v>
      </c>
      <c r="J219" s="2">
        <f t="shared" si="24"/>
        <v>-10.812074074074118</v>
      </c>
      <c r="K219" s="2">
        <f t="shared" si="25"/>
        <v>79.18792592592588</v>
      </c>
      <c r="L219" s="2">
        <f t="shared" si="26"/>
        <v>115.73181277368518</v>
      </c>
      <c r="M219" s="2">
        <f>SUMIF(A:A,A219,L:L)</f>
        <v>2401.264032735319</v>
      </c>
      <c r="N219" s="3">
        <f t="shared" si="27"/>
        <v>0.048196204663863304</v>
      </c>
      <c r="O219" s="7">
        <f t="shared" si="28"/>
        <v>20.74852173473699</v>
      </c>
      <c r="P219" s="3">
        <f t="shared" si="29"/>
        <v>0.048196204663863304</v>
      </c>
      <c r="Q219" s="3">
        <f>IF(ISNUMBER(P219),SUMIF(A:A,A219,P:P),"")</f>
        <v>0.9649104180265204</v>
      </c>
      <c r="R219" s="3">
        <f t="shared" si="30"/>
        <v>0.049948890346148835</v>
      </c>
      <c r="S219" s="8">
        <f t="shared" si="31"/>
        <v>20.020464780497413</v>
      </c>
    </row>
    <row r="220" spans="1:19" ht="15">
      <c r="A220" s="1">
        <v>12</v>
      </c>
      <c r="B220" s="5">
        <v>0.7118055555555555</v>
      </c>
      <c r="C220" s="1" t="s">
        <v>99</v>
      </c>
      <c r="D220" s="1">
        <v>7</v>
      </c>
      <c r="E220" s="1">
        <v>10</v>
      </c>
      <c r="F220" s="1" t="s">
        <v>145</v>
      </c>
      <c r="G220" s="2">
        <v>39.2563666666666</v>
      </c>
      <c r="H220" s="6">
        <f>1+_xlfn.COUNTIFS(A:A,A220,O:O,"&lt;"&amp;O220)</f>
        <v>7</v>
      </c>
      <c r="I220" s="2">
        <f>_xlfn.AVERAGEIF(A:A,A220,G:G)</f>
        <v>49.924407407407415</v>
      </c>
      <c r="J220" s="2">
        <f t="shared" si="24"/>
        <v>-10.668040740740814</v>
      </c>
      <c r="K220" s="2">
        <f t="shared" si="25"/>
        <v>79.33195925925918</v>
      </c>
      <c r="L220" s="2">
        <f t="shared" si="26"/>
        <v>116.73630124274261</v>
      </c>
      <c r="M220" s="2">
        <f>SUMIF(A:A,A220,L:L)</f>
        <v>2401.264032735319</v>
      </c>
      <c r="N220" s="3">
        <f t="shared" si="27"/>
        <v>0.04861452120688552</v>
      </c>
      <c r="O220" s="7">
        <f t="shared" si="28"/>
        <v>20.5699855757988</v>
      </c>
      <c r="P220" s="3">
        <f t="shared" si="29"/>
        <v>0.04861452120688552</v>
      </c>
      <c r="Q220" s="3">
        <f>IF(ISNUMBER(P220),SUMIF(A:A,A220,P:P),"")</f>
        <v>0.9649104180265204</v>
      </c>
      <c r="R220" s="3">
        <f t="shared" si="30"/>
        <v>0.050382419236714424</v>
      </c>
      <c r="S220" s="8">
        <f t="shared" si="31"/>
        <v>19.848193380743517</v>
      </c>
    </row>
    <row r="221" spans="1:19" ht="15">
      <c r="A221" s="1">
        <v>25</v>
      </c>
      <c r="B221" s="5">
        <v>0.71875</v>
      </c>
      <c r="C221" s="1" t="s">
        <v>234</v>
      </c>
      <c r="D221" s="1">
        <v>7</v>
      </c>
      <c r="E221" s="1">
        <v>6</v>
      </c>
      <c r="F221" s="1" t="s">
        <v>273</v>
      </c>
      <c r="G221" s="2">
        <v>75.5688333333334</v>
      </c>
      <c r="H221" s="6">
        <f>1+_xlfn.COUNTIFS(A:A,A221,O:O,"&lt;"&amp;O221)</f>
        <v>1</v>
      </c>
      <c r="I221" s="2">
        <f>_xlfn.AVERAGEIF(A:A,A221,G:G)</f>
        <v>48.540036666666694</v>
      </c>
      <c r="J221" s="2">
        <f t="shared" si="24"/>
        <v>27.028796666666707</v>
      </c>
      <c r="K221" s="2">
        <f t="shared" si="25"/>
        <v>117.02879666666671</v>
      </c>
      <c r="L221" s="2">
        <f t="shared" si="26"/>
        <v>1120.7213281796692</v>
      </c>
      <c r="M221" s="2">
        <f>SUMIF(A:A,A221,L:L)</f>
        <v>3305.179376722149</v>
      </c>
      <c r="N221" s="3">
        <f t="shared" si="27"/>
        <v>0.3390803343602864</v>
      </c>
      <c r="O221" s="7">
        <f t="shared" si="28"/>
        <v>2.9491536331253587</v>
      </c>
      <c r="P221" s="3">
        <f t="shared" si="29"/>
        <v>0.3390803343602864</v>
      </c>
      <c r="Q221" s="3">
        <f>IF(ISNUMBER(P221),SUMIF(A:A,A221,P:P),"")</f>
        <v>0.9327822551904251</v>
      </c>
      <c r="R221" s="3">
        <f t="shared" si="30"/>
        <v>0.36351499235056095</v>
      </c>
      <c r="S221" s="8">
        <f t="shared" si="31"/>
        <v>2.7509181768097077</v>
      </c>
    </row>
    <row r="222" spans="1:19" ht="15">
      <c r="A222" s="1">
        <v>25</v>
      </c>
      <c r="B222" s="5">
        <v>0.71875</v>
      </c>
      <c r="C222" s="1" t="s">
        <v>234</v>
      </c>
      <c r="D222" s="1">
        <v>7</v>
      </c>
      <c r="E222" s="1">
        <v>2</v>
      </c>
      <c r="F222" s="1" t="s">
        <v>269</v>
      </c>
      <c r="G222" s="2">
        <v>65.21486666666671</v>
      </c>
      <c r="H222" s="6">
        <f>1+_xlfn.COUNTIFS(A:A,A222,O:O,"&lt;"&amp;O222)</f>
        <v>2</v>
      </c>
      <c r="I222" s="2">
        <f>_xlfn.AVERAGEIF(A:A,A222,G:G)</f>
        <v>48.540036666666694</v>
      </c>
      <c r="J222" s="2">
        <f t="shared" si="24"/>
        <v>16.674830000000014</v>
      </c>
      <c r="K222" s="2">
        <f t="shared" si="25"/>
        <v>106.67483000000001</v>
      </c>
      <c r="L222" s="2">
        <f t="shared" si="26"/>
        <v>602.1398937759484</v>
      </c>
      <c r="M222" s="2">
        <f>SUMIF(A:A,A222,L:L)</f>
        <v>3305.179376722149</v>
      </c>
      <c r="N222" s="3">
        <f t="shared" si="27"/>
        <v>0.18218070039306297</v>
      </c>
      <c r="O222" s="7">
        <f t="shared" si="28"/>
        <v>5.489055634556545</v>
      </c>
      <c r="P222" s="3">
        <f t="shared" si="29"/>
        <v>0.18218070039306297</v>
      </c>
      <c r="Q222" s="3">
        <f>IF(ISNUMBER(P222),SUMIF(A:A,A222,P:P),"")</f>
        <v>0.9327822551904251</v>
      </c>
      <c r="R222" s="3">
        <f t="shared" si="30"/>
        <v>0.19530892593563676</v>
      </c>
      <c r="S222" s="8">
        <f t="shared" si="31"/>
        <v>5.120093693667364</v>
      </c>
    </row>
    <row r="223" spans="1:19" ht="15">
      <c r="A223" s="1">
        <v>25</v>
      </c>
      <c r="B223" s="5">
        <v>0.71875</v>
      </c>
      <c r="C223" s="1" t="s">
        <v>234</v>
      </c>
      <c r="D223" s="1">
        <v>7</v>
      </c>
      <c r="E223" s="1">
        <v>3</v>
      </c>
      <c r="F223" s="1" t="s">
        <v>270</v>
      </c>
      <c r="G223" s="2">
        <v>57.6036</v>
      </c>
      <c r="H223" s="6">
        <f>1+_xlfn.COUNTIFS(A:A,A223,O:O,"&lt;"&amp;O223)</f>
        <v>3</v>
      </c>
      <c r="I223" s="2">
        <f>_xlfn.AVERAGEIF(A:A,A223,G:G)</f>
        <v>48.540036666666694</v>
      </c>
      <c r="J223" s="2">
        <f t="shared" si="24"/>
        <v>9.063563333333306</v>
      </c>
      <c r="K223" s="2">
        <f t="shared" si="25"/>
        <v>99.0635633333333</v>
      </c>
      <c r="L223" s="2">
        <f t="shared" si="26"/>
        <v>381.38669197854625</v>
      </c>
      <c r="M223" s="2">
        <f>SUMIF(A:A,A223,L:L)</f>
        <v>3305.179376722149</v>
      </c>
      <c r="N223" s="3">
        <f t="shared" si="27"/>
        <v>0.11539061833212197</v>
      </c>
      <c r="O223" s="7">
        <f t="shared" si="28"/>
        <v>8.666215802065983</v>
      </c>
      <c r="P223" s="3">
        <f t="shared" si="29"/>
        <v>0.11539061833212197</v>
      </c>
      <c r="Q223" s="3">
        <f>IF(ISNUMBER(P223),SUMIF(A:A,A223,P:P),"")</f>
        <v>0.9327822551904251</v>
      </c>
      <c r="R223" s="3">
        <f t="shared" si="30"/>
        <v>0.12370584634306242</v>
      </c>
      <c r="S223" s="8">
        <f t="shared" si="31"/>
        <v>8.083692319818006</v>
      </c>
    </row>
    <row r="224" spans="1:19" ht="15">
      <c r="A224" s="1">
        <v>25</v>
      </c>
      <c r="B224" s="5">
        <v>0.71875</v>
      </c>
      <c r="C224" s="1" t="s">
        <v>234</v>
      </c>
      <c r="D224" s="1">
        <v>7</v>
      </c>
      <c r="E224" s="1">
        <v>5</v>
      </c>
      <c r="F224" s="1" t="s">
        <v>272</v>
      </c>
      <c r="G224" s="2">
        <v>54.525</v>
      </c>
      <c r="H224" s="6">
        <f>1+_xlfn.COUNTIFS(A:A,A224,O:O,"&lt;"&amp;O224)</f>
        <v>4</v>
      </c>
      <c r="I224" s="2">
        <f>_xlfn.AVERAGEIF(A:A,A224,G:G)</f>
        <v>48.540036666666694</v>
      </c>
      <c r="J224" s="2">
        <f t="shared" si="24"/>
        <v>5.9849633333333045</v>
      </c>
      <c r="K224" s="2">
        <f t="shared" si="25"/>
        <v>95.9849633333333</v>
      </c>
      <c r="L224" s="2">
        <f t="shared" si="26"/>
        <v>317.06214637185843</v>
      </c>
      <c r="M224" s="2">
        <f>SUMIF(A:A,A224,L:L)</f>
        <v>3305.179376722149</v>
      </c>
      <c r="N224" s="3">
        <f t="shared" si="27"/>
        <v>0.09592887714502776</v>
      </c>
      <c r="O224" s="7">
        <f t="shared" si="28"/>
        <v>10.424389712059009</v>
      </c>
      <c r="P224" s="3">
        <f t="shared" si="29"/>
        <v>0.09592887714502776</v>
      </c>
      <c r="Q224" s="3">
        <f>IF(ISNUMBER(P224),SUMIF(A:A,A224,P:P),"")</f>
        <v>0.9327822551904251</v>
      </c>
      <c r="R224" s="3">
        <f t="shared" si="30"/>
        <v>0.10284166171819395</v>
      </c>
      <c r="S224" s="8">
        <f t="shared" si="31"/>
        <v>9.723685744598269</v>
      </c>
    </row>
    <row r="225" spans="1:19" ht="15">
      <c r="A225" s="1">
        <v>25</v>
      </c>
      <c r="B225" s="5">
        <v>0.71875</v>
      </c>
      <c r="C225" s="1" t="s">
        <v>234</v>
      </c>
      <c r="D225" s="1">
        <v>7</v>
      </c>
      <c r="E225" s="1">
        <v>4</v>
      </c>
      <c r="F225" s="1" t="s">
        <v>271</v>
      </c>
      <c r="G225" s="2">
        <v>49.7619666666667</v>
      </c>
      <c r="H225" s="6">
        <f>1+_xlfn.COUNTIFS(A:A,A225,O:O,"&lt;"&amp;O225)</f>
        <v>5</v>
      </c>
      <c r="I225" s="2">
        <f>_xlfn.AVERAGEIF(A:A,A225,G:G)</f>
        <v>48.540036666666694</v>
      </c>
      <c r="J225" s="2">
        <f t="shared" si="24"/>
        <v>1.2219300000000075</v>
      </c>
      <c r="K225" s="2">
        <f t="shared" si="25"/>
        <v>91.22193000000001</v>
      </c>
      <c r="L225" s="2">
        <f t="shared" si="26"/>
        <v>238.2488700938798</v>
      </c>
      <c r="M225" s="2">
        <f>SUMIF(A:A,A225,L:L)</f>
        <v>3305.179376722149</v>
      </c>
      <c r="N225" s="3">
        <f t="shared" si="27"/>
        <v>0.07208349167728341</v>
      </c>
      <c r="O225" s="7">
        <f t="shared" si="28"/>
        <v>13.872801895848543</v>
      </c>
      <c r="P225" s="3">
        <f t="shared" si="29"/>
        <v>0.07208349167728341</v>
      </c>
      <c r="Q225" s="3">
        <f>IF(ISNUMBER(P225),SUMIF(A:A,A225,P:P),"")</f>
        <v>0.9327822551904251</v>
      </c>
      <c r="R225" s="3">
        <f t="shared" si="30"/>
        <v>0.07727794056563367</v>
      </c>
      <c r="S225" s="8">
        <f t="shared" si="31"/>
        <v>12.94030343821961</v>
      </c>
    </row>
    <row r="226" spans="1:19" ht="15">
      <c r="A226" s="1">
        <v>25</v>
      </c>
      <c r="B226" s="5">
        <v>0.71875</v>
      </c>
      <c r="C226" s="1" t="s">
        <v>234</v>
      </c>
      <c r="D226" s="1">
        <v>7</v>
      </c>
      <c r="E226" s="1">
        <v>7</v>
      </c>
      <c r="F226" s="1" t="s">
        <v>274</v>
      </c>
      <c r="G226" s="2">
        <v>48.369</v>
      </c>
      <c r="H226" s="6">
        <f>1+_xlfn.COUNTIFS(A:A,A226,O:O,"&lt;"&amp;O226)</f>
        <v>6</v>
      </c>
      <c r="I226" s="2">
        <f>_xlfn.AVERAGEIF(A:A,A226,G:G)</f>
        <v>48.540036666666694</v>
      </c>
      <c r="J226" s="2">
        <f t="shared" si="24"/>
        <v>-0.17103666666669426</v>
      </c>
      <c r="K226" s="2">
        <f t="shared" si="25"/>
        <v>89.8289633333333</v>
      </c>
      <c r="L226" s="2">
        <f t="shared" si="26"/>
        <v>219.14591796059258</v>
      </c>
      <c r="M226" s="2">
        <f>SUMIF(A:A,A226,L:L)</f>
        <v>3305.179376722149</v>
      </c>
      <c r="N226" s="3">
        <f t="shared" si="27"/>
        <v>0.06630378959278348</v>
      </c>
      <c r="O226" s="7">
        <f t="shared" si="28"/>
        <v>15.08209419313252</v>
      </c>
      <c r="P226" s="3">
        <f t="shared" si="29"/>
        <v>0.06630378959278348</v>
      </c>
      <c r="Q226" s="3">
        <f>IF(ISNUMBER(P226),SUMIF(A:A,A226,P:P),"")</f>
        <v>0.9327822551904251</v>
      </c>
      <c r="R226" s="3">
        <f t="shared" si="30"/>
        <v>0.07108174413035734</v>
      </c>
      <c r="S226" s="8">
        <f t="shared" si="31"/>
        <v>14.068309834464564</v>
      </c>
    </row>
    <row r="227" spans="1:19" ht="15">
      <c r="A227" s="1">
        <v>25</v>
      </c>
      <c r="B227" s="5">
        <v>0.71875</v>
      </c>
      <c r="C227" s="1" t="s">
        <v>234</v>
      </c>
      <c r="D227" s="1">
        <v>7</v>
      </c>
      <c r="E227" s="1">
        <v>1</v>
      </c>
      <c r="F227" s="1" t="s">
        <v>268</v>
      </c>
      <c r="G227" s="2">
        <v>47.2005000000001</v>
      </c>
      <c r="H227" s="6">
        <f>1+_xlfn.COUNTIFS(A:A,A227,O:O,"&lt;"&amp;O227)</f>
        <v>7</v>
      </c>
      <c r="I227" s="2">
        <f>_xlfn.AVERAGEIF(A:A,A227,G:G)</f>
        <v>48.540036666666694</v>
      </c>
      <c r="J227" s="2">
        <f t="shared" si="24"/>
        <v>-1.3395366666665964</v>
      </c>
      <c r="K227" s="2">
        <f t="shared" si="25"/>
        <v>88.66046333333341</v>
      </c>
      <c r="L227" s="2">
        <f t="shared" si="26"/>
        <v>204.30782446727474</v>
      </c>
      <c r="M227" s="2">
        <f>SUMIF(A:A,A227,L:L)</f>
        <v>3305.179376722149</v>
      </c>
      <c r="N227" s="3">
        <f t="shared" si="27"/>
        <v>0.06181444368985906</v>
      </c>
      <c r="O227" s="7">
        <f t="shared" si="28"/>
        <v>16.177448834083005</v>
      </c>
      <c r="P227" s="3">
        <f t="shared" si="29"/>
        <v>0.06181444368985906</v>
      </c>
      <c r="Q227" s="3">
        <f>IF(ISNUMBER(P227),SUMIF(A:A,A227,P:P),"")</f>
        <v>0.9327822551904251</v>
      </c>
      <c r="R227" s="3">
        <f t="shared" si="30"/>
        <v>0.06626888895655482</v>
      </c>
      <c r="S227" s="8">
        <f t="shared" si="31"/>
        <v>15.090037206683657</v>
      </c>
    </row>
    <row r="228" spans="1:19" ht="15">
      <c r="A228" s="1">
        <v>25</v>
      </c>
      <c r="B228" s="5">
        <v>0.71875</v>
      </c>
      <c r="C228" s="1" t="s">
        <v>234</v>
      </c>
      <c r="D228" s="1">
        <v>7</v>
      </c>
      <c r="E228" s="1">
        <v>8</v>
      </c>
      <c r="F228" s="1" t="s">
        <v>275</v>
      </c>
      <c r="G228" s="2">
        <v>37.8369333333333</v>
      </c>
      <c r="H228" s="6">
        <f>1+_xlfn.COUNTIFS(A:A,A228,O:O,"&lt;"&amp;O228)</f>
        <v>8</v>
      </c>
      <c r="I228" s="2">
        <f>_xlfn.AVERAGEIF(A:A,A228,G:G)</f>
        <v>48.540036666666694</v>
      </c>
      <c r="J228" s="2">
        <f t="shared" si="24"/>
        <v>-10.703103333333395</v>
      </c>
      <c r="K228" s="2">
        <f t="shared" si="25"/>
        <v>79.29689666666661</v>
      </c>
      <c r="L228" s="2">
        <f t="shared" si="26"/>
        <v>116.49097474444046</v>
      </c>
      <c r="M228" s="2">
        <f>SUMIF(A:A,A228,L:L)</f>
        <v>3305.179376722149</v>
      </c>
      <c r="N228" s="3">
        <f t="shared" si="27"/>
        <v>0.03524497809857698</v>
      </c>
      <c r="O228" s="7">
        <f t="shared" si="28"/>
        <v>28.37283647057721</v>
      </c>
      <c r="P228" s="3">
        <f t="shared" si="29"/>
      </c>
      <c r="Q228" s="3">
        <f>IF(ISNUMBER(P228),SUMIF(A:A,A228,P:P),"")</f>
      </c>
      <c r="R228" s="3">
        <f t="shared" si="30"/>
      </c>
      <c r="S228" s="8">
        <f t="shared" si="31"/>
      </c>
    </row>
    <row r="229" spans="1:19" ht="15">
      <c r="A229" s="1">
        <v>25</v>
      </c>
      <c r="B229" s="5">
        <v>0.71875</v>
      </c>
      <c r="C229" s="1" t="s">
        <v>234</v>
      </c>
      <c r="D229" s="1">
        <v>7</v>
      </c>
      <c r="E229" s="1">
        <v>9</v>
      </c>
      <c r="F229" s="1" t="s">
        <v>276</v>
      </c>
      <c r="G229" s="2">
        <v>24.5102666666667</v>
      </c>
      <c r="H229" s="6">
        <f>1+_xlfn.COUNTIFS(A:A,A229,O:O,"&lt;"&amp;O229)</f>
        <v>10</v>
      </c>
      <c r="I229" s="2">
        <f>_xlfn.AVERAGEIF(A:A,A229,G:G)</f>
        <v>48.540036666666694</v>
      </c>
      <c r="J229" s="2">
        <f t="shared" si="24"/>
        <v>-24.029769999999996</v>
      </c>
      <c r="K229" s="2">
        <f t="shared" si="25"/>
        <v>65.97023</v>
      </c>
      <c r="L229" s="2">
        <f t="shared" si="26"/>
        <v>52.3637103065093</v>
      </c>
      <c r="M229" s="2">
        <f>SUMIF(A:A,A229,L:L)</f>
        <v>3305.179376722149</v>
      </c>
      <c r="N229" s="3">
        <f t="shared" si="27"/>
        <v>0.015842925402263657</v>
      </c>
      <c r="O229" s="7">
        <f t="shared" si="28"/>
        <v>63.119655910083296</v>
      </c>
      <c r="P229" s="3">
        <f t="shared" si="29"/>
      </c>
      <c r="Q229" s="3">
        <f>IF(ISNUMBER(P229),SUMIF(A:A,A229,P:P),"")</f>
      </c>
      <c r="R229" s="3">
        <f t="shared" si="30"/>
      </c>
      <c r="S229" s="8">
        <f t="shared" si="31"/>
      </c>
    </row>
    <row r="230" spans="1:19" ht="15">
      <c r="A230" s="1">
        <v>25</v>
      </c>
      <c r="B230" s="5">
        <v>0.71875</v>
      </c>
      <c r="C230" s="1" t="s">
        <v>234</v>
      </c>
      <c r="D230" s="1">
        <v>7</v>
      </c>
      <c r="E230" s="1">
        <v>10</v>
      </c>
      <c r="F230" s="1" t="s">
        <v>277</v>
      </c>
      <c r="G230" s="2">
        <v>24.8094</v>
      </c>
      <c r="H230" s="6">
        <f>1+_xlfn.COUNTIFS(A:A,A230,O:O,"&lt;"&amp;O230)</f>
        <v>9</v>
      </c>
      <c r="I230" s="2">
        <f>_xlfn.AVERAGEIF(A:A,A230,G:G)</f>
        <v>48.540036666666694</v>
      </c>
      <c r="J230" s="2">
        <f t="shared" si="24"/>
        <v>-23.730636666666694</v>
      </c>
      <c r="K230" s="2">
        <f t="shared" si="25"/>
        <v>66.2693633333333</v>
      </c>
      <c r="L230" s="2">
        <f t="shared" si="26"/>
        <v>53.31201884342938</v>
      </c>
      <c r="M230" s="2">
        <f>SUMIF(A:A,A230,L:L)</f>
        <v>3305.179376722149</v>
      </c>
      <c r="N230" s="3">
        <f t="shared" si="27"/>
        <v>0.01612984130873423</v>
      </c>
      <c r="O230" s="7">
        <f t="shared" si="28"/>
        <v>61.996890165218474</v>
      </c>
      <c r="P230" s="3">
        <f t="shared" si="29"/>
      </c>
      <c r="Q230" s="3">
        <f>IF(ISNUMBER(P230),SUMIF(A:A,A230,P:P),"")</f>
      </c>
      <c r="R230" s="3">
        <f t="shared" si="30"/>
      </c>
      <c r="S230" s="8">
        <f t="shared" si="31"/>
      </c>
    </row>
    <row r="231" spans="1:19" ht="15">
      <c r="A231" s="1">
        <v>40</v>
      </c>
      <c r="B231" s="5">
        <v>0.7256944444444445</v>
      </c>
      <c r="C231" s="1" t="s">
        <v>381</v>
      </c>
      <c r="D231" s="1">
        <v>7</v>
      </c>
      <c r="E231" s="1">
        <v>4</v>
      </c>
      <c r="F231" s="1" t="s">
        <v>426</v>
      </c>
      <c r="G231" s="2">
        <v>70.3920333333333</v>
      </c>
      <c r="H231" s="6">
        <f>1+_xlfn.COUNTIFS(A:A,A231,O:O,"&lt;"&amp;O231)</f>
        <v>1</v>
      </c>
      <c r="I231" s="2">
        <f>_xlfn.AVERAGEIF(A:A,A231,G:G)</f>
        <v>49.01655555555553</v>
      </c>
      <c r="J231" s="2">
        <f aca="true" t="shared" si="32" ref="J231:J286">G231-I231</f>
        <v>21.375477777777775</v>
      </c>
      <c r="K231" s="2">
        <f aca="true" t="shared" si="33" ref="K231:K286">90+J231</f>
        <v>111.37547777777777</v>
      </c>
      <c r="L231" s="2">
        <f aca="true" t="shared" si="34" ref="L231:L286">EXP(0.06*K231)</f>
        <v>798.3352856517126</v>
      </c>
      <c r="M231" s="2">
        <f>SUMIF(A:A,A231,L:L)</f>
        <v>2792.012023724925</v>
      </c>
      <c r="N231" s="3">
        <f aca="true" t="shared" si="35" ref="N231:N286">L231/M231</f>
        <v>0.2859354755165504</v>
      </c>
      <c r="O231" s="7">
        <f aca="true" t="shared" si="36" ref="O231:O286">1/N231</f>
        <v>3.497292520955898</v>
      </c>
      <c r="P231" s="3">
        <f aca="true" t="shared" si="37" ref="P231:P286">IF(O231&gt;21,"",N231)</f>
        <v>0.2859354755165504</v>
      </c>
      <c r="Q231" s="3">
        <f>IF(ISNUMBER(P231),SUMIF(A:A,A231,P:P),"")</f>
        <v>0.8859594868836567</v>
      </c>
      <c r="R231" s="3">
        <f aca="true" t="shared" si="38" ref="R231:R286">_xlfn.IFERROR(P231*(1/Q231),"")</f>
        <v>0.32274102794736387</v>
      </c>
      <c r="S231" s="8">
        <f aca="true" t="shared" si="39" ref="S231:S286">_xlfn.IFERROR(1/R231,"")</f>
        <v>3.0984594873481375</v>
      </c>
    </row>
    <row r="232" spans="1:19" ht="15">
      <c r="A232" s="1">
        <v>40</v>
      </c>
      <c r="B232" s="5">
        <v>0.7256944444444445</v>
      </c>
      <c r="C232" s="1" t="s">
        <v>381</v>
      </c>
      <c r="D232" s="1">
        <v>7</v>
      </c>
      <c r="E232" s="1">
        <v>3</v>
      </c>
      <c r="F232" s="1" t="s">
        <v>425</v>
      </c>
      <c r="G232" s="2">
        <v>69.8238333333333</v>
      </c>
      <c r="H232" s="6">
        <f>1+_xlfn.COUNTIFS(A:A,A232,O:O,"&lt;"&amp;O232)</f>
        <v>2</v>
      </c>
      <c r="I232" s="2">
        <f>_xlfn.AVERAGEIF(A:A,A232,G:G)</f>
        <v>49.01655555555553</v>
      </c>
      <c r="J232" s="2">
        <f t="shared" si="32"/>
        <v>20.80727777777777</v>
      </c>
      <c r="K232" s="2">
        <f t="shared" si="33"/>
        <v>110.80727777777777</v>
      </c>
      <c r="L232" s="2">
        <f t="shared" si="34"/>
        <v>771.5771498943844</v>
      </c>
      <c r="M232" s="2">
        <f>SUMIF(A:A,A232,L:L)</f>
        <v>2792.012023724925</v>
      </c>
      <c r="N232" s="3">
        <f t="shared" si="35"/>
        <v>0.2763516572772474</v>
      </c>
      <c r="O232" s="7">
        <f t="shared" si="36"/>
        <v>3.6185779012599104</v>
      </c>
      <c r="P232" s="3">
        <f t="shared" si="37"/>
        <v>0.2763516572772474</v>
      </c>
      <c r="Q232" s="3">
        <f>IF(ISNUMBER(P232),SUMIF(A:A,A232,P:P),"")</f>
        <v>0.8859594868836567</v>
      </c>
      <c r="R232" s="3">
        <f t="shared" si="38"/>
        <v>0.3119235827016294</v>
      </c>
      <c r="S232" s="8">
        <f t="shared" si="39"/>
        <v>3.2059134206487694</v>
      </c>
    </row>
    <row r="233" spans="1:19" ht="15">
      <c r="A233" s="1">
        <v>40</v>
      </c>
      <c r="B233" s="5">
        <v>0.7256944444444445</v>
      </c>
      <c r="C233" s="1" t="s">
        <v>381</v>
      </c>
      <c r="D233" s="1">
        <v>7</v>
      </c>
      <c r="E233" s="1">
        <v>8</v>
      </c>
      <c r="F233" s="1" t="s">
        <v>430</v>
      </c>
      <c r="G233" s="2">
        <v>57.8600999999999</v>
      </c>
      <c r="H233" s="6">
        <f>1+_xlfn.COUNTIFS(A:A,A233,O:O,"&lt;"&amp;O233)</f>
        <v>3</v>
      </c>
      <c r="I233" s="2">
        <f>_xlfn.AVERAGEIF(A:A,A233,G:G)</f>
        <v>49.01655555555553</v>
      </c>
      <c r="J233" s="2">
        <f t="shared" si="32"/>
        <v>8.843544444444376</v>
      </c>
      <c r="K233" s="2">
        <f t="shared" si="33"/>
        <v>98.84354444444438</v>
      </c>
      <c r="L233" s="2">
        <f t="shared" si="34"/>
        <v>376.3850417680566</v>
      </c>
      <c r="M233" s="2">
        <f>SUMIF(A:A,A233,L:L)</f>
        <v>2792.012023724925</v>
      </c>
      <c r="N233" s="3">
        <f t="shared" si="35"/>
        <v>0.13480781549998758</v>
      </c>
      <c r="O233" s="7">
        <f t="shared" si="36"/>
        <v>7.417967543581271</v>
      </c>
      <c r="P233" s="3">
        <f t="shared" si="37"/>
        <v>0.13480781549998758</v>
      </c>
      <c r="Q233" s="3">
        <f>IF(ISNUMBER(P233),SUMIF(A:A,A233,P:P),"")</f>
        <v>0.8859594868836567</v>
      </c>
      <c r="R233" s="3">
        <f t="shared" si="38"/>
        <v>0.15216024829100386</v>
      </c>
      <c r="S233" s="8">
        <f t="shared" si="39"/>
        <v>6.572018718630882</v>
      </c>
    </row>
    <row r="234" spans="1:19" ht="15">
      <c r="A234" s="1">
        <v>40</v>
      </c>
      <c r="B234" s="5">
        <v>0.7256944444444445</v>
      </c>
      <c r="C234" s="1" t="s">
        <v>381</v>
      </c>
      <c r="D234" s="1">
        <v>7</v>
      </c>
      <c r="E234" s="1">
        <v>1</v>
      </c>
      <c r="F234" s="1" t="s">
        <v>424</v>
      </c>
      <c r="G234" s="2">
        <v>49.4232666666667</v>
      </c>
      <c r="H234" s="6">
        <f>1+_xlfn.COUNTIFS(A:A,A234,O:O,"&lt;"&amp;O234)</f>
        <v>4</v>
      </c>
      <c r="I234" s="2">
        <f>_xlfn.AVERAGEIF(A:A,A234,G:G)</f>
        <v>49.01655555555553</v>
      </c>
      <c r="J234" s="2">
        <f t="shared" si="32"/>
        <v>0.4067111111111714</v>
      </c>
      <c r="K234" s="2">
        <f t="shared" si="33"/>
        <v>90.40671111111118</v>
      </c>
      <c r="L234" s="2">
        <f t="shared" si="34"/>
        <v>226.87578536264851</v>
      </c>
      <c r="M234" s="2">
        <f>SUMIF(A:A,A234,L:L)</f>
        <v>2792.012023724925</v>
      </c>
      <c r="N234" s="3">
        <f t="shared" si="35"/>
        <v>0.08125888550435584</v>
      </c>
      <c r="O234" s="7">
        <f t="shared" si="36"/>
        <v>12.306346484980963</v>
      </c>
      <c r="P234" s="3">
        <f t="shared" si="37"/>
        <v>0.08125888550435584</v>
      </c>
      <c r="Q234" s="3">
        <f>IF(ISNUMBER(P234),SUMIF(A:A,A234,P:P),"")</f>
        <v>0.8859594868836567</v>
      </c>
      <c r="R234" s="3">
        <f t="shared" si="38"/>
        <v>0.0917185116332827</v>
      </c>
      <c r="S234" s="8">
        <f t="shared" si="39"/>
        <v>10.902924417246226</v>
      </c>
    </row>
    <row r="235" spans="1:19" ht="15">
      <c r="A235" s="1">
        <v>40</v>
      </c>
      <c r="B235" s="5">
        <v>0.7256944444444445</v>
      </c>
      <c r="C235" s="1" t="s">
        <v>381</v>
      </c>
      <c r="D235" s="1">
        <v>7</v>
      </c>
      <c r="E235" s="1">
        <v>5</v>
      </c>
      <c r="F235" s="1" t="s">
        <v>427</v>
      </c>
      <c r="G235" s="2">
        <v>40.2333333333333</v>
      </c>
      <c r="H235" s="6">
        <f>1+_xlfn.COUNTIFS(A:A,A235,O:O,"&lt;"&amp;O235)</f>
        <v>7</v>
      </c>
      <c r="I235" s="2">
        <f>_xlfn.AVERAGEIF(A:A,A235,G:G)</f>
        <v>49.01655555555553</v>
      </c>
      <c r="J235" s="2">
        <f t="shared" si="32"/>
        <v>-8.783222222222228</v>
      </c>
      <c r="K235" s="2">
        <f t="shared" si="33"/>
        <v>81.21677777777776</v>
      </c>
      <c r="L235" s="2">
        <f t="shared" si="34"/>
        <v>130.71333809750763</v>
      </c>
      <c r="M235" s="2">
        <f>SUMIF(A:A,A235,L:L)</f>
        <v>2792.012023724925</v>
      </c>
      <c r="N235" s="3">
        <f t="shared" si="35"/>
        <v>0.046816896555881664</v>
      </c>
      <c r="O235" s="7">
        <f t="shared" si="36"/>
        <v>21.359809674833492</v>
      </c>
      <c r="P235" s="3">
        <f t="shared" si="37"/>
      </c>
      <c r="Q235" s="3">
        <f>IF(ISNUMBER(P235),SUMIF(A:A,A235,P:P),"")</f>
      </c>
      <c r="R235" s="3">
        <f t="shared" si="38"/>
      </c>
      <c r="S235" s="8">
        <f t="shared" si="39"/>
      </c>
    </row>
    <row r="236" spans="1:19" ht="15">
      <c r="A236" s="1">
        <v>40</v>
      </c>
      <c r="B236" s="5">
        <v>0.7256944444444445</v>
      </c>
      <c r="C236" s="1" t="s">
        <v>381</v>
      </c>
      <c r="D236" s="1">
        <v>7</v>
      </c>
      <c r="E236" s="1">
        <v>6</v>
      </c>
      <c r="F236" s="1" t="s">
        <v>428</v>
      </c>
      <c r="G236" s="2">
        <v>44.0094333333333</v>
      </c>
      <c r="H236" s="6">
        <f>1+_xlfn.COUNTIFS(A:A,A236,O:O,"&lt;"&amp;O236)</f>
        <v>5</v>
      </c>
      <c r="I236" s="2">
        <f>_xlfn.AVERAGEIF(A:A,A236,G:G)</f>
        <v>49.01655555555553</v>
      </c>
      <c r="J236" s="2">
        <f t="shared" si="32"/>
        <v>-5.007122222222229</v>
      </c>
      <c r="K236" s="2">
        <f t="shared" si="33"/>
        <v>84.99287777777778</v>
      </c>
      <c r="L236" s="2">
        <f t="shared" si="34"/>
        <v>163.9518302457125</v>
      </c>
      <c r="M236" s="2">
        <f>SUMIF(A:A,A236,L:L)</f>
        <v>2792.012023724925</v>
      </c>
      <c r="N236" s="3">
        <f t="shared" si="35"/>
        <v>0.05872174935227478</v>
      </c>
      <c r="O236" s="7">
        <f t="shared" si="36"/>
        <v>17.0294654200601</v>
      </c>
      <c r="P236" s="3">
        <f t="shared" si="37"/>
        <v>0.05872174935227478</v>
      </c>
      <c r="Q236" s="3">
        <f>IF(ISNUMBER(P236),SUMIF(A:A,A236,P:P),"")</f>
        <v>0.8859594868836567</v>
      </c>
      <c r="R236" s="3">
        <f t="shared" si="38"/>
        <v>0.06628040020072166</v>
      </c>
      <c r="S236" s="8">
        <f t="shared" si="39"/>
        <v>15.087416445459422</v>
      </c>
    </row>
    <row r="237" spans="1:19" ht="15">
      <c r="A237" s="1">
        <v>40</v>
      </c>
      <c r="B237" s="5">
        <v>0.7256944444444445</v>
      </c>
      <c r="C237" s="1" t="s">
        <v>381</v>
      </c>
      <c r="D237" s="1">
        <v>7</v>
      </c>
      <c r="E237" s="1">
        <v>7</v>
      </c>
      <c r="F237" s="1" t="s">
        <v>429</v>
      </c>
      <c r="G237" s="2">
        <v>38.2618666666667</v>
      </c>
      <c r="H237" s="6">
        <f>1+_xlfn.COUNTIFS(A:A,A237,O:O,"&lt;"&amp;O237)</f>
        <v>8</v>
      </c>
      <c r="I237" s="2">
        <f>_xlfn.AVERAGEIF(A:A,A237,G:G)</f>
        <v>49.01655555555553</v>
      </c>
      <c r="J237" s="2">
        <f t="shared" si="32"/>
        <v>-10.754688888888829</v>
      </c>
      <c r="K237" s="2">
        <f t="shared" si="33"/>
        <v>79.24531111111116</v>
      </c>
      <c r="L237" s="2">
        <f t="shared" si="34"/>
        <v>116.13097705329774</v>
      </c>
      <c r="M237" s="2">
        <f>SUMIF(A:A,A237,L:L)</f>
        <v>2792.012023724925</v>
      </c>
      <c r="N237" s="3">
        <f t="shared" si="35"/>
        <v>0.04159401036474162</v>
      </c>
      <c r="O237" s="7">
        <f t="shared" si="36"/>
        <v>24.04192313342498</v>
      </c>
      <c r="P237" s="3">
        <f t="shared" si="37"/>
      </c>
      <c r="Q237" s="3">
        <f>IF(ISNUMBER(P237),SUMIF(A:A,A237,P:P),"")</f>
      </c>
      <c r="R237" s="3">
        <f t="shared" si="38"/>
      </c>
      <c r="S237" s="8">
        <f t="shared" si="39"/>
      </c>
    </row>
    <row r="238" spans="1:19" ht="15">
      <c r="A238" s="1">
        <v>40</v>
      </c>
      <c r="B238" s="5">
        <v>0.7256944444444445</v>
      </c>
      <c r="C238" s="1" t="s">
        <v>381</v>
      </c>
      <c r="D238" s="1">
        <v>7</v>
      </c>
      <c r="E238" s="1">
        <v>9</v>
      </c>
      <c r="F238" s="1" t="s">
        <v>431</v>
      </c>
      <c r="G238" s="2">
        <v>40.9534</v>
      </c>
      <c r="H238" s="6">
        <f>1+_xlfn.COUNTIFS(A:A,A238,O:O,"&lt;"&amp;O238)</f>
        <v>6</v>
      </c>
      <c r="I238" s="2">
        <f>_xlfn.AVERAGEIF(A:A,A238,G:G)</f>
        <v>49.01655555555553</v>
      </c>
      <c r="J238" s="2">
        <f t="shared" si="32"/>
        <v>-8.063155555555525</v>
      </c>
      <c r="K238" s="2">
        <f t="shared" si="33"/>
        <v>81.93684444444447</v>
      </c>
      <c r="L238" s="2">
        <f t="shared" si="34"/>
        <v>136.48444698981942</v>
      </c>
      <c r="M238" s="2">
        <f>SUMIF(A:A,A238,L:L)</f>
        <v>2792.012023724925</v>
      </c>
      <c r="N238" s="3">
        <f t="shared" si="35"/>
        <v>0.04888390373324057</v>
      </c>
      <c r="O238" s="7">
        <f t="shared" si="36"/>
        <v>20.456631398691055</v>
      </c>
      <c r="P238" s="3">
        <f t="shared" si="37"/>
        <v>0.04888390373324057</v>
      </c>
      <c r="Q238" s="3">
        <f>IF(ISNUMBER(P238),SUMIF(A:A,A238,P:P),"")</f>
        <v>0.8859594868836567</v>
      </c>
      <c r="R238" s="3">
        <f t="shared" si="38"/>
        <v>0.05517622922599841</v>
      </c>
      <c r="S238" s="8">
        <f t="shared" si="39"/>
        <v>18.123746657352427</v>
      </c>
    </row>
    <row r="239" spans="1:19" ht="15">
      <c r="A239" s="1">
        <v>40</v>
      </c>
      <c r="B239" s="5">
        <v>0.7256944444444445</v>
      </c>
      <c r="C239" s="1" t="s">
        <v>381</v>
      </c>
      <c r="D239" s="1">
        <v>7</v>
      </c>
      <c r="E239" s="1">
        <v>11</v>
      </c>
      <c r="F239" s="1" t="s">
        <v>432</v>
      </c>
      <c r="G239" s="2">
        <v>30.1917333333333</v>
      </c>
      <c r="H239" s="6">
        <f>1+_xlfn.COUNTIFS(A:A,A239,O:O,"&lt;"&amp;O239)</f>
        <v>9</v>
      </c>
      <c r="I239" s="2">
        <f>_xlfn.AVERAGEIF(A:A,A239,G:G)</f>
        <v>49.01655555555553</v>
      </c>
      <c r="J239" s="2">
        <f t="shared" si="32"/>
        <v>-18.824822222222227</v>
      </c>
      <c r="K239" s="2">
        <f t="shared" si="33"/>
        <v>71.17517777777778</v>
      </c>
      <c r="L239" s="2">
        <f t="shared" si="34"/>
        <v>71.55816866178505</v>
      </c>
      <c r="M239" s="2">
        <f>SUMIF(A:A,A239,L:L)</f>
        <v>2792.012023724925</v>
      </c>
      <c r="N239" s="3">
        <f t="shared" si="35"/>
        <v>0.02562960619571999</v>
      </c>
      <c r="O239" s="7">
        <f t="shared" si="36"/>
        <v>39.01737671517539</v>
      </c>
      <c r="P239" s="3">
        <f t="shared" si="37"/>
      </c>
      <c r="Q239" s="3">
        <f>IF(ISNUMBER(P239),SUMIF(A:A,A239,P:P),"")</f>
      </c>
      <c r="R239" s="3">
        <f t="shared" si="38"/>
      </c>
      <c r="S239" s="8">
        <f t="shared" si="39"/>
      </c>
    </row>
    <row r="240" spans="1:19" ht="15">
      <c r="A240" s="1">
        <v>2</v>
      </c>
      <c r="B240" s="5">
        <v>0.7305555555555556</v>
      </c>
      <c r="C240" s="1" t="s">
        <v>19</v>
      </c>
      <c r="D240" s="1">
        <v>3</v>
      </c>
      <c r="E240" s="1">
        <v>5</v>
      </c>
      <c r="F240" s="1" t="s">
        <v>32</v>
      </c>
      <c r="G240" s="2">
        <v>80.4195666666666</v>
      </c>
      <c r="H240" s="6">
        <f>1+_xlfn.COUNTIFS(A:A,A240,O:O,"&lt;"&amp;O240)</f>
        <v>1</v>
      </c>
      <c r="I240" s="2">
        <f>_xlfn.AVERAGEIF(A:A,A240,G:G)</f>
        <v>49.16764333333333</v>
      </c>
      <c r="J240" s="2">
        <f t="shared" si="32"/>
        <v>31.251923333333266</v>
      </c>
      <c r="K240" s="2">
        <f t="shared" si="33"/>
        <v>121.25192333333327</v>
      </c>
      <c r="L240" s="2">
        <f t="shared" si="34"/>
        <v>1443.9178106492998</v>
      </c>
      <c r="M240" s="2">
        <f>SUMIF(A:A,A240,L:L)</f>
        <v>3551.1622350286398</v>
      </c>
      <c r="N240" s="3">
        <f t="shared" si="35"/>
        <v>0.4066042932104043</v>
      </c>
      <c r="O240" s="7">
        <f t="shared" si="36"/>
        <v>2.459393608720538</v>
      </c>
      <c r="P240" s="3">
        <f t="shared" si="37"/>
        <v>0.4066042932104043</v>
      </c>
      <c r="Q240" s="3">
        <f>IF(ISNUMBER(P240),SUMIF(A:A,A240,P:P),"")</f>
        <v>0.8869594498613129</v>
      </c>
      <c r="R240" s="3">
        <f t="shared" si="38"/>
        <v>0.4584248956071012</v>
      </c>
      <c r="S240" s="8">
        <f t="shared" si="39"/>
        <v>2.1813824021831976</v>
      </c>
    </row>
    <row r="241" spans="1:19" ht="15">
      <c r="A241" s="1">
        <v>2</v>
      </c>
      <c r="B241" s="5">
        <v>0.7305555555555556</v>
      </c>
      <c r="C241" s="1" t="s">
        <v>19</v>
      </c>
      <c r="D241" s="1">
        <v>3</v>
      </c>
      <c r="E241" s="1">
        <v>2</v>
      </c>
      <c r="F241" s="1" t="s">
        <v>29</v>
      </c>
      <c r="G241" s="2">
        <v>68.2758</v>
      </c>
      <c r="H241" s="6">
        <f>1+_xlfn.COUNTIFS(A:A,A241,O:O,"&lt;"&amp;O241)</f>
        <v>2</v>
      </c>
      <c r="I241" s="2">
        <f>_xlfn.AVERAGEIF(A:A,A241,G:G)</f>
        <v>49.16764333333333</v>
      </c>
      <c r="J241" s="2">
        <f t="shared" si="32"/>
        <v>19.108156666666673</v>
      </c>
      <c r="K241" s="2">
        <f t="shared" si="33"/>
        <v>109.10815666666667</v>
      </c>
      <c r="L241" s="2">
        <f t="shared" si="34"/>
        <v>696.7937110332985</v>
      </c>
      <c r="M241" s="2">
        <f>SUMIF(A:A,A241,L:L)</f>
        <v>3551.1622350286398</v>
      </c>
      <c r="N241" s="3">
        <f t="shared" si="35"/>
        <v>0.19621567952039198</v>
      </c>
      <c r="O241" s="7">
        <f t="shared" si="36"/>
        <v>5.096432672680848</v>
      </c>
      <c r="P241" s="3">
        <f t="shared" si="37"/>
        <v>0.19621567952039198</v>
      </c>
      <c r="Q241" s="3">
        <f>IF(ISNUMBER(P241),SUMIF(A:A,A241,P:P),"")</f>
        <v>0.8869594498613129</v>
      </c>
      <c r="R241" s="3">
        <f t="shared" si="38"/>
        <v>0.2212228299175038</v>
      </c>
      <c r="S241" s="8">
        <f t="shared" si="39"/>
        <v>4.520329119616226</v>
      </c>
    </row>
    <row r="242" spans="1:19" ht="15">
      <c r="A242" s="1">
        <v>2</v>
      </c>
      <c r="B242" s="5">
        <v>0.7305555555555556</v>
      </c>
      <c r="C242" s="1" t="s">
        <v>19</v>
      </c>
      <c r="D242" s="1">
        <v>3</v>
      </c>
      <c r="E242" s="1">
        <v>4</v>
      </c>
      <c r="F242" s="1" t="s">
        <v>31</v>
      </c>
      <c r="G242" s="2">
        <v>55.5621</v>
      </c>
      <c r="H242" s="6">
        <f>1+_xlfn.COUNTIFS(A:A,A242,O:O,"&lt;"&amp;O242)</f>
        <v>3</v>
      </c>
      <c r="I242" s="2">
        <f>_xlfn.AVERAGEIF(A:A,A242,G:G)</f>
        <v>49.16764333333333</v>
      </c>
      <c r="J242" s="2">
        <f t="shared" si="32"/>
        <v>6.39445666666667</v>
      </c>
      <c r="K242" s="2">
        <f t="shared" si="33"/>
        <v>96.39445666666667</v>
      </c>
      <c r="L242" s="2">
        <f t="shared" si="34"/>
        <v>324.94872478810277</v>
      </c>
      <c r="M242" s="2">
        <f>SUMIF(A:A,A242,L:L)</f>
        <v>3551.1622350286398</v>
      </c>
      <c r="N242" s="3">
        <f t="shared" si="35"/>
        <v>0.09150489425203129</v>
      </c>
      <c r="O242" s="7">
        <f t="shared" si="36"/>
        <v>10.928377199646906</v>
      </c>
      <c r="P242" s="3">
        <f t="shared" si="37"/>
        <v>0.09150489425203129</v>
      </c>
      <c r="Q242" s="3">
        <f>IF(ISNUMBER(P242),SUMIF(A:A,A242,P:P),"")</f>
        <v>0.8869594498613129</v>
      </c>
      <c r="R242" s="3">
        <f t="shared" si="38"/>
        <v>0.10316694214863961</v>
      </c>
      <c r="S242" s="8">
        <f t="shared" si="39"/>
        <v>9.693027428875736</v>
      </c>
    </row>
    <row r="243" spans="1:19" ht="15">
      <c r="A243" s="1">
        <v>2</v>
      </c>
      <c r="B243" s="5">
        <v>0.7305555555555556</v>
      </c>
      <c r="C243" s="1" t="s">
        <v>19</v>
      </c>
      <c r="D243" s="1">
        <v>3</v>
      </c>
      <c r="E243" s="1">
        <v>8</v>
      </c>
      <c r="F243" s="1" t="s">
        <v>35</v>
      </c>
      <c r="G243" s="2">
        <v>51.8709666666666</v>
      </c>
      <c r="H243" s="6">
        <f>1+_xlfn.COUNTIFS(A:A,A243,O:O,"&lt;"&amp;O243)</f>
        <v>4</v>
      </c>
      <c r="I243" s="2">
        <f>_xlfn.AVERAGEIF(A:A,A243,G:G)</f>
        <v>49.16764333333333</v>
      </c>
      <c r="J243" s="2">
        <f t="shared" si="32"/>
        <v>2.703323333333266</v>
      </c>
      <c r="K243" s="2">
        <f t="shared" si="33"/>
        <v>92.70332333333326</v>
      </c>
      <c r="L243" s="2">
        <f t="shared" si="34"/>
        <v>260.3949195584781</v>
      </c>
      <c r="M243" s="2">
        <f>SUMIF(A:A,A243,L:L)</f>
        <v>3551.1622350286398</v>
      </c>
      <c r="N243" s="3">
        <f t="shared" si="35"/>
        <v>0.07332667513467686</v>
      </c>
      <c r="O243" s="7">
        <f t="shared" si="36"/>
        <v>13.637601843576443</v>
      </c>
      <c r="P243" s="3">
        <f t="shared" si="37"/>
        <v>0.07332667513467686</v>
      </c>
      <c r="Q243" s="3">
        <f>IF(ISNUMBER(P243),SUMIF(A:A,A243,P:P),"")</f>
        <v>0.8869594498613129</v>
      </c>
      <c r="R243" s="3">
        <f t="shared" si="38"/>
        <v>0.08267195884337485</v>
      </c>
      <c r="S243" s="8">
        <f t="shared" si="39"/>
        <v>12.095999828606189</v>
      </c>
    </row>
    <row r="244" spans="1:19" ht="15">
      <c r="A244" s="1">
        <v>2</v>
      </c>
      <c r="B244" s="5">
        <v>0.7305555555555556</v>
      </c>
      <c r="C244" s="1" t="s">
        <v>19</v>
      </c>
      <c r="D244" s="1">
        <v>3</v>
      </c>
      <c r="E244" s="1">
        <v>1</v>
      </c>
      <c r="F244" s="1" t="s">
        <v>28</v>
      </c>
      <c r="G244" s="2">
        <v>50.9574</v>
      </c>
      <c r="H244" s="6">
        <f>1+_xlfn.COUNTIFS(A:A,A244,O:O,"&lt;"&amp;O244)</f>
        <v>5</v>
      </c>
      <c r="I244" s="2">
        <f>_xlfn.AVERAGEIF(A:A,A244,G:G)</f>
        <v>49.16764333333333</v>
      </c>
      <c r="J244" s="2">
        <f t="shared" si="32"/>
        <v>1.789756666666669</v>
      </c>
      <c r="K244" s="2">
        <f t="shared" si="33"/>
        <v>91.78975666666668</v>
      </c>
      <c r="L244" s="2">
        <f t="shared" si="34"/>
        <v>246.5057697740284</v>
      </c>
      <c r="M244" s="2">
        <f>SUMIF(A:A,A244,L:L)</f>
        <v>3551.1622350286398</v>
      </c>
      <c r="N244" s="3">
        <f t="shared" si="35"/>
        <v>0.06941551904965006</v>
      </c>
      <c r="O244" s="7">
        <f t="shared" si="36"/>
        <v>14.406000469214113</v>
      </c>
      <c r="P244" s="3">
        <f t="shared" si="37"/>
        <v>0.06941551904965006</v>
      </c>
      <c r="Q244" s="3">
        <f>IF(ISNUMBER(P244),SUMIF(A:A,A244,P:P),"")</f>
        <v>0.8869594498613129</v>
      </c>
      <c r="R244" s="3">
        <f t="shared" si="38"/>
        <v>0.07826233663839315</v>
      </c>
      <c r="S244" s="8">
        <f t="shared" si="39"/>
        <v>12.777538250875967</v>
      </c>
    </row>
    <row r="245" spans="1:19" ht="15">
      <c r="A245" s="1">
        <v>2</v>
      </c>
      <c r="B245" s="5">
        <v>0.7305555555555556</v>
      </c>
      <c r="C245" s="1" t="s">
        <v>19</v>
      </c>
      <c r="D245" s="1">
        <v>3</v>
      </c>
      <c r="E245" s="1">
        <v>6</v>
      </c>
      <c r="F245" s="1" t="s">
        <v>33</v>
      </c>
      <c r="G245" s="2">
        <v>45.453366666666604</v>
      </c>
      <c r="H245" s="6">
        <f>1+_xlfn.COUNTIFS(A:A,A245,O:O,"&lt;"&amp;O245)</f>
        <v>6</v>
      </c>
      <c r="I245" s="2">
        <f>_xlfn.AVERAGEIF(A:A,A245,G:G)</f>
        <v>49.16764333333333</v>
      </c>
      <c r="J245" s="2">
        <f t="shared" si="32"/>
        <v>-3.714276666666727</v>
      </c>
      <c r="K245" s="2">
        <f t="shared" si="33"/>
        <v>86.28572333333327</v>
      </c>
      <c r="L245" s="2">
        <f t="shared" si="34"/>
        <v>177.1759665460652</v>
      </c>
      <c r="M245" s="2">
        <f>SUMIF(A:A,A245,L:L)</f>
        <v>3551.1622350286398</v>
      </c>
      <c r="N245" s="3">
        <f t="shared" si="35"/>
        <v>0.04989238869415841</v>
      </c>
      <c r="O245" s="7">
        <f t="shared" si="36"/>
        <v>20.043137363697397</v>
      </c>
      <c r="P245" s="3">
        <f t="shared" si="37"/>
        <v>0.04989238869415841</v>
      </c>
      <c r="Q245" s="3">
        <f>IF(ISNUMBER(P245),SUMIF(A:A,A245,P:P),"")</f>
        <v>0.8869594498613129</v>
      </c>
      <c r="R245" s="3">
        <f t="shared" si="38"/>
        <v>0.05625103684498733</v>
      </c>
      <c r="S245" s="8">
        <f t="shared" si="39"/>
        <v>17.77745008959977</v>
      </c>
    </row>
    <row r="246" spans="1:19" ht="15">
      <c r="A246" s="1">
        <v>2</v>
      </c>
      <c r="B246" s="5">
        <v>0.7305555555555556</v>
      </c>
      <c r="C246" s="1" t="s">
        <v>19</v>
      </c>
      <c r="D246" s="1">
        <v>3</v>
      </c>
      <c r="E246" s="1">
        <v>3</v>
      </c>
      <c r="F246" s="1" t="s">
        <v>30</v>
      </c>
      <c r="G246" s="2">
        <v>35.4688666666667</v>
      </c>
      <c r="H246" s="6">
        <f>1+_xlfn.COUNTIFS(A:A,A246,O:O,"&lt;"&amp;O246)</f>
        <v>9</v>
      </c>
      <c r="I246" s="2">
        <f>_xlfn.AVERAGEIF(A:A,A246,G:G)</f>
        <v>49.16764333333333</v>
      </c>
      <c r="J246" s="2">
        <f t="shared" si="32"/>
        <v>-13.698776666666632</v>
      </c>
      <c r="K246" s="2">
        <f t="shared" si="33"/>
        <v>76.30122333333337</v>
      </c>
      <c r="L246" s="2">
        <f t="shared" si="34"/>
        <v>97.32670383536548</v>
      </c>
      <c r="M246" s="2">
        <f>SUMIF(A:A,A246,L:L)</f>
        <v>3551.1622350286398</v>
      </c>
      <c r="N246" s="3">
        <f t="shared" si="35"/>
        <v>0.02740700012951691</v>
      </c>
      <c r="O246" s="7">
        <f t="shared" si="36"/>
        <v>36.487028688813545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2</v>
      </c>
      <c r="B247" s="5">
        <v>0.7305555555555556</v>
      </c>
      <c r="C247" s="1" t="s">
        <v>19</v>
      </c>
      <c r="D247" s="1">
        <v>3</v>
      </c>
      <c r="E247" s="1">
        <v>7</v>
      </c>
      <c r="F247" s="1" t="s">
        <v>34</v>
      </c>
      <c r="G247" s="2">
        <v>37.1846666666667</v>
      </c>
      <c r="H247" s="6">
        <f>1+_xlfn.COUNTIFS(A:A,A247,O:O,"&lt;"&amp;O247)</f>
        <v>8</v>
      </c>
      <c r="I247" s="2">
        <f>_xlfn.AVERAGEIF(A:A,A247,G:G)</f>
        <v>49.16764333333333</v>
      </c>
      <c r="J247" s="2">
        <f t="shared" si="32"/>
        <v>-11.98297666666663</v>
      </c>
      <c r="K247" s="2">
        <f t="shared" si="33"/>
        <v>78.01702333333337</v>
      </c>
      <c r="L247" s="2">
        <f t="shared" si="34"/>
        <v>107.88020515866276</v>
      </c>
      <c r="M247" s="2">
        <f>SUMIF(A:A,A247,L:L)</f>
        <v>3551.1622350286398</v>
      </c>
      <c r="N247" s="3">
        <f t="shared" si="35"/>
        <v>0.030378844451130156</v>
      </c>
      <c r="O247" s="7">
        <f t="shared" si="36"/>
        <v>32.917644435379366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2</v>
      </c>
      <c r="B248" s="5">
        <v>0.7305555555555556</v>
      </c>
      <c r="C248" s="1" t="s">
        <v>19</v>
      </c>
      <c r="D248" s="1">
        <v>3</v>
      </c>
      <c r="E248" s="1">
        <v>9</v>
      </c>
      <c r="F248" s="1" t="s">
        <v>36</v>
      </c>
      <c r="G248" s="2">
        <v>24.1607333333333</v>
      </c>
      <c r="H248" s="6">
        <f>1+_xlfn.COUNTIFS(A:A,A248,O:O,"&lt;"&amp;O248)</f>
        <v>10</v>
      </c>
      <c r="I248" s="2">
        <f>_xlfn.AVERAGEIF(A:A,A248,G:G)</f>
        <v>49.16764333333333</v>
      </c>
      <c r="J248" s="2">
        <f t="shared" si="32"/>
        <v>-25.00691000000003</v>
      </c>
      <c r="K248" s="2">
        <f t="shared" si="33"/>
        <v>64.99308999999997</v>
      </c>
      <c r="L248" s="2">
        <f t="shared" si="34"/>
        <v>49.381971095515716</v>
      </c>
      <c r="M248" s="2">
        <f>SUMIF(A:A,A248,L:L)</f>
        <v>3551.1622350286398</v>
      </c>
      <c r="N248" s="3">
        <f t="shared" si="35"/>
        <v>0.013905861750953616</v>
      </c>
      <c r="O248" s="7">
        <f t="shared" si="36"/>
        <v>71.91212007637164</v>
      </c>
      <c r="P248" s="3">
        <f t="shared" si="37"/>
      </c>
      <c r="Q248" s="3">
        <f>IF(ISNUMBER(P248),SUMIF(A:A,A248,P:P),"")</f>
      </c>
      <c r="R248" s="3">
        <f t="shared" si="38"/>
      </c>
      <c r="S248" s="8">
        <f t="shared" si="39"/>
      </c>
    </row>
    <row r="249" spans="1:19" ht="15">
      <c r="A249" s="1">
        <v>2</v>
      </c>
      <c r="B249" s="5">
        <v>0.7305555555555556</v>
      </c>
      <c r="C249" s="1" t="s">
        <v>19</v>
      </c>
      <c r="D249" s="1">
        <v>3</v>
      </c>
      <c r="E249" s="1">
        <v>10</v>
      </c>
      <c r="F249" s="1" t="s">
        <v>37</v>
      </c>
      <c r="G249" s="2">
        <v>42.3229666666667</v>
      </c>
      <c r="H249" s="6">
        <f>1+_xlfn.COUNTIFS(A:A,A249,O:O,"&lt;"&amp;O249)</f>
        <v>7</v>
      </c>
      <c r="I249" s="2">
        <f>_xlfn.AVERAGEIF(A:A,A249,G:G)</f>
        <v>49.16764333333333</v>
      </c>
      <c r="J249" s="2">
        <f t="shared" si="32"/>
        <v>-6.844676666666629</v>
      </c>
      <c r="K249" s="2">
        <f t="shared" si="33"/>
        <v>83.15532333333337</v>
      </c>
      <c r="L249" s="2">
        <f t="shared" si="34"/>
        <v>146.83645258982222</v>
      </c>
      <c r="M249" s="2">
        <f>SUMIF(A:A,A249,L:L)</f>
        <v>3551.1622350286398</v>
      </c>
      <c r="N249" s="3">
        <f t="shared" si="35"/>
        <v>0.04134884380708616</v>
      </c>
      <c r="O249" s="7">
        <f t="shared" si="36"/>
        <v>24.184473081412374</v>
      </c>
      <c r="P249" s="3">
        <f t="shared" si="37"/>
      </c>
      <c r="Q249" s="3">
        <f>IF(ISNUMBER(P249),SUMIF(A:A,A249,P:P),"")</f>
      </c>
      <c r="R249" s="3">
        <f t="shared" si="38"/>
      </c>
      <c r="S249" s="8">
        <f t="shared" si="39"/>
      </c>
    </row>
    <row r="250" spans="1:19" ht="15">
      <c r="A250" s="1">
        <v>13</v>
      </c>
      <c r="B250" s="5">
        <v>0.7395833333333334</v>
      </c>
      <c r="C250" s="1" t="s">
        <v>99</v>
      </c>
      <c r="D250" s="1">
        <v>8</v>
      </c>
      <c r="E250" s="1">
        <v>2</v>
      </c>
      <c r="F250" s="1" t="s">
        <v>147</v>
      </c>
      <c r="G250" s="2">
        <v>75.8821</v>
      </c>
      <c r="H250" s="6">
        <f>1+_xlfn.COUNTIFS(A:A,A250,O:O,"&lt;"&amp;O250)</f>
        <v>1</v>
      </c>
      <c r="I250" s="2">
        <f>_xlfn.AVERAGEIF(A:A,A250,G:G)</f>
        <v>48.014263333333346</v>
      </c>
      <c r="J250" s="2">
        <f t="shared" si="32"/>
        <v>27.867836666666648</v>
      </c>
      <c r="K250" s="2">
        <f t="shared" si="33"/>
        <v>117.86783666666665</v>
      </c>
      <c r="L250" s="2">
        <f t="shared" si="34"/>
        <v>1178.5854179750722</v>
      </c>
      <c r="M250" s="2">
        <f>SUMIF(A:A,A250,L:L)</f>
        <v>3125.0416654375013</v>
      </c>
      <c r="N250" s="3">
        <f t="shared" si="35"/>
        <v>0.37714230533629445</v>
      </c>
      <c r="O250" s="7">
        <f t="shared" si="36"/>
        <v>2.651519031014855</v>
      </c>
      <c r="P250" s="3">
        <f t="shared" si="37"/>
        <v>0.37714230533629445</v>
      </c>
      <c r="Q250" s="3">
        <f>IF(ISNUMBER(P250),SUMIF(A:A,A250,P:P),"")</f>
        <v>0.9574600470747812</v>
      </c>
      <c r="R250" s="3">
        <f t="shared" si="38"/>
        <v>0.39389873915735124</v>
      </c>
      <c r="S250" s="8">
        <f t="shared" si="39"/>
        <v>2.538723536255161</v>
      </c>
    </row>
    <row r="251" spans="1:19" ht="15">
      <c r="A251" s="1">
        <v>13</v>
      </c>
      <c r="B251" s="5">
        <v>0.7395833333333334</v>
      </c>
      <c r="C251" s="1" t="s">
        <v>99</v>
      </c>
      <c r="D251" s="1">
        <v>8</v>
      </c>
      <c r="E251" s="1">
        <v>13</v>
      </c>
      <c r="F251" s="1" t="s">
        <v>154</v>
      </c>
      <c r="G251" s="2">
        <v>55.9884333333333</v>
      </c>
      <c r="H251" s="6">
        <f>1+_xlfn.COUNTIFS(A:A,A251,O:O,"&lt;"&amp;O251)</f>
        <v>2</v>
      </c>
      <c r="I251" s="2">
        <f>_xlfn.AVERAGEIF(A:A,A251,G:G)</f>
        <v>48.014263333333346</v>
      </c>
      <c r="J251" s="2">
        <f t="shared" si="32"/>
        <v>7.974169999999951</v>
      </c>
      <c r="K251" s="2">
        <f t="shared" si="33"/>
        <v>97.97416999999996</v>
      </c>
      <c r="L251" s="2">
        <f t="shared" si="34"/>
        <v>357.25513843158814</v>
      </c>
      <c r="M251" s="2">
        <f>SUMIF(A:A,A251,L:L)</f>
        <v>3125.0416654375013</v>
      </c>
      <c r="N251" s="3">
        <f t="shared" si="35"/>
        <v>0.11432012007480641</v>
      </c>
      <c r="O251" s="7">
        <f t="shared" si="36"/>
        <v>8.74736659955956</v>
      </c>
      <c r="P251" s="3">
        <f t="shared" si="37"/>
        <v>0.11432012007480641</v>
      </c>
      <c r="Q251" s="3">
        <f>IF(ISNUMBER(P251),SUMIF(A:A,A251,P:P),"")</f>
        <v>0.9574600470747812</v>
      </c>
      <c r="R251" s="3">
        <f t="shared" si="38"/>
        <v>0.11939936337195027</v>
      </c>
      <c r="S251" s="8">
        <f t="shared" si="39"/>
        <v>8.375254036194665</v>
      </c>
    </row>
    <row r="252" spans="1:19" ht="15">
      <c r="A252" s="1">
        <v>13</v>
      </c>
      <c r="B252" s="5">
        <v>0.7395833333333334</v>
      </c>
      <c r="C252" s="1" t="s">
        <v>99</v>
      </c>
      <c r="D252" s="1">
        <v>8</v>
      </c>
      <c r="E252" s="1">
        <v>1</v>
      </c>
      <c r="F252" s="1" t="s">
        <v>146</v>
      </c>
      <c r="G252" s="2">
        <v>54.7764666666667</v>
      </c>
      <c r="H252" s="6">
        <f>1+_xlfn.COUNTIFS(A:A,A252,O:O,"&lt;"&amp;O252)</f>
        <v>3</v>
      </c>
      <c r="I252" s="2">
        <f>_xlfn.AVERAGEIF(A:A,A252,G:G)</f>
        <v>48.014263333333346</v>
      </c>
      <c r="J252" s="2">
        <f t="shared" si="32"/>
        <v>6.762203333333353</v>
      </c>
      <c r="K252" s="2">
        <f t="shared" si="33"/>
        <v>96.76220333333336</v>
      </c>
      <c r="L252" s="2">
        <f t="shared" si="34"/>
        <v>332.19833994121984</v>
      </c>
      <c r="M252" s="2">
        <f>SUMIF(A:A,A252,L:L)</f>
        <v>3125.0416654375013</v>
      </c>
      <c r="N252" s="3">
        <f t="shared" si="35"/>
        <v>0.10630205146231628</v>
      </c>
      <c r="O252" s="7">
        <f t="shared" si="36"/>
        <v>9.407156176609599</v>
      </c>
      <c r="P252" s="3">
        <f t="shared" si="37"/>
        <v>0.10630205146231628</v>
      </c>
      <c r="Q252" s="3">
        <f>IF(ISNUMBER(P252),SUMIF(A:A,A252,P:P),"")</f>
        <v>0.9574600470747812</v>
      </c>
      <c r="R252" s="3">
        <f t="shared" si="38"/>
        <v>0.11102505194560217</v>
      </c>
      <c r="S252" s="8">
        <f t="shared" si="39"/>
        <v>9.006976195696446</v>
      </c>
    </row>
    <row r="253" spans="1:19" ht="15">
      <c r="A253" s="1">
        <v>13</v>
      </c>
      <c r="B253" s="5">
        <v>0.7395833333333334</v>
      </c>
      <c r="C253" s="1" t="s">
        <v>99</v>
      </c>
      <c r="D253" s="1">
        <v>8</v>
      </c>
      <c r="E253" s="1">
        <v>3</v>
      </c>
      <c r="F253" s="1" t="s">
        <v>148</v>
      </c>
      <c r="G253" s="2">
        <v>52.3835333333333</v>
      </c>
      <c r="H253" s="6">
        <f>1+_xlfn.COUNTIFS(A:A,A253,O:O,"&lt;"&amp;O253)</f>
        <v>4</v>
      </c>
      <c r="I253" s="2">
        <f>_xlfn.AVERAGEIF(A:A,A253,G:G)</f>
        <v>48.014263333333346</v>
      </c>
      <c r="J253" s="2">
        <f t="shared" si="32"/>
        <v>4.3692699999999505</v>
      </c>
      <c r="K253" s="2">
        <f t="shared" si="33"/>
        <v>94.36926999999994</v>
      </c>
      <c r="L253" s="2">
        <f t="shared" si="34"/>
        <v>287.7684604446604</v>
      </c>
      <c r="M253" s="2">
        <f>SUMIF(A:A,A253,L:L)</f>
        <v>3125.0416654375013</v>
      </c>
      <c r="N253" s="3">
        <f t="shared" si="35"/>
        <v>0.09208467958278349</v>
      </c>
      <c r="O253" s="7">
        <f t="shared" si="36"/>
        <v>10.859569740925329</v>
      </c>
      <c r="P253" s="3">
        <f t="shared" si="37"/>
        <v>0.09208467958278349</v>
      </c>
      <c r="Q253" s="3">
        <f>IF(ISNUMBER(P253),SUMIF(A:A,A253,P:P),"")</f>
        <v>0.9574600470747812</v>
      </c>
      <c r="R253" s="3">
        <f t="shared" si="38"/>
        <v>0.09617600218841438</v>
      </c>
      <c r="S253" s="8">
        <f t="shared" si="39"/>
        <v>10.397604155358234</v>
      </c>
    </row>
    <row r="254" spans="1:19" ht="15">
      <c r="A254" s="1">
        <v>13</v>
      </c>
      <c r="B254" s="5">
        <v>0.7395833333333334</v>
      </c>
      <c r="C254" s="1" t="s">
        <v>99</v>
      </c>
      <c r="D254" s="1">
        <v>8</v>
      </c>
      <c r="E254" s="1">
        <v>9</v>
      </c>
      <c r="F254" s="1" t="s">
        <v>151</v>
      </c>
      <c r="G254" s="2">
        <v>50.0685333333334</v>
      </c>
      <c r="H254" s="6">
        <f>1+_xlfn.COUNTIFS(A:A,A254,O:O,"&lt;"&amp;O254)</f>
        <v>5</v>
      </c>
      <c r="I254" s="2">
        <f>_xlfn.AVERAGEIF(A:A,A254,G:G)</f>
        <v>48.014263333333346</v>
      </c>
      <c r="J254" s="2">
        <f t="shared" si="32"/>
        <v>2.054270000000052</v>
      </c>
      <c r="K254" s="2">
        <f t="shared" si="33"/>
        <v>92.05427000000006</v>
      </c>
      <c r="L254" s="2">
        <f t="shared" si="34"/>
        <v>250.44922365538596</v>
      </c>
      <c r="M254" s="2">
        <f>SUMIF(A:A,A254,L:L)</f>
        <v>3125.0416654375013</v>
      </c>
      <c r="N254" s="3">
        <f t="shared" si="35"/>
        <v>0.08014268303213917</v>
      </c>
      <c r="O254" s="7">
        <f t="shared" si="36"/>
        <v>12.477745468029509</v>
      </c>
      <c r="P254" s="3">
        <f t="shared" si="37"/>
        <v>0.08014268303213917</v>
      </c>
      <c r="Q254" s="3">
        <f>IF(ISNUMBER(P254),SUMIF(A:A,A254,P:P),"")</f>
        <v>0.9574600470747812</v>
      </c>
      <c r="R254" s="3">
        <f t="shared" si="38"/>
        <v>0.08370342269318705</v>
      </c>
      <c r="S254" s="8">
        <f t="shared" si="39"/>
        <v>11.946942763206671</v>
      </c>
    </row>
    <row r="255" spans="1:19" ht="15">
      <c r="A255" s="1">
        <v>13</v>
      </c>
      <c r="B255" s="5">
        <v>0.7395833333333334</v>
      </c>
      <c r="C255" s="1" t="s">
        <v>99</v>
      </c>
      <c r="D255" s="1">
        <v>8</v>
      </c>
      <c r="E255" s="1">
        <v>4</v>
      </c>
      <c r="F255" s="1" t="s">
        <v>149</v>
      </c>
      <c r="G255" s="2">
        <v>47.235866666666595</v>
      </c>
      <c r="H255" s="6">
        <f>1+_xlfn.COUNTIFS(A:A,A255,O:O,"&lt;"&amp;O255)</f>
        <v>6</v>
      </c>
      <c r="I255" s="2">
        <f>_xlfn.AVERAGEIF(A:A,A255,G:G)</f>
        <v>48.014263333333346</v>
      </c>
      <c r="J255" s="2">
        <f t="shared" si="32"/>
        <v>-0.778396666666751</v>
      </c>
      <c r="K255" s="2">
        <f t="shared" si="33"/>
        <v>89.22160333333325</v>
      </c>
      <c r="L255" s="2">
        <f t="shared" si="34"/>
        <v>211.30365031889818</v>
      </c>
      <c r="M255" s="2">
        <f>SUMIF(A:A,A255,L:L)</f>
        <v>3125.0416654375013</v>
      </c>
      <c r="N255" s="3">
        <f t="shared" si="35"/>
        <v>0.06761626657842208</v>
      </c>
      <c r="O255" s="7">
        <f t="shared" si="36"/>
        <v>14.789340651338522</v>
      </c>
      <c r="P255" s="3">
        <f t="shared" si="37"/>
        <v>0.06761626657842208</v>
      </c>
      <c r="Q255" s="3">
        <f>IF(ISNUMBER(P255),SUMIF(A:A,A255,P:P),"")</f>
        <v>0.9574600470747812</v>
      </c>
      <c r="R255" s="3">
        <f t="shared" si="38"/>
        <v>0.07062045751674169</v>
      </c>
      <c r="S255" s="8">
        <f t="shared" si="39"/>
        <v>14.160202796235557</v>
      </c>
    </row>
    <row r="256" spans="1:19" ht="15">
      <c r="A256" s="1">
        <v>13</v>
      </c>
      <c r="B256" s="5">
        <v>0.7395833333333334</v>
      </c>
      <c r="C256" s="1" t="s">
        <v>99</v>
      </c>
      <c r="D256" s="1">
        <v>8</v>
      </c>
      <c r="E256" s="1">
        <v>7</v>
      </c>
      <c r="F256" s="1" t="s">
        <v>150</v>
      </c>
      <c r="G256" s="2">
        <v>44.1683666666667</v>
      </c>
      <c r="H256" s="6">
        <f>1+_xlfn.COUNTIFS(A:A,A256,O:O,"&lt;"&amp;O256)</f>
        <v>8</v>
      </c>
      <c r="I256" s="2">
        <f>_xlfn.AVERAGEIF(A:A,A256,G:G)</f>
        <v>48.014263333333346</v>
      </c>
      <c r="J256" s="2">
        <f t="shared" si="32"/>
        <v>-3.845896666666647</v>
      </c>
      <c r="K256" s="2">
        <f t="shared" si="33"/>
        <v>86.15410333333335</v>
      </c>
      <c r="L256" s="2">
        <f t="shared" si="34"/>
        <v>175.7822828456898</v>
      </c>
      <c r="M256" s="2">
        <f>SUMIF(A:A,A256,L:L)</f>
        <v>3125.0416654375013</v>
      </c>
      <c r="N256" s="3">
        <f t="shared" si="35"/>
        <v>0.05624958053833837</v>
      </c>
      <c r="O256" s="7">
        <f t="shared" si="36"/>
        <v>17.77791034936561</v>
      </c>
      <c r="P256" s="3">
        <f t="shared" si="37"/>
        <v>0.05624958053833837</v>
      </c>
      <c r="Q256" s="3">
        <f>IF(ISNUMBER(P256),SUMIF(A:A,A256,P:P),"")</f>
        <v>0.9574600470747812</v>
      </c>
      <c r="R256" s="3">
        <f t="shared" si="38"/>
        <v>0.05874874957988202</v>
      </c>
      <c r="S256" s="8">
        <f t="shared" si="39"/>
        <v>17.021638879994835</v>
      </c>
    </row>
    <row r="257" spans="1:19" ht="15">
      <c r="A257" s="1">
        <v>13</v>
      </c>
      <c r="B257" s="5">
        <v>0.7395833333333334</v>
      </c>
      <c r="C257" s="1" t="s">
        <v>99</v>
      </c>
      <c r="D257" s="1">
        <v>8</v>
      </c>
      <c r="E257" s="1">
        <v>11</v>
      </c>
      <c r="F257" s="1" t="s">
        <v>152</v>
      </c>
      <c r="G257" s="2">
        <v>33.2430666666667</v>
      </c>
      <c r="H257" s="6">
        <f>1+_xlfn.COUNTIFS(A:A,A257,O:O,"&lt;"&amp;O257)</f>
        <v>9</v>
      </c>
      <c r="I257" s="2">
        <f>_xlfn.AVERAGEIF(A:A,A257,G:G)</f>
        <v>48.014263333333346</v>
      </c>
      <c r="J257" s="2">
        <f t="shared" si="32"/>
        <v>-14.771196666666647</v>
      </c>
      <c r="K257" s="2">
        <f t="shared" si="33"/>
        <v>75.22880333333336</v>
      </c>
      <c r="L257" s="2">
        <f t="shared" si="34"/>
        <v>91.26142590307751</v>
      </c>
      <c r="M257" s="2">
        <f>SUMIF(A:A,A257,L:L)</f>
        <v>3125.0416654375013</v>
      </c>
      <c r="N257" s="3">
        <f t="shared" si="35"/>
        <v>0.029203266923579094</v>
      </c>
      <c r="O257" s="7">
        <f t="shared" si="36"/>
        <v>34.242744231899174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13</v>
      </c>
      <c r="B258" s="5">
        <v>0.7395833333333334</v>
      </c>
      <c r="C258" s="1" t="s">
        <v>99</v>
      </c>
      <c r="D258" s="1">
        <v>8</v>
      </c>
      <c r="E258" s="1">
        <v>12</v>
      </c>
      <c r="F258" s="1" t="s">
        <v>153</v>
      </c>
      <c r="G258" s="2">
        <v>46.2159</v>
      </c>
      <c r="H258" s="6">
        <f>1+_xlfn.COUNTIFS(A:A,A258,O:O,"&lt;"&amp;O258)</f>
        <v>7</v>
      </c>
      <c r="I258" s="2">
        <f>_xlfn.AVERAGEIF(A:A,A258,G:G)</f>
        <v>48.014263333333346</v>
      </c>
      <c r="J258" s="2">
        <f t="shared" si="32"/>
        <v>-1.7983633333333486</v>
      </c>
      <c r="K258" s="2">
        <f t="shared" si="33"/>
        <v>88.20163666666664</v>
      </c>
      <c r="L258" s="2">
        <f t="shared" si="34"/>
        <v>198.76002648792772</v>
      </c>
      <c r="M258" s="2">
        <f>SUMIF(A:A,A258,L:L)</f>
        <v>3125.0416654375013</v>
      </c>
      <c r="N258" s="3">
        <f t="shared" si="35"/>
        <v>0.06360236046968085</v>
      </c>
      <c r="O258" s="7">
        <f t="shared" si="36"/>
        <v>15.722686903683371</v>
      </c>
      <c r="P258" s="3">
        <f t="shared" si="37"/>
        <v>0.06360236046968085</v>
      </c>
      <c r="Q258" s="3">
        <f>IF(ISNUMBER(P258),SUMIF(A:A,A258,P:P),"")</f>
        <v>0.9574600470747812</v>
      </c>
      <c r="R258" s="3">
        <f t="shared" si="38"/>
        <v>0.06642821354687113</v>
      </c>
      <c r="S258" s="8">
        <f t="shared" si="39"/>
        <v>15.053844542942725</v>
      </c>
    </row>
    <row r="259" spans="1:19" ht="15">
      <c r="A259" s="1">
        <v>13</v>
      </c>
      <c r="B259" s="5">
        <v>0.7395833333333334</v>
      </c>
      <c r="C259" s="1" t="s">
        <v>99</v>
      </c>
      <c r="D259" s="1">
        <v>8</v>
      </c>
      <c r="E259" s="1">
        <v>15</v>
      </c>
      <c r="F259" s="1" t="s">
        <v>155</v>
      </c>
      <c r="G259" s="2">
        <v>20.1803666666667</v>
      </c>
      <c r="H259" s="6">
        <f>1+_xlfn.COUNTIFS(A:A,A259,O:O,"&lt;"&amp;O259)</f>
        <v>10</v>
      </c>
      <c r="I259" s="2">
        <f>_xlfn.AVERAGEIF(A:A,A259,G:G)</f>
        <v>48.014263333333346</v>
      </c>
      <c r="J259" s="2">
        <f t="shared" si="32"/>
        <v>-27.833896666666647</v>
      </c>
      <c r="K259" s="2">
        <f t="shared" si="33"/>
        <v>62.16610333333335</v>
      </c>
      <c r="L259" s="2">
        <f t="shared" si="34"/>
        <v>41.67769943398107</v>
      </c>
      <c r="M259" s="2">
        <f>SUMIF(A:A,A259,L:L)</f>
        <v>3125.0416654375013</v>
      </c>
      <c r="N259" s="3">
        <f t="shared" si="35"/>
        <v>0.013336686001639678</v>
      </c>
      <c r="O259" s="7">
        <f t="shared" si="36"/>
        <v>74.98114598162205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26</v>
      </c>
      <c r="B260" s="5">
        <v>0.7465277777777778</v>
      </c>
      <c r="C260" s="1" t="s">
        <v>234</v>
      </c>
      <c r="D260" s="1">
        <v>8</v>
      </c>
      <c r="E260" s="1">
        <v>3</v>
      </c>
      <c r="F260" s="1" t="s">
        <v>279</v>
      </c>
      <c r="G260" s="2">
        <v>67.9692</v>
      </c>
      <c r="H260" s="6">
        <f>1+_xlfn.COUNTIFS(A:A,A260,O:O,"&lt;"&amp;O260)</f>
        <v>1</v>
      </c>
      <c r="I260" s="2">
        <f>_xlfn.AVERAGEIF(A:A,A260,G:G)</f>
        <v>47.629913888888886</v>
      </c>
      <c r="J260" s="2">
        <f t="shared" si="32"/>
        <v>20.339286111111115</v>
      </c>
      <c r="K260" s="2">
        <f t="shared" si="33"/>
        <v>110.33928611111111</v>
      </c>
      <c r="L260" s="2">
        <f t="shared" si="34"/>
        <v>750.2130003426047</v>
      </c>
      <c r="M260" s="2">
        <f>SUMIF(A:A,A260,L:L)</f>
        <v>3283.6581964312163</v>
      </c>
      <c r="N260" s="3">
        <f t="shared" si="35"/>
        <v>0.22846866374763364</v>
      </c>
      <c r="O260" s="7">
        <f t="shared" si="36"/>
        <v>4.376967867701102</v>
      </c>
      <c r="P260" s="3">
        <f t="shared" si="37"/>
        <v>0.22846866374763364</v>
      </c>
      <c r="Q260" s="3">
        <f>IF(ISNUMBER(P260),SUMIF(A:A,A260,P:P),"")</f>
        <v>0.9109351546230638</v>
      </c>
      <c r="R260" s="3">
        <f t="shared" si="38"/>
        <v>0.25080672602011034</v>
      </c>
      <c r="S260" s="8">
        <f t="shared" si="39"/>
        <v>3.9871339013444853</v>
      </c>
    </row>
    <row r="261" spans="1:19" ht="15">
      <c r="A261" s="1">
        <v>26</v>
      </c>
      <c r="B261" s="5">
        <v>0.7465277777777778</v>
      </c>
      <c r="C261" s="1" t="s">
        <v>234</v>
      </c>
      <c r="D261" s="1">
        <v>8</v>
      </c>
      <c r="E261" s="1">
        <v>5</v>
      </c>
      <c r="F261" s="1" t="s">
        <v>281</v>
      </c>
      <c r="G261" s="2">
        <v>61.911899999999996</v>
      </c>
      <c r="H261" s="6">
        <f>1+_xlfn.COUNTIFS(A:A,A261,O:O,"&lt;"&amp;O261)</f>
        <v>2</v>
      </c>
      <c r="I261" s="2">
        <f>_xlfn.AVERAGEIF(A:A,A261,G:G)</f>
        <v>47.629913888888886</v>
      </c>
      <c r="J261" s="2">
        <f t="shared" si="32"/>
        <v>14.28198611111111</v>
      </c>
      <c r="K261" s="2">
        <f t="shared" si="33"/>
        <v>104.28198611111111</v>
      </c>
      <c r="L261" s="2">
        <f t="shared" si="34"/>
        <v>521.609470283854</v>
      </c>
      <c r="M261" s="2">
        <f>SUMIF(A:A,A261,L:L)</f>
        <v>3283.6581964312163</v>
      </c>
      <c r="N261" s="3">
        <f t="shared" si="35"/>
        <v>0.15885011139428448</v>
      </c>
      <c r="O261" s="7">
        <f t="shared" si="36"/>
        <v>6.295242673880685</v>
      </c>
      <c r="P261" s="3">
        <f t="shared" si="37"/>
        <v>0.15885011139428448</v>
      </c>
      <c r="Q261" s="3">
        <f>IF(ISNUMBER(P261),SUMIF(A:A,A261,P:P),"")</f>
        <v>0.9109351546230638</v>
      </c>
      <c r="R261" s="3">
        <f t="shared" si="38"/>
        <v>0.17438136028465726</v>
      </c>
      <c r="S261" s="8">
        <f t="shared" si="39"/>
        <v>5.734557858521212</v>
      </c>
    </row>
    <row r="262" spans="1:19" ht="15">
      <c r="A262" s="1">
        <v>26</v>
      </c>
      <c r="B262" s="5">
        <v>0.7465277777777778</v>
      </c>
      <c r="C262" s="1" t="s">
        <v>234</v>
      </c>
      <c r="D262" s="1">
        <v>8</v>
      </c>
      <c r="E262" s="1">
        <v>4</v>
      </c>
      <c r="F262" s="1" t="s">
        <v>280</v>
      </c>
      <c r="G262" s="2">
        <v>55.0754333333334</v>
      </c>
      <c r="H262" s="6">
        <f>1+_xlfn.COUNTIFS(A:A,A262,O:O,"&lt;"&amp;O262)</f>
        <v>3</v>
      </c>
      <c r="I262" s="2">
        <f>_xlfn.AVERAGEIF(A:A,A262,G:G)</f>
        <v>47.629913888888886</v>
      </c>
      <c r="J262" s="2">
        <f t="shared" si="32"/>
        <v>7.445519444444514</v>
      </c>
      <c r="K262" s="2">
        <f t="shared" si="33"/>
        <v>97.44551944444451</v>
      </c>
      <c r="L262" s="2">
        <f t="shared" si="34"/>
        <v>346.1011822884007</v>
      </c>
      <c r="M262" s="2">
        <f>SUMIF(A:A,A262,L:L)</f>
        <v>3283.6581964312163</v>
      </c>
      <c r="N262" s="3">
        <f t="shared" si="35"/>
        <v>0.105401098891643</v>
      </c>
      <c r="O262" s="7">
        <f t="shared" si="36"/>
        <v>9.48756711756909</v>
      </c>
      <c r="P262" s="3">
        <f t="shared" si="37"/>
        <v>0.105401098891643</v>
      </c>
      <c r="Q262" s="3">
        <f>IF(ISNUMBER(P262),SUMIF(A:A,A262,P:P),"")</f>
        <v>0.9109351546230638</v>
      </c>
      <c r="R262" s="3">
        <f t="shared" si="38"/>
        <v>0.11570647850917219</v>
      </c>
      <c r="S262" s="8">
        <f t="shared" si="39"/>
        <v>8.642558419239496</v>
      </c>
    </row>
    <row r="263" spans="1:19" ht="15">
      <c r="A263" s="1">
        <v>26</v>
      </c>
      <c r="B263" s="5">
        <v>0.7465277777777778</v>
      </c>
      <c r="C263" s="1" t="s">
        <v>234</v>
      </c>
      <c r="D263" s="1">
        <v>8</v>
      </c>
      <c r="E263" s="1">
        <v>7</v>
      </c>
      <c r="F263" s="1" t="s">
        <v>283</v>
      </c>
      <c r="G263" s="2">
        <v>53.9641</v>
      </c>
      <c r="H263" s="6">
        <f>1+_xlfn.COUNTIFS(A:A,A263,O:O,"&lt;"&amp;O263)</f>
        <v>4</v>
      </c>
      <c r="I263" s="2">
        <f>_xlfn.AVERAGEIF(A:A,A263,G:G)</f>
        <v>47.629913888888886</v>
      </c>
      <c r="J263" s="2">
        <f t="shared" si="32"/>
        <v>6.334186111111116</v>
      </c>
      <c r="K263" s="2">
        <f t="shared" si="33"/>
        <v>96.33418611111111</v>
      </c>
      <c r="L263" s="2">
        <f t="shared" si="34"/>
        <v>323.77575651963156</v>
      </c>
      <c r="M263" s="2">
        <f>SUMIF(A:A,A263,L:L)</f>
        <v>3283.6581964312163</v>
      </c>
      <c r="N263" s="3">
        <f t="shared" si="35"/>
        <v>0.09860214953904803</v>
      </c>
      <c r="O263" s="7">
        <f t="shared" si="36"/>
        <v>10.141766733026282</v>
      </c>
      <c r="P263" s="3">
        <f t="shared" si="37"/>
        <v>0.09860214953904803</v>
      </c>
      <c r="Q263" s="3">
        <f>IF(ISNUMBER(P263),SUMIF(A:A,A263,P:P),"")</f>
        <v>0.9109351546230638</v>
      </c>
      <c r="R263" s="3">
        <f t="shared" si="38"/>
        <v>0.10824277561211108</v>
      </c>
      <c r="S263" s="8">
        <f t="shared" si="39"/>
        <v>9.238491847100342</v>
      </c>
    </row>
    <row r="264" spans="1:19" ht="15">
      <c r="A264" s="1">
        <v>26</v>
      </c>
      <c r="B264" s="5">
        <v>0.7465277777777778</v>
      </c>
      <c r="C264" s="1" t="s">
        <v>234</v>
      </c>
      <c r="D264" s="1">
        <v>8</v>
      </c>
      <c r="E264" s="1">
        <v>9</v>
      </c>
      <c r="F264" s="1" t="s">
        <v>285</v>
      </c>
      <c r="G264" s="2">
        <v>50.022466666666595</v>
      </c>
      <c r="H264" s="6">
        <f>1+_xlfn.COUNTIFS(A:A,A264,O:O,"&lt;"&amp;O264)</f>
        <v>5</v>
      </c>
      <c r="I264" s="2">
        <f>_xlfn.AVERAGEIF(A:A,A264,G:G)</f>
        <v>47.629913888888886</v>
      </c>
      <c r="J264" s="2">
        <f t="shared" si="32"/>
        <v>2.392552777777709</v>
      </c>
      <c r="K264" s="2">
        <f t="shared" si="33"/>
        <v>92.39255277777771</v>
      </c>
      <c r="L264" s="2">
        <f t="shared" si="34"/>
        <v>255.58452239676927</v>
      </c>
      <c r="M264" s="2">
        <f>SUMIF(A:A,A264,L:L)</f>
        <v>3283.6581964312163</v>
      </c>
      <c r="N264" s="3">
        <f t="shared" si="35"/>
        <v>0.07783530048119705</v>
      </c>
      <c r="O264" s="7">
        <f t="shared" si="36"/>
        <v>12.847641029426919</v>
      </c>
      <c r="P264" s="3">
        <f t="shared" si="37"/>
        <v>0.07783530048119705</v>
      </c>
      <c r="Q264" s="3">
        <f>IF(ISNUMBER(P264),SUMIF(A:A,A264,P:P),"")</f>
        <v>0.9109351546230638</v>
      </c>
      <c r="R264" s="3">
        <f t="shared" si="38"/>
        <v>0.08544548982018872</v>
      </c>
      <c r="S264" s="8">
        <f t="shared" si="39"/>
        <v>11.70336786768263</v>
      </c>
    </row>
    <row r="265" spans="1:19" ht="15">
      <c r="A265" s="1">
        <v>26</v>
      </c>
      <c r="B265" s="5">
        <v>0.7465277777777778</v>
      </c>
      <c r="C265" s="1" t="s">
        <v>234</v>
      </c>
      <c r="D265" s="1">
        <v>8</v>
      </c>
      <c r="E265" s="1">
        <v>2</v>
      </c>
      <c r="F265" s="1" t="s">
        <v>278</v>
      </c>
      <c r="G265" s="2">
        <v>48.5768666666667</v>
      </c>
      <c r="H265" s="6">
        <f>1+_xlfn.COUNTIFS(A:A,A265,O:O,"&lt;"&amp;O265)</f>
        <v>6</v>
      </c>
      <c r="I265" s="2">
        <f>_xlfn.AVERAGEIF(A:A,A265,G:G)</f>
        <v>47.629913888888886</v>
      </c>
      <c r="J265" s="2">
        <f t="shared" si="32"/>
        <v>0.9469527777778168</v>
      </c>
      <c r="K265" s="2">
        <f t="shared" si="33"/>
        <v>90.94695277777782</v>
      </c>
      <c r="L265" s="2">
        <f t="shared" si="34"/>
        <v>234.35033800276923</v>
      </c>
      <c r="M265" s="2">
        <f>SUMIF(A:A,A265,L:L)</f>
        <v>3283.6581964312163</v>
      </c>
      <c r="N265" s="3">
        <f t="shared" si="35"/>
        <v>0.07136867602647212</v>
      </c>
      <c r="O265" s="7">
        <f t="shared" si="36"/>
        <v>14.011749351060951</v>
      </c>
      <c r="P265" s="3">
        <f t="shared" si="37"/>
        <v>0.07136867602647212</v>
      </c>
      <c r="Q265" s="3">
        <f>IF(ISNUMBER(P265),SUMIF(A:A,A265,P:P),"")</f>
        <v>0.9109351546230638</v>
      </c>
      <c r="R265" s="3">
        <f t="shared" si="38"/>
        <v>0.07834660421685426</v>
      </c>
      <c r="S265" s="8">
        <f t="shared" si="39"/>
        <v>12.763795061648322</v>
      </c>
    </row>
    <row r="266" spans="1:19" ht="15">
      <c r="A266" s="1">
        <v>26</v>
      </c>
      <c r="B266" s="5">
        <v>0.7465277777777778</v>
      </c>
      <c r="C266" s="1" t="s">
        <v>234</v>
      </c>
      <c r="D266" s="1">
        <v>8</v>
      </c>
      <c r="E266" s="1">
        <v>8</v>
      </c>
      <c r="F266" s="1" t="s">
        <v>284</v>
      </c>
      <c r="G266" s="2">
        <v>46.5724</v>
      </c>
      <c r="H266" s="6">
        <f>1+_xlfn.COUNTIFS(A:A,A266,O:O,"&lt;"&amp;O266)</f>
        <v>7</v>
      </c>
      <c r="I266" s="2">
        <f>_xlfn.AVERAGEIF(A:A,A266,G:G)</f>
        <v>47.629913888888886</v>
      </c>
      <c r="J266" s="2">
        <f t="shared" si="32"/>
        <v>-1.0575138888888844</v>
      </c>
      <c r="K266" s="2">
        <f t="shared" si="33"/>
        <v>88.94248611111112</v>
      </c>
      <c r="L266" s="2">
        <f t="shared" si="34"/>
        <v>207.79440776196947</v>
      </c>
      <c r="M266" s="2">
        <f>SUMIF(A:A,A266,L:L)</f>
        <v>3283.6581964312163</v>
      </c>
      <c r="N266" s="3">
        <f t="shared" si="35"/>
        <v>0.06328137562789178</v>
      </c>
      <c r="O266" s="7">
        <f t="shared" si="36"/>
        <v>15.802437764315002</v>
      </c>
      <c r="P266" s="3">
        <f t="shared" si="37"/>
        <v>0.06328137562789178</v>
      </c>
      <c r="Q266" s="3">
        <f>IF(ISNUMBER(P266),SUMIF(A:A,A266,P:P),"")</f>
        <v>0.9109351546230638</v>
      </c>
      <c r="R266" s="3">
        <f t="shared" si="38"/>
        <v>0.06946858435173357</v>
      </c>
      <c r="S266" s="8">
        <f t="shared" si="39"/>
        <v>14.39499608825763</v>
      </c>
    </row>
    <row r="267" spans="1:19" ht="15">
      <c r="A267" s="1">
        <v>26</v>
      </c>
      <c r="B267" s="5">
        <v>0.7465277777777778</v>
      </c>
      <c r="C267" s="1" t="s">
        <v>234</v>
      </c>
      <c r="D267" s="1">
        <v>8</v>
      </c>
      <c r="E267" s="1">
        <v>6</v>
      </c>
      <c r="F267" s="1" t="s">
        <v>282</v>
      </c>
      <c r="G267" s="2">
        <v>37.1824666666666</v>
      </c>
      <c r="H267" s="6">
        <f>1+_xlfn.COUNTIFS(A:A,A267,O:O,"&lt;"&amp;O267)</f>
        <v>10</v>
      </c>
      <c r="I267" s="2">
        <f>_xlfn.AVERAGEIF(A:A,A267,G:G)</f>
        <v>47.629913888888886</v>
      </c>
      <c r="J267" s="2">
        <f t="shared" si="32"/>
        <v>-10.447447222222287</v>
      </c>
      <c r="K267" s="2">
        <f t="shared" si="33"/>
        <v>79.55255277777772</v>
      </c>
      <c r="L267" s="2">
        <f t="shared" si="34"/>
        <v>118.29164780407274</v>
      </c>
      <c r="M267" s="2">
        <f>SUMIF(A:A,A267,L:L)</f>
        <v>3283.6581964312163</v>
      </c>
      <c r="N267" s="3">
        <f t="shared" si="35"/>
        <v>0.03602434867692254</v>
      </c>
      <c r="O267" s="7">
        <f t="shared" si="36"/>
        <v>27.75900291684128</v>
      </c>
      <c r="P267" s="3">
        <f t="shared" si="37"/>
      </c>
      <c r="Q267" s="3">
        <f>IF(ISNUMBER(P267),SUMIF(A:A,A267,P:P),"")</f>
      </c>
      <c r="R267" s="3">
        <f t="shared" si="38"/>
      </c>
      <c r="S267" s="8">
        <f t="shared" si="39"/>
      </c>
    </row>
    <row r="268" spans="1:19" ht="15">
      <c r="A268" s="1">
        <v>26</v>
      </c>
      <c r="B268" s="5">
        <v>0.7465277777777778</v>
      </c>
      <c r="C268" s="1" t="s">
        <v>234</v>
      </c>
      <c r="D268" s="1">
        <v>8</v>
      </c>
      <c r="E268" s="1">
        <v>10</v>
      </c>
      <c r="F268" s="1" t="s">
        <v>286</v>
      </c>
      <c r="G268" s="2">
        <v>26.651799999999998</v>
      </c>
      <c r="H268" s="6">
        <f>1+_xlfn.COUNTIFS(A:A,A268,O:O,"&lt;"&amp;O268)</f>
        <v>12</v>
      </c>
      <c r="I268" s="2">
        <f>_xlfn.AVERAGEIF(A:A,A268,G:G)</f>
        <v>47.629913888888886</v>
      </c>
      <c r="J268" s="2">
        <f t="shared" si="32"/>
        <v>-20.97811388888889</v>
      </c>
      <c r="K268" s="2">
        <f t="shared" si="33"/>
        <v>69.02188611111112</v>
      </c>
      <c r="L268" s="2">
        <f t="shared" si="34"/>
        <v>62.88534619341416</v>
      </c>
      <c r="M268" s="2">
        <f>SUMIF(A:A,A268,L:L)</f>
        <v>3283.6581964312163</v>
      </c>
      <c r="N268" s="3">
        <f t="shared" si="35"/>
        <v>0.01915100245870899</v>
      </c>
      <c r="O268" s="7">
        <f t="shared" si="36"/>
        <v>52.216587729862994</v>
      </c>
      <c r="P268" s="3">
        <f t="shared" si="37"/>
      </c>
      <c r="Q268" s="3">
        <f>IF(ISNUMBER(P268),SUMIF(A:A,A268,P:P),"")</f>
      </c>
      <c r="R268" s="3">
        <f t="shared" si="38"/>
      </c>
      <c r="S268" s="8">
        <f t="shared" si="39"/>
      </c>
    </row>
    <row r="269" spans="1:19" ht="15">
      <c r="A269" s="1">
        <v>26</v>
      </c>
      <c r="B269" s="5">
        <v>0.7465277777777778</v>
      </c>
      <c r="C269" s="1" t="s">
        <v>234</v>
      </c>
      <c r="D269" s="1">
        <v>8</v>
      </c>
      <c r="E269" s="1">
        <v>11</v>
      </c>
      <c r="F269" s="1" t="s">
        <v>287</v>
      </c>
      <c r="G269" s="2">
        <v>42.3215</v>
      </c>
      <c r="H269" s="6">
        <f>1+_xlfn.COUNTIFS(A:A,A269,O:O,"&lt;"&amp;O269)</f>
        <v>9</v>
      </c>
      <c r="I269" s="2">
        <f>_xlfn.AVERAGEIF(A:A,A269,G:G)</f>
        <v>47.629913888888886</v>
      </c>
      <c r="J269" s="2">
        <f t="shared" si="32"/>
        <v>-5.308413888888886</v>
      </c>
      <c r="K269" s="2">
        <f t="shared" si="33"/>
        <v>84.69158611111112</v>
      </c>
      <c r="L269" s="2">
        <f t="shared" si="34"/>
        <v>161.01461973457313</v>
      </c>
      <c r="M269" s="2">
        <f>SUMIF(A:A,A269,L:L)</f>
        <v>3283.6581964312163</v>
      </c>
      <c r="N269" s="3">
        <f t="shared" si="35"/>
        <v>0.04903513401899409</v>
      </c>
      <c r="O269" s="7">
        <f t="shared" si="36"/>
        <v>20.39354067254396</v>
      </c>
      <c r="P269" s="3">
        <f t="shared" si="37"/>
        <v>0.04903513401899409</v>
      </c>
      <c r="Q269" s="3">
        <f>IF(ISNUMBER(P269),SUMIF(A:A,A269,P:P),"")</f>
        <v>0.9109351546230638</v>
      </c>
      <c r="R269" s="3">
        <f t="shared" si="38"/>
        <v>0.05382944523563189</v>
      </c>
      <c r="S269" s="8">
        <f t="shared" si="39"/>
        <v>18.577193125855576</v>
      </c>
    </row>
    <row r="270" spans="1:19" ht="15">
      <c r="A270" s="1">
        <v>26</v>
      </c>
      <c r="B270" s="5">
        <v>0.7465277777777778</v>
      </c>
      <c r="C270" s="1" t="s">
        <v>234</v>
      </c>
      <c r="D270" s="1">
        <v>8</v>
      </c>
      <c r="E270" s="1">
        <v>12</v>
      </c>
      <c r="F270" s="1" t="s">
        <v>288</v>
      </c>
      <c r="G270" s="2">
        <v>45.1465333333333</v>
      </c>
      <c r="H270" s="6">
        <f>1+_xlfn.COUNTIFS(A:A,A270,O:O,"&lt;"&amp;O270)</f>
        <v>8</v>
      </c>
      <c r="I270" s="2">
        <f>_xlfn.AVERAGEIF(A:A,A270,G:G)</f>
        <v>47.629913888888886</v>
      </c>
      <c r="J270" s="2">
        <f t="shared" si="32"/>
        <v>-2.483380555555584</v>
      </c>
      <c r="K270" s="2">
        <f t="shared" si="33"/>
        <v>87.51661944444442</v>
      </c>
      <c r="L270" s="2">
        <f t="shared" si="34"/>
        <v>190.75638956478863</v>
      </c>
      <c r="M270" s="2">
        <f>SUMIF(A:A,A270,L:L)</f>
        <v>3283.6581964312163</v>
      </c>
      <c r="N270" s="3">
        <f t="shared" si="35"/>
        <v>0.058092644895899555</v>
      </c>
      <c r="O270" s="7">
        <f t="shared" si="36"/>
        <v>17.213883130850263</v>
      </c>
      <c r="P270" s="3">
        <f t="shared" si="37"/>
        <v>0.058092644895899555</v>
      </c>
      <c r="Q270" s="3">
        <f>IF(ISNUMBER(P270),SUMIF(A:A,A270,P:P),"")</f>
        <v>0.9109351546230638</v>
      </c>
      <c r="R270" s="3">
        <f t="shared" si="38"/>
        <v>0.06377253594954048</v>
      </c>
      <c r="S270" s="8">
        <f t="shared" si="39"/>
        <v>15.680731291464435</v>
      </c>
    </row>
    <row r="271" spans="1:19" ht="15">
      <c r="A271" s="1">
        <v>26</v>
      </c>
      <c r="B271" s="5">
        <v>0.7465277777777778</v>
      </c>
      <c r="C271" s="1" t="s">
        <v>234</v>
      </c>
      <c r="D271" s="1">
        <v>8</v>
      </c>
      <c r="E271" s="1">
        <v>13</v>
      </c>
      <c r="F271" s="1" t="s">
        <v>289</v>
      </c>
      <c r="G271" s="2">
        <v>36.1643</v>
      </c>
      <c r="H271" s="6">
        <f>1+_xlfn.COUNTIFS(A:A,A271,O:O,"&lt;"&amp;O271)</f>
        <v>11</v>
      </c>
      <c r="I271" s="2">
        <f>_xlfn.AVERAGEIF(A:A,A271,G:G)</f>
        <v>47.629913888888886</v>
      </c>
      <c r="J271" s="2">
        <f t="shared" si="32"/>
        <v>-11.465613888888889</v>
      </c>
      <c r="K271" s="2">
        <f t="shared" si="33"/>
        <v>78.5343861111111</v>
      </c>
      <c r="L271" s="2">
        <f t="shared" si="34"/>
        <v>111.2815155383686</v>
      </c>
      <c r="M271" s="2">
        <f>SUMIF(A:A,A271,L:L)</f>
        <v>3283.6581964312163</v>
      </c>
      <c r="N271" s="3">
        <f t="shared" si="35"/>
        <v>0.03388949424130467</v>
      </c>
      <c r="O271" s="7">
        <f t="shared" si="36"/>
        <v>29.50766962999393</v>
      </c>
      <c r="P271" s="3">
        <f t="shared" si="37"/>
      </c>
      <c r="Q271" s="3">
        <f>IF(ISNUMBER(P271),SUMIF(A:A,A271,P:P),"")</f>
      </c>
      <c r="R271" s="3">
        <f t="shared" si="38"/>
      </c>
      <c r="S271" s="8">
        <f t="shared" si="39"/>
      </c>
    </row>
    <row r="272" spans="1:19" ht="15">
      <c r="A272" s="1">
        <v>3</v>
      </c>
      <c r="B272" s="5">
        <v>0.7569444444444445</v>
      </c>
      <c r="C272" s="1" t="s">
        <v>19</v>
      </c>
      <c r="D272" s="1">
        <v>4</v>
      </c>
      <c r="E272" s="1">
        <v>3</v>
      </c>
      <c r="F272" s="1" t="s">
        <v>40</v>
      </c>
      <c r="G272" s="2">
        <v>68.3866666666666</v>
      </c>
      <c r="H272" s="6">
        <f>1+_xlfn.COUNTIFS(A:A,A272,O:O,"&lt;"&amp;O272)</f>
        <v>1</v>
      </c>
      <c r="I272" s="2">
        <f>_xlfn.AVERAGEIF(A:A,A272,G:G)</f>
        <v>48.61407272727272</v>
      </c>
      <c r="J272" s="2">
        <f t="shared" si="32"/>
        <v>19.77259393939388</v>
      </c>
      <c r="K272" s="2">
        <f t="shared" si="33"/>
        <v>109.77259393939389</v>
      </c>
      <c r="L272" s="2">
        <f t="shared" si="34"/>
        <v>725.1333988650807</v>
      </c>
      <c r="M272" s="2">
        <f>SUMIF(A:A,A272,L:L)</f>
        <v>3162.6508158544625</v>
      </c>
      <c r="N272" s="3">
        <f t="shared" si="35"/>
        <v>0.2292802592148224</v>
      </c>
      <c r="O272" s="7">
        <f t="shared" si="36"/>
        <v>4.361474482908089</v>
      </c>
      <c r="P272" s="3">
        <f t="shared" si="37"/>
        <v>0.2292802592148224</v>
      </c>
      <c r="Q272" s="3">
        <f>IF(ISNUMBER(P272),SUMIF(A:A,A272,P:P),"")</f>
        <v>0.9166846028394108</v>
      </c>
      <c r="R272" s="3">
        <f t="shared" si="38"/>
        <v>0.2501190251310339</v>
      </c>
      <c r="S272" s="8">
        <f t="shared" si="39"/>
        <v>3.9980965041588252</v>
      </c>
    </row>
    <row r="273" spans="1:19" ht="15">
      <c r="A273" s="1">
        <v>3</v>
      </c>
      <c r="B273" s="5">
        <v>0.7569444444444445</v>
      </c>
      <c r="C273" s="1" t="s">
        <v>19</v>
      </c>
      <c r="D273" s="1">
        <v>4</v>
      </c>
      <c r="E273" s="1">
        <v>1</v>
      </c>
      <c r="F273" s="1" t="s">
        <v>38</v>
      </c>
      <c r="G273" s="2">
        <v>63.8533666666666</v>
      </c>
      <c r="H273" s="6">
        <f>1+_xlfn.COUNTIFS(A:A,A273,O:O,"&lt;"&amp;O273)</f>
        <v>2</v>
      </c>
      <c r="I273" s="2">
        <f>_xlfn.AVERAGEIF(A:A,A273,G:G)</f>
        <v>48.61407272727272</v>
      </c>
      <c r="J273" s="2">
        <f t="shared" si="32"/>
        <v>15.239293939393882</v>
      </c>
      <c r="K273" s="2">
        <f t="shared" si="33"/>
        <v>105.23929393939389</v>
      </c>
      <c r="L273" s="2">
        <f t="shared" si="34"/>
        <v>552.447074676963</v>
      </c>
      <c r="M273" s="2">
        <f>SUMIF(A:A,A273,L:L)</f>
        <v>3162.6508158544625</v>
      </c>
      <c r="N273" s="3">
        <f t="shared" si="35"/>
        <v>0.17467849182322923</v>
      </c>
      <c r="O273" s="7">
        <f t="shared" si="36"/>
        <v>5.724803263197268</v>
      </c>
      <c r="P273" s="3">
        <f t="shared" si="37"/>
        <v>0.17467849182322923</v>
      </c>
      <c r="Q273" s="3">
        <f>IF(ISNUMBER(P273),SUMIF(A:A,A273,P:P),"")</f>
        <v>0.9166846028394108</v>
      </c>
      <c r="R273" s="3">
        <f t="shared" si="38"/>
        <v>0.1905546261845856</v>
      </c>
      <c r="S273" s="8">
        <f t="shared" si="39"/>
        <v>5.247839005657751</v>
      </c>
    </row>
    <row r="274" spans="1:19" ht="15">
      <c r="A274" s="1">
        <v>3</v>
      </c>
      <c r="B274" s="5">
        <v>0.7569444444444445</v>
      </c>
      <c r="C274" s="1" t="s">
        <v>19</v>
      </c>
      <c r="D274" s="1">
        <v>4</v>
      </c>
      <c r="E274" s="1">
        <v>4</v>
      </c>
      <c r="F274" s="1" t="s">
        <v>41</v>
      </c>
      <c r="G274" s="2">
        <v>56.513166666666606</v>
      </c>
      <c r="H274" s="6">
        <f>1+_xlfn.COUNTIFS(A:A,A274,O:O,"&lt;"&amp;O274)</f>
        <v>3</v>
      </c>
      <c r="I274" s="2">
        <f>_xlfn.AVERAGEIF(A:A,A274,G:G)</f>
        <v>48.61407272727272</v>
      </c>
      <c r="J274" s="2">
        <f t="shared" si="32"/>
        <v>7.899093939393886</v>
      </c>
      <c r="K274" s="2">
        <f t="shared" si="33"/>
        <v>97.89909393939388</v>
      </c>
      <c r="L274" s="2">
        <f t="shared" si="34"/>
        <v>355.6494790386098</v>
      </c>
      <c r="M274" s="2">
        <f>SUMIF(A:A,A274,L:L)</f>
        <v>3162.6508158544625</v>
      </c>
      <c r="N274" s="3">
        <f t="shared" si="35"/>
        <v>0.11245297054474948</v>
      </c>
      <c r="O274" s="7">
        <f t="shared" si="36"/>
        <v>8.892606350510416</v>
      </c>
      <c r="P274" s="3">
        <f t="shared" si="37"/>
        <v>0.11245297054474948</v>
      </c>
      <c r="Q274" s="3">
        <f>IF(ISNUMBER(P274),SUMIF(A:A,A274,P:P),"")</f>
        <v>0.9166846028394108</v>
      </c>
      <c r="R274" s="3">
        <f t="shared" si="38"/>
        <v>0.12267356754594638</v>
      </c>
      <c r="S274" s="8">
        <f t="shared" si="39"/>
        <v>8.151715320624863</v>
      </c>
    </row>
    <row r="275" spans="1:19" ht="15">
      <c r="A275" s="1">
        <v>3</v>
      </c>
      <c r="B275" s="5">
        <v>0.7569444444444445</v>
      </c>
      <c r="C275" s="1" t="s">
        <v>19</v>
      </c>
      <c r="D275" s="1">
        <v>4</v>
      </c>
      <c r="E275" s="1">
        <v>5</v>
      </c>
      <c r="F275" s="1" t="s">
        <v>42</v>
      </c>
      <c r="G275" s="2">
        <v>55.7314</v>
      </c>
      <c r="H275" s="6">
        <f>1+_xlfn.COUNTIFS(A:A,A275,O:O,"&lt;"&amp;O275)</f>
        <v>4</v>
      </c>
      <c r="I275" s="2">
        <f>_xlfn.AVERAGEIF(A:A,A275,G:G)</f>
        <v>48.61407272727272</v>
      </c>
      <c r="J275" s="2">
        <f t="shared" si="32"/>
        <v>7.11732727272728</v>
      </c>
      <c r="K275" s="2">
        <f t="shared" si="33"/>
        <v>97.11732727272728</v>
      </c>
      <c r="L275" s="2">
        <f t="shared" si="34"/>
        <v>339.35258355396104</v>
      </c>
      <c r="M275" s="2">
        <f>SUMIF(A:A,A275,L:L)</f>
        <v>3162.6508158544625</v>
      </c>
      <c r="N275" s="3">
        <f t="shared" si="35"/>
        <v>0.10730004774879871</v>
      </c>
      <c r="O275" s="7">
        <f t="shared" si="36"/>
        <v>9.319660344803486</v>
      </c>
      <c r="P275" s="3">
        <f t="shared" si="37"/>
        <v>0.10730004774879871</v>
      </c>
      <c r="Q275" s="3">
        <f>IF(ISNUMBER(P275),SUMIF(A:A,A275,P:P),"")</f>
        <v>0.9166846028394108</v>
      </c>
      <c r="R275" s="3">
        <f t="shared" si="38"/>
        <v>0.11705230721279614</v>
      </c>
      <c r="S275" s="8">
        <f t="shared" si="39"/>
        <v>8.54318914177439</v>
      </c>
    </row>
    <row r="276" spans="1:19" ht="15">
      <c r="A276" s="1">
        <v>3</v>
      </c>
      <c r="B276" s="5">
        <v>0.7569444444444445</v>
      </c>
      <c r="C276" s="1" t="s">
        <v>19</v>
      </c>
      <c r="D276" s="1">
        <v>4</v>
      </c>
      <c r="E276" s="1">
        <v>2</v>
      </c>
      <c r="F276" s="1" t="s">
        <v>39</v>
      </c>
      <c r="G276" s="2">
        <v>53.5582</v>
      </c>
      <c r="H276" s="6">
        <f>1+_xlfn.COUNTIFS(A:A,A276,O:O,"&lt;"&amp;O276)</f>
        <v>5</v>
      </c>
      <c r="I276" s="2">
        <f>_xlfn.AVERAGEIF(A:A,A276,G:G)</f>
        <v>48.61407272727272</v>
      </c>
      <c r="J276" s="2">
        <f t="shared" si="32"/>
        <v>4.944127272727279</v>
      </c>
      <c r="K276" s="2">
        <f t="shared" si="33"/>
        <v>94.94412727272729</v>
      </c>
      <c r="L276" s="2">
        <f t="shared" si="34"/>
        <v>297.8671662719219</v>
      </c>
      <c r="M276" s="2">
        <f>SUMIF(A:A,A276,L:L)</f>
        <v>3162.6508158544625</v>
      </c>
      <c r="N276" s="3">
        <f t="shared" si="35"/>
        <v>0.09418275478870604</v>
      </c>
      <c r="O276" s="7">
        <f t="shared" si="36"/>
        <v>10.617655028709304</v>
      </c>
      <c r="P276" s="3">
        <f t="shared" si="37"/>
        <v>0.09418275478870604</v>
      </c>
      <c r="Q276" s="3">
        <f>IF(ISNUMBER(P276),SUMIF(A:A,A276,P:P),"")</f>
        <v>0.9166846028394108</v>
      </c>
      <c r="R276" s="3">
        <f t="shared" si="38"/>
        <v>0.1027428130645775</v>
      </c>
      <c r="S276" s="8">
        <f t="shared" si="39"/>
        <v>9.73304088307826</v>
      </c>
    </row>
    <row r="277" spans="1:19" ht="15">
      <c r="A277" s="1">
        <v>3</v>
      </c>
      <c r="B277" s="5">
        <v>0.7569444444444445</v>
      </c>
      <c r="C277" s="1" t="s">
        <v>19</v>
      </c>
      <c r="D277" s="1">
        <v>4</v>
      </c>
      <c r="E277" s="1">
        <v>6</v>
      </c>
      <c r="F277" s="1" t="s">
        <v>43</v>
      </c>
      <c r="G277" s="2">
        <v>50.1077</v>
      </c>
      <c r="H277" s="6">
        <f>1+_xlfn.COUNTIFS(A:A,A277,O:O,"&lt;"&amp;O277)</f>
        <v>6</v>
      </c>
      <c r="I277" s="2">
        <f>_xlfn.AVERAGEIF(A:A,A277,G:G)</f>
        <v>48.61407272727272</v>
      </c>
      <c r="J277" s="2">
        <f t="shared" si="32"/>
        <v>1.4936272727272808</v>
      </c>
      <c r="K277" s="2">
        <f t="shared" si="33"/>
        <v>91.49362727272728</v>
      </c>
      <c r="L277" s="2">
        <f t="shared" si="34"/>
        <v>242.16459421838576</v>
      </c>
      <c r="M277" s="2">
        <f>SUMIF(A:A,A277,L:L)</f>
        <v>3162.6508158544625</v>
      </c>
      <c r="N277" s="3">
        <f t="shared" si="35"/>
        <v>0.07657013319472622</v>
      </c>
      <c r="O277" s="7">
        <f t="shared" si="36"/>
        <v>13.059922430288722</v>
      </c>
      <c r="P277" s="3">
        <f t="shared" si="37"/>
        <v>0.07657013319472622</v>
      </c>
      <c r="Q277" s="3">
        <f>IF(ISNUMBER(P277),SUMIF(A:A,A277,P:P),"")</f>
        <v>0.9166846028394108</v>
      </c>
      <c r="R277" s="3">
        <f t="shared" si="38"/>
        <v>0.08352941999631268</v>
      </c>
      <c r="S277" s="8">
        <f t="shared" si="39"/>
        <v>11.971829806122729</v>
      </c>
    </row>
    <row r="278" spans="1:19" ht="15">
      <c r="A278" s="1">
        <v>3</v>
      </c>
      <c r="B278" s="5">
        <v>0.7569444444444445</v>
      </c>
      <c r="C278" s="1" t="s">
        <v>19</v>
      </c>
      <c r="D278" s="1">
        <v>4</v>
      </c>
      <c r="E278" s="1">
        <v>8</v>
      </c>
      <c r="F278" s="1" t="s">
        <v>45</v>
      </c>
      <c r="G278" s="2">
        <v>48.8323000000001</v>
      </c>
      <c r="H278" s="6">
        <f>1+_xlfn.COUNTIFS(A:A,A278,O:O,"&lt;"&amp;O278)</f>
        <v>7</v>
      </c>
      <c r="I278" s="2">
        <f>_xlfn.AVERAGEIF(A:A,A278,G:G)</f>
        <v>48.61407272727272</v>
      </c>
      <c r="J278" s="2">
        <f t="shared" si="32"/>
        <v>0.21822727272738263</v>
      </c>
      <c r="K278" s="2">
        <f t="shared" si="33"/>
        <v>90.21822727272738</v>
      </c>
      <c r="L278" s="2">
        <f t="shared" si="34"/>
        <v>224.32449373931735</v>
      </c>
      <c r="M278" s="2">
        <f>SUMIF(A:A,A278,L:L)</f>
        <v>3162.6508158544625</v>
      </c>
      <c r="N278" s="3">
        <f t="shared" si="35"/>
        <v>0.07092926370966153</v>
      </c>
      <c r="O278" s="7">
        <f t="shared" si="36"/>
        <v>14.098553230347243</v>
      </c>
      <c r="P278" s="3">
        <f t="shared" si="37"/>
        <v>0.07092926370966153</v>
      </c>
      <c r="Q278" s="3">
        <f>IF(ISNUMBER(P278),SUMIF(A:A,A278,P:P),"")</f>
        <v>0.9166846028394108</v>
      </c>
      <c r="R278" s="3">
        <f t="shared" si="38"/>
        <v>0.07737586459940493</v>
      </c>
      <c r="S278" s="8">
        <f t="shared" si="39"/>
        <v>12.923926668571154</v>
      </c>
    </row>
    <row r="279" spans="1:19" ht="15">
      <c r="A279" s="1">
        <v>3</v>
      </c>
      <c r="B279" s="5">
        <v>0.7569444444444445</v>
      </c>
      <c r="C279" s="1" t="s">
        <v>19</v>
      </c>
      <c r="D279" s="1">
        <v>4</v>
      </c>
      <c r="E279" s="1">
        <v>9</v>
      </c>
      <c r="F279" s="1" t="s">
        <v>46</v>
      </c>
      <c r="G279" s="2">
        <v>43.4294</v>
      </c>
      <c r="H279" s="6">
        <f>1+_xlfn.COUNTIFS(A:A,A279,O:O,"&lt;"&amp;O279)</f>
        <v>8</v>
      </c>
      <c r="I279" s="2">
        <f>_xlfn.AVERAGEIF(A:A,A279,G:G)</f>
        <v>48.61407272727272</v>
      </c>
      <c r="J279" s="2">
        <f t="shared" si="32"/>
        <v>-5.184672727272719</v>
      </c>
      <c r="K279" s="2">
        <f t="shared" si="33"/>
        <v>84.81532727272727</v>
      </c>
      <c r="L279" s="2">
        <f t="shared" si="34"/>
        <v>162.21451668704634</v>
      </c>
      <c r="M279" s="2">
        <f>SUMIF(A:A,A279,L:L)</f>
        <v>3162.6508158544625</v>
      </c>
      <c r="N279" s="3">
        <f t="shared" si="35"/>
        <v>0.05129068181471699</v>
      </c>
      <c r="O279" s="7">
        <f t="shared" si="36"/>
        <v>19.496718792166007</v>
      </c>
      <c r="P279" s="3">
        <f t="shared" si="37"/>
        <v>0.05129068181471699</v>
      </c>
      <c r="Q279" s="3">
        <f>IF(ISNUMBER(P279),SUMIF(A:A,A279,P:P),"")</f>
        <v>0.9166846028394108</v>
      </c>
      <c r="R279" s="3">
        <f t="shared" si="38"/>
        <v>0.05595237626534275</v>
      </c>
      <c r="S279" s="8">
        <f t="shared" si="39"/>
        <v>17.87234192266837</v>
      </c>
    </row>
    <row r="280" spans="1:19" ht="15">
      <c r="A280" s="1">
        <v>3</v>
      </c>
      <c r="B280" s="5">
        <v>0.7569444444444445</v>
      </c>
      <c r="C280" s="1" t="s">
        <v>19</v>
      </c>
      <c r="D280" s="1">
        <v>4</v>
      </c>
      <c r="E280" s="1">
        <v>7</v>
      </c>
      <c r="F280" s="1" t="s">
        <v>44</v>
      </c>
      <c r="G280" s="2">
        <v>19.813766666666698</v>
      </c>
      <c r="H280" s="6">
        <f>1+_xlfn.COUNTIFS(A:A,A280,O:O,"&lt;"&amp;O280)</f>
        <v>11</v>
      </c>
      <c r="I280" s="2">
        <f>_xlfn.AVERAGEIF(A:A,A280,G:G)</f>
        <v>48.61407272727272</v>
      </c>
      <c r="J280" s="2">
        <f t="shared" si="32"/>
        <v>-28.800306060606022</v>
      </c>
      <c r="K280" s="2">
        <f t="shared" si="33"/>
        <v>61.19969393939398</v>
      </c>
      <c r="L280" s="2">
        <f t="shared" si="34"/>
        <v>39.32976598404669</v>
      </c>
      <c r="M280" s="2">
        <f>SUMIF(A:A,A280,L:L)</f>
        <v>3162.6508158544625</v>
      </c>
      <c r="N280" s="3">
        <f t="shared" si="35"/>
        <v>0.012435696595680244</v>
      </c>
      <c r="O280" s="7">
        <f t="shared" si="36"/>
        <v>80.4136698178506</v>
      </c>
      <c r="P280" s="3">
        <f t="shared" si="37"/>
      </c>
      <c r="Q280" s="3">
        <f>IF(ISNUMBER(P280),SUMIF(A:A,A280,P:P),"")</f>
      </c>
      <c r="R280" s="3">
        <f t="shared" si="38"/>
      </c>
      <c r="S280" s="8">
        <f t="shared" si="39"/>
      </c>
    </row>
    <row r="281" spans="1:19" ht="15">
      <c r="A281" s="1">
        <v>3</v>
      </c>
      <c r="B281" s="5">
        <v>0.7569444444444445</v>
      </c>
      <c r="C281" s="1" t="s">
        <v>19</v>
      </c>
      <c r="D281" s="1">
        <v>4</v>
      </c>
      <c r="E281" s="1">
        <v>10</v>
      </c>
      <c r="F281" s="1" t="s">
        <v>47</v>
      </c>
      <c r="G281" s="2">
        <v>36.909433333333304</v>
      </c>
      <c r="H281" s="6">
        <f>1+_xlfn.COUNTIFS(A:A,A281,O:O,"&lt;"&amp;O281)</f>
        <v>10</v>
      </c>
      <c r="I281" s="2">
        <f>_xlfn.AVERAGEIF(A:A,A281,G:G)</f>
        <v>48.61407272727272</v>
      </c>
      <c r="J281" s="2">
        <f t="shared" si="32"/>
        <v>-11.704639393939416</v>
      </c>
      <c r="K281" s="2">
        <f t="shared" si="33"/>
        <v>78.29536060606058</v>
      </c>
      <c r="L281" s="2">
        <f t="shared" si="34"/>
        <v>109.6969579605243</v>
      </c>
      <c r="M281" s="2">
        <f>SUMIF(A:A,A281,L:L)</f>
        <v>3162.6508158544625</v>
      </c>
      <c r="N281" s="3">
        <f t="shared" si="35"/>
        <v>0.03468513103331237</v>
      </c>
      <c r="O281" s="7">
        <f t="shared" si="36"/>
        <v>28.830797814763272</v>
      </c>
      <c r="P281" s="3">
        <f t="shared" si="37"/>
      </c>
      <c r="Q281" s="3">
        <f>IF(ISNUMBER(P281),SUMIF(A:A,A281,P:P),"")</f>
      </c>
      <c r="R281" s="3">
        <f t="shared" si="38"/>
      </c>
      <c r="S281" s="8">
        <f t="shared" si="39"/>
      </c>
    </row>
    <row r="282" spans="1:19" ht="15">
      <c r="A282" s="1">
        <v>3</v>
      </c>
      <c r="B282" s="5">
        <v>0.7569444444444445</v>
      </c>
      <c r="C282" s="1" t="s">
        <v>19</v>
      </c>
      <c r="D282" s="1">
        <v>4</v>
      </c>
      <c r="E282" s="1">
        <v>11</v>
      </c>
      <c r="F282" s="1" t="s">
        <v>48</v>
      </c>
      <c r="G282" s="2">
        <v>37.6194</v>
      </c>
      <c r="H282" s="6">
        <f>1+_xlfn.COUNTIFS(A:A,A282,O:O,"&lt;"&amp;O282)</f>
        <v>9</v>
      </c>
      <c r="I282" s="2">
        <f>_xlfn.AVERAGEIF(A:A,A282,G:G)</f>
        <v>48.61407272727272</v>
      </c>
      <c r="J282" s="2">
        <f t="shared" si="32"/>
        <v>-10.994672727272722</v>
      </c>
      <c r="K282" s="2">
        <f t="shared" si="33"/>
        <v>79.00532727272727</v>
      </c>
      <c r="L282" s="2">
        <f t="shared" si="34"/>
        <v>114.4707848586049</v>
      </c>
      <c r="M282" s="2">
        <f>SUMIF(A:A,A282,L:L)</f>
        <v>3162.6508158544625</v>
      </c>
      <c r="N282" s="3">
        <f t="shared" si="35"/>
        <v>0.03619456953159655</v>
      </c>
      <c r="O282" s="7">
        <f t="shared" si="36"/>
        <v>27.628454017861333</v>
      </c>
      <c r="P282" s="3">
        <f t="shared" si="37"/>
      </c>
      <c r="Q282" s="3">
        <f>IF(ISNUMBER(P282),SUMIF(A:A,A282,P:P),"")</f>
      </c>
      <c r="R282" s="3">
        <f t="shared" si="38"/>
      </c>
      <c r="S282" s="8">
        <f t="shared" si="39"/>
      </c>
    </row>
    <row r="283" spans="1:19" ht="15">
      <c r="A283" s="1">
        <v>14</v>
      </c>
      <c r="B283" s="5">
        <v>0.7708333333333334</v>
      </c>
      <c r="C283" s="1" t="s">
        <v>156</v>
      </c>
      <c r="D283" s="1">
        <v>1</v>
      </c>
      <c r="E283" s="1">
        <v>3</v>
      </c>
      <c r="F283" s="1" t="s">
        <v>158</v>
      </c>
      <c r="G283" s="2">
        <v>74.3808666666667</v>
      </c>
      <c r="H283" s="6">
        <f>1+_xlfn.COUNTIFS(A:A,A283,O:O,"&lt;"&amp;O283)</f>
        <v>1</v>
      </c>
      <c r="I283" s="2">
        <f>_xlfn.AVERAGEIF(A:A,A283,G:G)</f>
        <v>47.81572619047618</v>
      </c>
      <c r="J283" s="2">
        <f t="shared" si="32"/>
        <v>26.56514047619053</v>
      </c>
      <c r="K283" s="2">
        <f t="shared" si="33"/>
        <v>116.56514047619052</v>
      </c>
      <c r="L283" s="2">
        <f t="shared" si="34"/>
        <v>1089.973244477964</v>
      </c>
      <c r="M283" s="2">
        <f>SUMIF(A:A,A283,L:L)</f>
        <v>4423.902994837658</v>
      </c>
      <c r="N283" s="3">
        <f t="shared" si="35"/>
        <v>0.2463827180998037</v>
      </c>
      <c r="O283" s="7">
        <f t="shared" si="36"/>
        <v>4.058726227685028</v>
      </c>
      <c r="P283" s="3">
        <f t="shared" si="37"/>
        <v>0.2463827180998037</v>
      </c>
      <c r="Q283" s="3">
        <f>IF(ISNUMBER(P283),SUMIF(A:A,A283,P:P),"")</f>
        <v>0.8542904518230878</v>
      </c>
      <c r="R283" s="3">
        <f t="shared" si="38"/>
        <v>0.2884062646070944</v>
      </c>
      <c r="S283" s="8">
        <f t="shared" si="39"/>
        <v>3.46733106287526</v>
      </c>
    </row>
    <row r="284" spans="1:19" ht="15">
      <c r="A284" s="1">
        <v>14</v>
      </c>
      <c r="B284" s="5">
        <v>0.7708333333333334</v>
      </c>
      <c r="C284" s="1" t="s">
        <v>156</v>
      </c>
      <c r="D284" s="1">
        <v>1</v>
      </c>
      <c r="E284" s="1">
        <v>9</v>
      </c>
      <c r="F284" s="1" t="s">
        <v>164</v>
      </c>
      <c r="G284" s="2">
        <v>65.1038999999999</v>
      </c>
      <c r="H284" s="6">
        <f>1+_xlfn.COUNTIFS(A:A,A284,O:O,"&lt;"&amp;O284)</f>
        <v>2</v>
      </c>
      <c r="I284" s="2">
        <f>_xlfn.AVERAGEIF(A:A,A284,G:G)</f>
        <v>47.81572619047618</v>
      </c>
      <c r="J284" s="2">
        <f t="shared" si="32"/>
        <v>17.28817380952372</v>
      </c>
      <c r="K284" s="2">
        <f t="shared" si="33"/>
        <v>107.28817380952373</v>
      </c>
      <c r="L284" s="2">
        <f t="shared" si="34"/>
        <v>624.7118032382208</v>
      </c>
      <c r="M284" s="2">
        <f>SUMIF(A:A,A284,L:L)</f>
        <v>4423.902994837658</v>
      </c>
      <c r="N284" s="3">
        <f t="shared" si="35"/>
        <v>0.14121281681971998</v>
      </c>
      <c r="O284" s="7">
        <f t="shared" si="36"/>
        <v>7.081510181024537</v>
      </c>
      <c r="P284" s="3">
        <f t="shared" si="37"/>
        <v>0.14121281681971998</v>
      </c>
      <c r="Q284" s="3">
        <f>IF(ISNUMBER(P284),SUMIF(A:A,A284,P:P),"")</f>
        <v>0.8542904518230878</v>
      </c>
      <c r="R284" s="3">
        <f t="shared" si="38"/>
        <v>0.16529836722202212</v>
      </c>
      <c r="S284" s="8">
        <f t="shared" si="39"/>
        <v>6.049666532137248</v>
      </c>
    </row>
    <row r="285" spans="1:19" ht="15">
      <c r="A285" s="1">
        <v>14</v>
      </c>
      <c r="B285" s="5">
        <v>0.7708333333333334</v>
      </c>
      <c r="C285" s="1" t="s">
        <v>156</v>
      </c>
      <c r="D285" s="1">
        <v>1</v>
      </c>
      <c r="E285" s="1">
        <v>6</v>
      </c>
      <c r="F285" s="1" t="s">
        <v>161</v>
      </c>
      <c r="G285" s="2">
        <v>63.7709333333333</v>
      </c>
      <c r="H285" s="6">
        <f>1+_xlfn.COUNTIFS(A:A,A285,O:O,"&lt;"&amp;O285)</f>
        <v>3</v>
      </c>
      <c r="I285" s="2">
        <f>_xlfn.AVERAGEIF(A:A,A285,G:G)</f>
        <v>47.81572619047618</v>
      </c>
      <c r="J285" s="2">
        <f t="shared" si="32"/>
        <v>15.955207142857127</v>
      </c>
      <c r="K285" s="2">
        <f t="shared" si="33"/>
        <v>105.95520714285712</v>
      </c>
      <c r="L285" s="2">
        <f t="shared" si="34"/>
        <v>576.6943644863347</v>
      </c>
      <c r="M285" s="2">
        <f>SUMIF(A:A,A285,L:L)</f>
        <v>4423.902994837658</v>
      </c>
      <c r="N285" s="3">
        <f t="shared" si="35"/>
        <v>0.13035872738604148</v>
      </c>
      <c r="O285" s="7">
        <f t="shared" si="36"/>
        <v>7.671139631784084</v>
      </c>
      <c r="P285" s="3">
        <f t="shared" si="37"/>
        <v>0.13035872738604148</v>
      </c>
      <c r="Q285" s="3">
        <f>IF(ISNUMBER(P285),SUMIF(A:A,A285,P:P),"")</f>
        <v>0.8542904518230878</v>
      </c>
      <c r="R285" s="3">
        <f t="shared" si="38"/>
        <v>0.15259298182234282</v>
      </c>
      <c r="S285" s="8">
        <f t="shared" si="39"/>
        <v>6.553381342034821</v>
      </c>
    </row>
    <row r="286" spans="1:19" ht="15">
      <c r="A286" s="1">
        <v>14</v>
      </c>
      <c r="B286" s="5">
        <v>0.7708333333333334</v>
      </c>
      <c r="C286" s="1" t="s">
        <v>156</v>
      </c>
      <c r="D286" s="1">
        <v>1</v>
      </c>
      <c r="E286" s="1">
        <v>14</v>
      </c>
      <c r="F286" s="1" t="s">
        <v>168</v>
      </c>
      <c r="G286" s="2">
        <v>55.3777333333333</v>
      </c>
      <c r="H286" s="6">
        <f>1+_xlfn.COUNTIFS(A:A,A286,O:O,"&lt;"&amp;O286)</f>
        <v>4</v>
      </c>
      <c r="I286" s="2">
        <f>_xlfn.AVERAGEIF(A:A,A286,G:G)</f>
        <v>47.81572619047618</v>
      </c>
      <c r="J286" s="2">
        <f t="shared" si="32"/>
        <v>7.5620071428571265</v>
      </c>
      <c r="K286" s="2">
        <f t="shared" si="33"/>
        <v>97.56200714285713</v>
      </c>
      <c r="L286" s="2">
        <f t="shared" si="34"/>
        <v>348.52864730960573</v>
      </c>
      <c r="M286" s="2">
        <f>SUMIF(A:A,A286,L:L)</f>
        <v>4423.902994837658</v>
      </c>
      <c r="N286" s="3">
        <f t="shared" si="35"/>
        <v>0.07878306728612966</v>
      </c>
      <c r="O286" s="7">
        <f t="shared" si="36"/>
        <v>12.693082846954061</v>
      </c>
      <c r="P286" s="3">
        <f t="shared" si="37"/>
        <v>0.07878306728612966</v>
      </c>
      <c r="Q286" s="3">
        <f>IF(ISNUMBER(P286),SUMIF(A:A,A286,P:P),"")</f>
        <v>0.8542904518230878</v>
      </c>
      <c r="R286" s="3">
        <f t="shared" si="38"/>
        <v>0.09222047035408583</v>
      </c>
      <c r="S286" s="8">
        <f t="shared" si="39"/>
        <v>10.84357948035227</v>
      </c>
    </row>
    <row r="287" spans="1:19" ht="15">
      <c r="A287" s="1">
        <v>14</v>
      </c>
      <c r="B287" s="5">
        <v>0.7708333333333334</v>
      </c>
      <c r="C287" s="1" t="s">
        <v>156</v>
      </c>
      <c r="D287" s="1">
        <v>1</v>
      </c>
      <c r="E287" s="1">
        <v>1</v>
      </c>
      <c r="F287" s="1" t="s">
        <v>157</v>
      </c>
      <c r="G287" s="2">
        <v>55.3715666666666</v>
      </c>
      <c r="H287" s="6">
        <f>1+_xlfn.COUNTIFS(A:A,A287,O:O,"&lt;"&amp;O287)</f>
        <v>5</v>
      </c>
      <c r="I287" s="2">
        <f>_xlfn.AVERAGEIF(A:A,A287,G:G)</f>
        <v>47.81572619047618</v>
      </c>
      <c r="J287" s="2">
        <f aca="true" t="shared" si="40" ref="J287:J339">G287-I287</f>
        <v>7.555840476190426</v>
      </c>
      <c r="K287" s="2">
        <f aca="true" t="shared" si="41" ref="K287:K339">90+J287</f>
        <v>97.55584047619043</v>
      </c>
      <c r="L287" s="2">
        <f aca="true" t="shared" si="42" ref="L287:L339">EXP(0.06*K287)</f>
        <v>348.3997155639443</v>
      </c>
      <c r="M287" s="2">
        <f>SUMIF(A:A,A287,L:L)</f>
        <v>4423.902994837658</v>
      </c>
      <c r="N287" s="3">
        <f aca="true" t="shared" si="43" ref="N287:N339">L287/M287</f>
        <v>0.07875392294326955</v>
      </c>
      <c r="O287" s="7">
        <f aca="true" t="shared" si="44" ref="O287:O339">1/N287</f>
        <v>12.697780156556147</v>
      </c>
      <c r="P287" s="3">
        <f aca="true" t="shared" si="45" ref="P287:P339">IF(O287&gt;21,"",N287)</f>
        <v>0.07875392294326955</v>
      </c>
      <c r="Q287" s="3">
        <f>IF(ISNUMBER(P287),SUMIF(A:A,A287,P:P),"")</f>
        <v>0.8542904518230878</v>
      </c>
      <c r="R287" s="3">
        <f aca="true" t="shared" si="46" ref="R287:R339">_xlfn.IFERROR(P287*(1/Q287),"")</f>
        <v>0.09218635509176736</v>
      </c>
      <c r="S287" s="8">
        <f aca="true" t="shared" si="47" ref="S287:S339">_xlfn.IFERROR(1/R287,"")</f>
        <v>10.84759234709459</v>
      </c>
    </row>
    <row r="288" spans="1:19" ht="15">
      <c r="A288" s="1">
        <v>14</v>
      </c>
      <c r="B288" s="5">
        <v>0.7708333333333334</v>
      </c>
      <c r="C288" s="1" t="s">
        <v>156</v>
      </c>
      <c r="D288" s="1">
        <v>1</v>
      </c>
      <c r="E288" s="1">
        <v>11</v>
      </c>
      <c r="F288" s="1" t="s">
        <v>165</v>
      </c>
      <c r="G288" s="2">
        <v>52.4271666666666</v>
      </c>
      <c r="H288" s="6">
        <f>1+_xlfn.COUNTIFS(A:A,A288,O:O,"&lt;"&amp;O288)</f>
        <v>6</v>
      </c>
      <c r="I288" s="2">
        <f>_xlfn.AVERAGEIF(A:A,A288,G:G)</f>
        <v>47.81572619047618</v>
      </c>
      <c r="J288" s="2">
        <f t="shared" si="40"/>
        <v>4.611440476190424</v>
      </c>
      <c r="K288" s="2">
        <f t="shared" si="41"/>
        <v>94.61144047619042</v>
      </c>
      <c r="L288" s="2">
        <f t="shared" si="42"/>
        <v>291.9803275432285</v>
      </c>
      <c r="M288" s="2">
        <f>SUMIF(A:A,A288,L:L)</f>
        <v>4423.902994837658</v>
      </c>
      <c r="N288" s="3">
        <f t="shared" si="43"/>
        <v>0.06600061707590475</v>
      </c>
      <c r="O288" s="7">
        <f t="shared" si="44"/>
        <v>15.15137349170446</v>
      </c>
      <c r="P288" s="3">
        <f t="shared" si="45"/>
        <v>0.06600061707590475</v>
      </c>
      <c r="Q288" s="3">
        <f>IF(ISNUMBER(P288),SUMIF(A:A,A288,P:P),"")</f>
        <v>0.8542904518230878</v>
      </c>
      <c r="R288" s="3">
        <f t="shared" si="46"/>
        <v>0.07725781897135449</v>
      </c>
      <c r="S288" s="8">
        <f t="shared" si="47"/>
        <v>12.943673705968559</v>
      </c>
    </row>
    <row r="289" spans="1:19" ht="15">
      <c r="A289" s="1">
        <v>14</v>
      </c>
      <c r="B289" s="5">
        <v>0.7708333333333334</v>
      </c>
      <c r="C289" s="1" t="s">
        <v>156</v>
      </c>
      <c r="D289" s="1">
        <v>1</v>
      </c>
      <c r="E289" s="1">
        <v>7</v>
      </c>
      <c r="F289" s="1" t="s">
        <v>162</v>
      </c>
      <c r="G289" s="2">
        <v>51.3222333333333</v>
      </c>
      <c r="H289" s="6">
        <f>1+_xlfn.COUNTIFS(A:A,A289,O:O,"&lt;"&amp;O289)</f>
        <v>7</v>
      </c>
      <c r="I289" s="2">
        <f>_xlfn.AVERAGEIF(A:A,A289,G:G)</f>
        <v>47.81572619047618</v>
      </c>
      <c r="J289" s="2">
        <f t="shared" si="40"/>
        <v>3.5065071428571244</v>
      </c>
      <c r="K289" s="2">
        <f t="shared" si="41"/>
        <v>93.50650714285712</v>
      </c>
      <c r="L289" s="2">
        <f t="shared" si="42"/>
        <v>273.2509021404026</v>
      </c>
      <c r="M289" s="2">
        <f>SUMIF(A:A,A289,L:L)</f>
        <v>4423.902994837658</v>
      </c>
      <c r="N289" s="3">
        <f t="shared" si="43"/>
        <v>0.061766928989913344</v>
      </c>
      <c r="O289" s="7">
        <f t="shared" si="44"/>
        <v>16.189893464888012</v>
      </c>
      <c r="P289" s="3">
        <f t="shared" si="45"/>
        <v>0.061766928989913344</v>
      </c>
      <c r="Q289" s="3">
        <f>IF(ISNUMBER(P289),SUMIF(A:A,A289,P:P),"")</f>
        <v>0.8542904518230878</v>
      </c>
      <c r="R289" s="3">
        <f t="shared" si="46"/>
        <v>0.0723020242800331</v>
      </c>
      <c r="S289" s="8">
        <f t="shared" si="47"/>
        <v>13.830871403086837</v>
      </c>
    </row>
    <row r="290" spans="1:19" ht="15">
      <c r="A290" s="1">
        <v>14</v>
      </c>
      <c r="B290" s="5">
        <v>0.7708333333333334</v>
      </c>
      <c r="C290" s="1" t="s">
        <v>156</v>
      </c>
      <c r="D290" s="1">
        <v>1</v>
      </c>
      <c r="E290" s="1">
        <v>4</v>
      </c>
      <c r="F290" s="1" t="s">
        <v>159</v>
      </c>
      <c r="G290" s="2">
        <v>46.2967</v>
      </c>
      <c r="H290" s="6">
        <f>1+_xlfn.COUNTIFS(A:A,A290,O:O,"&lt;"&amp;O290)</f>
        <v>9</v>
      </c>
      <c r="I290" s="2">
        <f>_xlfn.AVERAGEIF(A:A,A290,G:G)</f>
        <v>47.81572619047618</v>
      </c>
      <c r="J290" s="2">
        <f t="shared" si="40"/>
        <v>-1.5190261904761755</v>
      </c>
      <c r="K290" s="2">
        <f t="shared" si="41"/>
        <v>88.48097380952382</v>
      </c>
      <c r="L290" s="2">
        <f t="shared" si="42"/>
        <v>202.11936294862133</v>
      </c>
      <c r="M290" s="2">
        <f>SUMIF(A:A,A290,L:L)</f>
        <v>4423.902994837658</v>
      </c>
      <c r="N290" s="3">
        <f t="shared" si="43"/>
        <v>0.045688018743737936</v>
      </c>
      <c r="O290" s="7">
        <f t="shared" si="44"/>
        <v>21.88757638209167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14</v>
      </c>
      <c r="B291" s="5">
        <v>0.7708333333333334</v>
      </c>
      <c r="C291" s="1" t="s">
        <v>156</v>
      </c>
      <c r="D291" s="1">
        <v>1</v>
      </c>
      <c r="E291" s="1">
        <v>5</v>
      </c>
      <c r="F291" s="1" t="s">
        <v>160</v>
      </c>
      <c r="G291" s="2">
        <v>38.8738666666667</v>
      </c>
      <c r="H291" s="6">
        <f>1+_xlfn.COUNTIFS(A:A,A291,O:O,"&lt;"&amp;O291)</f>
        <v>10</v>
      </c>
      <c r="I291" s="2">
        <f>_xlfn.AVERAGEIF(A:A,A291,G:G)</f>
        <v>47.81572619047618</v>
      </c>
      <c r="J291" s="2">
        <f t="shared" si="40"/>
        <v>-8.941859523809477</v>
      </c>
      <c r="K291" s="2">
        <f t="shared" si="41"/>
        <v>81.05814047619052</v>
      </c>
      <c r="L291" s="2">
        <f t="shared" si="42"/>
        <v>129.47507979047919</v>
      </c>
      <c r="M291" s="2">
        <f>SUMIF(A:A,A291,L:L)</f>
        <v>4423.902994837658</v>
      </c>
      <c r="N291" s="3">
        <f t="shared" si="43"/>
        <v>0.029267160681770436</v>
      </c>
      <c r="O291" s="7">
        <f t="shared" si="44"/>
        <v>34.16798817190584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14</v>
      </c>
      <c r="B292" s="5">
        <v>0.7708333333333334</v>
      </c>
      <c r="C292" s="1" t="s">
        <v>156</v>
      </c>
      <c r="D292" s="1">
        <v>1</v>
      </c>
      <c r="E292" s="1">
        <v>8</v>
      </c>
      <c r="F292" s="1" t="s">
        <v>163</v>
      </c>
      <c r="G292" s="2">
        <v>32.1730666666667</v>
      </c>
      <c r="H292" s="6">
        <f>1+_xlfn.COUNTIFS(A:A,A292,O:O,"&lt;"&amp;O292)</f>
        <v>12</v>
      </c>
      <c r="I292" s="2">
        <f>_xlfn.AVERAGEIF(A:A,A292,G:G)</f>
        <v>47.81572619047618</v>
      </c>
      <c r="J292" s="2">
        <f t="shared" si="40"/>
        <v>-15.642659523809478</v>
      </c>
      <c r="K292" s="2">
        <f t="shared" si="41"/>
        <v>74.35734047619053</v>
      </c>
      <c r="L292" s="2">
        <f t="shared" si="42"/>
        <v>86.61217794223187</v>
      </c>
      <c r="M292" s="2">
        <f>SUMIF(A:A,A292,L:L)</f>
        <v>4423.902994837658</v>
      </c>
      <c r="N292" s="3">
        <f t="shared" si="43"/>
        <v>0.019578227199669923</v>
      </c>
      <c r="O292" s="7">
        <f t="shared" si="44"/>
        <v>51.07714757834966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14</v>
      </c>
      <c r="B293" s="5">
        <v>0.7708333333333334</v>
      </c>
      <c r="C293" s="1" t="s">
        <v>156</v>
      </c>
      <c r="D293" s="1">
        <v>1</v>
      </c>
      <c r="E293" s="1">
        <v>12</v>
      </c>
      <c r="F293" s="1" t="s">
        <v>166</v>
      </c>
      <c r="G293" s="2">
        <v>30.048766666666697</v>
      </c>
      <c r="H293" s="6">
        <f>1+_xlfn.COUNTIFS(A:A,A293,O:O,"&lt;"&amp;O293)</f>
        <v>13</v>
      </c>
      <c r="I293" s="2">
        <f>_xlfn.AVERAGEIF(A:A,A293,G:G)</f>
        <v>47.81572619047618</v>
      </c>
      <c r="J293" s="2">
        <f t="shared" si="40"/>
        <v>-17.76695952380948</v>
      </c>
      <c r="K293" s="2">
        <f t="shared" si="41"/>
        <v>72.23304047619052</v>
      </c>
      <c r="L293" s="2">
        <f t="shared" si="42"/>
        <v>76.24733229431584</v>
      </c>
      <c r="M293" s="2">
        <f>SUMIF(A:A,A293,L:L)</f>
        <v>4423.902994837658</v>
      </c>
      <c r="N293" s="3">
        <f t="shared" si="43"/>
        <v>0.01723530836532591</v>
      </c>
      <c r="O293" s="7">
        <f t="shared" si="44"/>
        <v>58.02042985269736</v>
      </c>
      <c r="P293" s="3">
        <f t="shared" si="45"/>
      </c>
      <c r="Q293" s="3">
        <f>IF(ISNUMBER(P293),SUMIF(A:A,A293,P:P),"")</f>
      </c>
      <c r="R293" s="3">
        <f t="shared" si="46"/>
      </c>
      <c r="S293" s="8">
        <f t="shared" si="47"/>
      </c>
    </row>
    <row r="294" spans="1:19" ht="15">
      <c r="A294" s="1">
        <v>14</v>
      </c>
      <c r="B294" s="5">
        <v>0.7708333333333334</v>
      </c>
      <c r="C294" s="1" t="s">
        <v>156</v>
      </c>
      <c r="D294" s="1">
        <v>1</v>
      </c>
      <c r="E294" s="1">
        <v>13</v>
      </c>
      <c r="F294" s="1" t="s">
        <v>167</v>
      </c>
      <c r="G294" s="2">
        <v>20.354466666666703</v>
      </c>
      <c r="H294" s="6">
        <f>1+_xlfn.COUNTIFS(A:A,A294,O:O,"&lt;"&amp;O294)</f>
        <v>14</v>
      </c>
      <c r="I294" s="2">
        <f>_xlfn.AVERAGEIF(A:A,A294,G:G)</f>
        <v>47.81572619047618</v>
      </c>
      <c r="J294" s="2">
        <f t="shared" si="40"/>
        <v>-27.461259523809474</v>
      </c>
      <c r="K294" s="2">
        <f t="shared" si="41"/>
        <v>62.538740476190526</v>
      </c>
      <c r="L294" s="2">
        <f t="shared" si="42"/>
        <v>42.620034177032636</v>
      </c>
      <c r="M294" s="2">
        <f>SUMIF(A:A,A294,L:L)</f>
        <v>4423.902994837658</v>
      </c>
      <c r="N294" s="3">
        <f t="shared" si="43"/>
        <v>0.009634034522630088</v>
      </c>
      <c r="O294" s="7">
        <f t="shared" si="44"/>
        <v>103.7986730949559</v>
      </c>
      <c r="P294" s="3">
        <f t="shared" si="45"/>
      </c>
      <c r="Q294" s="3">
        <f>IF(ISNUMBER(P294),SUMIF(A:A,A294,P:P),"")</f>
      </c>
      <c r="R294" s="3">
        <f t="shared" si="46"/>
      </c>
      <c r="S294" s="8">
        <f t="shared" si="47"/>
      </c>
    </row>
    <row r="295" spans="1:19" ht="15">
      <c r="A295" s="1">
        <v>14</v>
      </c>
      <c r="B295" s="5">
        <v>0.7708333333333334</v>
      </c>
      <c r="C295" s="1" t="s">
        <v>156</v>
      </c>
      <c r="D295" s="1">
        <v>1</v>
      </c>
      <c r="E295" s="1">
        <v>15</v>
      </c>
      <c r="F295" s="1" t="s">
        <v>169</v>
      </c>
      <c r="G295" s="2">
        <v>48.1402</v>
      </c>
      <c r="H295" s="6">
        <f>1+_xlfn.COUNTIFS(A:A,A295,O:O,"&lt;"&amp;O295)</f>
        <v>8</v>
      </c>
      <c r="I295" s="2">
        <f>_xlfn.AVERAGEIF(A:A,A295,G:G)</f>
        <v>47.81572619047618</v>
      </c>
      <c r="J295" s="2">
        <f t="shared" si="40"/>
        <v>0.3244738095238233</v>
      </c>
      <c r="K295" s="2">
        <f t="shared" si="41"/>
        <v>90.32447380952382</v>
      </c>
      <c r="L295" s="2">
        <f t="shared" si="42"/>
        <v>225.7590835216733</v>
      </c>
      <c r="M295" s="2">
        <f>SUMIF(A:A,A295,L:L)</f>
        <v>4423.902994837658</v>
      </c>
      <c r="N295" s="3">
        <f t="shared" si="43"/>
        <v>0.05103165322230531</v>
      </c>
      <c r="O295" s="7">
        <f t="shared" si="44"/>
        <v>19.595681050029402</v>
      </c>
      <c r="P295" s="3">
        <f t="shared" si="45"/>
        <v>0.05103165322230531</v>
      </c>
      <c r="Q295" s="3">
        <f>IF(ISNUMBER(P295),SUMIF(A:A,A295,P:P),"")</f>
        <v>0.8542904518230878</v>
      </c>
      <c r="R295" s="3">
        <f t="shared" si="46"/>
        <v>0.0597357176512998</v>
      </c>
      <c r="S295" s="8">
        <f t="shared" si="47"/>
        <v>16.740403218010737</v>
      </c>
    </row>
    <row r="296" spans="1:19" ht="15">
      <c r="A296" s="1">
        <v>14</v>
      </c>
      <c r="B296" s="5">
        <v>0.7708333333333334</v>
      </c>
      <c r="C296" s="1" t="s">
        <v>156</v>
      </c>
      <c r="D296" s="1">
        <v>1</v>
      </c>
      <c r="E296" s="1">
        <v>16</v>
      </c>
      <c r="F296" s="1" t="s">
        <v>170</v>
      </c>
      <c r="G296" s="2">
        <v>35.7787</v>
      </c>
      <c r="H296" s="6">
        <f>1+_xlfn.COUNTIFS(A:A,A296,O:O,"&lt;"&amp;O296)</f>
        <v>11</v>
      </c>
      <c r="I296" s="2">
        <f>_xlfn.AVERAGEIF(A:A,A296,G:G)</f>
        <v>47.81572619047618</v>
      </c>
      <c r="J296" s="2">
        <f t="shared" si="40"/>
        <v>-12.037026190476176</v>
      </c>
      <c r="K296" s="2">
        <f t="shared" si="41"/>
        <v>77.96297380952382</v>
      </c>
      <c r="L296" s="2">
        <f t="shared" si="42"/>
        <v>107.53091940360245</v>
      </c>
      <c r="M296" s="2">
        <f>SUMIF(A:A,A296,L:L)</f>
        <v>4423.902994837658</v>
      </c>
      <c r="N296" s="3">
        <f t="shared" si="43"/>
        <v>0.024306798663777766</v>
      </c>
      <c r="O296" s="7">
        <f t="shared" si="44"/>
        <v>41.1407529980577</v>
      </c>
      <c r="P296" s="3">
        <f t="shared" si="45"/>
      </c>
      <c r="Q296" s="3">
        <f>IF(ISNUMBER(P296),SUMIF(A:A,A296,P:P),"")</f>
      </c>
      <c r="R296" s="3">
        <f t="shared" si="46"/>
      </c>
      <c r="S296" s="8">
        <f t="shared" si="47"/>
      </c>
    </row>
    <row r="297" spans="1:19" ht="15">
      <c r="A297" s="1">
        <v>4</v>
      </c>
      <c r="B297" s="5">
        <v>0.78125</v>
      </c>
      <c r="C297" s="1" t="s">
        <v>19</v>
      </c>
      <c r="D297" s="1">
        <v>5</v>
      </c>
      <c r="E297" s="1">
        <v>8</v>
      </c>
      <c r="F297" s="1" t="s">
        <v>56</v>
      </c>
      <c r="G297" s="2">
        <v>71.2944333333334</v>
      </c>
      <c r="H297" s="6">
        <f>1+_xlfn.COUNTIFS(A:A,A297,O:O,"&lt;"&amp;O297)</f>
        <v>1</v>
      </c>
      <c r="I297" s="2">
        <f>_xlfn.AVERAGEIF(A:A,A297,G:G)</f>
        <v>46.383625</v>
      </c>
      <c r="J297" s="2">
        <f t="shared" si="40"/>
        <v>24.9108083333334</v>
      </c>
      <c r="K297" s="2">
        <f t="shared" si="41"/>
        <v>114.91080833333339</v>
      </c>
      <c r="L297" s="2">
        <f t="shared" si="42"/>
        <v>986.9787408081132</v>
      </c>
      <c r="M297" s="2">
        <f>SUMIF(A:A,A297,L:L)</f>
        <v>3480.032962071889</v>
      </c>
      <c r="N297" s="3">
        <f t="shared" si="43"/>
        <v>0.2836118943599031</v>
      </c>
      <c r="O297" s="7">
        <f t="shared" si="44"/>
        <v>3.5259452085285306</v>
      </c>
      <c r="P297" s="3">
        <f t="shared" si="45"/>
        <v>0.2836118943599031</v>
      </c>
      <c r="Q297" s="3">
        <f>IF(ISNUMBER(P297),SUMIF(A:A,A297,P:P),"")</f>
        <v>0.9638110705885233</v>
      </c>
      <c r="R297" s="3">
        <f t="shared" si="46"/>
        <v>0.29426088059636385</v>
      </c>
      <c r="S297" s="8">
        <f t="shared" si="47"/>
        <v>3.398345026268357</v>
      </c>
    </row>
    <row r="298" spans="1:19" ht="15">
      <c r="A298" s="1">
        <v>4</v>
      </c>
      <c r="B298" s="5">
        <v>0.78125</v>
      </c>
      <c r="C298" s="1" t="s">
        <v>19</v>
      </c>
      <c r="D298" s="1">
        <v>5</v>
      </c>
      <c r="E298" s="1">
        <v>3</v>
      </c>
      <c r="F298" s="1" t="s">
        <v>51</v>
      </c>
      <c r="G298" s="2">
        <v>56.31643333333331</v>
      </c>
      <c r="H298" s="6">
        <f>1+_xlfn.COUNTIFS(A:A,A298,O:O,"&lt;"&amp;O298)</f>
        <v>2</v>
      </c>
      <c r="I298" s="2">
        <f>_xlfn.AVERAGEIF(A:A,A298,G:G)</f>
        <v>46.383625</v>
      </c>
      <c r="J298" s="2">
        <f t="shared" si="40"/>
        <v>9.932808333333305</v>
      </c>
      <c r="K298" s="2">
        <f t="shared" si="41"/>
        <v>99.9328083333333</v>
      </c>
      <c r="L298" s="2">
        <f t="shared" si="42"/>
        <v>401.80564437302473</v>
      </c>
      <c r="M298" s="2">
        <f>SUMIF(A:A,A298,L:L)</f>
        <v>3480.032962071889</v>
      </c>
      <c r="N298" s="3">
        <f t="shared" si="43"/>
        <v>0.11546029843746188</v>
      </c>
      <c r="O298" s="7">
        <f t="shared" si="44"/>
        <v>8.660985754697679</v>
      </c>
      <c r="P298" s="3">
        <f t="shared" si="45"/>
        <v>0.11546029843746188</v>
      </c>
      <c r="Q298" s="3">
        <f>IF(ISNUMBER(P298),SUMIF(A:A,A298,P:P),"")</f>
        <v>0.9638110705885233</v>
      </c>
      <c r="R298" s="3">
        <f t="shared" si="46"/>
        <v>0.11979557193398846</v>
      </c>
      <c r="S298" s="8">
        <f t="shared" si="47"/>
        <v>8.34755395258712</v>
      </c>
    </row>
    <row r="299" spans="1:19" ht="15">
      <c r="A299" s="1">
        <v>4</v>
      </c>
      <c r="B299" s="5">
        <v>0.78125</v>
      </c>
      <c r="C299" s="1" t="s">
        <v>19</v>
      </c>
      <c r="D299" s="1">
        <v>5</v>
      </c>
      <c r="E299" s="1">
        <v>1</v>
      </c>
      <c r="F299" s="1" t="s">
        <v>49</v>
      </c>
      <c r="G299" s="2">
        <v>55.4292</v>
      </c>
      <c r="H299" s="6">
        <f>1+_xlfn.COUNTIFS(A:A,A299,O:O,"&lt;"&amp;O299)</f>
        <v>3</v>
      </c>
      <c r="I299" s="2">
        <f>_xlfn.AVERAGEIF(A:A,A299,G:G)</f>
        <v>46.383625</v>
      </c>
      <c r="J299" s="2">
        <f t="shared" si="40"/>
        <v>9.045575</v>
      </c>
      <c r="K299" s="2">
        <f t="shared" si="41"/>
        <v>99.045575</v>
      </c>
      <c r="L299" s="2">
        <f t="shared" si="42"/>
        <v>380.97528337848235</v>
      </c>
      <c r="M299" s="2">
        <f>SUMIF(A:A,A299,L:L)</f>
        <v>3480.032962071889</v>
      </c>
      <c r="N299" s="3">
        <f t="shared" si="43"/>
        <v>0.10947461921500395</v>
      </c>
      <c r="O299" s="7">
        <f t="shared" si="44"/>
        <v>9.134537367387763</v>
      </c>
      <c r="P299" s="3">
        <f t="shared" si="45"/>
        <v>0.10947461921500395</v>
      </c>
      <c r="Q299" s="3">
        <f>IF(ISNUMBER(P299),SUMIF(A:A,A299,P:P),"")</f>
        <v>0.9638110705885233</v>
      </c>
      <c r="R299" s="3">
        <f t="shared" si="46"/>
        <v>0.11358514397241407</v>
      </c>
      <c r="S299" s="8">
        <f t="shared" si="47"/>
        <v>8.803968239392871</v>
      </c>
    </row>
    <row r="300" spans="1:19" ht="15">
      <c r="A300" s="1">
        <v>4</v>
      </c>
      <c r="B300" s="5">
        <v>0.78125</v>
      </c>
      <c r="C300" s="1" t="s">
        <v>19</v>
      </c>
      <c r="D300" s="1">
        <v>5</v>
      </c>
      <c r="E300" s="1">
        <v>7</v>
      </c>
      <c r="F300" s="1" t="s">
        <v>55</v>
      </c>
      <c r="G300" s="2">
        <v>53.7791666666667</v>
      </c>
      <c r="H300" s="6">
        <f>1+_xlfn.COUNTIFS(A:A,A300,O:O,"&lt;"&amp;O300)</f>
        <v>4</v>
      </c>
      <c r="I300" s="2">
        <f>_xlfn.AVERAGEIF(A:A,A300,G:G)</f>
        <v>46.383625</v>
      </c>
      <c r="J300" s="2">
        <f t="shared" si="40"/>
        <v>7.395541666666695</v>
      </c>
      <c r="K300" s="2">
        <f t="shared" si="41"/>
        <v>97.3955416666667</v>
      </c>
      <c r="L300" s="2">
        <f t="shared" si="42"/>
        <v>345.0648947267865</v>
      </c>
      <c r="M300" s="2">
        <f>SUMIF(A:A,A300,L:L)</f>
        <v>3480.032962071889</v>
      </c>
      <c r="N300" s="3">
        <f t="shared" si="43"/>
        <v>0.09915563975616687</v>
      </c>
      <c r="O300" s="7">
        <f t="shared" si="44"/>
        <v>10.085155039684025</v>
      </c>
      <c r="P300" s="3">
        <f t="shared" si="45"/>
        <v>0.09915563975616687</v>
      </c>
      <c r="Q300" s="3">
        <f>IF(ISNUMBER(P300),SUMIF(A:A,A300,P:P),"")</f>
        <v>0.9638110705885233</v>
      </c>
      <c r="R300" s="3">
        <f t="shared" si="46"/>
        <v>0.10287871013519315</v>
      </c>
      <c r="S300" s="8">
        <f t="shared" si="47"/>
        <v>9.720184075849101</v>
      </c>
    </row>
    <row r="301" spans="1:19" ht="15">
      <c r="A301" s="1">
        <v>4</v>
      </c>
      <c r="B301" s="5">
        <v>0.78125</v>
      </c>
      <c r="C301" s="1" t="s">
        <v>19</v>
      </c>
      <c r="D301" s="1">
        <v>5</v>
      </c>
      <c r="E301" s="1">
        <v>9</v>
      </c>
      <c r="F301" s="1" t="s">
        <v>57</v>
      </c>
      <c r="G301" s="2">
        <v>49.0812333333333</v>
      </c>
      <c r="H301" s="6">
        <f>1+_xlfn.COUNTIFS(A:A,A301,O:O,"&lt;"&amp;O301)</f>
        <v>5</v>
      </c>
      <c r="I301" s="2">
        <f>_xlfn.AVERAGEIF(A:A,A301,G:G)</f>
        <v>46.383625</v>
      </c>
      <c r="J301" s="2">
        <f t="shared" si="40"/>
        <v>2.6976083333332994</v>
      </c>
      <c r="K301" s="2">
        <f t="shared" si="41"/>
        <v>92.6976083333333</v>
      </c>
      <c r="L301" s="2">
        <f t="shared" si="42"/>
        <v>260.3056454474833</v>
      </c>
      <c r="M301" s="2">
        <f>SUMIF(A:A,A301,L:L)</f>
        <v>3480.032962071889</v>
      </c>
      <c r="N301" s="3">
        <f t="shared" si="43"/>
        <v>0.07479976433686034</v>
      </c>
      <c r="O301" s="7">
        <f t="shared" si="44"/>
        <v>13.36902607736176</v>
      </c>
      <c r="P301" s="3">
        <f t="shared" si="45"/>
        <v>0.07479976433686034</v>
      </c>
      <c r="Q301" s="3">
        <f>IF(ISNUMBER(P301),SUMIF(A:A,A301,P:P),"")</f>
        <v>0.9638110705885233</v>
      </c>
      <c r="R301" s="3">
        <f t="shared" si="46"/>
        <v>0.07760832658955248</v>
      </c>
      <c r="S301" s="8">
        <f t="shared" si="47"/>
        <v>12.885215336347924</v>
      </c>
    </row>
    <row r="302" spans="1:19" ht="15">
      <c r="A302" s="1">
        <v>4</v>
      </c>
      <c r="B302" s="5">
        <v>0.78125</v>
      </c>
      <c r="C302" s="1" t="s">
        <v>19</v>
      </c>
      <c r="D302" s="1">
        <v>5</v>
      </c>
      <c r="E302" s="1">
        <v>4</v>
      </c>
      <c r="F302" s="1" t="s">
        <v>52</v>
      </c>
      <c r="G302" s="2">
        <v>47.239833333333294</v>
      </c>
      <c r="H302" s="6">
        <f>1+_xlfn.COUNTIFS(A:A,A302,O:O,"&lt;"&amp;O302)</f>
        <v>6</v>
      </c>
      <c r="I302" s="2">
        <f>_xlfn.AVERAGEIF(A:A,A302,G:G)</f>
        <v>46.383625</v>
      </c>
      <c r="J302" s="2">
        <f t="shared" si="40"/>
        <v>0.8562083333332922</v>
      </c>
      <c r="K302" s="2">
        <f t="shared" si="41"/>
        <v>90.85620833333329</v>
      </c>
      <c r="L302" s="2">
        <f t="shared" si="42"/>
        <v>233.0778458205266</v>
      </c>
      <c r="M302" s="2">
        <f>SUMIF(A:A,A302,L:L)</f>
        <v>3480.032962071889</v>
      </c>
      <c r="N302" s="3">
        <f t="shared" si="43"/>
        <v>0.0669757580921763</v>
      </c>
      <c r="O302" s="7">
        <f t="shared" si="44"/>
        <v>14.930775380306056</v>
      </c>
      <c r="P302" s="3">
        <f t="shared" si="45"/>
        <v>0.0669757580921763</v>
      </c>
      <c r="Q302" s="3">
        <f>IF(ISNUMBER(P302),SUMIF(A:A,A302,P:P),"")</f>
        <v>0.9638110705885233</v>
      </c>
      <c r="R302" s="3">
        <f t="shared" si="46"/>
        <v>0.0694905465770169</v>
      </c>
      <c r="S302" s="8">
        <f t="shared" si="47"/>
        <v>14.390446604009544</v>
      </c>
    </row>
    <row r="303" spans="1:19" ht="15">
      <c r="A303" s="1">
        <v>4</v>
      </c>
      <c r="B303" s="5">
        <v>0.78125</v>
      </c>
      <c r="C303" s="1" t="s">
        <v>19</v>
      </c>
      <c r="D303" s="1">
        <v>5</v>
      </c>
      <c r="E303" s="1">
        <v>5</v>
      </c>
      <c r="F303" s="1" t="s">
        <v>53</v>
      </c>
      <c r="G303" s="2">
        <v>45.1612666666667</v>
      </c>
      <c r="H303" s="6">
        <f>1+_xlfn.COUNTIFS(A:A,A303,O:O,"&lt;"&amp;O303)</f>
        <v>7</v>
      </c>
      <c r="I303" s="2">
        <f>_xlfn.AVERAGEIF(A:A,A303,G:G)</f>
        <v>46.383625</v>
      </c>
      <c r="J303" s="2">
        <f t="shared" si="40"/>
        <v>-1.222358333333304</v>
      </c>
      <c r="K303" s="2">
        <f t="shared" si="41"/>
        <v>88.7776416666667</v>
      </c>
      <c r="L303" s="2">
        <f t="shared" si="42"/>
        <v>205.74931288725801</v>
      </c>
      <c r="M303" s="2">
        <f>SUMIF(A:A,A303,L:L)</f>
        <v>3480.032962071889</v>
      </c>
      <c r="N303" s="3">
        <f t="shared" si="43"/>
        <v>0.059122805769277004</v>
      </c>
      <c r="O303" s="7">
        <f t="shared" si="44"/>
        <v>16.913946944643264</v>
      </c>
      <c r="P303" s="3">
        <f t="shared" si="45"/>
        <v>0.059122805769277004</v>
      </c>
      <c r="Q303" s="3">
        <f>IF(ISNUMBER(P303),SUMIF(A:A,A303,P:P),"")</f>
        <v>0.9638110705885233</v>
      </c>
      <c r="R303" s="3">
        <f t="shared" si="46"/>
        <v>0.06134273362638943</v>
      </c>
      <c r="S303" s="8">
        <f t="shared" si="47"/>
        <v>16.301849312594108</v>
      </c>
    </row>
    <row r="304" spans="1:19" ht="15">
      <c r="A304" s="1">
        <v>4</v>
      </c>
      <c r="B304" s="5">
        <v>0.78125</v>
      </c>
      <c r="C304" s="1" t="s">
        <v>19</v>
      </c>
      <c r="D304" s="1">
        <v>5</v>
      </c>
      <c r="E304" s="1">
        <v>2</v>
      </c>
      <c r="F304" s="1" t="s">
        <v>50</v>
      </c>
      <c r="G304" s="2">
        <v>43.4293</v>
      </c>
      <c r="H304" s="6">
        <f>1+_xlfn.COUNTIFS(A:A,A304,O:O,"&lt;"&amp;O304)</f>
        <v>8</v>
      </c>
      <c r="I304" s="2">
        <f>_xlfn.AVERAGEIF(A:A,A304,G:G)</f>
        <v>46.383625</v>
      </c>
      <c r="J304" s="2">
        <f t="shared" si="40"/>
        <v>-2.9543250000000043</v>
      </c>
      <c r="K304" s="2">
        <f t="shared" si="41"/>
        <v>87.04567499999999</v>
      </c>
      <c r="L304" s="2">
        <f t="shared" si="42"/>
        <v>185.44169129627565</v>
      </c>
      <c r="M304" s="2">
        <f>SUMIF(A:A,A304,L:L)</f>
        <v>3480.032962071889</v>
      </c>
      <c r="N304" s="3">
        <f t="shared" si="43"/>
        <v>0.053287337596328456</v>
      </c>
      <c r="O304" s="7">
        <f t="shared" si="44"/>
        <v>18.76618433398521</v>
      </c>
      <c r="P304" s="3">
        <f t="shared" si="45"/>
        <v>0.053287337596328456</v>
      </c>
      <c r="Q304" s="3">
        <f>IF(ISNUMBER(P304),SUMIF(A:A,A304,P:P),"")</f>
        <v>0.9638110705885233</v>
      </c>
      <c r="R304" s="3">
        <f t="shared" si="46"/>
        <v>0.05528815680005635</v>
      </c>
      <c r="S304" s="8">
        <f t="shared" si="47"/>
        <v>18.087056213799855</v>
      </c>
    </row>
    <row r="305" spans="1:19" ht="15">
      <c r="A305" s="1">
        <v>4</v>
      </c>
      <c r="B305" s="5">
        <v>0.78125</v>
      </c>
      <c r="C305" s="1" t="s">
        <v>19</v>
      </c>
      <c r="D305" s="1">
        <v>5</v>
      </c>
      <c r="E305" s="1">
        <v>12</v>
      </c>
      <c r="F305" s="1" t="s">
        <v>60</v>
      </c>
      <c r="G305" s="2">
        <v>43.026933333333304</v>
      </c>
      <c r="H305" s="6">
        <f>1+_xlfn.COUNTIFS(A:A,A305,O:O,"&lt;"&amp;O305)</f>
        <v>9</v>
      </c>
      <c r="I305" s="2">
        <f>_xlfn.AVERAGEIF(A:A,A305,G:G)</f>
        <v>46.383625</v>
      </c>
      <c r="J305" s="2">
        <f t="shared" si="40"/>
        <v>-3.3566916666666984</v>
      </c>
      <c r="K305" s="2">
        <f t="shared" si="41"/>
        <v>86.6433083333333</v>
      </c>
      <c r="L305" s="2">
        <f t="shared" si="42"/>
        <v>181.0183667726959</v>
      </c>
      <c r="M305" s="2">
        <f>SUMIF(A:A,A305,L:L)</f>
        <v>3480.032962071889</v>
      </c>
      <c r="N305" s="3">
        <f t="shared" si="43"/>
        <v>0.05201627937021722</v>
      </c>
      <c r="O305" s="7">
        <f t="shared" si="44"/>
        <v>19.22475063782756</v>
      </c>
      <c r="P305" s="3">
        <f t="shared" si="45"/>
        <v>0.05201627937021722</v>
      </c>
      <c r="Q305" s="3">
        <f>IF(ISNUMBER(P305),SUMIF(A:A,A305,P:P),"")</f>
        <v>0.9638110705885233</v>
      </c>
      <c r="R305" s="3">
        <f t="shared" si="46"/>
        <v>0.05396937320760902</v>
      </c>
      <c r="S305" s="8">
        <f t="shared" si="47"/>
        <v>18.529027494041976</v>
      </c>
    </row>
    <row r="306" spans="1:19" ht="15">
      <c r="A306" s="1">
        <v>4</v>
      </c>
      <c r="B306" s="5">
        <v>0.78125</v>
      </c>
      <c r="C306" s="1" t="s">
        <v>19</v>
      </c>
      <c r="D306" s="1">
        <v>5</v>
      </c>
      <c r="E306" s="1">
        <v>10</v>
      </c>
      <c r="F306" s="1" t="s">
        <v>58</v>
      </c>
      <c r="G306" s="2">
        <v>42.3369</v>
      </c>
      <c r="H306" s="6">
        <f>1+_xlfn.COUNTIFS(A:A,A306,O:O,"&lt;"&amp;O306)</f>
        <v>10</v>
      </c>
      <c r="I306" s="2">
        <f>_xlfn.AVERAGEIF(A:A,A306,G:G)</f>
        <v>46.383625</v>
      </c>
      <c r="J306" s="2">
        <f t="shared" si="40"/>
        <v>-4.046725000000002</v>
      </c>
      <c r="K306" s="2">
        <f t="shared" si="41"/>
        <v>85.95327499999999</v>
      </c>
      <c r="L306" s="2">
        <f t="shared" si="42"/>
        <v>173.67686934721198</v>
      </c>
      <c r="M306" s="2">
        <f>SUMIF(A:A,A306,L:L)</f>
        <v>3480.032962071889</v>
      </c>
      <c r="N306" s="3">
        <f t="shared" si="43"/>
        <v>0.04990667365512851</v>
      </c>
      <c r="O306" s="7">
        <f t="shared" si="44"/>
        <v>20.037400346701688</v>
      </c>
      <c r="P306" s="3">
        <f t="shared" si="45"/>
        <v>0.04990667365512851</v>
      </c>
      <c r="Q306" s="3">
        <f>IF(ISNUMBER(P306),SUMIF(A:A,A306,P:P),"")</f>
        <v>0.9638110705885233</v>
      </c>
      <c r="R306" s="3">
        <f t="shared" si="46"/>
        <v>0.05178055656141659</v>
      </c>
      <c r="S306" s="8">
        <f t="shared" si="47"/>
        <v>19.3122682799654</v>
      </c>
    </row>
    <row r="307" spans="1:19" ht="15">
      <c r="A307" s="1">
        <v>4</v>
      </c>
      <c r="B307" s="5">
        <v>0.78125</v>
      </c>
      <c r="C307" s="1" t="s">
        <v>19</v>
      </c>
      <c r="D307" s="1">
        <v>5</v>
      </c>
      <c r="E307" s="1">
        <v>6</v>
      </c>
      <c r="F307" s="1" t="s">
        <v>54</v>
      </c>
      <c r="G307" s="2">
        <v>19.9848</v>
      </c>
      <c r="H307" s="6">
        <f>1+_xlfn.COUNTIFS(A:A,A307,O:O,"&lt;"&amp;O307)</f>
        <v>12</v>
      </c>
      <c r="I307" s="2">
        <f>_xlfn.AVERAGEIF(A:A,A307,G:G)</f>
        <v>46.383625</v>
      </c>
      <c r="J307" s="2">
        <f t="shared" si="40"/>
        <v>-26.398825000000002</v>
      </c>
      <c r="K307" s="2">
        <f t="shared" si="41"/>
        <v>63.601175</v>
      </c>
      <c r="L307" s="2">
        <f t="shared" si="42"/>
        <v>45.425358210141844</v>
      </c>
      <c r="M307" s="2">
        <f>SUMIF(A:A,A307,L:L)</f>
        <v>3480.032962071889</v>
      </c>
      <c r="N307" s="3">
        <f t="shared" si="43"/>
        <v>0.013053140215975766</v>
      </c>
      <c r="O307" s="7">
        <f t="shared" si="44"/>
        <v>76.60991787831236</v>
      </c>
      <c r="P307" s="3">
        <f t="shared" si="45"/>
      </c>
      <c r="Q307" s="3">
        <f>IF(ISNUMBER(P307),SUMIF(A:A,A307,P:P),"")</f>
      </c>
      <c r="R307" s="3">
        <f t="shared" si="46"/>
      </c>
      <c r="S307" s="8">
        <f t="shared" si="47"/>
      </c>
    </row>
    <row r="308" spans="1:19" ht="15">
      <c r="A308" s="1">
        <v>4</v>
      </c>
      <c r="B308" s="5">
        <v>0.78125</v>
      </c>
      <c r="C308" s="1" t="s">
        <v>19</v>
      </c>
      <c r="D308" s="1">
        <v>5</v>
      </c>
      <c r="E308" s="1">
        <v>11</v>
      </c>
      <c r="F308" s="1" t="s">
        <v>59</v>
      </c>
      <c r="G308" s="2">
        <v>29.524</v>
      </c>
      <c r="H308" s="6">
        <f>1+_xlfn.COUNTIFS(A:A,A308,O:O,"&lt;"&amp;O308)</f>
        <v>11</v>
      </c>
      <c r="I308" s="2">
        <f>_xlfn.AVERAGEIF(A:A,A308,G:G)</f>
        <v>46.383625</v>
      </c>
      <c r="J308" s="2">
        <f t="shared" si="40"/>
        <v>-16.859625</v>
      </c>
      <c r="K308" s="2">
        <f t="shared" si="41"/>
        <v>73.140375</v>
      </c>
      <c r="L308" s="2">
        <f t="shared" si="42"/>
        <v>80.51330900388882</v>
      </c>
      <c r="M308" s="2">
        <f>SUMIF(A:A,A308,L:L)</f>
        <v>3480.032962071889</v>
      </c>
      <c r="N308" s="3">
        <f t="shared" si="43"/>
        <v>0.02313578919550062</v>
      </c>
      <c r="O308" s="7">
        <f t="shared" si="44"/>
        <v>43.223077092804644</v>
      </c>
      <c r="P308" s="3">
        <f t="shared" si="45"/>
      </c>
      <c r="Q308" s="3">
        <f>IF(ISNUMBER(P308),SUMIF(A:A,A308,P:P),"")</f>
      </c>
      <c r="R308" s="3">
        <f t="shared" si="46"/>
      </c>
      <c r="S308" s="8">
        <f t="shared" si="47"/>
      </c>
    </row>
    <row r="309" spans="1:19" ht="15">
      <c r="A309" s="1">
        <v>15</v>
      </c>
      <c r="B309" s="5">
        <v>0.7951388888888888</v>
      </c>
      <c r="C309" s="1" t="s">
        <v>156</v>
      </c>
      <c r="D309" s="1">
        <v>2</v>
      </c>
      <c r="E309" s="1">
        <v>2</v>
      </c>
      <c r="F309" s="1" t="s">
        <v>173</v>
      </c>
      <c r="G309" s="2">
        <v>71.1682666666667</v>
      </c>
      <c r="H309" s="6">
        <f>1+_xlfn.COUNTIFS(A:A,A309,O:O,"&lt;"&amp;O309)</f>
        <v>1</v>
      </c>
      <c r="I309" s="2">
        <f>_xlfn.AVERAGEIF(A:A,A309,G:G)</f>
        <v>49.242907142857135</v>
      </c>
      <c r="J309" s="2">
        <f t="shared" si="40"/>
        <v>21.92535952380956</v>
      </c>
      <c r="K309" s="2">
        <f t="shared" si="41"/>
        <v>111.92535952380956</v>
      </c>
      <c r="L309" s="2">
        <f t="shared" si="42"/>
        <v>825.1140105795613</v>
      </c>
      <c r="M309" s="2">
        <f>SUMIF(A:A,A309,L:L)</f>
        <v>3852.062204233813</v>
      </c>
      <c r="N309" s="3">
        <f t="shared" si="43"/>
        <v>0.21420059356068447</v>
      </c>
      <c r="O309" s="7">
        <f t="shared" si="44"/>
        <v>4.668521143554597</v>
      </c>
      <c r="P309" s="3">
        <f t="shared" si="45"/>
        <v>0.21420059356068447</v>
      </c>
      <c r="Q309" s="3">
        <f>IF(ISNUMBER(P309),SUMIF(A:A,A309,P:P),"")</f>
        <v>0.896391629100115</v>
      </c>
      <c r="R309" s="3">
        <f t="shared" si="46"/>
        <v>0.23895871693460569</v>
      </c>
      <c r="S309" s="8">
        <f t="shared" si="47"/>
        <v>4.184823273359237</v>
      </c>
    </row>
    <row r="310" spans="1:19" ht="15">
      <c r="A310" s="1">
        <v>15</v>
      </c>
      <c r="B310" s="5">
        <v>0.7951388888888888</v>
      </c>
      <c r="C310" s="1" t="s">
        <v>156</v>
      </c>
      <c r="D310" s="1">
        <v>2</v>
      </c>
      <c r="E310" s="1">
        <v>4</v>
      </c>
      <c r="F310" s="1" t="s">
        <v>175</v>
      </c>
      <c r="G310" s="2">
        <v>59.6201</v>
      </c>
      <c r="H310" s="6">
        <f>1+_xlfn.COUNTIFS(A:A,A310,O:O,"&lt;"&amp;O310)</f>
        <v>2</v>
      </c>
      <c r="I310" s="2">
        <f>_xlfn.AVERAGEIF(A:A,A310,G:G)</f>
        <v>49.242907142857135</v>
      </c>
      <c r="J310" s="2">
        <f t="shared" si="40"/>
        <v>10.377192857142866</v>
      </c>
      <c r="K310" s="2">
        <f t="shared" si="41"/>
        <v>100.37719285714286</v>
      </c>
      <c r="L310" s="2">
        <f t="shared" si="42"/>
        <v>412.6631205762191</v>
      </c>
      <c r="M310" s="2">
        <f>SUMIF(A:A,A310,L:L)</f>
        <v>3852.062204233813</v>
      </c>
      <c r="N310" s="3">
        <f t="shared" si="43"/>
        <v>0.10712784443684732</v>
      </c>
      <c r="O310" s="7">
        <f t="shared" si="44"/>
        <v>9.334641290103692</v>
      </c>
      <c r="P310" s="3">
        <f t="shared" si="45"/>
        <v>0.10712784443684732</v>
      </c>
      <c r="Q310" s="3">
        <f>IF(ISNUMBER(P310),SUMIF(A:A,A310,P:P),"")</f>
        <v>0.896391629100115</v>
      </c>
      <c r="R310" s="3">
        <f t="shared" si="46"/>
        <v>0.11951009018724622</v>
      </c>
      <c r="S310" s="8">
        <f t="shared" si="47"/>
        <v>8.367494313101249</v>
      </c>
    </row>
    <row r="311" spans="1:19" ht="15">
      <c r="A311" s="1">
        <v>15</v>
      </c>
      <c r="B311" s="5">
        <v>0.7951388888888888</v>
      </c>
      <c r="C311" s="1" t="s">
        <v>156</v>
      </c>
      <c r="D311" s="1">
        <v>2</v>
      </c>
      <c r="E311" s="1">
        <v>10</v>
      </c>
      <c r="F311" s="1" t="s">
        <v>180</v>
      </c>
      <c r="G311" s="2">
        <v>58.0781666666667</v>
      </c>
      <c r="H311" s="6">
        <f>1+_xlfn.COUNTIFS(A:A,A311,O:O,"&lt;"&amp;O311)</f>
        <v>3</v>
      </c>
      <c r="I311" s="2">
        <f>_xlfn.AVERAGEIF(A:A,A311,G:G)</f>
        <v>49.242907142857135</v>
      </c>
      <c r="J311" s="2">
        <f t="shared" si="40"/>
        <v>8.835259523809562</v>
      </c>
      <c r="K311" s="2">
        <f t="shared" si="41"/>
        <v>98.83525952380955</v>
      </c>
      <c r="L311" s="2">
        <f t="shared" si="42"/>
        <v>376.1979890514647</v>
      </c>
      <c r="M311" s="2">
        <f>SUMIF(A:A,A311,L:L)</f>
        <v>3852.062204233813</v>
      </c>
      <c r="N311" s="3">
        <f t="shared" si="43"/>
        <v>0.0976614522574387</v>
      </c>
      <c r="O311" s="7">
        <f t="shared" si="44"/>
        <v>10.23945453282804</v>
      </c>
      <c r="P311" s="3">
        <f t="shared" si="45"/>
        <v>0.0976614522574387</v>
      </c>
      <c r="Q311" s="3">
        <f>IF(ISNUMBER(P311),SUMIF(A:A,A311,P:P),"")</f>
        <v>0.896391629100115</v>
      </c>
      <c r="R311" s="3">
        <f t="shared" si="46"/>
        <v>0.10894953621496972</v>
      </c>
      <c r="S311" s="8">
        <f t="shared" si="47"/>
        <v>9.178561329778287</v>
      </c>
    </row>
    <row r="312" spans="1:19" ht="15">
      <c r="A312" s="1">
        <v>15</v>
      </c>
      <c r="B312" s="5">
        <v>0.7951388888888888</v>
      </c>
      <c r="C312" s="1" t="s">
        <v>156</v>
      </c>
      <c r="D312" s="1">
        <v>2</v>
      </c>
      <c r="E312" s="1">
        <v>12</v>
      </c>
      <c r="F312" s="1" t="s">
        <v>182</v>
      </c>
      <c r="G312" s="2">
        <v>54.9882</v>
      </c>
      <c r="H312" s="6">
        <f>1+_xlfn.COUNTIFS(A:A,A312,O:O,"&lt;"&amp;O312)</f>
        <v>4</v>
      </c>
      <c r="I312" s="2">
        <f>_xlfn.AVERAGEIF(A:A,A312,G:G)</f>
        <v>49.242907142857135</v>
      </c>
      <c r="J312" s="2">
        <f t="shared" si="40"/>
        <v>5.745292857142864</v>
      </c>
      <c r="K312" s="2">
        <f t="shared" si="41"/>
        <v>95.74529285714286</v>
      </c>
      <c r="L312" s="2">
        <f t="shared" si="42"/>
        <v>312.5353464526301</v>
      </c>
      <c r="M312" s="2">
        <f>SUMIF(A:A,A312,L:L)</f>
        <v>3852.062204233813</v>
      </c>
      <c r="N312" s="3">
        <f t="shared" si="43"/>
        <v>0.0811345533592686</v>
      </c>
      <c r="O312" s="7">
        <f t="shared" si="44"/>
        <v>12.325204966273011</v>
      </c>
      <c r="P312" s="3">
        <f t="shared" si="45"/>
        <v>0.0811345533592686</v>
      </c>
      <c r="Q312" s="3">
        <f>IF(ISNUMBER(P312),SUMIF(A:A,A312,P:P),"")</f>
        <v>0.896391629100115</v>
      </c>
      <c r="R312" s="3">
        <f t="shared" si="46"/>
        <v>0.09051239516897244</v>
      </c>
      <c r="S312" s="8">
        <f t="shared" si="47"/>
        <v>11.048210558710295</v>
      </c>
    </row>
    <row r="313" spans="1:19" ht="15">
      <c r="A313" s="1">
        <v>15</v>
      </c>
      <c r="B313" s="5">
        <v>0.7951388888888888</v>
      </c>
      <c r="C313" s="1" t="s">
        <v>156</v>
      </c>
      <c r="D313" s="1">
        <v>2</v>
      </c>
      <c r="E313" s="1">
        <v>5</v>
      </c>
      <c r="F313" s="1" t="s">
        <v>176</v>
      </c>
      <c r="G313" s="2">
        <v>54.854800000000004</v>
      </c>
      <c r="H313" s="6">
        <f>1+_xlfn.COUNTIFS(A:A,A313,O:O,"&lt;"&amp;O313)</f>
        <v>5</v>
      </c>
      <c r="I313" s="2">
        <f>_xlfn.AVERAGEIF(A:A,A313,G:G)</f>
        <v>49.242907142857135</v>
      </c>
      <c r="J313" s="2">
        <f t="shared" si="40"/>
        <v>5.61189285714287</v>
      </c>
      <c r="K313" s="2">
        <f t="shared" si="41"/>
        <v>95.61189285714286</v>
      </c>
      <c r="L313" s="2">
        <f t="shared" si="42"/>
        <v>310.04379801799445</v>
      </c>
      <c r="M313" s="2">
        <f>SUMIF(A:A,A313,L:L)</f>
        <v>3852.062204233813</v>
      </c>
      <c r="N313" s="3">
        <f t="shared" si="43"/>
        <v>0.0804877443768235</v>
      </c>
      <c r="O313" s="7">
        <f t="shared" si="44"/>
        <v>12.424251763327469</v>
      </c>
      <c r="P313" s="3">
        <f t="shared" si="45"/>
        <v>0.0804877443768235</v>
      </c>
      <c r="Q313" s="3">
        <f>IF(ISNUMBER(P313),SUMIF(A:A,A313,P:P),"")</f>
        <v>0.896391629100115</v>
      </c>
      <c r="R313" s="3">
        <f t="shared" si="46"/>
        <v>0.08979082553194401</v>
      </c>
      <c r="S313" s="8">
        <f t="shared" si="47"/>
        <v>11.13699527847909</v>
      </c>
    </row>
    <row r="314" spans="1:19" ht="15">
      <c r="A314" s="1">
        <v>15</v>
      </c>
      <c r="B314" s="5">
        <v>0.7951388888888888</v>
      </c>
      <c r="C314" s="1" t="s">
        <v>156</v>
      </c>
      <c r="D314" s="1">
        <v>2</v>
      </c>
      <c r="E314" s="1">
        <v>3</v>
      </c>
      <c r="F314" s="1" t="s">
        <v>174</v>
      </c>
      <c r="G314" s="2">
        <v>54.599366666666604</v>
      </c>
      <c r="H314" s="6">
        <f>1+_xlfn.COUNTIFS(A:A,A314,O:O,"&lt;"&amp;O314)</f>
        <v>6</v>
      </c>
      <c r="I314" s="2">
        <f>_xlfn.AVERAGEIF(A:A,A314,G:G)</f>
        <v>49.242907142857135</v>
      </c>
      <c r="J314" s="2">
        <f t="shared" si="40"/>
        <v>5.35645952380947</v>
      </c>
      <c r="K314" s="2">
        <f t="shared" si="41"/>
        <v>95.35645952380946</v>
      </c>
      <c r="L314" s="2">
        <f t="shared" si="42"/>
        <v>305.3282939772707</v>
      </c>
      <c r="M314" s="2">
        <f>SUMIF(A:A,A314,L:L)</f>
        <v>3852.062204233813</v>
      </c>
      <c r="N314" s="3">
        <f t="shared" si="43"/>
        <v>0.07926359383337149</v>
      </c>
      <c r="O314" s="7">
        <f t="shared" si="44"/>
        <v>12.616132471891287</v>
      </c>
      <c r="P314" s="3">
        <f t="shared" si="45"/>
        <v>0.07926359383337149</v>
      </c>
      <c r="Q314" s="3">
        <f>IF(ISNUMBER(P314),SUMIF(A:A,A314,P:P),"")</f>
        <v>0.896391629100115</v>
      </c>
      <c r="R314" s="3">
        <f t="shared" si="46"/>
        <v>0.08842518298943061</v>
      </c>
      <c r="S314" s="8">
        <f t="shared" si="47"/>
        <v>11.308995539421492</v>
      </c>
    </row>
    <row r="315" spans="1:19" ht="15">
      <c r="A315" s="1">
        <v>15</v>
      </c>
      <c r="B315" s="5">
        <v>0.7951388888888888</v>
      </c>
      <c r="C315" s="1" t="s">
        <v>156</v>
      </c>
      <c r="D315" s="1">
        <v>2</v>
      </c>
      <c r="E315" s="1">
        <v>13</v>
      </c>
      <c r="F315" s="1" t="s">
        <v>183</v>
      </c>
      <c r="G315" s="2">
        <v>53.63139999999989</v>
      </c>
      <c r="H315" s="6">
        <f>1+_xlfn.COUNTIFS(A:A,A315,O:O,"&lt;"&amp;O315)</f>
        <v>7</v>
      </c>
      <c r="I315" s="2">
        <f>_xlfn.AVERAGEIF(A:A,A315,G:G)</f>
        <v>49.242907142857135</v>
      </c>
      <c r="J315" s="2">
        <f t="shared" si="40"/>
        <v>4.388492857142758</v>
      </c>
      <c r="K315" s="2">
        <f t="shared" si="41"/>
        <v>94.38849285714275</v>
      </c>
      <c r="L315" s="2">
        <f t="shared" si="42"/>
        <v>288.10055584283765</v>
      </c>
      <c r="M315" s="2">
        <f>SUMIF(A:A,A315,L:L)</f>
        <v>3852.062204233813</v>
      </c>
      <c r="N315" s="3">
        <f t="shared" si="43"/>
        <v>0.07479125220931933</v>
      </c>
      <c r="O315" s="7">
        <f t="shared" si="44"/>
        <v>13.37054763037375</v>
      </c>
      <c r="P315" s="3">
        <f t="shared" si="45"/>
        <v>0.07479125220931933</v>
      </c>
      <c r="Q315" s="3">
        <f>IF(ISNUMBER(P315),SUMIF(A:A,A315,P:P),"")</f>
        <v>0.896391629100115</v>
      </c>
      <c r="R315" s="3">
        <f t="shared" si="46"/>
        <v>0.08343591102518666</v>
      </c>
      <c r="S315" s="8">
        <f t="shared" si="47"/>
        <v>11.98524697235141</v>
      </c>
    </row>
    <row r="316" spans="1:19" ht="15">
      <c r="A316" s="1">
        <v>15</v>
      </c>
      <c r="B316" s="5">
        <v>0.7951388888888888</v>
      </c>
      <c r="C316" s="1" t="s">
        <v>156</v>
      </c>
      <c r="D316" s="1">
        <v>2</v>
      </c>
      <c r="E316" s="1">
        <v>1</v>
      </c>
      <c r="F316" s="1" t="s">
        <v>172</v>
      </c>
      <c r="G316" s="2">
        <v>49.4132666666667</v>
      </c>
      <c r="H316" s="6">
        <f>1+_xlfn.COUNTIFS(A:A,A316,O:O,"&lt;"&amp;O316)</f>
        <v>8</v>
      </c>
      <c r="I316" s="2">
        <f>_xlfn.AVERAGEIF(A:A,A316,G:G)</f>
        <v>49.242907142857135</v>
      </c>
      <c r="J316" s="2">
        <f t="shared" si="40"/>
        <v>0.17035952380956587</v>
      </c>
      <c r="K316" s="2">
        <f t="shared" si="41"/>
        <v>90.17035952380957</v>
      </c>
      <c r="L316" s="2">
        <f t="shared" si="42"/>
        <v>223.68114354078125</v>
      </c>
      <c r="M316" s="2">
        <f>SUMIF(A:A,A316,L:L)</f>
        <v>3852.062204233813</v>
      </c>
      <c r="N316" s="3">
        <f t="shared" si="43"/>
        <v>0.05806789498231171</v>
      </c>
      <c r="O316" s="7">
        <f t="shared" si="44"/>
        <v>17.22122009596893</v>
      </c>
      <c r="P316" s="3">
        <f t="shared" si="45"/>
        <v>0.05806789498231171</v>
      </c>
      <c r="Q316" s="3">
        <f>IF(ISNUMBER(P316),SUMIF(A:A,A316,P:P),"")</f>
        <v>0.896391629100115</v>
      </c>
      <c r="R316" s="3">
        <f t="shared" si="46"/>
        <v>0.06477960424575349</v>
      </c>
      <c r="S316" s="8">
        <f t="shared" si="47"/>
        <v>15.436957536917234</v>
      </c>
    </row>
    <row r="317" spans="1:19" ht="15">
      <c r="A317" s="1">
        <v>15</v>
      </c>
      <c r="B317" s="5">
        <v>0.7951388888888888</v>
      </c>
      <c r="C317" s="1" t="s">
        <v>156</v>
      </c>
      <c r="D317" s="1">
        <v>2</v>
      </c>
      <c r="E317" s="1">
        <v>7</v>
      </c>
      <c r="F317" s="1" t="s">
        <v>177</v>
      </c>
      <c r="G317" s="2">
        <v>38.9354666666667</v>
      </c>
      <c r="H317" s="6">
        <f>1+_xlfn.COUNTIFS(A:A,A317,O:O,"&lt;"&amp;O317)</f>
        <v>12</v>
      </c>
      <c r="I317" s="2">
        <f>_xlfn.AVERAGEIF(A:A,A317,G:G)</f>
        <v>49.242907142857135</v>
      </c>
      <c r="J317" s="2">
        <f t="shared" si="40"/>
        <v>-10.307440476190436</v>
      </c>
      <c r="K317" s="2">
        <f t="shared" si="41"/>
        <v>79.69255952380956</v>
      </c>
      <c r="L317" s="2">
        <f t="shared" si="42"/>
        <v>119.28953096871273</v>
      </c>
      <c r="M317" s="2">
        <f>SUMIF(A:A,A317,L:L)</f>
        <v>3852.062204233813</v>
      </c>
      <c r="N317" s="3">
        <f t="shared" si="43"/>
        <v>0.030967706294462546</v>
      </c>
      <c r="O317" s="7">
        <f t="shared" si="44"/>
        <v>32.291703831446306</v>
      </c>
      <c r="P317" s="3">
        <f t="shared" si="45"/>
      </c>
      <c r="Q317" s="3">
        <f>IF(ISNUMBER(P317),SUMIF(A:A,A317,P:P),"")</f>
      </c>
      <c r="R317" s="3">
        <f t="shared" si="46"/>
      </c>
      <c r="S317" s="8">
        <f t="shared" si="47"/>
      </c>
    </row>
    <row r="318" spans="1:19" ht="15">
      <c r="A318" s="1">
        <v>15</v>
      </c>
      <c r="B318" s="5">
        <v>0.7951388888888888</v>
      </c>
      <c r="C318" s="1" t="s">
        <v>156</v>
      </c>
      <c r="D318" s="1">
        <v>2</v>
      </c>
      <c r="E318" s="1">
        <v>8</v>
      </c>
      <c r="F318" s="1" t="s">
        <v>178</v>
      </c>
      <c r="G318" s="2">
        <v>24.3821333333333</v>
      </c>
      <c r="H318" s="6">
        <f>1+_xlfn.COUNTIFS(A:A,A318,O:O,"&lt;"&amp;O318)</f>
        <v>14</v>
      </c>
      <c r="I318" s="2">
        <f>_xlfn.AVERAGEIF(A:A,A318,G:G)</f>
        <v>49.242907142857135</v>
      </c>
      <c r="J318" s="2">
        <f t="shared" si="40"/>
        <v>-24.860773809523835</v>
      </c>
      <c r="K318" s="2">
        <f t="shared" si="41"/>
        <v>65.13922619047617</v>
      </c>
      <c r="L318" s="2">
        <f t="shared" si="42"/>
        <v>49.816864507312246</v>
      </c>
      <c r="M318" s="2">
        <f>SUMIF(A:A,A318,L:L)</f>
        <v>3852.062204233813</v>
      </c>
      <c r="N318" s="3">
        <f t="shared" si="43"/>
        <v>0.01293251818533937</v>
      </c>
      <c r="O318" s="7">
        <f t="shared" si="44"/>
        <v>77.3244611504684</v>
      </c>
      <c r="P318" s="3">
        <f t="shared" si="45"/>
      </c>
      <c r="Q318" s="3">
        <f>IF(ISNUMBER(P318),SUMIF(A:A,A318,P:P),"")</f>
      </c>
      <c r="R318" s="3">
        <f t="shared" si="46"/>
      </c>
      <c r="S318" s="8">
        <f t="shared" si="47"/>
      </c>
    </row>
    <row r="319" spans="1:19" ht="15">
      <c r="A319" s="1">
        <v>15</v>
      </c>
      <c r="B319" s="5">
        <v>0.7951388888888888</v>
      </c>
      <c r="C319" s="1" t="s">
        <v>156</v>
      </c>
      <c r="D319" s="1">
        <v>2</v>
      </c>
      <c r="E319" s="1">
        <v>9</v>
      </c>
      <c r="F319" s="1" t="s">
        <v>179</v>
      </c>
      <c r="G319" s="2">
        <v>46.8183333333333</v>
      </c>
      <c r="H319" s="6">
        <f>1+_xlfn.COUNTIFS(A:A,A319,O:O,"&lt;"&amp;O319)</f>
        <v>10</v>
      </c>
      <c r="I319" s="2">
        <f>_xlfn.AVERAGEIF(A:A,A319,G:G)</f>
        <v>49.242907142857135</v>
      </c>
      <c r="J319" s="2">
        <f t="shared" si="40"/>
        <v>-2.424573809523835</v>
      </c>
      <c r="K319" s="2">
        <f t="shared" si="41"/>
        <v>87.57542619047616</v>
      </c>
      <c r="L319" s="2">
        <f t="shared" si="42"/>
        <v>191.43064414010124</v>
      </c>
      <c r="M319" s="2">
        <f>SUMIF(A:A,A319,L:L)</f>
        <v>3852.062204233813</v>
      </c>
      <c r="N319" s="3">
        <f t="shared" si="43"/>
        <v>0.049695626391936046</v>
      </c>
      <c r="O319" s="7">
        <f t="shared" si="44"/>
        <v>20.122495128912732</v>
      </c>
      <c r="P319" s="3">
        <f t="shared" si="45"/>
        <v>0.049695626391936046</v>
      </c>
      <c r="Q319" s="3">
        <f>IF(ISNUMBER(P319),SUMIF(A:A,A319,P:P),"")</f>
        <v>0.896391629100115</v>
      </c>
      <c r="R319" s="3">
        <f t="shared" si="46"/>
        <v>0.05543963684915859</v>
      </c>
      <c r="S319" s="8">
        <f t="shared" si="47"/>
        <v>18.037636190165216</v>
      </c>
    </row>
    <row r="320" spans="1:19" ht="15">
      <c r="A320" s="1">
        <v>15</v>
      </c>
      <c r="B320" s="5">
        <v>0.7951388888888888</v>
      </c>
      <c r="C320" s="1" t="s">
        <v>156</v>
      </c>
      <c r="D320" s="1">
        <v>2</v>
      </c>
      <c r="E320" s="1">
        <v>11</v>
      </c>
      <c r="F320" s="1" t="s">
        <v>181</v>
      </c>
      <c r="G320" s="2">
        <v>43.0862333333334</v>
      </c>
      <c r="H320" s="6">
        <f>1+_xlfn.COUNTIFS(A:A,A320,O:O,"&lt;"&amp;O320)</f>
        <v>11</v>
      </c>
      <c r="I320" s="2">
        <f>_xlfn.AVERAGEIF(A:A,A320,G:G)</f>
        <v>49.242907142857135</v>
      </c>
      <c r="J320" s="2">
        <f t="shared" si="40"/>
        <v>-6.156673809523731</v>
      </c>
      <c r="K320" s="2">
        <f t="shared" si="41"/>
        <v>83.84332619047626</v>
      </c>
      <c r="L320" s="2">
        <f t="shared" si="42"/>
        <v>153.02473445463826</v>
      </c>
      <c r="M320" s="2">
        <f>SUMIF(A:A,A320,L:L)</f>
        <v>3852.062204233813</v>
      </c>
      <c r="N320" s="3">
        <f t="shared" si="43"/>
        <v>0.039725405858308395</v>
      </c>
      <c r="O320" s="7">
        <f t="shared" si="44"/>
        <v>25.172807637680922</v>
      </c>
      <c r="P320" s="3">
        <f t="shared" si="45"/>
      </c>
      <c r="Q320" s="3">
        <f>IF(ISNUMBER(P320),SUMIF(A:A,A320,P:P),"")</f>
      </c>
      <c r="R320" s="3">
        <f t="shared" si="46"/>
      </c>
      <c r="S320" s="8">
        <f t="shared" si="47"/>
      </c>
    </row>
    <row r="321" spans="1:19" ht="15">
      <c r="A321" s="1">
        <v>15</v>
      </c>
      <c r="B321" s="5">
        <v>0.7951388888888888</v>
      </c>
      <c r="C321" s="1" t="s">
        <v>156</v>
      </c>
      <c r="D321" s="1">
        <v>2</v>
      </c>
      <c r="E321" s="1">
        <v>14</v>
      </c>
      <c r="F321" s="1" t="s">
        <v>184</v>
      </c>
      <c r="G321" s="2">
        <v>31.6342</v>
      </c>
      <c r="H321" s="6">
        <f>1+_xlfn.COUNTIFS(A:A,A321,O:O,"&lt;"&amp;O321)</f>
        <v>13</v>
      </c>
      <c r="I321" s="2">
        <f>_xlfn.AVERAGEIF(A:A,A321,G:G)</f>
        <v>49.242907142857135</v>
      </c>
      <c r="J321" s="2">
        <f t="shared" si="40"/>
        <v>-17.608707142857135</v>
      </c>
      <c r="K321" s="2">
        <f t="shared" si="41"/>
        <v>72.39129285714287</v>
      </c>
      <c r="L321" s="2">
        <f t="shared" si="42"/>
        <v>76.97475965502139</v>
      </c>
      <c r="M321" s="2">
        <f>SUMIF(A:A,A321,L:L)</f>
        <v>3852.062204233813</v>
      </c>
      <c r="N321" s="3">
        <f t="shared" si="43"/>
        <v>0.01998274056177447</v>
      </c>
      <c r="O321" s="7">
        <f t="shared" si="44"/>
        <v>50.043185863751205</v>
      </c>
      <c r="P321" s="3">
        <f t="shared" si="45"/>
      </c>
      <c r="Q321" s="3">
        <f>IF(ISNUMBER(P321),SUMIF(A:A,A321,P:P),"")</f>
      </c>
      <c r="R321" s="3">
        <f t="shared" si="46"/>
      </c>
      <c r="S321" s="8">
        <f t="shared" si="47"/>
      </c>
    </row>
    <row r="322" spans="1:19" ht="15">
      <c r="A322" s="1">
        <v>15</v>
      </c>
      <c r="B322" s="5">
        <v>0.7951388888888888</v>
      </c>
      <c r="C322" s="1" t="s">
        <v>156</v>
      </c>
      <c r="D322" s="1">
        <v>2</v>
      </c>
      <c r="E322" s="1">
        <v>15</v>
      </c>
      <c r="F322" s="1" t="s">
        <v>185</v>
      </c>
      <c r="G322" s="2">
        <v>48.190766666666704</v>
      </c>
      <c r="H322" s="6">
        <f>1+_xlfn.COUNTIFS(A:A,A322,O:O,"&lt;"&amp;O322)</f>
        <v>9</v>
      </c>
      <c r="I322" s="2">
        <f>_xlfn.AVERAGEIF(A:A,A322,G:G)</f>
        <v>49.242907142857135</v>
      </c>
      <c r="J322" s="2">
        <f t="shared" si="40"/>
        <v>-1.0521404761904307</v>
      </c>
      <c r="K322" s="2">
        <f t="shared" si="41"/>
        <v>88.94785952380957</v>
      </c>
      <c r="L322" s="2">
        <f t="shared" si="42"/>
        <v>207.86141246926758</v>
      </c>
      <c r="M322" s="2">
        <f>SUMIF(A:A,A322,L:L)</f>
        <v>3852.062204233813</v>
      </c>
      <c r="N322" s="3">
        <f t="shared" si="43"/>
        <v>0.05396107369211392</v>
      </c>
      <c r="O322" s="7">
        <f t="shared" si="44"/>
        <v>18.53187736229466</v>
      </c>
      <c r="P322" s="3">
        <f t="shared" si="45"/>
        <v>0.05396107369211392</v>
      </c>
      <c r="Q322" s="3">
        <f>IF(ISNUMBER(P322),SUMIF(A:A,A322,P:P),"")</f>
        <v>0.896391629100115</v>
      </c>
      <c r="R322" s="3">
        <f t="shared" si="46"/>
        <v>0.06019810085273251</v>
      </c>
      <c r="S322" s="8">
        <f t="shared" si="47"/>
        <v>16.611819739070857</v>
      </c>
    </row>
    <row r="323" spans="1:19" ht="15">
      <c r="A323" s="1">
        <v>5</v>
      </c>
      <c r="B323" s="5">
        <v>0.8055555555555555</v>
      </c>
      <c r="C323" s="1" t="s">
        <v>19</v>
      </c>
      <c r="D323" s="1">
        <v>6</v>
      </c>
      <c r="E323" s="1">
        <v>11</v>
      </c>
      <c r="F323" s="1" t="s">
        <v>70</v>
      </c>
      <c r="G323" s="2">
        <v>71.6012666666667</v>
      </c>
      <c r="H323" s="6">
        <f>1+_xlfn.COUNTIFS(A:A,A323,O:O,"&lt;"&amp;O323)</f>
        <v>1</v>
      </c>
      <c r="I323" s="2">
        <f>_xlfn.AVERAGEIF(A:A,A323,G:G)</f>
        <v>48.21484444444445</v>
      </c>
      <c r="J323" s="2">
        <f t="shared" si="40"/>
        <v>23.38642222222225</v>
      </c>
      <c r="K323" s="2">
        <f t="shared" si="41"/>
        <v>113.38642222222225</v>
      </c>
      <c r="L323" s="2">
        <f t="shared" si="42"/>
        <v>900.7117943326754</v>
      </c>
      <c r="M323" s="2">
        <f>SUMIF(A:A,A323,L:L)</f>
        <v>4270.455253292741</v>
      </c>
      <c r="N323" s="3">
        <f t="shared" si="43"/>
        <v>0.21091704301038636</v>
      </c>
      <c r="O323" s="7">
        <f t="shared" si="44"/>
        <v>4.741200548458079</v>
      </c>
      <c r="P323" s="3">
        <f t="shared" si="45"/>
        <v>0.21091704301038636</v>
      </c>
      <c r="Q323" s="3">
        <f>IF(ISNUMBER(P323),SUMIF(A:A,A323,P:P),"")</f>
        <v>0.8572649524081374</v>
      </c>
      <c r="R323" s="3">
        <f t="shared" si="46"/>
        <v>0.24603483720861405</v>
      </c>
      <c r="S323" s="8">
        <f t="shared" si="47"/>
        <v>4.06446506253135</v>
      </c>
    </row>
    <row r="324" spans="1:19" ht="15">
      <c r="A324" s="1">
        <v>5</v>
      </c>
      <c r="B324" s="5">
        <v>0.8055555555555555</v>
      </c>
      <c r="C324" s="1" t="s">
        <v>19</v>
      </c>
      <c r="D324" s="1">
        <v>6</v>
      </c>
      <c r="E324" s="1">
        <v>3</v>
      </c>
      <c r="F324" s="1" t="s">
        <v>63</v>
      </c>
      <c r="G324" s="2">
        <v>70.4919</v>
      </c>
      <c r="H324" s="6">
        <f>1+_xlfn.COUNTIFS(A:A,A324,O:O,"&lt;"&amp;O324)</f>
        <v>2</v>
      </c>
      <c r="I324" s="2">
        <f>_xlfn.AVERAGEIF(A:A,A324,G:G)</f>
        <v>48.21484444444445</v>
      </c>
      <c r="J324" s="2">
        <f t="shared" si="40"/>
        <v>22.27705555555555</v>
      </c>
      <c r="K324" s="2">
        <f t="shared" si="41"/>
        <v>112.27705555555555</v>
      </c>
      <c r="L324" s="2">
        <f t="shared" si="42"/>
        <v>842.710374168575</v>
      </c>
      <c r="M324" s="2">
        <f>SUMIF(A:A,A324,L:L)</f>
        <v>4270.455253292741</v>
      </c>
      <c r="N324" s="3">
        <f t="shared" si="43"/>
        <v>0.19733502031634728</v>
      </c>
      <c r="O324" s="7">
        <f t="shared" si="44"/>
        <v>5.067524245807473</v>
      </c>
      <c r="P324" s="3">
        <f t="shared" si="45"/>
        <v>0.19733502031634728</v>
      </c>
      <c r="Q324" s="3">
        <f>IF(ISNUMBER(P324),SUMIF(A:A,A324,P:P),"")</f>
        <v>0.8572649524081374</v>
      </c>
      <c r="R324" s="3">
        <f t="shared" si="46"/>
        <v>0.2301914008755575</v>
      </c>
      <c r="S324" s="8">
        <f t="shared" si="47"/>
        <v>4.344210931409225</v>
      </c>
    </row>
    <row r="325" spans="1:19" ht="15">
      <c r="A325" s="1">
        <v>5</v>
      </c>
      <c r="B325" s="5">
        <v>0.8055555555555555</v>
      </c>
      <c r="C325" s="1" t="s">
        <v>19</v>
      </c>
      <c r="D325" s="1">
        <v>6</v>
      </c>
      <c r="E325" s="1">
        <v>12</v>
      </c>
      <c r="F325" s="1" t="s">
        <v>71</v>
      </c>
      <c r="G325" s="2">
        <v>68.7695666666667</v>
      </c>
      <c r="H325" s="6">
        <f>1+_xlfn.COUNTIFS(A:A,A325,O:O,"&lt;"&amp;O325)</f>
        <v>3</v>
      </c>
      <c r="I325" s="2">
        <f>_xlfn.AVERAGEIF(A:A,A325,G:G)</f>
        <v>48.21484444444445</v>
      </c>
      <c r="J325" s="2">
        <f t="shared" si="40"/>
        <v>20.554722222222253</v>
      </c>
      <c r="K325" s="2">
        <f t="shared" si="41"/>
        <v>110.55472222222225</v>
      </c>
      <c r="L325" s="2">
        <f t="shared" si="42"/>
        <v>759.973324508405</v>
      </c>
      <c r="M325" s="2">
        <f>SUMIF(A:A,A325,L:L)</f>
        <v>4270.455253292741</v>
      </c>
      <c r="N325" s="3">
        <f t="shared" si="43"/>
        <v>0.17796072770518467</v>
      </c>
      <c r="O325" s="7">
        <f t="shared" si="44"/>
        <v>5.619217300890292</v>
      </c>
      <c r="P325" s="3">
        <f t="shared" si="45"/>
        <v>0.17796072770518467</v>
      </c>
      <c r="Q325" s="3">
        <f>IF(ISNUMBER(P325),SUMIF(A:A,A325,P:P),"")</f>
        <v>0.8572649524081374</v>
      </c>
      <c r="R325" s="3">
        <f t="shared" si="46"/>
        <v>0.20759127875842392</v>
      </c>
      <c r="S325" s="8">
        <f t="shared" si="47"/>
        <v>4.817158052018699</v>
      </c>
    </row>
    <row r="326" spans="1:19" ht="15">
      <c r="A326" s="1">
        <v>5</v>
      </c>
      <c r="B326" s="5">
        <v>0.8055555555555555</v>
      </c>
      <c r="C326" s="1" t="s">
        <v>19</v>
      </c>
      <c r="D326" s="1">
        <v>6</v>
      </c>
      <c r="E326" s="1">
        <v>9</v>
      </c>
      <c r="F326" s="1" t="s">
        <v>68</v>
      </c>
      <c r="G326" s="2">
        <v>63.54936666666669</v>
      </c>
      <c r="H326" s="6">
        <f>1+_xlfn.COUNTIFS(A:A,A326,O:O,"&lt;"&amp;O326)</f>
        <v>4</v>
      </c>
      <c r="I326" s="2">
        <f>_xlfn.AVERAGEIF(A:A,A326,G:G)</f>
        <v>48.21484444444445</v>
      </c>
      <c r="J326" s="2">
        <f t="shared" si="40"/>
        <v>15.33452222222224</v>
      </c>
      <c r="K326" s="2">
        <f t="shared" si="41"/>
        <v>105.33452222222223</v>
      </c>
      <c r="L326" s="2">
        <f t="shared" si="42"/>
        <v>555.6126247383994</v>
      </c>
      <c r="M326" s="2">
        <f>SUMIF(A:A,A326,L:L)</f>
        <v>4270.455253292741</v>
      </c>
      <c r="N326" s="3">
        <f t="shared" si="43"/>
        <v>0.13010618114075623</v>
      </c>
      <c r="O326" s="7">
        <f t="shared" si="44"/>
        <v>7.686029912123417</v>
      </c>
      <c r="P326" s="3">
        <f t="shared" si="45"/>
        <v>0.13010618114075623</v>
      </c>
      <c r="Q326" s="3">
        <f>IF(ISNUMBER(P326),SUMIF(A:A,A326,P:P),"")</f>
        <v>0.8572649524081374</v>
      </c>
      <c r="R326" s="3">
        <f t="shared" si="46"/>
        <v>0.1517689260190514</v>
      </c>
      <c r="S326" s="8">
        <f t="shared" si="47"/>
        <v>6.588964066824002</v>
      </c>
    </row>
    <row r="327" spans="1:19" ht="15">
      <c r="A327" s="1">
        <v>5</v>
      </c>
      <c r="B327" s="5">
        <v>0.8055555555555555</v>
      </c>
      <c r="C327" s="1" t="s">
        <v>19</v>
      </c>
      <c r="D327" s="1">
        <v>6</v>
      </c>
      <c r="E327" s="1">
        <v>8</v>
      </c>
      <c r="F327" s="1" t="s">
        <v>67</v>
      </c>
      <c r="G327" s="2">
        <v>56.235133333333295</v>
      </c>
      <c r="H327" s="6">
        <f>1+_xlfn.COUNTIFS(A:A,A327,O:O,"&lt;"&amp;O327)</f>
        <v>5</v>
      </c>
      <c r="I327" s="2">
        <f>_xlfn.AVERAGEIF(A:A,A327,G:G)</f>
        <v>48.21484444444445</v>
      </c>
      <c r="J327" s="2">
        <f t="shared" si="40"/>
        <v>8.020288888888842</v>
      </c>
      <c r="K327" s="2">
        <f t="shared" si="41"/>
        <v>98.02028888888884</v>
      </c>
      <c r="L327" s="2">
        <f t="shared" si="42"/>
        <v>358.2450800522076</v>
      </c>
      <c r="M327" s="2">
        <f>SUMIF(A:A,A327,L:L)</f>
        <v>4270.455253292741</v>
      </c>
      <c r="N327" s="3">
        <f t="shared" si="43"/>
        <v>0.08388920122180936</v>
      </c>
      <c r="O327" s="7">
        <f t="shared" si="44"/>
        <v>11.920485419284477</v>
      </c>
      <c r="P327" s="3">
        <f t="shared" si="45"/>
        <v>0.08388920122180936</v>
      </c>
      <c r="Q327" s="3">
        <f>IF(ISNUMBER(P327),SUMIF(A:A,A327,P:P),"")</f>
        <v>0.8572649524081374</v>
      </c>
      <c r="R327" s="3">
        <f t="shared" si="46"/>
        <v>0.09785679559878979</v>
      </c>
      <c r="S327" s="8">
        <f t="shared" si="47"/>
        <v>10.219014365644803</v>
      </c>
    </row>
    <row r="328" spans="1:19" ht="15">
      <c r="A328" s="1">
        <v>5</v>
      </c>
      <c r="B328" s="5">
        <v>0.8055555555555555</v>
      </c>
      <c r="C328" s="1" t="s">
        <v>19</v>
      </c>
      <c r="D328" s="1">
        <v>6</v>
      </c>
      <c r="E328" s="1">
        <v>5</v>
      </c>
      <c r="F328" s="1" t="s">
        <v>65</v>
      </c>
      <c r="G328" s="2">
        <v>49.8109666666667</v>
      </c>
      <c r="H328" s="6">
        <f>1+_xlfn.COUNTIFS(A:A,A328,O:O,"&lt;"&amp;O328)</f>
        <v>6</v>
      </c>
      <c r="I328" s="2">
        <f>_xlfn.AVERAGEIF(A:A,A328,G:G)</f>
        <v>48.21484444444445</v>
      </c>
      <c r="J328" s="2">
        <f t="shared" si="40"/>
        <v>1.5961222222222489</v>
      </c>
      <c r="K328" s="2">
        <f t="shared" si="41"/>
        <v>91.59612222222225</v>
      </c>
      <c r="L328" s="2">
        <f t="shared" si="42"/>
        <v>243.65842167481944</v>
      </c>
      <c r="M328" s="2">
        <f>SUMIF(A:A,A328,L:L)</f>
        <v>4270.455253292741</v>
      </c>
      <c r="N328" s="3">
        <f t="shared" si="43"/>
        <v>0.05705677901365346</v>
      </c>
      <c r="O328" s="7">
        <f t="shared" si="44"/>
        <v>17.52640119696739</v>
      </c>
      <c r="P328" s="3">
        <f t="shared" si="45"/>
        <v>0.05705677901365346</v>
      </c>
      <c r="Q328" s="3">
        <f>IF(ISNUMBER(P328),SUMIF(A:A,A328,P:P),"")</f>
        <v>0.8572649524081374</v>
      </c>
      <c r="R328" s="3">
        <f t="shared" si="46"/>
        <v>0.06655676153956328</v>
      </c>
      <c r="S328" s="8">
        <f t="shared" si="47"/>
        <v>15.024769488004173</v>
      </c>
    </row>
    <row r="329" spans="1:19" ht="15">
      <c r="A329" s="1">
        <v>5</v>
      </c>
      <c r="B329" s="5">
        <v>0.8055555555555555</v>
      </c>
      <c r="C329" s="1" t="s">
        <v>19</v>
      </c>
      <c r="D329" s="1">
        <v>6</v>
      </c>
      <c r="E329" s="1">
        <v>1</v>
      </c>
      <c r="F329" s="1" t="s">
        <v>61</v>
      </c>
      <c r="G329" s="2">
        <v>31.7352666666667</v>
      </c>
      <c r="H329" s="6">
        <f>1+_xlfn.COUNTIFS(A:A,A329,O:O,"&lt;"&amp;O329)</f>
        <v>10</v>
      </c>
      <c r="I329" s="2">
        <f>_xlfn.AVERAGEIF(A:A,A329,G:G)</f>
        <v>48.21484444444445</v>
      </c>
      <c r="J329" s="2">
        <f t="shared" si="40"/>
        <v>-16.479577777777752</v>
      </c>
      <c r="K329" s="2">
        <f t="shared" si="41"/>
        <v>73.52042222222225</v>
      </c>
      <c r="L329" s="2">
        <f t="shared" si="42"/>
        <v>82.37033280678757</v>
      </c>
      <c r="M329" s="2">
        <f>SUMIF(A:A,A329,L:L)</f>
        <v>4270.455253292741</v>
      </c>
      <c r="N329" s="3">
        <f t="shared" si="43"/>
        <v>0.01928841959959089</v>
      </c>
      <c r="O329" s="7">
        <f t="shared" si="44"/>
        <v>51.844579325784174</v>
      </c>
      <c r="P329" s="3">
        <f t="shared" si="45"/>
      </c>
      <c r="Q329" s="3">
        <f>IF(ISNUMBER(P329),SUMIF(A:A,A329,P:P),"")</f>
      </c>
      <c r="R329" s="3">
        <f t="shared" si="46"/>
      </c>
      <c r="S329" s="8">
        <f t="shared" si="47"/>
      </c>
    </row>
    <row r="330" spans="1:19" ht="15">
      <c r="A330" s="1">
        <v>5</v>
      </c>
      <c r="B330" s="5">
        <v>0.8055555555555555</v>
      </c>
      <c r="C330" s="1" t="s">
        <v>19</v>
      </c>
      <c r="D330" s="1">
        <v>6</v>
      </c>
      <c r="E330" s="1">
        <v>2</v>
      </c>
      <c r="F330" s="1" t="s">
        <v>62</v>
      </c>
      <c r="G330" s="2">
        <v>29.4189666666667</v>
      </c>
      <c r="H330" s="6">
        <f>1+_xlfn.COUNTIFS(A:A,A330,O:O,"&lt;"&amp;O330)</f>
        <v>11</v>
      </c>
      <c r="I330" s="2">
        <f>_xlfn.AVERAGEIF(A:A,A330,G:G)</f>
        <v>48.21484444444445</v>
      </c>
      <c r="J330" s="2">
        <f t="shared" si="40"/>
        <v>-18.79587777777775</v>
      </c>
      <c r="K330" s="2">
        <f t="shared" si="41"/>
        <v>71.20412222222225</v>
      </c>
      <c r="L330" s="2">
        <f t="shared" si="42"/>
        <v>71.68254932063881</v>
      </c>
      <c r="M330" s="2">
        <f>SUMIF(A:A,A330,L:L)</f>
        <v>4270.455253292741</v>
      </c>
      <c r="N330" s="3">
        <f t="shared" si="43"/>
        <v>0.016785692641403484</v>
      </c>
      <c r="O330" s="7">
        <f t="shared" si="44"/>
        <v>59.57454490340221</v>
      </c>
      <c r="P330" s="3">
        <f t="shared" si="45"/>
      </c>
      <c r="Q330" s="3">
        <f>IF(ISNUMBER(P330),SUMIF(A:A,A330,P:P),"")</f>
      </c>
      <c r="R330" s="3">
        <f t="shared" si="46"/>
      </c>
      <c r="S330" s="8">
        <f t="shared" si="47"/>
      </c>
    </row>
    <row r="331" spans="1:19" ht="15">
      <c r="A331" s="1">
        <v>5</v>
      </c>
      <c r="B331" s="5">
        <v>0.8055555555555555</v>
      </c>
      <c r="C331" s="1" t="s">
        <v>19</v>
      </c>
      <c r="D331" s="1">
        <v>6</v>
      </c>
      <c r="E331" s="1">
        <v>4</v>
      </c>
      <c r="F331" s="1" t="s">
        <v>64</v>
      </c>
      <c r="G331" s="2">
        <v>38.8057666666666</v>
      </c>
      <c r="H331" s="6">
        <f>1+_xlfn.COUNTIFS(A:A,A331,O:O,"&lt;"&amp;O331)</f>
        <v>8</v>
      </c>
      <c r="I331" s="2">
        <f>_xlfn.AVERAGEIF(A:A,A331,G:G)</f>
        <v>48.21484444444445</v>
      </c>
      <c r="J331" s="2">
        <f t="shared" si="40"/>
        <v>-9.409077777777853</v>
      </c>
      <c r="K331" s="2">
        <f t="shared" si="41"/>
        <v>80.59092222222215</v>
      </c>
      <c r="L331" s="2">
        <f t="shared" si="42"/>
        <v>125.8958947553648</v>
      </c>
      <c r="M331" s="2">
        <f>SUMIF(A:A,A331,L:L)</f>
        <v>4270.455253292741</v>
      </c>
      <c r="N331" s="3">
        <f t="shared" si="43"/>
        <v>0.02948067297000538</v>
      </c>
      <c r="O331" s="7">
        <f t="shared" si="44"/>
        <v>33.9205282395498</v>
      </c>
      <c r="P331" s="3">
        <f t="shared" si="45"/>
      </c>
      <c r="Q331" s="3">
        <f>IF(ISNUMBER(P331),SUMIF(A:A,A331,P:P),"")</f>
      </c>
      <c r="R331" s="3">
        <f t="shared" si="46"/>
      </c>
      <c r="S331" s="8">
        <f t="shared" si="47"/>
      </c>
    </row>
    <row r="332" spans="1:19" ht="15">
      <c r="A332" s="1">
        <v>5</v>
      </c>
      <c r="B332" s="5">
        <v>0.8055555555555555</v>
      </c>
      <c r="C332" s="1" t="s">
        <v>19</v>
      </c>
      <c r="D332" s="1">
        <v>6</v>
      </c>
      <c r="E332" s="1">
        <v>7</v>
      </c>
      <c r="F332" s="1" t="s">
        <v>66</v>
      </c>
      <c r="G332" s="2">
        <v>46.3441</v>
      </c>
      <c r="H332" s="6">
        <f>1+_xlfn.COUNTIFS(A:A,A332,O:O,"&lt;"&amp;O332)</f>
        <v>7</v>
      </c>
      <c r="I332" s="2">
        <f>_xlfn.AVERAGEIF(A:A,A332,G:G)</f>
        <v>48.21484444444445</v>
      </c>
      <c r="J332" s="2">
        <f t="shared" si="40"/>
        <v>-1.8707444444444548</v>
      </c>
      <c r="K332" s="2">
        <f t="shared" si="41"/>
        <v>88.12925555555555</v>
      </c>
      <c r="L332" s="2">
        <f t="shared" si="42"/>
        <v>197.8987098396458</v>
      </c>
      <c r="M332" s="2">
        <f>SUMIF(A:A,A332,L:L)</f>
        <v>4270.455253292741</v>
      </c>
      <c r="N332" s="3">
        <f t="shared" si="43"/>
        <v>0.046341361307335016</v>
      </c>
      <c r="O332" s="7">
        <f t="shared" si="44"/>
        <v>21.57899491488865</v>
      </c>
      <c r="P332" s="3">
        <f t="shared" si="45"/>
      </c>
      <c r="Q332" s="3">
        <f>IF(ISNUMBER(P332),SUMIF(A:A,A332,P:P),"")</f>
      </c>
      <c r="R332" s="3">
        <f t="shared" si="46"/>
      </c>
      <c r="S332" s="8">
        <f t="shared" si="47"/>
      </c>
    </row>
    <row r="333" spans="1:19" ht="15">
      <c r="A333" s="1">
        <v>5</v>
      </c>
      <c r="B333" s="5">
        <v>0.8055555555555555</v>
      </c>
      <c r="C333" s="1" t="s">
        <v>19</v>
      </c>
      <c r="D333" s="1">
        <v>6</v>
      </c>
      <c r="E333" s="1">
        <v>10</v>
      </c>
      <c r="F333" s="1" t="s">
        <v>69</v>
      </c>
      <c r="G333" s="2">
        <v>17.3728333333333</v>
      </c>
      <c r="H333" s="6">
        <f>1+_xlfn.COUNTIFS(A:A,A333,O:O,"&lt;"&amp;O333)</f>
        <v>12</v>
      </c>
      <c r="I333" s="2">
        <f>_xlfn.AVERAGEIF(A:A,A333,G:G)</f>
        <v>48.21484444444445</v>
      </c>
      <c r="J333" s="2">
        <f t="shared" si="40"/>
        <v>-30.84201111111115</v>
      </c>
      <c r="K333" s="2">
        <f t="shared" si="41"/>
        <v>59.15798888888885</v>
      </c>
      <c r="L333" s="2">
        <f t="shared" si="42"/>
        <v>34.795196071648064</v>
      </c>
      <c r="M333" s="2">
        <f>SUMIF(A:A,A333,L:L)</f>
        <v>4270.455253292741</v>
      </c>
      <c r="N333" s="3">
        <f t="shared" si="43"/>
        <v>0.008147889161189355</v>
      </c>
      <c r="O333" s="7">
        <f t="shared" si="44"/>
        <v>122.73117370855705</v>
      </c>
      <c r="P333" s="3">
        <f t="shared" si="45"/>
      </c>
      <c r="Q333" s="3">
        <f>IF(ISNUMBER(P333),SUMIF(A:A,A333,P:P),"")</f>
      </c>
      <c r="R333" s="3">
        <f t="shared" si="46"/>
      </c>
      <c r="S333" s="8">
        <f t="shared" si="47"/>
      </c>
    </row>
    <row r="334" spans="1:19" ht="15">
      <c r="A334" s="1">
        <v>5</v>
      </c>
      <c r="B334" s="5">
        <v>0.8055555555555555</v>
      </c>
      <c r="C334" s="1" t="s">
        <v>19</v>
      </c>
      <c r="D334" s="1">
        <v>6</v>
      </c>
      <c r="E334" s="1">
        <v>13</v>
      </c>
      <c r="F334" s="1" t="s">
        <v>72</v>
      </c>
      <c r="G334" s="2">
        <v>34.443</v>
      </c>
      <c r="H334" s="6">
        <f>1+_xlfn.COUNTIFS(A:A,A334,O:O,"&lt;"&amp;O334)</f>
        <v>9</v>
      </c>
      <c r="I334" s="2">
        <f>_xlfn.AVERAGEIF(A:A,A334,G:G)</f>
        <v>48.21484444444445</v>
      </c>
      <c r="J334" s="2">
        <f t="shared" si="40"/>
        <v>-13.771844444444454</v>
      </c>
      <c r="K334" s="2">
        <f t="shared" si="41"/>
        <v>76.22815555555555</v>
      </c>
      <c r="L334" s="2">
        <f t="shared" si="42"/>
        <v>96.90095102357456</v>
      </c>
      <c r="M334" s="2">
        <f>SUMIF(A:A,A334,L:L)</f>
        <v>4270.455253292741</v>
      </c>
      <c r="N334" s="3">
        <f t="shared" si="43"/>
        <v>0.022691011912338604</v>
      </c>
      <c r="O334" s="7">
        <f t="shared" si="44"/>
        <v>44.07031312059881</v>
      </c>
      <c r="P334" s="3">
        <f t="shared" si="45"/>
      </c>
      <c r="Q334" s="3">
        <f>IF(ISNUMBER(P334),SUMIF(A:A,A334,P:P),"")</f>
      </c>
      <c r="R334" s="3">
        <f t="shared" si="46"/>
      </c>
      <c r="S334" s="8">
        <f t="shared" si="47"/>
      </c>
    </row>
    <row r="335" spans="1:19" ht="15">
      <c r="A335" s="1">
        <v>16</v>
      </c>
      <c r="B335" s="5">
        <v>0.8194444444444445</v>
      </c>
      <c r="C335" s="1" t="s">
        <v>156</v>
      </c>
      <c r="D335" s="1">
        <v>3</v>
      </c>
      <c r="E335" s="1">
        <v>1</v>
      </c>
      <c r="F335" s="1" t="s">
        <v>187</v>
      </c>
      <c r="G335" s="2">
        <v>68.7046666666666</v>
      </c>
      <c r="H335" s="6">
        <f>1+_xlfn.COUNTIFS(A:A,A335,O:O,"&lt;"&amp;O335)</f>
        <v>1</v>
      </c>
      <c r="I335" s="2">
        <f>_xlfn.AVERAGEIF(A:A,A335,G:G)</f>
        <v>49.65292380952376</v>
      </c>
      <c r="J335" s="2">
        <f t="shared" si="40"/>
        <v>19.051742857142834</v>
      </c>
      <c r="K335" s="2">
        <f t="shared" si="41"/>
        <v>109.05174285714284</v>
      </c>
      <c r="L335" s="2">
        <f t="shared" si="42"/>
        <v>694.4391708772056</v>
      </c>
      <c r="M335" s="2">
        <f>SUMIF(A:A,A335,L:L)</f>
        <v>3925.5321380603013</v>
      </c>
      <c r="N335" s="3">
        <f t="shared" si="43"/>
        <v>0.17690319336433824</v>
      </c>
      <c r="O335" s="7">
        <f t="shared" si="44"/>
        <v>5.652809205882821</v>
      </c>
      <c r="P335" s="3">
        <f t="shared" si="45"/>
        <v>0.17690319336433824</v>
      </c>
      <c r="Q335" s="3">
        <f>IF(ISNUMBER(P335),SUMIF(A:A,A335,P:P),"")</f>
        <v>0.8637201028103454</v>
      </c>
      <c r="R335" s="3">
        <f t="shared" si="46"/>
        <v>0.20481541738896222</v>
      </c>
      <c r="S335" s="8">
        <f t="shared" si="47"/>
        <v>4.882444948472377</v>
      </c>
    </row>
    <row r="336" spans="1:19" ht="15">
      <c r="A336" s="1">
        <v>16</v>
      </c>
      <c r="B336" s="5">
        <v>0.8194444444444445</v>
      </c>
      <c r="C336" s="1" t="s">
        <v>156</v>
      </c>
      <c r="D336" s="1">
        <v>3</v>
      </c>
      <c r="E336" s="1">
        <v>5</v>
      </c>
      <c r="F336" s="1" t="s">
        <v>191</v>
      </c>
      <c r="G336" s="2">
        <v>65.03329999999991</v>
      </c>
      <c r="H336" s="6">
        <f>1+_xlfn.COUNTIFS(A:A,A336,O:O,"&lt;"&amp;O336)</f>
        <v>2</v>
      </c>
      <c r="I336" s="2">
        <f>_xlfn.AVERAGEIF(A:A,A336,G:G)</f>
        <v>49.65292380952376</v>
      </c>
      <c r="J336" s="2">
        <f t="shared" si="40"/>
        <v>15.380376190476149</v>
      </c>
      <c r="K336" s="2">
        <f t="shared" si="41"/>
        <v>105.38037619047614</v>
      </c>
      <c r="L336" s="2">
        <f t="shared" si="42"/>
        <v>557.1433520899284</v>
      </c>
      <c r="M336" s="2">
        <f>SUMIF(A:A,A336,L:L)</f>
        <v>3925.5321380603013</v>
      </c>
      <c r="N336" s="3">
        <f t="shared" si="43"/>
        <v>0.14192810872393624</v>
      </c>
      <c r="O336" s="7">
        <f t="shared" si="44"/>
        <v>7.045820655195905</v>
      </c>
      <c r="P336" s="3">
        <f t="shared" si="45"/>
        <v>0.14192810872393624</v>
      </c>
      <c r="Q336" s="3">
        <f>IF(ISNUMBER(P336),SUMIF(A:A,A336,P:P),"")</f>
        <v>0.8637201028103454</v>
      </c>
      <c r="R336" s="3">
        <f t="shared" si="46"/>
        <v>0.16432187726340397</v>
      </c>
      <c r="S336" s="8">
        <f t="shared" si="47"/>
        <v>6.085616940689062</v>
      </c>
    </row>
    <row r="337" spans="1:19" ht="15">
      <c r="A337" s="1">
        <v>16</v>
      </c>
      <c r="B337" s="5">
        <v>0.8194444444444445</v>
      </c>
      <c r="C337" s="1" t="s">
        <v>156</v>
      </c>
      <c r="D337" s="1">
        <v>3</v>
      </c>
      <c r="E337" s="1">
        <v>3</v>
      </c>
      <c r="F337" s="1" t="s">
        <v>189</v>
      </c>
      <c r="G337" s="2">
        <v>58.982133333333294</v>
      </c>
      <c r="H337" s="6">
        <f>1+_xlfn.COUNTIFS(A:A,A337,O:O,"&lt;"&amp;O337)</f>
        <v>3</v>
      </c>
      <c r="I337" s="2">
        <f>_xlfn.AVERAGEIF(A:A,A337,G:G)</f>
        <v>49.65292380952376</v>
      </c>
      <c r="J337" s="2">
        <f t="shared" si="40"/>
        <v>9.329209523809531</v>
      </c>
      <c r="K337" s="2">
        <f t="shared" si="41"/>
        <v>99.32920952380954</v>
      </c>
      <c r="L337" s="2">
        <f t="shared" si="42"/>
        <v>387.5142302824136</v>
      </c>
      <c r="M337" s="2">
        <f>SUMIF(A:A,A337,L:L)</f>
        <v>3925.5321380603013</v>
      </c>
      <c r="N337" s="3">
        <f t="shared" si="43"/>
        <v>0.09871635657373413</v>
      </c>
      <c r="O337" s="7">
        <f t="shared" si="44"/>
        <v>10.130033509219627</v>
      </c>
      <c r="P337" s="3">
        <f t="shared" si="45"/>
        <v>0.09871635657373413</v>
      </c>
      <c r="Q337" s="3">
        <f>IF(ISNUMBER(P337),SUMIF(A:A,A337,P:P),"")</f>
        <v>0.8637201028103454</v>
      </c>
      <c r="R337" s="3">
        <f t="shared" si="46"/>
        <v>0.11429206782675772</v>
      </c>
      <c r="S337" s="8">
        <f t="shared" si="47"/>
        <v>8.74951358405542</v>
      </c>
    </row>
    <row r="338" spans="1:19" ht="15">
      <c r="A338" s="1">
        <v>16</v>
      </c>
      <c r="B338" s="5">
        <v>0.8194444444444445</v>
      </c>
      <c r="C338" s="1" t="s">
        <v>156</v>
      </c>
      <c r="D338" s="1">
        <v>3</v>
      </c>
      <c r="E338" s="1">
        <v>12</v>
      </c>
      <c r="F338" s="1" t="s">
        <v>198</v>
      </c>
      <c r="G338" s="2">
        <v>58.1437333333333</v>
      </c>
      <c r="H338" s="6">
        <f>1+_xlfn.COUNTIFS(A:A,A338,O:O,"&lt;"&amp;O338)</f>
        <v>4</v>
      </c>
      <c r="I338" s="2">
        <f>_xlfn.AVERAGEIF(A:A,A338,G:G)</f>
        <v>49.65292380952376</v>
      </c>
      <c r="J338" s="2">
        <f t="shared" si="40"/>
        <v>8.490809523809538</v>
      </c>
      <c r="K338" s="2">
        <f t="shared" si="41"/>
        <v>98.49080952380953</v>
      </c>
      <c r="L338" s="2">
        <f t="shared" si="42"/>
        <v>368.5028963473802</v>
      </c>
      <c r="M338" s="2">
        <f>SUMIF(A:A,A338,L:L)</f>
        <v>3925.5321380603013</v>
      </c>
      <c r="N338" s="3">
        <f t="shared" si="43"/>
        <v>0.09387336121249189</v>
      </c>
      <c r="O338" s="7">
        <f t="shared" si="44"/>
        <v>10.65264934677686</v>
      </c>
      <c r="P338" s="3">
        <f t="shared" si="45"/>
        <v>0.09387336121249189</v>
      </c>
      <c r="Q338" s="3">
        <f>IF(ISNUMBER(P338),SUMIF(A:A,A338,P:P),"")</f>
        <v>0.8637201028103454</v>
      </c>
      <c r="R338" s="3">
        <f t="shared" si="46"/>
        <v>0.10868493266169178</v>
      </c>
      <c r="S338" s="8">
        <f t="shared" si="47"/>
        <v>9.200907389000669</v>
      </c>
    </row>
    <row r="339" spans="1:19" ht="15">
      <c r="A339" s="1">
        <v>16</v>
      </c>
      <c r="B339" s="5">
        <v>0.8194444444444445</v>
      </c>
      <c r="C339" s="1" t="s">
        <v>156</v>
      </c>
      <c r="D339" s="1">
        <v>3</v>
      </c>
      <c r="E339" s="1">
        <v>4</v>
      </c>
      <c r="F339" s="1" t="s">
        <v>190</v>
      </c>
      <c r="G339" s="2">
        <v>57.64956666666669</v>
      </c>
      <c r="H339" s="6">
        <f>1+_xlfn.COUNTIFS(A:A,A339,O:O,"&lt;"&amp;O339)</f>
        <v>5</v>
      </c>
      <c r="I339" s="2">
        <f>_xlfn.AVERAGEIF(A:A,A339,G:G)</f>
        <v>49.65292380952376</v>
      </c>
      <c r="J339" s="2">
        <f t="shared" si="40"/>
        <v>7.99664285714293</v>
      </c>
      <c r="K339" s="2">
        <f t="shared" si="41"/>
        <v>97.99664285714293</v>
      </c>
      <c r="L339" s="2">
        <f t="shared" si="42"/>
        <v>357.73717596274656</v>
      </c>
      <c r="M339" s="2">
        <f>SUMIF(A:A,A339,L:L)</f>
        <v>3925.5321380603013</v>
      </c>
      <c r="N339" s="3">
        <f t="shared" si="43"/>
        <v>0.09113087433275047</v>
      </c>
      <c r="O339" s="7">
        <f t="shared" si="44"/>
        <v>10.973229515483993</v>
      </c>
      <c r="P339" s="3">
        <f t="shared" si="45"/>
        <v>0.09113087433275047</v>
      </c>
      <c r="Q339" s="3">
        <f>IF(ISNUMBER(P339),SUMIF(A:A,A339,P:P),"")</f>
        <v>0.8637201028103454</v>
      </c>
      <c r="R339" s="3">
        <f t="shared" si="46"/>
        <v>0.10550972940913576</v>
      </c>
      <c r="S339" s="8">
        <f t="shared" si="47"/>
        <v>9.477798925275351</v>
      </c>
    </row>
    <row r="340" spans="1:19" ht="15">
      <c r="A340" s="1">
        <v>16</v>
      </c>
      <c r="B340" s="5">
        <v>0.8194444444444445</v>
      </c>
      <c r="C340" s="1" t="s">
        <v>156</v>
      </c>
      <c r="D340" s="1">
        <v>3</v>
      </c>
      <c r="E340" s="1">
        <v>9</v>
      </c>
      <c r="F340" s="1" t="s">
        <v>195</v>
      </c>
      <c r="G340" s="2">
        <v>55.449999999999896</v>
      </c>
      <c r="H340" s="6">
        <f>1+_xlfn.COUNTIFS(A:A,A340,O:O,"&lt;"&amp;O340)</f>
        <v>6</v>
      </c>
      <c r="I340" s="2">
        <f>_xlfn.AVERAGEIF(A:A,A340,G:G)</f>
        <v>49.65292380952376</v>
      </c>
      <c r="J340" s="2">
        <f aca="true" t="shared" si="48" ref="J340:J395">G340-I340</f>
        <v>5.797076190476133</v>
      </c>
      <c r="K340" s="2">
        <f aca="true" t="shared" si="49" ref="K340:K395">90+J340</f>
        <v>95.79707619047613</v>
      </c>
      <c r="L340" s="2">
        <f aca="true" t="shared" si="50" ref="L340:L395">EXP(0.06*K340)</f>
        <v>313.5079038596114</v>
      </c>
      <c r="M340" s="2">
        <f>SUMIF(A:A,A340,L:L)</f>
        <v>3925.5321380603013</v>
      </c>
      <c r="N340" s="3">
        <f aca="true" t="shared" si="51" ref="N340:N395">L340/M340</f>
        <v>0.07986379752695723</v>
      </c>
      <c r="O340" s="7">
        <f aca="true" t="shared" si="52" ref="O340:O395">1/N340</f>
        <v>12.521317930849206</v>
      </c>
      <c r="P340" s="3">
        <f aca="true" t="shared" si="53" ref="P340:P395">IF(O340&gt;21,"",N340)</f>
        <v>0.07986379752695723</v>
      </c>
      <c r="Q340" s="3">
        <f>IF(ISNUMBER(P340),SUMIF(A:A,A340,P:P),"")</f>
        <v>0.8637201028103454</v>
      </c>
      <c r="R340" s="3">
        <f aca="true" t="shared" si="54" ref="R340:R395">_xlfn.IFERROR(P340*(1/Q340),"")</f>
        <v>0.09246490531724214</v>
      </c>
      <c r="S340" s="8">
        <f aca="true" t="shared" si="55" ref="S340:S395">_xlfn.IFERROR(1/R340,"")</f>
        <v>10.814914010554098</v>
      </c>
    </row>
    <row r="341" spans="1:19" ht="15">
      <c r="A341" s="1">
        <v>16</v>
      </c>
      <c r="B341" s="5">
        <v>0.8194444444444445</v>
      </c>
      <c r="C341" s="1" t="s">
        <v>156</v>
      </c>
      <c r="D341" s="1">
        <v>3</v>
      </c>
      <c r="E341" s="1">
        <v>2</v>
      </c>
      <c r="F341" s="1" t="s">
        <v>188</v>
      </c>
      <c r="G341" s="2">
        <v>53.6659666666666</v>
      </c>
      <c r="H341" s="6">
        <f>1+_xlfn.COUNTIFS(A:A,A341,O:O,"&lt;"&amp;O341)</f>
        <v>7</v>
      </c>
      <c r="I341" s="2">
        <f>_xlfn.AVERAGEIF(A:A,A341,G:G)</f>
        <v>49.65292380952376</v>
      </c>
      <c r="J341" s="2">
        <f t="shared" si="48"/>
        <v>4.013042857142835</v>
      </c>
      <c r="K341" s="2">
        <f t="shared" si="49"/>
        <v>94.01304285714284</v>
      </c>
      <c r="L341" s="2">
        <f t="shared" si="50"/>
        <v>281.6830693658766</v>
      </c>
      <c r="M341" s="2">
        <f>SUMIF(A:A,A341,L:L)</f>
        <v>3925.5321380603013</v>
      </c>
      <c r="N341" s="3">
        <f t="shared" si="51"/>
        <v>0.07175665857752037</v>
      </c>
      <c r="O341" s="7">
        <f t="shared" si="52"/>
        <v>13.935988935712176</v>
      </c>
      <c r="P341" s="3">
        <f t="shared" si="53"/>
        <v>0.07175665857752037</v>
      </c>
      <c r="Q341" s="3">
        <f>IF(ISNUMBER(P341),SUMIF(A:A,A341,P:P),"")</f>
        <v>0.8637201028103454</v>
      </c>
      <c r="R341" s="3">
        <f t="shared" si="54"/>
        <v>0.08307860190360372</v>
      </c>
      <c r="S341" s="8">
        <f t="shared" si="55"/>
        <v>12.036793796317157</v>
      </c>
    </row>
    <row r="342" spans="1:19" ht="15">
      <c r="A342" s="1">
        <v>16</v>
      </c>
      <c r="B342" s="5">
        <v>0.8194444444444445</v>
      </c>
      <c r="C342" s="1" t="s">
        <v>156</v>
      </c>
      <c r="D342" s="1">
        <v>3</v>
      </c>
      <c r="E342" s="1">
        <v>7</v>
      </c>
      <c r="F342" s="1" t="s">
        <v>193</v>
      </c>
      <c r="G342" s="2">
        <v>50.653499999999994</v>
      </c>
      <c r="H342" s="6">
        <f>1+_xlfn.COUNTIFS(A:A,A342,O:O,"&lt;"&amp;O342)</f>
        <v>8</v>
      </c>
      <c r="I342" s="2">
        <f>_xlfn.AVERAGEIF(A:A,A342,G:G)</f>
        <v>49.65292380952376</v>
      </c>
      <c r="J342" s="2">
        <f t="shared" si="48"/>
        <v>1.000576190476231</v>
      </c>
      <c r="K342" s="2">
        <f t="shared" si="49"/>
        <v>91.00057619047624</v>
      </c>
      <c r="L342" s="2">
        <f t="shared" si="50"/>
        <v>235.10555215954687</v>
      </c>
      <c r="M342" s="2">
        <f>SUMIF(A:A,A342,L:L)</f>
        <v>3925.5321380603013</v>
      </c>
      <c r="N342" s="3">
        <f t="shared" si="51"/>
        <v>0.05989138386616753</v>
      </c>
      <c r="O342" s="7">
        <f t="shared" si="52"/>
        <v>16.69689253189718</v>
      </c>
      <c r="P342" s="3">
        <f t="shared" si="53"/>
        <v>0.05989138386616753</v>
      </c>
      <c r="Q342" s="3">
        <f>IF(ISNUMBER(P342),SUMIF(A:A,A342,P:P),"")</f>
        <v>0.8637201028103454</v>
      </c>
      <c r="R342" s="3">
        <f t="shared" si="54"/>
        <v>0.06934119475892112</v>
      </c>
      <c r="S342" s="8">
        <f t="shared" si="55"/>
        <v>14.421441734263523</v>
      </c>
    </row>
    <row r="343" spans="1:19" ht="15">
      <c r="A343" s="1">
        <v>16</v>
      </c>
      <c r="B343" s="5">
        <v>0.8194444444444445</v>
      </c>
      <c r="C343" s="1" t="s">
        <v>156</v>
      </c>
      <c r="D343" s="1">
        <v>3</v>
      </c>
      <c r="E343" s="1">
        <v>6</v>
      </c>
      <c r="F343" s="1" t="s">
        <v>192</v>
      </c>
      <c r="G343" s="2">
        <v>47.5300666666667</v>
      </c>
      <c r="H343" s="6">
        <f>1+_xlfn.COUNTIFS(A:A,A343,O:O,"&lt;"&amp;O343)</f>
        <v>9</v>
      </c>
      <c r="I343" s="2">
        <f>_xlfn.AVERAGEIF(A:A,A343,G:G)</f>
        <v>49.65292380952376</v>
      </c>
      <c r="J343" s="2">
        <f t="shared" si="48"/>
        <v>-2.1228571428570646</v>
      </c>
      <c r="K343" s="2">
        <f t="shared" si="49"/>
        <v>87.87714285714293</v>
      </c>
      <c r="L343" s="2">
        <f t="shared" si="50"/>
        <v>194.92767092604916</v>
      </c>
      <c r="M343" s="2">
        <f>SUMIF(A:A,A343,L:L)</f>
        <v>3925.5321380603013</v>
      </c>
      <c r="N343" s="3">
        <f t="shared" si="51"/>
        <v>0.049656368632449294</v>
      </c>
      <c r="O343" s="7">
        <f t="shared" si="52"/>
        <v>20.13840374437939</v>
      </c>
      <c r="P343" s="3">
        <f t="shared" si="53"/>
        <v>0.049656368632449294</v>
      </c>
      <c r="Q343" s="3">
        <f>IF(ISNUMBER(P343),SUMIF(A:A,A343,P:P),"")</f>
        <v>0.8637201028103454</v>
      </c>
      <c r="R343" s="3">
        <f t="shared" si="54"/>
        <v>0.05749127347028159</v>
      </c>
      <c r="S343" s="8">
        <f t="shared" si="55"/>
        <v>17.39394415253161</v>
      </c>
    </row>
    <row r="344" spans="1:19" ht="15">
      <c r="A344" s="1">
        <v>16</v>
      </c>
      <c r="B344" s="5">
        <v>0.8194444444444445</v>
      </c>
      <c r="C344" s="1" t="s">
        <v>156</v>
      </c>
      <c r="D344" s="1">
        <v>3</v>
      </c>
      <c r="E344" s="1">
        <v>8</v>
      </c>
      <c r="F344" s="1" t="s">
        <v>194</v>
      </c>
      <c r="G344" s="2">
        <v>36.5559666666666</v>
      </c>
      <c r="H344" s="6">
        <f>1+_xlfn.COUNTIFS(A:A,A344,O:O,"&lt;"&amp;O344)</f>
        <v>13</v>
      </c>
      <c r="I344" s="2">
        <f>_xlfn.AVERAGEIF(A:A,A344,G:G)</f>
        <v>49.65292380952376</v>
      </c>
      <c r="J344" s="2">
        <f t="shared" si="48"/>
        <v>-13.096957142857164</v>
      </c>
      <c r="K344" s="2">
        <f t="shared" si="49"/>
        <v>76.90304285714284</v>
      </c>
      <c r="L344" s="2">
        <f t="shared" si="50"/>
        <v>100.90531192638224</v>
      </c>
      <c r="M344" s="2">
        <f>SUMIF(A:A,A344,L:L)</f>
        <v>3925.5321380603013</v>
      </c>
      <c r="N344" s="3">
        <f t="shared" si="51"/>
        <v>0.025704874747565293</v>
      </c>
      <c r="O344" s="7">
        <f t="shared" si="52"/>
        <v>38.90312673453963</v>
      </c>
      <c r="P344" s="3">
        <f t="shared" si="53"/>
      </c>
      <c r="Q344" s="3">
        <f>IF(ISNUMBER(P344),SUMIF(A:A,A344,P:P),"")</f>
      </c>
      <c r="R344" s="3">
        <f t="shared" si="54"/>
      </c>
      <c r="S344" s="8">
        <f t="shared" si="55"/>
      </c>
    </row>
    <row r="345" spans="1:19" ht="15">
      <c r="A345" s="1">
        <v>16</v>
      </c>
      <c r="B345" s="5">
        <v>0.8194444444444445</v>
      </c>
      <c r="C345" s="1" t="s">
        <v>156</v>
      </c>
      <c r="D345" s="1">
        <v>3</v>
      </c>
      <c r="E345" s="1">
        <v>10</v>
      </c>
      <c r="F345" s="1" t="s">
        <v>196</v>
      </c>
      <c r="G345" s="2">
        <v>45.1802</v>
      </c>
      <c r="H345" s="6">
        <f>1+_xlfn.COUNTIFS(A:A,A345,O:O,"&lt;"&amp;O345)</f>
        <v>10</v>
      </c>
      <c r="I345" s="2">
        <f>_xlfn.AVERAGEIF(A:A,A345,G:G)</f>
        <v>49.65292380952376</v>
      </c>
      <c r="J345" s="2">
        <f t="shared" si="48"/>
        <v>-4.472723809523764</v>
      </c>
      <c r="K345" s="2">
        <f t="shared" si="49"/>
        <v>85.52727619047624</v>
      </c>
      <c r="L345" s="2">
        <f t="shared" si="50"/>
        <v>169.29395309960108</v>
      </c>
      <c r="M345" s="2">
        <f>SUMIF(A:A,A345,L:L)</f>
        <v>3925.5321380603013</v>
      </c>
      <c r="N345" s="3">
        <f t="shared" si="51"/>
        <v>0.043126370424584844</v>
      </c>
      <c r="O345" s="7">
        <f t="shared" si="52"/>
        <v>23.187668940253197</v>
      </c>
      <c r="P345" s="3">
        <f t="shared" si="53"/>
      </c>
      <c r="Q345" s="3">
        <f>IF(ISNUMBER(P345),SUMIF(A:A,A345,P:P),"")</f>
      </c>
      <c r="R345" s="3">
        <f t="shared" si="54"/>
      </c>
      <c r="S345" s="8">
        <f t="shared" si="55"/>
      </c>
    </row>
    <row r="346" spans="1:19" ht="15">
      <c r="A346" s="1">
        <v>16</v>
      </c>
      <c r="B346" s="5">
        <v>0.8194444444444445</v>
      </c>
      <c r="C346" s="1" t="s">
        <v>156</v>
      </c>
      <c r="D346" s="1">
        <v>3</v>
      </c>
      <c r="E346" s="1">
        <v>11</v>
      </c>
      <c r="F346" s="1" t="s">
        <v>197</v>
      </c>
      <c r="G346" s="2">
        <v>20.949</v>
      </c>
      <c r="H346" s="6">
        <f>1+_xlfn.COUNTIFS(A:A,A346,O:O,"&lt;"&amp;O346)</f>
        <v>14</v>
      </c>
      <c r="I346" s="2">
        <f>_xlfn.AVERAGEIF(A:A,A346,G:G)</f>
        <v>49.65292380952376</v>
      </c>
      <c r="J346" s="2">
        <f t="shared" si="48"/>
        <v>-28.70392380952376</v>
      </c>
      <c r="K346" s="2">
        <f t="shared" si="49"/>
        <v>61.29607619047624</v>
      </c>
      <c r="L346" s="2">
        <f t="shared" si="50"/>
        <v>39.557866376045304</v>
      </c>
      <c r="M346" s="2">
        <f>SUMIF(A:A,A346,L:L)</f>
        <v>3925.5321380603013</v>
      </c>
      <c r="N346" s="3">
        <f t="shared" si="51"/>
        <v>0.010077071078468303</v>
      </c>
      <c r="O346" s="7">
        <f t="shared" si="52"/>
        <v>99.23518373674092</v>
      </c>
      <c r="P346" s="3">
        <f t="shared" si="53"/>
      </c>
      <c r="Q346" s="3">
        <f>IF(ISNUMBER(P346),SUMIF(A:A,A346,P:P),"")</f>
      </c>
      <c r="R346" s="3">
        <f t="shared" si="54"/>
      </c>
      <c r="S346" s="8">
        <f t="shared" si="55"/>
      </c>
    </row>
    <row r="347" spans="1:19" ht="15">
      <c r="A347" s="1">
        <v>16</v>
      </c>
      <c r="B347" s="5">
        <v>0.8194444444444445</v>
      </c>
      <c r="C347" s="1" t="s">
        <v>156</v>
      </c>
      <c r="D347" s="1">
        <v>3</v>
      </c>
      <c r="E347" s="1">
        <v>13</v>
      </c>
      <c r="F347" s="1" t="s">
        <v>199</v>
      </c>
      <c r="G347" s="2">
        <v>39.7742</v>
      </c>
      <c r="H347" s="6">
        <f>1+_xlfn.COUNTIFS(A:A,A347,O:O,"&lt;"&amp;O347)</f>
        <v>11</v>
      </c>
      <c r="I347" s="2">
        <f>_xlfn.AVERAGEIF(A:A,A347,G:G)</f>
        <v>49.65292380952376</v>
      </c>
      <c r="J347" s="2">
        <f t="shared" si="48"/>
        <v>-9.878723809523763</v>
      </c>
      <c r="K347" s="2">
        <f t="shared" si="49"/>
        <v>80.12127619047624</v>
      </c>
      <c r="L347" s="2">
        <f t="shared" si="50"/>
        <v>122.39782146467014</v>
      </c>
      <c r="M347" s="2">
        <f>SUMIF(A:A,A347,L:L)</f>
        <v>3925.5321380603013</v>
      </c>
      <c r="N347" s="3">
        <f t="shared" si="51"/>
        <v>0.031179931066657837</v>
      </c>
      <c r="O347" s="7">
        <f t="shared" si="52"/>
        <v>32.071911828866966</v>
      </c>
      <c r="P347" s="3">
        <f t="shared" si="53"/>
      </c>
      <c r="Q347" s="3">
        <f>IF(ISNUMBER(P347),SUMIF(A:A,A347,P:P),"")</f>
      </c>
      <c r="R347" s="3">
        <f t="shared" si="54"/>
      </c>
      <c r="S347" s="8">
        <f t="shared" si="55"/>
      </c>
    </row>
    <row r="348" spans="1:19" ht="15">
      <c r="A348" s="1">
        <v>16</v>
      </c>
      <c r="B348" s="5">
        <v>0.8194444444444445</v>
      </c>
      <c r="C348" s="1" t="s">
        <v>156</v>
      </c>
      <c r="D348" s="1">
        <v>3</v>
      </c>
      <c r="E348" s="1">
        <v>14</v>
      </c>
      <c r="F348" s="1" t="s">
        <v>186</v>
      </c>
      <c r="G348" s="2">
        <v>36.8686333333333</v>
      </c>
      <c r="H348" s="6">
        <f>1+_xlfn.COUNTIFS(A:A,A348,O:O,"&lt;"&amp;O348)</f>
        <v>12</v>
      </c>
      <c r="I348" s="2">
        <f>_xlfn.AVERAGEIF(A:A,A348,G:G)</f>
        <v>49.65292380952376</v>
      </c>
      <c r="J348" s="2">
        <f t="shared" si="48"/>
        <v>-12.784290476190463</v>
      </c>
      <c r="K348" s="2">
        <f t="shared" si="49"/>
        <v>77.21570952380954</v>
      </c>
      <c r="L348" s="2">
        <f t="shared" si="50"/>
        <v>102.81616332284439</v>
      </c>
      <c r="M348" s="2">
        <f>SUMIF(A:A,A348,L:L)</f>
        <v>3925.5321380603013</v>
      </c>
      <c r="N348" s="3">
        <f t="shared" si="51"/>
        <v>0.026191649872378396</v>
      </c>
      <c r="O348" s="7">
        <f t="shared" si="52"/>
        <v>38.18010720487661</v>
      </c>
      <c r="P348" s="3">
        <f t="shared" si="53"/>
      </c>
      <c r="Q348" s="3">
        <f>IF(ISNUMBER(P348),SUMIF(A:A,A348,P:P),"")</f>
      </c>
      <c r="R348" s="3">
        <f t="shared" si="54"/>
      </c>
      <c r="S348" s="8">
        <f t="shared" si="55"/>
      </c>
    </row>
    <row r="349" spans="1:19" ht="15">
      <c r="A349" s="1">
        <v>6</v>
      </c>
      <c r="B349" s="5">
        <v>0.8333333333333334</v>
      </c>
      <c r="C349" s="1" t="s">
        <v>19</v>
      </c>
      <c r="D349" s="1">
        <v>7</v>
      </c>
      <c r="E349" s="1">
        <v>3</v>
      </c>
      <c r="F349" s="1" t="s">
        <v>75</v>
      </c>
      <c r="G349" s="2">
        <v>71.6237</v>
      </c>
      <c r="H349" s="6">
        <f>1+_xlfn.COUNTIFS(A:A,A349,O:O,"&lt;"&amp;O349)</f>
        <v>1</v>
      </c>
      <c r="I349" s="2">
        <f>_xlfn.AVERAGEIF(A:A,A349,G:G)</f>
        <v>47.56191666666666</v>
      </c>
      <c r="J349" s="2">
        <f t="shared" si="48"/>
        <v>24.061783333333338</v>
      </c>
      <c r="K349" s="2">
        <f t="shared" si="49"/>
        <v>114.06178333333334</v>
      </c>
      <c r="L349" s="2">
        <f t="shared" si="50"/>
        <v>937.9597146972745</v>
      </c>
      <c r="M349" s="2">
        <f>SUMIF(A:A,A349,L:L)</f>
        <v>3759.6435006454744</v>
      </c>
      <c r="N349" s="3">
        <f t="shared" si="51"/>
        <v>0.24948102513875076</v>
      </c>
      <c r="O349" s="7">
        <f t="shared" si="52"/>
        <v>4.008320871071628</v>
      </c>
      <c r="P349" s="3">
        <f t="shared" si="53"/>
        <v>0.24948102513875076</v>
      </c>
      <c r="Q349" s="3">
        <f>IF(ISNUMBER(P349),SUMIF(A:A,A349,P:P),"")</f>
        <v>0.8699572141897726</v>
      </c>
      <c r="R349" s="3">
        <f t="shared" si="54"/>
        <v>0.2867739022902441</v>
      </c>
      <c r="S349" s="8">
        <f t="shared" si="55"/>
        <v>3.487067658576195</v>
      </c>
    </row>
    <row r="350" spans="1:19" ht="15">
      <c r="A350" s="1">
        <v>6</v>
      </c>
      <c r="B350" s="5">
        <v>0.8333333333333334</v>
      </c>
      <c r="C350" s="1" t="s">
        <v>19</v>
      </c>
      <c r="D350" s="1">
        <v>7</v>
      </c>
      <c r="E350" s="1">
        <v>2</v>
      </c>
      <c r="F350" s="1" t="s">
        <v>74</v>
      </c>
      <c r="G350" s="2">
        <v>62.060566666666595</v>
      </c>
      <c r="H350" s="6">
        <f>1+_xlfn.COUNTIFS(A:A,A350,O:O,"&lt;"&amp;O350)</f>
        <v>2</v>
      </c>
      <c r="I350" s="2">
        <f>_xlfn.AVERAGEIF(A:A,A350,G:G)</f>
        <v>47.56191666666666</v>
      </c>
      <c r="J350" s="2">
        <f t="shared" si="48"/>
        <v>14.498649999999934</v>
      </c>
      <c r="K350" s="2">
        <f t="shared" si="49"/>
        <v>104.49864999999994</v>
      </c>
      <c r="L350" s="2">
        <f t="shared" si="50"/>
        <v>528.4345729437006</v>
      </c>
      <c r="M350" s="2">
        <f>SUMIF(A:A,A350,L:L)</f>
        <v>3759.6435006454744</v>
      </c>
      <c r="N350" s="3">
        <f t="shared" si="51"/>
        <v>0.1405544363057232</v>
      </c>
      <c r="O350" s="7">
        <f t="shared" si="52"/>
        <v>7.114681160435782</v>
      </c>
      <c r="P350" s="3">
        <f t="shared" si="53"/>
        <v>0.1405544363057232</v>
      </c>
      <c r="Q350" s="3">
        <f>IF(ISNUMBER(P350),SUMIF(A:A,A350,P:P),"")</f>
        <v>0.8699572141897726</v>
      </c>
      <c r="R350" s="3">
        <f t="shared" si="54"/>
        <v>0.1615647689485826</v>
      </c>
      <c r="S350" s="8">
        <f t="shared" si="55"/>
        <v>6.189468202181172</v>
      </c>
    </row>
    <row r="351" spans="1:19" ht="15">
      <c r="A351" s="1">
        <v>6</v>
      </c>
      <c r="B351" s="5">
        <v>0.8333333333333334</v>
      </c>
      <c r="C351" s="1" t="s">
        <v>19</v>
      </c>
      <c r="D351" s="1">
        <v>7</v>
      </c>
      <c r="E351" s="1">
        <v>9</v>
      </c>
      <c r="F351" s="1" t="s">
        <v>80</v>
      </c>
      <c r="G351" s="2">
        <v>61.395666666666706</v>
      </c>
      <c r="H351" s="6">
        <f>1+_xlfn.COUNTIFS(A:A,A351,O:O,"&lt;"&amp;O351)</f>
        <v>3</v>
      </c>
      <c r="I351" s="2">
        <f>_xlfn.AVERAGEIF(A:A,A351,G:G)</f>
        <v>47.56191666666666</v>
      </c>
      <c r="J351" s="2">
        <f t="shared" si="48"/>
        <v>13.833750000000045</v>
      </c>
      <c r="K351" s="2">
        <f t="shared" si="49"/>
        <v>103.83375000000004</v>
      </c>
      <c r="L351" s="2">
        <f t="shared" si="50"/>
        <v>507.7681775415571</v>
      </c>
      <c r="M351" s="2">
        <f>SUMIF(A:A,A351,L:L)</f>
        <v>3759.6435006454744</v>
      </c>
      <c r="N351" s="3">
        <f t="shared" si="51"/>
        <v>0.13505753336835818</v>
      </c>
      <c r="O351" s="7">
        <f t="shared" si="52"/>
        <v>7.404251914423635</v>
      </c>
      <c r="P351" s="3">
        <f t="shared" si="53"/>
        <v>0.13505753336835818</v>
      </c>
      <c r="Q351" s="3">
        <f>IF(ISNUMBER(P351),SUMIF(A:A,A351,P:P),"")</f>
        <v>0.8699572141897726</v>
      </c>
      <c r="R351" s="3">
        <f t="shared" si="54"/>
        <v>0.15524617896771267</v>
      </c>
      <c r="S351" s="8">
        <f t="shared" si="55"/>
        <v>6.441382368631276</v>
      </c>
    </row>
    <row r="352" spans="1:19" ht="15">
      <c r="A352" s="1">
        <v>6</v>
      </c>
      <c r="B352" s="5">
        <v>0.8333333333333334</v>
      </c>
      <c r="C352" s="1" t="s">
        <v>19</v>
      </c>
      <c r="D352" s="1">
        <v>7</v>
      </c>
      <c r="E352" s="1">
        <v>6</v>
      </c>
      <c r="F352" s="1" t="s">
        <v>78</v>
      </c>
      <c r="G352" s="2">
        <v>59.2057333333333</v>
      </c>
      <c r="H352" s="6">
        <f>1+_xlfn.COUNTIFS(A:A,A352,O:O,"&lt;"&amp;O352)</f>
        <v>4</v>
      </c>
      <c r="I352" s="2">
        <f>_xlfn.AVERAGEIF(A:A,A352,G:G)</f>
        <v>47.56191666666666</v>
      </c>
      <c r="J352" s="2">
        <f t="shared" si="48"/>
        <v>11.643816666666638</v>
      </c>
      <c r="K352" s="2">
        <f t="shared" si="49"/>
        <v>101.64381666666664</v>
      </c>
      <c r="L352" s="2">
        <f t="shared" si="50"/>
        <v>445.246917914576</v>
      </c>
      <c r="M352" s="2">
        <f>SUMIF(A:A,A352,L:L)</f>
        <v>3759.6435006454744</v>
      </c>
      <c r="N352" s="3">
        <f t="shared" si="51"/>
        <v>0.1184279620762271</v>
      </c>
      <c r="O352" s="7">
        <f t="shared" si="52"/>
        <v>8.443951770075568</v>
      </c>
      <c r="P352" s="3">
        <f t="shared" si="53"/>
        <v>0.1184279620762271</v>
      </c>
      <c r="Q352" s="3">
        <f>IF(ISNUMBER(P352),SUMIF(A:A,A352,P:P),"")</f>
        <v>0.8699572141897726</v>
      </c>
      <c r="R352" s="3">
        <f t="shared" si="54"/>
        <v>0.13613078912912285</v>
      </c>
      <c r="S352" s="8">
        <f t="shared" si="55"/>
        <v>7.34587675864774</v>
      </c>
    </row>
    <row r="353" spans="1:19" ht="15">
      <c r="A353" s="1">
        <v>6</v>
      </c>
      <c r="B353" s="5">
        <v>0.8333333333333334</v>
      </c>
      <c r="C353" s="1" t="s">
        <v>19</v>
      </c>
      <c r="D353" s="1">
        <v>7</v>
      </c>
      <c r="E353" s="1">
        <v>5</v>
      </c>
      <c r="F353" s="1" t="s">
        <v>77</v>
      </c>
      <c r="G353" s="2">
        <v>55.6606333333333</v>
      </c>
      <c r="H353" s="6">
        <f>1+_xlfn.COUNTIFS(A:A,A353,O:O,"&lt;"&amp;O353)</f>
        <v>5</v>
      </c>
      <c r="I353" s="2">
        <f>_xlfn.AVERAGEIF(A:A,A353,G:G)</f>
        <v>47.56191666666666</v>
      </c>
      <c r="J353" s="2">
        <f t="shared" si="48"/>
        <v>8.09871666666664</v>
      </c>
      <c r="K353" s="2">
        <f t="shared" si="49"/>
        <v>98.09871666666663</v>
      </c>
      <c r="L353" s="2">
        <f t="shared" si="50"/>
        <v>359.93483457661654</v>
      </c>
      <c r="M353" s="2">
        <f>SUMIF(A:A,A353,L:L)</f>
        <v>3759.6435006454744</v>
      </c>
      <c r="N353" s="3">
        <f t="shared" si="51"/>
        <v>0.0957364267422752</v>
      </c>
      <c r="O353" s="7">
        <f t="shared" si="52"/>
        <v>10.445344933251212</v>
      </c>
      <c r="P353" s="3">
        <f t="shared" si="53"/>
        <v>0.0957364267422752</v>
      </c>
      <c r="Q353" s="3">
        <f>IF(ISNUMBER(P353),SUMIF(A:A,A353,P:P),"")</f>
        <v>0.8699572141897726</v>
      </c>
      <c r="R353" s="3">
        <f t="shared" si="54"/>
        <v>0.110047281844129</v>
      </c>
      <c r="S353" s="8">
        <f t="shared" si="55"/>
        <v>9.08700317938248</v>
      </c>
    </row>
    <row r="354" spans="1:19" ht="15">
      <c r="A354" s="1">
        <v>6</v>
      </c>
      <c r="B354" s="5">
        <v>0.8333333333333334</v>
      </c>
      <c r="C354" s="1" t="s">
        <v>19</v>
      </c>
      <c r="D354" s="1">
        <v>7</v>
      </c>
      <c r="E354" s="1">
        <v>14</v>
      </c>
      <c r="F354" s="1" t="s">
        <v>84</v>
      </c>
      <c r="G354" s="2">
        <v>49.8618</v>
      </c>
      <c r="H354" s="6">
        <f>1+_xlfn.COUNTIFS(A:A,A354,O:O,"&lt;"&amp;O354)</f>
        <v>6</v>
      </c>
      <c r="I354" s="2">
        <f>_xlfn.AVERAGEIF(A:A,A354,G:G)</f>
        <v>47.56191666666666</v>
      </c>
      <c r="J354" s="2">
        <f t="shared" si="48"/>
        <v>2.299883333333341</v>
      </c>
      <c r="K354" s="2">
        <f t="shared" si="49"/>
        <v>92.29988333333334</v>
      </c>
      <c r="L354" s="2">
        <f t="shared" si="50"/>
        <v>254.16737329839535</v>
      </c>
      <c r="M354" s="2">
        <f>SUMIF(A:A,A354,L:L)</f>
        <v>3759.6435006454744</v>
      </c>
      <c r="N354" s="3">
        <f t="shared" si="51"/>
        <v>0.06760411545795728</v>
      </c>
      <c r="O354" s="7">
        <f t="shared" si="52"/>
        <v>14.79199887796618</v>
      </c>
      <c r="P354" s="3">
        <f t="shared" si="53"/>
        <v>0.06760411545795728</v>
      </c>
      <c r="Q354" s="3">
        <f>IF(ISNUMBER(P354),SUMIF(A:A,A354,P:P),"")</f>
        <v>0.8699572141897726</v>
      </c>
      <c r="R354" s="3">
        <f t="shared" si="54"/>
        <v>0.07770970152931005</v>
      </c>
      <c r="S354" s="8">
        <f t="shared" si="55"/>
        <v>12.868406136173698</v>
      </c>
    </row>
    <row r="355" spans="1:19" ht="15">
      <c r="A355" s="1">
        <v>6</v>
      </c>
      <c r="B355" s="5">
        <v>0.8333333333333334</v>
      </c>
      <c r="C355" s="1" t="s">
        <v>19</v>
      </c>
      <c r="D355" s="1">
        <v>7</v>
      </c>
      <c r="E355" s="1">
        <v>1</v>
      </c>
      <c r="F355" s="1" t="s">
        <v>73</v>
      </c>
      <c r="G355" s="2">
        <v>48.7115333333333</v>
      </c>
      <c r="H355" s="6">
        <f>1+_xlfn.COUNTIFS(A:A,A355,O:O,"&lt;"&amp;O355)</f>
        <v>7</v>
      </c>
      <c r="I355" s="2">
        <f>_xlfn.AVERAGEIF(A:A,A355,G:G)</f>
        <v>47.56191666666666</v>
      </c>
      <c r="J355" s="2">
        <f t="shared" si="48"/>
        <v>1.1496166666666383</v>
      </c>
      <c r="K355" s="2">
        <f t="shared" si="49"/>
        <v>91.14961666666665</v>
      </c>
      <c r="L355" s="2">
        <f t="shared" si="50"/>
        <v>237.2173951961009</v>
      </c>
      <c r="M355" s="2">
        <f>SUMIF(A:A,A355,L:L)</f>
        <v>3759.6435006454744</v>
      </c>
      <c r="N355" s="3">
        <f t="shared" si="51"/>
        <v>0.06309571510048073</v>
      </c>
      <c r="O355" s="7">
        <f t="shared" si="52"/>
        <v>15.848936784494592</v>
      </c>
      <c r="P355" s="3">
        <f t="shared" si="53"/>
        <v>0.06309571510048073</v>
      </c>
      <c r="Q355" s="3">
        <f>IF(ISNUMBER(P355),SUMIF(A:A,A355,P:P),"")</f>
        <v>0.8699572141897726</v>
      </c>
      <c r="R355" s="3">
        <f t="shared" si="54"/>
        <v>0.07252737729089861</v>
      </c>
      <c r="S355" s="8">
        <f t="shared" si="55"/>
        <v>13.787896892908726</v>
      </c>
    </row>
    <row r="356" spans="1:19" ht="15">
      <c r="A356" s="1">
        <v>6</v>
      </c>
      <c r="B356" s="5">
        <v>0.8333333333333334</v>
      </c>
      <c r="C356" s="1" t="s">
        <v>19</v>
      </c>
      <c r="D356" s="1">
        <v>7</v>
      </c>
      <c r="E356" s="1">
        <v>4</v>
      </c>
      <c r="F356" s="1" t="s">
        <v>76</v>
      </c>
      <c r="G356" s="2">
        <v>39.3378333333334</v>
      </c>
      <c r="H356" s="6">
        <f>1+_xlfn.COUNTIFS(A:A,A356,O:O,"&lt;"&amp;O356)</f>
        <v>9</v>
      </c>
      <c r="I356" s="2">
        <f>_xlfn.AVERAGEIF(A:A,A356,G:G)</f>
        <v>47.56191666666666</v>
      </c>
      <c r="J356" s="2">
        <f t="shared" si="48"/>
        <v>-8.224083333333262</v>
      </c>
      <c r="K356" s="2">
        <f t="shared" si="49"/>
        <v>81.77591666666675</v>
      </c>
      <c r="L356" s="2">
        <f t="shared" si="50"/>
        <v>135.17294058832732</v>
      </c>
      <c r="M356" s="2">
        <f>SUMIF(A:A,A356,L:L)</f>
        <v>3759.6435006454744</v>
      </c>
      <c r="N356" s="3">
        <f t="shared" si="51"/>
        <v>0.03595365905440773</v>
      </c>
      <c r="O356" s="7">
        <f t="shared" si="52"/>
        <v>27.81358076758547</v>
      </c>
      <c r="P356" s="3">
        <f t="shared" si="53"/>
      </c>
      <c r="Q356" s="3">
        <f>IF(ISNUMBER(P356),SUMIF(A:A,A356,P:P),"")</f>
      </c>
      <c r="R356" s="3">
        <f t="shared" si="54"/>
      </c>
      <c r="S356" s="8">
        <f t="shared" si="55"/>
      </c>
    </row>
    <row r="357" spans="1:19" ht="15">
      <c r="A357" s="1">
        <v>6</v>
      </c>
      <c r="B357" s="5">
        <v>0.8333333333333334</v>
      </c>
      <c r="C357" s="1" t="s">
        <v>19</v>
      </c>
      <c r="D357" s="1">
        <v>7</v>
      </c>
      <c r="E357" s="1">
        <v>8</v>
      </c>
      <c r="F357" s="1" t="s">
        <v>79</v>
      </c>
      <c r="G357" s="2">
        <v>29.300533333333302</v>
      </c>
      <c r="H357" s="6">
        <f>1+_xlfn.COUNTIFS(A:A,A357,O:O,"&lt;"&amp;O357)</f>
        <v>10</v>
      </c>
      <c r="I357" s="2">
        <f>_xlfn.AVERAGEIF(A:A,A357,G:G)</f>
        <v>47.56191666666666</v>
      </c>
      <c r="J357" s="2">
        <f t="shared" si="48"/>
        <v>-18.26138333333336</v>
      </c>
      <c r="K357" s="2">
        <f t="shared" si="49"/>
        <v>71.73861666666664</v>
      </c>
      <c r="L357" s="2">
        <f t="shared" si="50"/>
        <v>74.01864345099874</v>
      </c>
      <c r="M357" s="2">
        <f>SUMIF(A:A,A357,L:L)</f>
        <v>3759.6435006454744</v>
      </c>
      <c r="N357" s="3">
        <f t="shared" si="51"/>
        <v>0.019687676089046965</v>
      </c>
      <c r="O357" s="7">
        <f t="shared" si="52"/>
        <v>50.79319648886034</v>
      </c>
      <c r="P357" s="3">
        <f t="shared" si="53"/>
      </c>
      <c r="Q357" s="3">
        <f>IF(ISNUMBER(P357),SUMIF(A:A,A357,P:P),"")</f>
      </c>
      <c r="R357" s="3">
        <f t="shared" si="54"/>
      </c>
      <c r="S357" s="8">
        <f t="shared" si="55"/>
      </c>
    </row>
    <row r="358" spans="1:19" ht="15">
      <c r="A358" s="1">
        <v>6</v>
      </c>
      <c r="B358" s="5">
        <v>0.8333333333333334</v>
      </c>
      <c r="C358" s="1" t="s">
        <v>19</v>
      </c>
      <c r="D358" s="1">
        <v>7</v>
      </c>
      <c r="E358" s="1">
        <v>10</v>
      </c>
      <c r="F358" s="1" t="s">
        <v>81</v>
      </c>
      <c r="G358" s="2">
        <v>42.003666666666604</v>
      </c>
      <c r="H358" s="6">
        <f>1+_xlfn.COUNTIFS(A:A,A358,O:O,"&lt;"&amp;O358)</f>
        <v>8</v>
      </c>
      <c r="I358" s="2">
        <f>_xlfn.AVERAGEIF(A:A,A358,G:G)</f>
        <v>47.56191666666666</v>
      </c>
      <c r="J358" s="2">
        <f t="shared" si="48"/>
        <v>-5.558250000000058</v>
      </c>
      <c r="K358" s="2">
        <f t="shared" si="49"/>
        <v>84.44174999999994</v>
      </c>
      <c r="L358" s="2">
        <f t="shared" si="50"/>
        <v>158.61898409684912</v>
      </c>
      <c r="M358" s="2">
        <f>SUMIF(A:A,A358,L:L)</f>
        <v>3759.6435006454744</v>
      </c>
      <c r="N358" s="3">
        <f t="shared" si="51"/>
        <v>0.04218990020453179</v>
      </c>
      <c r="O358" s="7">
        <f t="shared" si="52"/>
        <v>23.702355188140167</v>
      </c>
      <c r="P358" s="3">
        <f t="shared" si="53"/>
      </c>
      <c r="Q358" s="3">
        <f>IF(ISNUMBER(P358),SUMIF(A:A,A358,P:P),"")</f>
      </c>
      <c r="R358" s="3">
        <f t="shared" si="54"/>
      </c>
      <c r="S358" s="8">
        <f t="shared" si="55"/>
      </c>
    </row>
    <row r="359" spans="1:19" ht="15">
      <c r="A359" s="1">
        <v>6</v>
      </c>
      <c r="B359" s="5">
        <v>0.8333333333333334</v>
      </c>
      <c r="C359" s="1" t="s">
        <v>19</v>
      </c>
      <c r="D359" s="1">
        <v>7</v>
      </c>
      <c r="E359" s="1">
        <v>12</v>
      </c>
      <c r="F359" s="1" t="s">
        <v>82</v>
      </c>
      <c r="G359" s="2">
        <v>28.125066666666697</v>
      </c>
      <c r="H359" s="6">
        <f>1+_xlfn.COUNTIFS(A:A,A359,O:O,"&lt;"&amp;O359)</f>
        <v>11</v>
      </c>
      <c r="I359" s="2">
        <f>_xlfn.AVERAGEIF(A:A,A359,G:G)</f>
        <v>47.56191666666666</v>
      </c>
      <c r="J359" s="2">
        <f t="shared" si="48"/>
        <v>-19.436849999999964</v>
      </c>
      <c r="K359" s="2">
        <f t="shared" si="49"/>
        <v>70.56315000000004</v>
      </c>
      <c r="L359" s="2">
        <f t="shared" si="50"/>
        <v>68.9780956603375</v>
      </c>
      <c r="M359" s="2">
        <f>SUMIF(A:A,A359,L:L)</f>
        <v>3759.6435006454744</v>
      </c>
      <c r="N359" s="3">
        <f t="shared" si="51"/>
        <v>0.01834697775161262</v>
      </c>
      <c r="O359" s="7">
        <f t="shared" si="52"/>
        <v>54.504889771946466</v>
      </c>
      <c r="P359" s="3">
        <f t="shared" si="53"/>
      </c>
      <c r="Q359" s="3">
        <f>IF(ISNUMBER(P359),SUMIF(A:A,A359,P:P),"")</f>
      </c>
      <c r="R359" s="3">
        <f t="shared" si="54"/>
      </c>
      <c r="S359" s="8">
        <f t="shared" si="55"/>
      </c>
    </row>
    <row r="360" spans="1:19" ht="15">
      <c r="A360" s="1">
        <v>6</v>
      </c>
      <c r="B360" s="5">
        <v>0.8333333333333334</v>
      </c>
      <c r="C360" s="1" t="s">
        <v>19</v>
      </c>
      <c r="D360" s="1">
        <v>7</v>
      </c>
      <c r="E360" s="1">
        <v>13</v>
      </c>
      <c r="F360" s="1" t="s">
        <v>83</v>
      </c>
      <c r="G360" s="2">
        <v>23.4562666666667</v>
      </c>
      <c r="H360" s="6">
        <f>1+_xlfn.COUNTIFS(A:A,A360,O:O,"&lt;"&amp;O360)</f>
        <v>12</v>
      </c>
      <c r="I360" s="2">
        <f>_xlfn.AVERAGEIF(A:A,A360,G:G)</f>
        <v>47.56191666666666</v>
      </c>
      <c r="J360" s="2">
        <f t="shared" si="48"/>
        <v>-24.10564999999996</v>
      </c>
      <c r="K360" s="2">
        <f t="shared" si="49"/>
        <v>65.89435000000003</v>
      </c>
      <c r="L360" s="2">
        <f t="shared" si="50"/>
        <v>52.12585068074049</v>
      </c>
      <c r="M360" s="2">
        <f>SUMIF(A:A,A360,L:L)</f>
        <v>3759.6435006454744</v>
      </c>
      <c r="N360" s="3">
        <f t="shared" si="51"/>
        <v>0.013864572710628352</v>
      </c>
      <c r="O360" s="7">
        <f t="shared" si="52"/>
        <v>72.12627614794191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7</v>
      </c>
      <c r="B361" s="5">
        <v>0.8611111111111112</v>
      </c>
      <c r="C361" s="1" t="s">
        <v>19</v>
      </c>
      <c r="D361" s="1">
        <v>8</v>
      </c>
      <c r="E361" s="1">
        <v>14</v>
      </c>
      <c r="F361" s="1" t="s">
        <v>98</v>
      </c>
      <c r="G361" s="2">
        <v>75.6344</v>
      </c>
      <c r="H361" s="6">
        <f>1+_xlfn.COUNTIFS(A:A,A361,O:O,"&lt;"&amp;O361)</f>
        <v>1</v>
      </c>
      <c r="I361" s="2">
        <f>_xlfn.AVERAGEIF(A:A,A361,G:G)</f>
        <v>47.764016666666656</v>
      </c>
      <c r="J361" s="2">
        <f t="shared" si="48"/>
        <v>27.870383333333344</v>
      </c>
      <c r="K361" s="2">
        <f t="shared" si="49"/>
        <v>117.87038333333334</v>
      </c>
      <c r="L361" s="2">
        <f t="shared" si="50"/>
        <v>1178.765519586353</v>
      </c>
      <c r="M361" s="2">
        <f>SUMIF(A:A,A361,L:L)</f>
        <v>4812.84762064696</v>
      </c>
      <c r="N361" s="3">
        <f t="shared" si="51"/>
        <v>0.24492059846845912</v>
      </c>
      <c r="O361" s="7">
        <f t="shared" si="52"/>
        <v>4.082955889595297</v>
      </c>
      <c r="P361" s="3">
        <f t="shared" si="53"/>
        <v>0.24492059846845912</v>
      </c>
      <c r="Q361" s="3">
        <f>IF(ISNUMBER(P361),SUMIF(A:A,A361,P:P),"")</f>
        <v>0.8381548178576658</v>
      </c>
      <c r="R361" s="3">
        <f t="shared" si="54"/>
        <v>0.29221403164451076</v>
      </c>
      <c r="S361" s="8">
        <f t="shared" si="55"/>
        <v>3.42214914996463</v>
      </c>
    </row>
    <row r="362" spans="1:19" ht="15">
      <c r="A362" s="1">
        <v>7</v>
      </c>
      <c r="B362" s="5">
        <v>0.8611111111111112</v>
      </c>
      <c r="C362" s="1" t="s">
        <v>19</v>
      </c>
      <c r="D362" s="1">
        <v>8</v>
      </c>
      <c r="E362" s="1">
        <v>4</v>
      </c>
      <c r="F362" s="1" t="s">
        <v>88</v>
      </c>
      <c r="G362" s="2">
        <v>67.2940999999999</v>
      </c>
      <c r="H362" s="6">
        <f>1+_xlfn.COUNTIFS(A:A,A362,O:O,"&lt;"&amp;O362)</f>
        <v>2</v>
      </c>
      <c r="I362" s="2">
        <f>_xlfn.AVERAGEIF(A:A,A362,G:G)</f>
        <v>47.764016666666656</v>
      </c>
      <c r="J362" s="2">
        <f t="shared" si="48"/>
        <v>19.530083333333245</v>
      </c>
      <c r="K362" s="2">
        <f t="shared" si="49"/>
        <v>109.53008333333324</v>
      </c>
      <c r="L362" s="2">
        <f t="shared" si="50"/>
        <v>714.6586384876157</v>
      </c>
      <c r="M362" s="2">
        <f>SUMIF(A:A,A362,L:L)</f>
        <v>4812.84762064696</v>
      </c>
      <c r="N362" s="3">
        <f t="shared" si="51"/>
        <v>0.14848977046805997</v>
      </c>
      <c r="O362" s="7">
        <f t="shared" si="52"/>
        <v>6.734470642980078</v>
      </c>
      <c r="P362" s="3">
        <f t="shared" si="53"/>
        <v>0.14848977046805997</v>
      </c>
      <c r="Q362" s="3">
        <f>IF(ISNUMBER(P362),SUMIF(A:A,A362,P:P),"")</f>
        <v>0.8381548178576658</v>
      </c>
      <c r="R362" s="3">
        <f t="shared" si="54"/>
        <v>0.1771626999026286</v>
      </c>
      <c r="S362" s="8">
        <f t="shared" si="55"/>
        <v>5.644529015134765</v>
      </c>
    </row>
    <row r="363" spans="1:19" ht="15">
      <c r="A363" s="1">
        <v>7</v>
      </c>
      <c r="B363" s="5">
        <v>0.8611111111111112</v>
      </c>
      <c r="C363" s="1" t="s">
        <v>19</v>
      </c>
      <c r="D363" s="1">
        <v>8</v>
      </c>
      <c r="E363" s="1">
        <v>1</v>
      </c>
      <c r="F363" s="1" t="s">
        <v>85</v>
      </c>
      <c r="G363" s="2">
        <v>64.4725333333333</v>
      </c>
      <c r="H363" s="6">
        <f>1+_xlfn.COUNTIFS(A:A,A363,O:O,"&lt;"&amp;O363)</f>
        <v>3</v>
      </c>
      <c r="I363" s="2">
        <f>_xlfn.AVERAGEIF(A:A,A363,G:G)</f>
        <v>47.764016666666656</v>
      </c>
      <c r="J363" s="2">
        <f t="shared" si="48"/>
        <v>16.708516666666647</v>
      </c>
      <c r="K363" s="2">
        <f t="shared" si="49"/>
        <v>106.70851666666664</v>
      </c>
      <c r="L363" s="2">
        <f t="shared" si="50"/>
        <v>603.3581697041528</v>
      </c>
      <c r="M363" s="2">
        <f>SUMIF(A:A,A363,L:L)</f>
        <v>4812.84762064696</v>
      </c>
      <c r="N363" s="3">
        <f t="shared" si="51"/>
        <v>0.1253640707667049</v>
      </c>
      <c r="O363" s="7">
        <f t="shared" si="52"/>
        <v>7.9767671381774194</v>
      </c>
      <c r="P363" s="3">
        <f t="shared" si="53"/>
        <v>0.1253640707667049</v>
      </c>
      <c r="Q363" s="3">
        <f>IF(ISNUMBER(P363),SUMIF(A:A,A363,P:P),"")</f>
        <v>0.8381548178576658</v>
      </c>
      <c r="R363" s="3">
        <f t="shared" si="54"/>
        <v>0.14957149693076635</v>
      </c>
      <c r="S363" s="8">
        <f t="shared" si="55"/>
        <v>6.685765807792109</v>
      </c>
    </row>
    <row r="364" spans="1:19" ht="15">
      <c r="A364" s="1">
        <v>7</v>
      </c>
      <c r="B364" s="5">
        <v>0.8611111111111112</v>
      </c>
      <c r="C364" s="1" t="s">
        <v>19</v>
      </c>
      <c r="D364" s="1">
        <v>8</v>
      </c>
      <c r="E364" s="1">
        <v>3</v>
      </c>
      <c r="F364" s="1" t="s">
        <v>87</v>
      </c>
      <c r="G364" s="2">
        <v>63.3848</v>
      </c>
      <c r="H364" s="6">
        <f>1+_xlfn.COUNTIFS(A:A,A364,O:O,"&lt;"&amp;O364)</f>
        <v>4</v>
      </c>
      <c r="I364" s="2">
        <f>_xlfn.AVERAGEIF(A:A,A364,G:G)</f>
        <v>47.764016666666656</v>
      </c>
      <c r="J364" s="2">
        <f t="shared" si="48"/>
        <v>15.620783333333343</v>
      </c>
      <c r="K364" s="2">
        <f t="shared" si="49"/>
        <v>105.62078333333335</v>
      </c>
      <c r="L364" s="2">
        <f t="shared" si="50"/>
        <v>565.2380670438557</v>
      </c>
      <c r="M364" s="2">
        <f>SUMIF(A:A,A364,L:L)</f>
        <v>4812.84762064696</v>
      </c>
      <c r="N364" s="3">
        <f t="shared" si="51"/>
        <v>0.11744358259318304</v>
      </c>
      <c r="O364" s="7">
        <f t="shared" si="52"/>
        <v>8.514726628052001</v>
      </c>
      <c r="P364" s="3">
        <f t="shared" si="53"/>
        <v>0.11744358259318304</v>
      </c>
      <c r="Q364" s="3">
        <f>IF(ISNUMBER(P364),SUMIF(A:A,A364,P:P),"")</f>
        <v>0.8381548178576658</v>
      </c>
      <c r="R364" s="3">
        <f t="shared" si="54"/>
        <v>0.1401215862403205</v>
      </c>
      <c r="S364" s="8">
        <f t="shared" si="55"/>
        <v>7.13665914604274</v>
      </c>
    </row>
    <row r="365" spans="1:19" ht="15">
      <c r="A365" s="1">
        <v>7</v>
      </c>
      <c r="B365" s="5">
        <v>0.8611111111111112</v>
      </c>
      <c r="C365" s="1" t="s">
        <v>19</v>
      </c>
      <c r="D365" s="1">
        <v>8</v>
      </c>
      <c r="E365" s="1">
        <v>5</v>
      </c>
      <c r="F365" s="1" t="s">
        <v>89</v>
      </c>
      <c r="G365" s="2">
        <v>58.73016666666659</v>
      </c>
      <c r="H365" s="6">
        <f>1+_xlfn.COUNTIFS(A:A,A365,O:O,"&lt;"&amp;O365)</f>
        <v>5</v>
      </c>
      <c r="I365" s="2">
        <f>_xlfn.AVERAGEIF(A:A,A365,G:G)</f>
        <v>47.764016666666656</v>
      </c>
      <c r="J365" s="2">
        <f t="shared" si="48"/>
        <v>10.966149999999935</v>
      </c>
      <c r="K365" s="2">
        <f t="shared" si="49"/>
        <v>100.96614999999994</v>
      </c>
      <c r="L365" s="2">
        <f t="shared" si="50"/>
        <v>427.5062892651726</v>
      </c>
      <c r="M365" s="2">
        <f>SUMIF(A:A,A365,L:L)</f>
        <v>4812.84762064696</v>
      </c>
      <c r="N365" s="3">
        <f t="shared" si="51"/>
        <v>0.08882605953099044</v>
      </c>
      <c r="O365" s="7">
        <f t="shared" si="52"/>
        <v>11.257957465186339</v>
      </c>
      <c r="P365" s="3">
        <f t="shared" si="53"/>
        <v>0.08882605953099044</v>
      </c>
      <c r="Q365" s="3">
        <f>IF(ISNUMBER(P365),SUMIF(A:A,A365,P:P),"")</f>
        <v>0.8381548178576658</v>
      </c>
      <c r="R365" s="3">
        <f t="shared" si="54"/>
        <v>0.1059781052837362</v>
      </c>
      <c r="S365" s="8">
        <f t="shared" si="55"/>
        <v>9.435911288682604</v>
      </c>
    </row>
    <row r="366" spans="1:19" ht="15">
      <c r="A366" s="1">
        <v>7</v>
      </c>
      <c r="B366" s="5">
        <v>0.8611111111111112</v>
      </c>
      <c r="C366" s="1" t="s">
        <v>19</v>
      </c>
      <c r="D366" s="1">
        <v>8</v>
      </c>
      <c r="E366" s="1">
        <v>2</v>
      </c>
      <c r="F366" s="1" t="s">
        <v>86</v>
      </c>
      <c r="G366" s="2">
        <v>51.93466666666669</v>
      </c>
      <c r="H366" s="6">
        <f>1+_xlfn.COUNTIFS(A:A,A366,O:O,"&lt;"&amp;O366)</f>
        <v>6</v>
      </c>
      <c r="I366" s="2">
        <f>_xlfn.AVERAGEIF(A:A,A366,G:G)</f>
        <v>47.764016666666656</v>
      </c>
      <c r="J366" s="2">
        <f t="shared" si="48"/>
        <v>4.1706500000000375</v>
      </c>
      <c r="K366" s="2">
        <f t="shared" si="49"/>
        <v>94.17065000000004</v>
      </c>
      <c r="L366" s="2">
        <f t="shared" si="50"/>
        <v>284.3594196044066</v>
      </c>
      <c r="M366" s="2">
        <f>SUMIF(A:A,A366,L:L)</f>
        <v>4812.84762064696</v>
      </c>
      <c r="N366" s="3">
        <f t="shared" si="51"/>
        <v>0.05908340384277156</v>
      </c>
      <c r="O366" s="7">
        <f t="shared" si="52"/>
        <v>16.925226628126012</v>
      </c>
      <c r="P366" s="3">
        <f t="shared" si="53"/>
        <v>0.05908340384277156</v>
      </c>
      <c r="Q366" s="3">
        <f>IF(ISNUMBER(P366),SUMIF(A:A,A366,P:P),"")</f>
        <v>0.8381548178576658</v>
      </c>
      <c r="R366" s="3">
        <f t="shared" si="54"/>
        <v>0.0704922319647216</v>
      </c>
      <c r="S366" s="8">
        <f t="shared" si="55"/>
        <v>14.185960241696675</v>
      </c>
    </row>
    <row r="367" spans="1:19" ht="15">
      <c r="A367" s="1">
        <v>7</v>
      </c>
      <c r="B367" s="5">
        <v>0.8611111111111112</v>
      </c>
      <c r="C367" s="1" t="s">
        <v>19</v>
      </c>
      <c r="D367" s="1">
        <v>8</v>
      </c>
      <c r="E367" s="1">
        <v>6</v>
      </c>
      <c r="F367" s="1" t="s">
        <v>90</v>
      </c>
      <c r="G367" s="2">
        <v>50.4436666666667</v>
      </c>
      <c r="H367" s="6">
        <f>1+_xlfn.COUNTIFS(A:A,A367,O:O,"&lt;"&amp;O367)</f>
        <v>7</v>
      </c>
      <c r="I367" s="2">
        <f>_xlfn.AVERAGEIF(A:A,A367,G:G)</f>
        <v>47.764016666666656</v>
      </c>
      <c r="J367" s="2">
        <f t="shared" si="48"/>
        <v>2.679650000000045</v>
      </c>
      <c r="K367" s="2">
        <f t="shared" si="49"/>
        <v>92.67965000000004</v>
      </c>
      <c r="L367" s="2">
        <f t="shared" si="50"/>
        <v>260.02531716849677</v>
      </c>
      <c r="M367" s="2">
        <f>SUMIF(A:A,A367,L:L)</f>
        <v>4812.84762064696</v>
      </c>
      <c r="N367" s="3">
        <f t="shared" si="51"/>
        <v>0.05402733218749677</v>
      </c>
      <c r="O367" s="7">
        <f t="shared" si="52"/>
        <v>18.509150082213832</v>
      </c>
      <c r="P367" s="3">
        <f t="shared" si="53"/>
        <v>0.05402733218749677</v>
      </c>
      <c r="Q367" s="3">
        <f>IF(ISNUMBER(P367),SUMIF(A:A,A367,P:P),"")</f>
        <v>0.8381548178576658</v>
      </c>
      <c r="R367" s="3">
        <f t="shared" si="54"/>
        <v>0.06445984803331598</v>
      </c>
      <c r="S367" s="8">
        <f t="shared" si="55"/>
        <v>15.513533315858137</v>
      </c>
    </row>
    <row r="368" spans="1:19" ht="15">
      <c r="A368" s="1">
        <v>7</v>
      </c>
      <c r="B368" s="5">
        <v>0.8611111111111112</v>
      </c>
      <c r="C368" s="1" t="s">
        <v>19</v>
      </c>
      <c r="D368" s="1">
        <v>8</v>
      </c>
      <c r="E368" s="1">
        <v>7</v>
      </c>
      <c r="F368" s="1" t="s">
        <v>91</v>
      </c>
      <c r="G368" s="2">
        <v>22.8957666666667</v>
      </c>
      <c r="H368" s="6">
        <f>1+_xlfn.COUNTIFS(A:A,A368,O:O,"&lt;"&amp;O368)</f>
        <v>13</v>
      </c>
      <c r="I368" s="2">
        <f>_xlfn.AVERAGEIF(A:A,A368,G:G)</f>
        <v>47.764016666666656</v>
      </c>
      <c r="J368" s="2">
        <f t="shared" si="48"/>
        <v>-24.868249999999957</v>
      </c>
      <c r="K368" s="2">
        <f t="shared" si="49"/>
        <v>65.13175000000004</v>
      </c>
      <c r="L368" s="2">
        <f t="shared" si="50"/>
        <v>49.79452309646735</v>
      </c>
      <c r="M368" s="2">
        <f>SUMIF(A:A,A368,L:L)</f>
        <v>4812.84762064696</v>
      </c>
      <c r="N368" s="3">
        <f t="shared" si="51"/>
        <v>0.010346166556956938</v>
      </c>
      <c r="O368" s="7">
        <f t="shared" si="52"/>
        <v>96.65415634813873</v>
      </c>
      <c r="P368" s="3">
        <f t="shared" si="53"/>
      </c>
      <c r="Q368" s="3">
        <f>IF(ISNUMBER(P368),SUMIF(A:A,A368,P:P),"")</f>
      </c>
      <c r="R368" s="3">
        <f t="shared" si="54"/>
      </c>
      <c r="S368" s="8">
        <f t="shared" si="55"/>
      </c>
    </row>
    <row r="369" spans="1:19" ht="15">
      <c r="A369" s="1">
        <v>7</v>
      </c>
      <c r="B369" s="5">
        <v>0.8611111111111112</v>
      </c>
      <c r="C369" s="1" t="s">
        <v>19</v>
      </c>
      <c r="D369" s="1">
        <v>8</v>
      </c>
      <c r="E369" s="1">
        <v>8</v>
      </c>
      <c r="F369" s="1" t="s">
        <v>92</v>
      </c>
      <c r="G369" s="2">
        <v>17.8788333333333</v>
      </c>
      <c r="H369" s="6">
        <f>1+_xlfn.COUNTIFS(A:A,A369,O:O,"&lt;"&amp;O369)</f>
        <v>14</v>
      </c>
      <c r="I369" s="2">
        <f>_xlfn.AVERAGEIF(A:A,A369,G:G)</f>
        <v>47.764016666666656</v>
      </c>
      <c r="J369" s="2">
        <f t="shared" si="48"/>
        <v>-29.885183333333355</v>
      </c>
      <c r="K369" s="2">
        <f t="shared" si="49"/>
        <v>60.11481666666664</v>
      </c>
      <c r="L369" s="2">
        <f t="shared" si="50"/>
        <v>36.85123012381895</v>
      </c>
      <c r="M369" s="2">
        <f>SUMIF(A:A,A369,L:L)</f>
        <v>4812.84762064696</v>
      </c>
      <c r="N369" s="3">
        <f t="shared" si="51"/>
        <v>0.0076568453914327905</v>
      </c>
      <c r="O369" s="7">
        <f t="shared" si="52"/>
        <v>130.6020885727816</v>
      </c>
      <c r="P369" s="3">
        <f t="shared" si="53"/>
      </c>
      <c r="Q369" s="3">
        <f>IF(ISNUMBER(P369),SUMIF(A:A,A369,P:P),"")</f>
      </c>
      <c r="R369" s="3">
        <f t="shared" si="54"/>
      </c>
      <c r="S369" s="8">
        <f t="shared" si="55"/>
      </c>
    </row>
    <row r="370" spans="1:19" ht="15">
      <c r="A370" s="1">
        <v>7</v>
      </c>
      <c r="B370" s="5">
        <v>0.8611111111111112</v>
      </c>
      <c r="C370" s="1" t="s">
        <v>19</v>
      </c>
      <c r="D370" s="1">
        <v>8</v>
      </c>
      <c r="E370" s="1">
        <v>9</v>
      </c>
      <c r="F370" s="1" t="s">
        <v>93</v>
      </c>
      <c r="G370" s="2">
        <v>37.0688</v>
      </c>
      <c r="H370" s="6">
        <f>1+_xlfn.COUNTIFS(A:A,A370,O:O,"&lt;"&amp;O370)</f>
        <v>10</v>
      </c>
      <c r="I370" s="2">
        <f>_xlfn.AVERAGEIF(A:A,A370,G:G)</f>
        <v>47.764016666666656</v>
      </c>
      <c r="J370" s="2">
        <f t="shared" si="48"/>
        <v>-10.695216666666653</v>
      </c>
      <c r="K370" s="2">
        <f t="shared" si="49"/>
        <v>79.30478333333335</v>
      </c>
      <c r="L370" s="2">
        <f t="shared" si="50"/>
        <v>116.5461113179745</v>
      </c>
      <c r="M370" s="2">
        <f>SUMIF(A:A,A370,L:L)</f>
        <v>4812.84762064696</v>
      </c>
      <c r="N370" s="3">
        <f t="shared" si="51"/>
        <v>0.02421562461649429</v>
      </c>
      <c r="O370" s="7">
        <f t="shared" si="52"/>
        <v>41.29565170575272</v>
      </c>
      <c r="P370" s="3">
        <f t="shared" si="53"/>
      </c>
      <c r="Q370" s="3">
        <f>IF(ISNUMBER(P370),SUMIF(A:A,A370,P:P),"")</f>
      </c>
      <c r="R370" s="3">
        <f t="shared" si="54"/>
      </c>
      <c r="S370" s="8">
        <f t="shared" si="55"/>
      </c>
    </row>
    <row r="371" spans="1:19" ht="15">
      <c r="A371" s="1">
        <v>7</v>
      </c>
      <c r="B371" s="5">
        <v>0.8611111111111112</v>
      </c>
      <c r="C371" s="1" t="s">
        <v>19</v>
      </c>
      <c r="D371" s="1">
        <v>8</v>
      </c>
      <c r="E371" s="1">
        <v>10</v>
      </c>
      <c r="F371" s="1" t="s">
        <v>94</v>
      </c>
      <c r="G371" s="2">
        <v>41.427833333333304</v>
      </c>
      <c r="H371" s="6">
        <f>1+_xlfn.COUNTIFS(A:A,A371,O:O,"&lt;"&amp;O371)</f>
        <v>9</v>
      </c>
      <c r="I371" s="2">
        <f>_xlfn.AVERAGEIF(A:A,A371,G:G)</f>
        <v>47.764016666666656</v>
      </c>
      <c r="J371" s="2">
        <f t="shared" si="48"/>
        <v>-6.336183333333352</v>
      </c>
      <c r="K371" s="2">
        <f t="shared" si="49"/>
        <v>83.66381666666665</v>
      </c>
      <c r="L371" s="2">
        <f t="shared" si="50"/>
        <v>151.3854146746866</v>
      </c>
      <c r="M371" s="2">
        <f>SUMIF(A:A,A371,L:L)</f>
        <v>4812.84762064696</v>
      </c>
      <c r="N371" s="3">
        <f t="shared" si="51"/>
        <v>0.03145443749875813</v>
      </c>
      <c r="O371" s="7">
        <f t="shared" si="52"/>
        <v>31.792016628479896</v>
      </c>
      <c r="P371" s="3">
        <f t="shared" si="53"/>
      </c>
      <c r="Q371" s="3">
        <f>IF(ISNUMBER(P371),SUMIF(A:A,A371,P:P),"")</f>
      </c>
      <c r="R371" s="3">
        <f t="shared" si="54"/>
      </c>
      <c r="S371" s="8">
        <f t="shared" si="55"/>
      </c>
    </row>
    <row r="372" spans="1:19" ht="15">
      <c r="A372" s="1">
        <v>7</v>
      </c>
      <c r="B372" s="5">
        <v>0.8611111111111112</v>
      </c>
      <c r="C372" s="1" t="s">
        <v>19</v>
      </c>
      <c r="D372" s="1">
        <v>8</v>
      </c>
      <c r="E372" s="1">
        <v>11</v>
      </c>
      <c r="F372" s="1" t="s">
        <v>95</v>
      </c>
      <c r="G372" s="2">
        <v>47.510000000000005</v>
      </c>
      <c r="H372" s="6">
        <f>1+_xlfn.COUNTIFS(A:A,A372,O:O,"&lt;"&amp;O372)</f>
        <v>8</v>
      </c>
      <c r="I372" s="2">
        <f>_xlfn.AVERAGEIF(A:A,A372,G:G)</f>
        <v>47.764016666666656</v>
      </c>
      <c r="J372" s="2">
        <f t="shared" si="48"/>
        <v>-0.2540166666666508</v>
      </c>
      <c r="K372" s="2">
        <f t="shared" si="49"/>
        <v>89.74598333333336</v>
      </c>
      <c r="L372" s="2">
        <f t="shared" si="50"/>
        <v>218.05754590589763</v>
      </c>
      <c r="M372" s="2">
        <f>SUMIF(A:A,A372,L:L)</f>
        <v>4812.84762064696</v>
      </c>
      <c r="N372" s="3">
        <f t="shared" si="51"/>
        <v>0.04530738620737499</v>
      </c>
      <c r="O372" s="7">
        <f t="shared" si="52"/>
        <v>22.07145641602303</v>
      </c>
      <c r="P372" s="3">
        <f t="shared" si="53"/>
      </c>
      <c r="Q372" s="3">
        <f>IF(ISNUMBER(P372),SUMIF(A:A,A372,P:P),"")</f>
      </c>
      <c r="R372" s="3">
        <f t="shared" si="54"/>
      </c>
      <c r="S372" s="8">
        <f t="shared" si="55"/>
      </c>
    </row>
    <row r="373" spans="1:19" ht="15">
      <c r="A373" s="1">
        <v>7</v>
      </c>
      <c r="B373" s="5">
        <v>0.8611111111111112</v>
      </c>
      <c r="C373" s="1" t="s">
        <v>19</v>
      </c>
      <c r="D373" s="1">
        <v>8</v>
      </c>
      <c r="E373" s="1">
        <v>12</v>
      </c>
      <c r="F373" s="1" t="s">
        <v>96</v>
      </c>
      <c r="G373" s="2">
        <v>35.8962</v>
      </c>
      <c r="H373" s="6">
        <f>1+_xlfn.COUNTIFS(A:A,A373,O:O,"&lt;"&amp;O373)</f>
        <v>11</v>
      </c>
      <c r="I373" s="2">
        <f>_xlfn.AVERAGEIF(A:A,A373,G:G)</f>
        <v>47.764016666666656</v>
      </c>
      <c r="J373" s="2">
        <f t="shared" si="48"/>
        <v>-11.867816666666656</v>
      </c>
      <c r="K373" s="2">
        <f t="shared" si="49"/>
        <v>78.13218333333334</v>
      </c>
      <c r="L373" s="2">
        <f t="shared" si="50"/>
        <v>108.6281954050175</v>
      </c>
      <c r="M373" s="2">
        <f>SUMIF(A:A,A373,L:L)</f>
        <v>4812.84762064696</v>
      </c>
      <c r="N373" s="3">
        <f t="shared" si="51"/>
        <v>0.022570462222615578</v>
      </c>
      <c r="O373" s="7">
        <f t="shared" si="52"/>
        <v>44.3056943245939</v>
      </c>
      <c r="P373" s="3">
        <f t="shared" si="53"/>
      </c>
      <c r="Q373" s="3">
        <f>IF(ISNUMBER(P373),SUMIF(A:A,A373,P:P),"")</f>
      </c>
      <c r="R373" s="3">
        <f t="shared" si="54"/>
      </c>
      <c r="S373" s="8">
        <f t="shared" si="55"/>
      </c>
    </row>
    <row r="374" spans="1:19" ht="15">
      <c r="A374" s="1">
        <v>7</v>
      </c>
      <c r="B374" s="5">
        <v>0.8611111111111112</v>
      </c>
      <c r="C374" s="1" t="s">
        <v>19</v>
      </c>
      <c r="D374" s="1">
        <v>8</v>
      </c>
      <c r="E374" s="1">
        <v>13</v>
      </c>
      <c r="F374" s="1" t="s">
        <v>97</v>
      </c>
      <c r="G374" s="2">
        <v>34.1244666666667</v>
      </c>
      <c r="H374" s="6">
        <f>1+_xlfn.COUNTIFS(A:A,A374,O:O,"&lt;"&amp;O374)</f>
        <v>12</v>
      </c>
      <c r="I374" s="2">
        <f>_xlfn.AVERAGEIF(A:A,A374,G:G)</f>
        <v>47.764016666666656</v>
      </c>
      <c r="J374" s="2">
        <f t="shared" si="48"/>
        <v>-13.639549999999957</v>
      </c>
      <c r="K374" s="2">
        <f t="shared" si="49"/>
        <v>76.36045000000004</v>
      </c>
      <c r="L374" s="2">
        <f t="shared" si="50"/>
        <v>97.67317926304516</v>
      </c>
      <c r="M374" s="2">
        <f>SUMIF(A:A,A374,L:L)</f>
        <v>4812.84762064696</v>
      </c>
      <c r="N374" s="3">
        <f t="shared" si="51"/>
        <v>0.02029425964870161</v>
      </c>
      <c r="O374" s="7">
        <f t="shared" si="52"/>
        <v>49.27501753255523</v>
      </c>
      <c r="P374" s="3">
        <f t="shared" si="53"/>
      </c>
      <c r="Q374" s="3">
        <f>IF(ISNUMBER(P374),SUMIF(A:A,A374,P:P),"")</f>
      </c>
      <c r="R374" s="3">
        <f t="shared" si="54"/>
      </c>
      <c r="S374" s="8">
        <f t="shared" si="55"/>
      </c>
    </row>
    <row r="375" spans="1:19" ht="15">
      <c r="A375" s="1">
        <v>17</v>
      </c>
      <c r="B375" s="5">
        <v>0.875</v>
      </c>
      <c r="C375" s="1" t="s">
        <v>156</v>
      </c>
      <c r="D375" s="1">
        <v>5</v>
      </c>
      <c r="E375" s="1">
        <v>1</v>
      </c>
      <c r="F375" s="1" t="s">
        <v>200</v>
      </c>
      <c r="G375" s="2">
        <v>71.4367666666667</v>
      </c>
      <c r="H375" s="6">
        <f>1+_xlfn.COUNTIFS(A:A,A375,O:O,"&lt;"&amp;O375)</f>
        <v>1</v>
      </c>
      <c r="I375" s="2">
        <f>_xlfn.AVERAGEIF(A:A,A375,G:G)</f>
        <v>55.32970833333333</v>
      </c>
      <c r="J375" s="2">
        <f t="shared" si="48"/>
        <v>16.10705833333337</v>
      </c>
      <c r="K375" s="2">
        <f t="shared" si="49"/>
        <v>106.10705833333337</v>
      </c>
      <c r="L375" s="2">
        <f t="shared" si="50"/>
        <v>581.9726770616841</v>
      </c>
      <c r="M375" s="2">
        <f>SUMIF(A:A,A375,L:L)</f>
        <v>1131.4765369332072</v>
      </c>
      <c r="N375" s="3">
        <f t="shared" si="51"/>
        <v>0.5143479851902919</v>
      </c>
      <c r="O375" s="7">
        <f t="shared" si="52"/>
        <v>1.9442090351146857</v>
      </c>
      <c r="P375" s="3">
        <f t="shared" si="53"/>
        <v>0.5143479851902919</v>
      </c>
      <c r="Q375" s="3">
        <f>IF(ISNUMBER(P375),SUMIF(A:A,A375,P:P),"")</f>
        <v>1</v>
      </c>
      <c r="R375" s="3">
        <f t="shared" si="54"/>
        <v>0.5143479851902919</v>
      </c>
      <c r="S375" s="8">
        <f t="shared" si="55"/>
        <v>1.9442090351146857</v>
      </c>
    </row>
    <row r="376" spans="1:19" ht="15">
      <c r="A376" s="1">
        <v>17</v>
      </c>
      <c r="B376" s="5">
        <v>0.875</v>
      </c>
      <c r="C376" s="1" t="s">
        <v>156</v>
      </c>
      <c r="D376" s="1">
        <v>5</v>
      </c>
      <c r="E376" s="1">
        <v>4</v>
      </c>
      <c r="F376" s="1" t="s">
        <v>202</v>
      </c>
      <c r="G376" s="2">
        <v>57.331666666666706</v>
      </c>
      <c r="H376" s="6">
        <f>1+_xlfn.COUNTIFS(A:A,A376,O:O,"&lt;"&amp;O376)</f>
        <v>2</v>
      </c>
      <c r="I376" s="2">
        <f>_xlfn.AVERAGEIF(A:A,A376,G:G)</f>
        <v>55.32970833333333</v>
      </c>
      <c r="J376" s="2">
        <f t="shared" si="48"/>
        <v>2.001958333333377</v>
      </c>
      <c r="K376" s="2">
        <f t="shared" si="49"/>
        <v>92.00195833333338</v>
      </c>
      <c r="L376" s="2">
        <f t="shared" si="50"/>
        <v>249.66437102989352</v>
      </c>
      <c r="M376" s="2">
        <f>SUMIF(A:A,A376,L:L)</f>
        <v>1131.4765369332072</v>
      </c>
      <c r="N376" s="3">
        <f t="shared" si="51"/>
        <v>0.2206535998586346</v>
      </c>
      <c r="O376" s="7">
        <f t="shared" si="52"/>
        <v>4.531990416837371</v>
      </c>
      <c r="P376" s="3">
        <f t="shared" si="53"/>
        <v>0.2206535998586346</v>
      </c>
      <c r="Q376" s="3">
        <f>IF(ISNUMBER(P376),SUMIF(A:A,A376,P:P),"")</f>
        <v>1</v>
      </c>
      <c r="R376" s="3">
        <f t="shared" si="54"/>
        <v>0.2206535998586346</v>
      </c>
      <c r="S376" s="8">
        <f t="shared" si="55"/>
        <v>4.531990416837371</v>
      </c>
    </row>
    <row r="377" spans="1:19" ht="15">
      <c r="A377" s="1">
        <v>17</v>
      </c>
      <c r="B377" s="5">
        <v>0.875</v>
      </c>
      <c r="C377" s="1" t="s">
        <v>156</v>
      </c>
      <c r="D377" s="1">
        <v>5</v>
      </c>
      <c r="E377" s="1">
        <v>2</v>
      </c>
      <c r="F377" s="1" t="s">
        <v>201</v>
      </c>
      <c r="G377" s="2">
        <v>55.7435666666666</v>
      </c>
      <c r="H377" s="6">
        <f>1+_xlfn.COUNTIFS(A:A,A377,O:O,"&lt;"&amp;O377)</f>
        <v>3</v>
      </c>
      <c r="I377" s="2">
        <f>_xlfn.AVERAGEIF(A:A,A377,G:G)</f>
        <v>55.32970833333333</v>
      </c>
      <c r="J377" s="2">
        <f t="shared" si="48"/>
        <v>0.41385833333327326</v>
      </c>
      <c r="K377" s="2">
        <f t="shared" si="49"/>
        <v>90.41385833333328</v>
      </c>
      <c r="L377" s="2">
        <f t="shared" si="50"/>
        <v>226.9730981259234</v>
      </c>
      <c r="M377" s="2">
        <f>SUMIF(A:A,A377,L:L)</f>
        <v>1131.4765369332072</v>
      </c>
      <c r="N377" s="3">
        <f t="shared" si="51"/>
        <v>0.20059903207636906</v>
      </c>
      <c r="O377" s="7">
        <f t="shared" si="52"/>
        <v>4.985068919072825</v>
      </c>
      <c r="P377" s="3">
        <f t="shared" si="53"/>
        <v>0.20059903207636906</v>
      </c>
      <c r="Q377" s="3">
        <f>IF(ISNUMBER(P377),SUMIF(A:A,A377,P:P),"")</f>
        <v>1</v>
      </c>
      <c r="R377" s="3">
        <f t="shared" si="54"/>
        <v>0.20059903207636906</v>
      </c>
      <c r="S377" s="8">
        <f t="shared" si="55"/>
        <v>4.985068919072825</v>
      </c>
    </row>
    <row r="378" spans="1:19" ht="15">
      <c r="A378" s="1">
        <v>17</v>
      </c>
      <c r="B378" s="5">
        <v>0.875</v>
      </c>
      <c r="C378" s="1" t="s">
        <v>156</v>
      </c>
      <c r="D378" s="1">
        <v>5</v>
      </c>
      <c r="E378" s="1">
        <v>6</v>
      </c>
      <c r="F378" s="1" t="s">
        <v>203</v>
      </c>
      <c r="G378" s="2">
        <v>36.8068333333333</v>
      </c>
      <c r="H378" s="6">
        <f>1+_xlfn.COUNTIFS(A:A,A378,O:O,"&lt;"&amp;O378)</f>
        <v>4</v>
      </c>
      <c r="I378" s="2">
        <f>_xlfn.AVERAGEIF(A:A,A378,G:G)</f>
        <v>55.32970833333333</v>
      </c>
      <c r="J378" s="2">
        <f t="shared" si="48"/>
        <v>-18.522875000000028</v>
      </c>
      <c r="K378" s="2">
        <f t="shared" si="49"/>
        <v>71.47712499999997</v>
      </c>
      <c r="L378" s="2">
        <f t="shared" si="50"/>
        <v>72.86639071570629</v>
      </c>
      <c r="M378" s="2">
        <f>SUMIF(A:A,A378,L:L)</f>
        <v>1131.4765369332072</v>
      </c>
      <c r="N378" s="3">
        <f t="shared" si="51"/>
        <v>0.06439938287470445</v>
      </c>
      <c r="O378" s="7">
        <f t="shared" si="52"/>
        <v>15.52809911153344</v>
      </c>
      <c r="P378" s="3">
        <f t="shared" si="53"/>
        <v>0.06439938287470445</v>
      </c>
      <c r="Q378" s="3">
        <f>IF(ISNUMBER(P378),SUMIF(A:A,A378,P:P),"")</f>
        <v>1</v>
      </c>
      <c r="R378" s="3">
        <f t="shared" si="54"/>
        <v>0.06439938287470445</v>
      </c>
      <c r="S378" s="8">
        <f t="shared" si="55"/>
        <v>15.52809911153344</v>
      </c>
    </row>
    <row r="379" spans="1:19" ht="15">
      <c r="A379" s="1">
        <v>18</v>
      </c>
      <c r="B379" s="5">
        <v>0.8958333333333334</v>
      </c>
      <c r="C379" s="1" t="s">
        <v>156</v>
      </c>
      <c r="D379" s="1">
        <v>6</v>
      </c>
      <c r="E379" s="1">
        <v>4</v>
      </c>
      <c r="F379" s="1" t="s">
        <v>207</v>
      </c>
      <c r="G379" s="2">
        <v>68.9419</v>
      </c>
      <c r="H379" s="6">
        <f>1+_xlfn.COUNTIFS(A:A,A379,O:O,"&lt;"&amp;O379)</f>
        <v>1</v>
      </c>
      <c r="I379" s="2">
        <f>_xlfn.AVERAGEIF(A:A,A379,G:G)</f>
        <v>48.8130888888889</v>
      </c>
      <c r="J379" s="2">
        <f t="shared" si="48"/>
        <v>20.128811111111105</v>
      </c>
      <c r="K379" s="2">
        <f t="shared" si="49"/>
        <v>110.1288111111111</v>
      </c>
      <c r="L379" s="2">
        <f t="shared" si="50"/>
        <v>740.7985060558492</v>
      </c>
      <c r="M379" s="2">
        <f>SUMIF(A:A,A379,L:L)</f>
        <v>3586.1074138572026</v>
      </c>
      <c r="N379" s="3">
        <f t="shared" si="51"/>
        <v>0.20657454464227812</v>
      </c>
      <c r="O379" s="7">
        <f t="shared" si="52"/>
        <v>4.840867502487706</v>
      </c>
      <c r="P379" s="3">
        <f t="shared" si="53"/>
        <v>0.20657454464227812</v>
      </c>
      <c r="Q379" s="3">
        <f>IF(ISNUMBER(P379),SUMIF(A:A,A379,P:P),"")</f>
        <v>0.9305944927888945</v>
      </c>
      <c r="R379" s="3">
        <f t="shared" si="54"/>
        <v>0.22198126707498103</v>
      </c>
      <c r="S379" s="8">
        <f t="shared" si="55"/>
        <v>4.504884638135789</v>
      </c>
    </row>
    <row r="380" spans="1:19" ht="15">
      <c r="A380" s="1">
        <v>18</v>
      </c>
      <c r="B380" s="5">
        <v>0.8958333333333334</v>
      </c>
      <c r="C380" s="1" t="s">
        <v>156</v>
      </c>
      <c r="D380" s="1">
        <v>6</v>
      </c>
      <c r="E380" s="1">
        <v>10</v>
      </c>
      <c r="F380" s="1" t="s">
        <v>213</v>
      </c>
      <c r="G380" s="2">
        <v>65.2600333333333</v>
      </c>
      <c r="H380" s="6">
        <f>1+_xlfn.COUNTIFS(A:A,A380,O:O,"&lt;"&amp;O380)</f>
        <v>2</v>
      </c>
      <c r="I380" s="2">
        <f>_xlfn.AVERAGEIF(A:A,A380,G:G)</f>
        <v>48.8130888888889</v>
      </c>
      <c r="J380" s="2">
        <f t="shared" si="48"/>
        <v>16.446944444444398</v>
      </c>
      <c r="K380" s="2">
        <f t="shared" si="49"/>
        <v>106.4469444444444</v>
      </c>
      <c r="L380" s="2">
        <f t="shared" si="50"/>
        <v>593.9627854643949</v>
      </c>
      <c r="M380" s="2">
        <f>SUMIF(A:A,A380,L:L)</f>
        <v>3586.1074138572026</v>
      </c>
      <c r="N380" s="3">
        <f t="shared" si="51"/>
        <v>0.16562883285906121</v>
      </c>
      <c r="O380" s="7">
        <f t="shared" si="52"/>
        <v>6.037596128271528</v>
      </c>
      <c r="P380" s="3">
        <f t="shared" si="53"/>
        <v>0.16562883285906121</v>
      </c>
      <c r="Q380" s="3">
        <f>IF(ISNUMBER(P380),SUMIF(A:A,A380,P:P),"")</f>
        <v>0.9305944927888945</v>
      </c>
      <c r="R380" s="3">
        <f t="shared" si="54"/>
        <v>0.17798174623050786</v>
      </c>
      <c r="S380" s="8">
        <f t="shared" si="55"/>
        <v>5.618553706653036</v>
      </c>
    </row>
    <row r="381" spans="1:19" ht="15">
      <c r="A381" s="1">
        <v>18</v>
      </c>
      <c r="B381" s="5">
        <v>0.8958333333333334</v>
      </c>
      <c r="C381" s="1" t="s">
        <v>156</v>
      </c>
      <c r="D381" s="1">
        <v>6</v>
      </c>
      <c r="E381" s="1">
        <v>11</v>
      </c>
      <c r="F381" s="1" t="s">
        <v>214</v>
      </c>
      <c r="G381" s="2">
        <v>63.2417666666667</v>
      </c>
      <c r="H381" s="6">
        <f>1+_xlfn.COUNTIFS(A:A,A381,O:O,"&lt;"&amp;O381)</f>
        <v>3</v>
      </c>
      <c r="I381" s="2">
        <f>_xlfn.AVERAGEIF(A:A,A381,G:G)</f>
        <v>48.8130888888889</v>
      </c>
      <c r="J381" s="2">
        <f t="shared" si="48"/>
        <v>14.4286777777778</v>
      </c>
      <c r="K381" s="2">
        <f t="shared" si="49"/>
        <v>104.4286777777778</v>
      </c>
      <c r="L381" s="2">
        <f t="shared" si="50"/>
        <v>526.220679045743</v>
      </c>
      <c r="M381" s="2">
        <f>SUMIF(A:A,A381,L:L)</f>
        <v>3586.1074138572026</v>
      </c>
      <c r="N381" s="3">
        <f t="shared" si="51"/>
        <v>0.14673868301109871</v>
      </c>
      <c r="O381" s="7">
        <f t="shared" si="52"/>
        <v>6.814835593995102</v>
      </c>
      <c r="P381" s="3">
        <f t="shared" si="53"/>
        <v>0.14673868301109871</v>
      </c>
      <c r="Q381" s="3">
        <f>IF(ISNUMBER(P381),SUMIF(A:A,A381,P:P),"")</f>
        <v>0.9305944927888945</v>
      </c>
      <c r="R381" s="3">
        <f t="shared" si="54"/>
        <v>0.15768273307887112</v>
      </c>
      <c r="S381" s="8">
        <f t="shared" si="55"/>
        <v>6.341848473033577</v>
      </c>
    </row>
    <row r="382" spans="1:19" ht="15">
      <c r="A382" s="1">
        <v>18</v>
      </c>
      <c r="B382" s="5">
        <v>0.8958333333333334</v>
      </c>
      <c r="C382" s="1" t="s">
        <v>156</v>
      </c>
      <c r="D382" s="1">
        <v>6</v>
      </c>
      <c r="E382" s="1">
        <v>9</v>
      </c>
      <c r="F382" s="1" t="s">
        <v>212</v>
      </c>
      <c r="G382" s="2">
        <v>60.1482333333333</v>
      </c>
      <c r="H382" s="6">
        <f>1+_xlfn.COUNTIFS(A:A,A382,O:O,"&lt;"&amp;O382)</f>
        <v>4</v>
      </c>
      <c r="I382" s="2">
        <f>_xlfn.AVERAGEIF(A:A,A382,G:G)</f>
        <v>48.8130888888889</v>
      </c>
      <c r="J382" s="2">
        <f t="shared" si="48"/>
        <v>11.335144444444403</v>
      </c>
      <c r="K382" s="2">
        <f t="shared" si="49"/>
        <v>101.33514444444441</v>
      </c>
      <c r="L382" s="2">
        <f t="shared" si="50"/>
        <v>437.07668780462734</v>
      </c>
      <c r="M382" s="2">
        <f>SUMIF(A:A,A382,L:L)</f>
        <v>3586.1074138572026</v>
      </c>
      <c r="N382" s="3">
        <f t="shared" si="51"/>
        <v>0.12188053434085774</v>
      </c>
      <c r="O382" s="7">
        <f t="shared" si="52"/>
        <v>8.204755627369876</v>
      </c>
      <c r="P382" s="3">
        <f t="shared" si="53"/>
        <v>0.12188053434085774</v>
      </c>
      <c r="Q382" s="3">
        <f>IF(ISNUMBER(P382),SUMIF(A:A,A382,P:P),"")</f>
        <v>0.9305944927888945</v>
      </c>
      <c r="R382" s="3">
        <f t="shared" si="54"/>
        <v>0.1309706164019889</v>
      </c>
      <c r="S382" s="8">
        <f t="shared" si="55"/>
        <v>7.635300401509099</v>
      </c>
    </row>
    <row r="383" spans="1:19" ht="15">
      <c r="A383" s="1">
        <v>18</v>
      </c>
      <c r="B383" s="5">
        <v>0.8958333333333334</v>
      </c>
      <c r="C383" s="1" t="s">
        <v>156</v>
      </c>
      <c r="D383" s="1">
        <v>6</v>
      </c>
      <c r="E383" s="1">
        <v>8</v>
      </c>
      <c r="F383" s="1" t="s">
        <v>211</v>
      </c>
      <c r="G383" s="2">
        <v>54.18523333333341</v>
      </c>
      <c r="H383" s="6">
        <f>1+_xlfn.COUNTIFS(A:A,A383,O:O,"&lt;"&amp;O383)</f>
        <v>5</v>
      </c>
      <c r="I383" s="2">
        <f>_xlfn.AVERAGEIF(A:A,A383,G:G)</f>
        <v>48.8130888888889</v>
      </c>
      <c r="J383" s="2">
        <f t="shared" si="48"/>
        <v>5.372144444444508</v>
      </c>
      <c r="K383" s="2">
        <f t="shared" si="49"/>
        <v>95.3721444444445</v>
      </c>
      <c r="L383" s="2">
        <f t="shared" si="50"/>
        <v>305.6157722317813</v>
      </c>
      <c r="M383" s="2">
        <f>SUMIF(A:A,A383,L:L)</f>
        <v>3586.1074138572026</v>
      </c>
      <c r="N383" s="3">
        <f t="shared" si="51"/>
        <v>0.08522214673515935</v>
      </c>
      <c r="O383" s="7">
        <f t="shared" si="52"/>
        <v>11.734039076810053</v>
      </c>
      <c r="P383" s="3">
        <f t="shared" si="53"/>
        <v>0.08522214673515935</v>
      </c>
      <c r="Q383" s="3">
        <f>IF(ISNUMBER(P383),SUMIF(A:A,A383,P:P),"")</f>
        <v>0.9305944927888945</v>
      </c>
      <c r="R383" s="3">
        <f t="shared" si="54"/>
        <v>0.09157817652644544</v>
      </c>
      <c r="S383" s="8">
        <f t="shared" si="55"/>
        <v>10.91963214304912</v>
      </c>
    </row>
    <row r="384" spans="1:19" ht="15">
      <c r="A384" s="1">
        <v>18</v>
      </c>
      <c r="B384" s="5">
        <v>0.8958333333333334</v>
      </c>
      <c r="C384" s="1" t="s">
        <v>156</v>
      </c>
      <c r="D384" s="1">
        <v>6</v>
      </c>
      <c r="E384" s="1">
        <v>3</v>
      </c>
      <c r="F384" s="1" t="s">
        <v>206</v>
      </c>
      <c r="G384" s="2">
        <v>46.3757333333333</v>
      </c>
      <c r="H384" s="6">
        <f>1+_xlfn.COUNTIFS(A:A,A384,O:O,"&lt;"&amp;O384)</f>
        <v>6</v>
      </c>
      <c r="I384" s="2">
        <f>_xlfn.AVERAGEIF(A:A,A384,G:G)</f>
        <v>48.8130888888889</v>
      </c>
      <c r="J384" s="2">
        <f t="shared" si="48"/>
        <v>-2.437355555555598</v>
      </c>
      <c r="K384" s="2">
        <f t="shared" si="49"/>
        <v>87.5626444444444</v>
      </c>
      <c r="L384" s="2">
        <f t="shared" si="50"/>
        <v>191.28389134743585</v>
      </c>
      <c r="M384" s="2">
        <f>SUMIF(A:A,A384,L:L)</f>
        <v>3586.1074138572026</v>
      </c>
      <c r="N384" s="3">
        <f t="shared" si="51"/>
        <v>0.05334025707325138</v>
      </c>
      <c r="O384" s="7">
        <f t="shared" si="52"/>
        <v>18.747566188642754</v>
      </c>
      <c r="P384" s="3">
        <f t="shared" si="53"/>
        <v>0.05334025707325138</v>
      </c>
      <c r="Q384" s="3">
        <f>IF(ISNUMBER(P384),SUMIF(A:A,A384,P:P),"")</f>
        <v>0.9305944927888945</v>
      </c>
      <c r="R384" s="3">
        <f t="shared" si="54"/>
        <v>0.05731847489597343</v>
      </c>
      <c r="S384" s="8">
        <f t="shared" si="55"/>
        <v>17.44638184834623</v>
      </c>
    </row>
    <row r="385" spans="1:19" ht="15">
      <c r="A385" s="1">
        <v>18</v>
      </c>
      <c r="B385" s="5">
        <v>0.8958333333333334</v>
      </c>
      <c r="C385" s="1" t="s">
        <v>156</v>
      </c>
      <c r="D385" s="1">
        <v>6</v>
      </c>
      <c r="E385" s="1">
        <v>1</v>
      </c>
      <c r="F385" s="1" t="s">
        <v>204</v>
      </c>
      <c r="G385" s="2">
        <v>46.0878</v>
      </c>
      <c r="H385" s="6">
        <f>1+_xlfn.COUNTIFS(A:A,A385,O:O,"&lt;"&amp;O385)</f>
        <v>7</v>
      </c>
      <c r="I385" s="2">
        <f>_xlfn.AVERAGEIF(A:A,A385,G:G)</f>
        <v>48.8130888888889</v>
      </c>
      <c r="J385" s="2">
        <f t="shared" si="48"/>
        <v>-2.7252888888888975</v>
      </c>
      <c r="K385" s="2">
        <f t="shared" si="49"/>
        <v>87.2747111111111</v>
      </c>
      <c r="L385" s="2">
        <f t="shared" si="50"/>
        <v>188.00765247704436</v>
      </c>
      <c r="M385" s="2">
        <f>SUMIF(A:A,A385,L:L)</f>
        <v>3586.1074138572026</v>
      </c>
      <c r="N385" s="3">
        <f t="shared" si="51"/>
        <v>0.052426665121785655</v>
      </c>
      <c r="O385" s="7">
        <f t="shared" si="52"/>
        <v>19.07426302392167</v>
      </c>
      <c r="P385" s="3">
        <f t="shared" si="53"/>
        <v>0.052426665121785655</v>
      </c>
      <c r="Q385" s="3">
        <f>IF(ISNUMBER(P385),SUMIF(A:A,A385,P:P),"")</f>
        <v>0.9305944927888945</v>
      </c>
      <c r="R385" s="3">
        <f t="shared" si="54"/>
        <v>0.05633674551916637</v>
      </c>
      <c r="S385" s="8">
        <f t="shared" si="55"/>
        <v>17.750404124068353</v>
      </c>
    </row>
    <row r="386" spans="1:19" ht="15">
      <c r="A386" s="1">
        <v>18</v>
      </c>
      <c r="B386" s="5">
        <v>0.8958333333333334</v>
      </c>
      <c r="C386" s="1" t="s">
        <v>156</v>
      </c>
      <c r="D386" s="1">
        <v>6</v>
      </c>
      <c r="E386" s="1">
        <v>2</v>
      </c>
      <c r="F386" s="1" t="s">
        <v>205</v>
      </c>
      <c r="G386" s="2">
        <v>45.406433333333304</v>
      </c>
      <c r="H386" s="6">
        <f>1+_xlfn.COUNTIFS(A:A,A386,O:O,"&lt;"&amp;O386)</f>
        <v>8</v>
      </c>
      <c r="I386" s="2">
        <f>_xlfn.AVERAGEIF(A:A,A386,G:G)</f>
        <v>48.8130888888889</v>
      </c>
      <c r="J386" s="2">
        <f t="shared" si="48"/>
        <v>-3.406655555555595</v>
      </c>
      <c r="K386" s="2">
        <f t="shared" si="49"/>
        <v>86.5933444444444</v>
      </c>
      <c r="L386" s="2">
        <f t="shared" si="50"/>
        <v>180.4765164730849</v>
      </c>
      <c r="M386" s="2">
        <f>SUMIF(A:A,A386,L:L)</f>
        <v>3586.1074138572026</v>
      </c>
      <c r="N386" s="3">
        <f t="shared" si="51"/>
        <v>0.050326578555817736</v>
      </c>
      <c r="O386" s="7">
        <f t="shared" si="52"/>
        <v>19.870216269339462</v>
      </c>
      <c r="P386" s="3">
        <f t="shared" si="53"/>
        <v>0.050326578555817736</v>
      </c>
      <c r="Q386" s="3">
        <f>IF(ISNUMBER(P386),SUMIF(A:A,A386,P:P),"")</f>
        <v>0.9305944927888945</v>
      </c>
      <c r="R386" s="3">
        <f t="shared" si="54"/>
        <v>0.054080030502860844</v>
      </c>
      <c r="S386" s="8">
        <f t="shared" si="55"/>
        <v>18.491113830771596</v>
      </c>
    </row>
    <row r="387" spans="1:19" ht="15">
      <c r="A387" s="1">
        <v>18</v>
      </c>
      <c r="B387" s="5">
        <v>0.8958333333333334</v>
      </c>
      <c r="C387" s="1" t="s">
        <v>156</v>
      </c>
      <c r="D387" s="1">
        <v>6</v>
      </c>
      <c r="E387" s="1">
        <v>5</v>
      </c>
      <c r="F387" s="1" t="s">
        <v>208</v>
      </c>
      <c r="G387" s="2">
        <v>41.0335666666667</v>
      </c>
      <c r="H387" s="6">
        <f>1+_xlfn.COUNTIFS(A:A,A387,O:O,"&lt;"&amp;O387)</f>
        <v>10</v>
      </c>
      <c r="I387" s="2">
        <f>_xlfn.AVERAGEIF(A:A,A387,G:G)</f>
        <v>48.8130888888889</v>
      </c>
      <c r="J387" s="2">
        <f t="shared" si="48"/>
        <v>-7.779522222222198</v>
      </c>
      <c r="K387" s="2">
        <f t="shared" si="49"/>
        <v>82.2204777777778</v>
      </c>
      <c r="L387" s="2">
        <f t="shared" si="50"/>
        <v>138.82701568963472</v>
      </c>
      <c r="M387" s="2">
        <f>SUMIF(A:A,A387,L:L)</f>
        <v>3586.1074138572026</v>
      </c>
      <c r="N387" s="3">
        <f t="shared" si="51"/>
        <v>0.038712453272645546</v>
      </c>
      <c r="O387" s="7">
        <f t="shared" si="52"/>
        <v>25.83148096962912</v>
      </c>
      <c r="P387" s="3">
        <f t="shared" si="53"/>
      </c>
      <c r="Q387" s="3">
        <f>IF(ISNUMBER(P387),SUMIF(A:A,A387,P:P),"")</f>
      </c>
      <c r="R387" s="3">
        <f t="shared" si="54"/>
      </c>
      <c r="S387" s="8">
        <f t="shared" si="55"/>
      </c>
    </row>
    <row r="388" spans="1:19" ht="15">
      <c r="A388" s="1">
        <v>18</v>
      </c>
      <c r="B388" s="5">
        <v>0.8958333333333334</v>
      </c>
      <c r="C388" s="1" t="s">
        <v>156</v>
      </c>
      <c r="D388" s="1">
        <v>6</v>
      </c>
      <c r="E388" s="1">
        <v>6</v>
      </c>
      <c r="F388" s="1" t="s">
        <v>209</v>
      </c>
      <c r="G388" s="2">
        <v>44.7752333333334</v>
      </c>
      <c r="H388" s="6">
        <f>1+_xlfn.COUNTIFS(A:A,A388,O:O,"&lt;"&amp;O388)</f>
        <v>9</v>
      </c>
      <c r="I388" s="2">
        <f>_xlfn.AVERAGEIF(A:A,A388,G:G)</f>
        <v>48.8130888888889</v>
      </c>
      <c r="J388" s="2">
        <f t="shared" si="48"/>
        <v>-4.0378555555555025</v>
      </c>
      <c r="K388" s="2">
        <f t="shared" si="49"/>
        <v>85.9621444444445</v>
      </c>
      <c r="L388" s="2">
        <f t="shared" si="50"/>
        <v>173.7693189849762</v>
      </c>
      <c r="M388" s="2">
        <f>SUMIF(A:A,A388,L:L)</f>
        <v>3586.1074138572026</v>
      </c>
      <c r="N388" s="3">
        <f t="shared" si="51"/>
        <v>0.048456250449584445</v>
      </c>
      <c r="O388" s="7">
        <f t="shared" si="52"/>
        <v>20.637172515864275</v>
      </c>
      <c r="P388" s="3">
        <f t="shared" si="53"/>
        <v>0.048456250449584445</v>
      </c>
      <c r="Q388" s="3">
        <f>IF(ISNUMBER(P388),SUMIF(A:A,A388,P:P),"")</f>
        <v>0.9305944927888945</v>
      </c>
      <c r="R388" s="3">
        <f t="shared" si="54"/>
        <v>0.05207020976920476</v>
      </c>
      <c r="S388" s="8">
        <f t="shared" si="55"/>
        <v>19.204839089997627</v>
      </c>
    </row>
    <row r="389" spans="1:19" ht="15">
      <c r="A389" s="1">
        <v>18</v>
      </c>
      <c r="B389" s="5">
        <v>0.8958333333333334</v>
      </c>
      <c r="C389" s="1" t="s">
        <v>156</v>
      </c>
      <c r="D389" s="1">
        <v>6</v>
      </c>
      <c r="E389" s="1">
        <v>7</v>
      </c>
      <c r="F389" s="1" t="s">
        <v>210</v>
      </c>
      <c r="G389" s="2">
        <v>29.092133333333297</v>
      </c>
      <c r="H389" s="6">
        <f>1+_xlfn.COUNTIFS(A:A,A389,O:O,"&lt;"&amp;O389)</f>
        <v>11</v>
      </c>
      <c r="I389" s="2">
        <f>_xlfn.AVERAGEIF(A:A,A389,G:G)</f>
        <v>48.8130888888889</v>
      </c>
      <c r="J389" s="2">
        <f t="shared" si="48"/>
        <v>-19.7209555555556</v>
      </c>
      <c r="K389" s="2">
        <f t="shared" si="49"/>
        <v>70.2790444444444</v>
      </c>
      <c r="L389" s="2">
        <f t="shared" si="50"/>
        <v>67.81223708682809</v>
      </c>
      <c r="M389" s="2">
        <f>SUMIF(A:A,A389,L:L)</f>
        <v>3586.1074138572026</v>
      </c>
      <c r="N389" s="3">
        <f t="shared" si="51"/>
        <v>0.01890970605754654</v>
      </c>
      <c r="O389" s="7">
        <f t="shared" si="52"/>
        <v>52.8828950041197</v>
      </c>
      <c r="P389" s="3">
        <f t="shared" si="53"/>
      </c>
      <c r="Q389" s="3">
        <f>IF(ISNUMBER(P389),SUMIF(A:A,A389,P:P),"")</f>
      </c>
      <c r="R389" s="3">
        <f t="shared" si="54"/>
      </c>
      <c r="S389" s="8">
        <f t="shared" si="55"/>
      </c>
    </row>
    <row r="390" spans="1:19" ht="15">
      <c r="A390" s="1">
        <v>18</v>
      </c>
      <c r="B390" s="5">
        <v>0.8958333333333334</v>
      </c>
      <c r="C390" s="1" t="s">
        <v>156</v>
      </c>
      <c r="D390" s="1">
        <v>6</v>
      </c>
      <c r="E390" s="1">
        <v>12</v>
      </c>
      <c r="F390" s="1" t="s">
        <v>215</v>
      </c>
      <c r="G390" s="2">
        <v>21.209</v>
      </c>
      <c r="H390" s="6">
        <f>1+_xlfn.COUNTIFS(A:A,A390,O:O,"&lt;"&amp;O390)</f>
        <v>12</v>
      </c>
      <c r="I390" s="2">
        <f>_xlfn.AVERAGEIF(A:A,A390,G:G)</f>
        <v>48.8130888888889</v>
      </c>
      <c r="J390" s="2">
        <f t="shared" si="48"/>
        <v>-27.6040888888889</v>
      </c>
      <c r="K390" s="2">
        <f t="shared" si="49"/>
        <v>62.395911111111104</v>
      </c>
      <c r="L390" s="2">
        <f t="shared" si="50"/>
        <v>42.25635119580341</v>
      </c>
      <c r="M390" s="2">
        <f>SUMIF(A:A,A390,L:L)</f>
        <v>3586.1074138572026</v>
      </c>
      <c r="N390" s="3">
        <f t="shared" si="51"/>
        <v>0.011783347880913765</v>
      </c>
      <c r="O390" s="7">
        <f t="shared" si="52"/>
        <v>84.86552464599329</v>
      </c>
      <c r="P390" s="3">
        <f t="shared" si="53"/>
      </c>
      <c r="Q390" s="3">
        <f>IF(ISNUMBER(P390),SUMIF(A:A,A390,P:P),"")</f>
      </c>
      <c r="R390" s="3">
        <f t="shared" si="54"/>
      </c>
      <c r="S390" s="8">
        <f t="shared" si="55"/>
      </c>
    </row>
    <row r="391" spans="1:19" ht="15">
      <c r="A391" s="1">
        <v>19</v>
      </c>
      <c r="B391" s="5">
        <v>0.9166666666666666</v>
      </c>
      <c r="C391" s="1" t="s">
        <v>156</v>
      </c>
      <c r="D391" s="1">
        <v>7</v>
      </c>
      <c r="E391" s="1">
        <v>1</v>
      </c>
      <c r="F391" s="1" t="s">
        <v>216</v>
      </c>
      <c r="G391" s="2">
        <v>75.24149999999989</v>
      </c>
      <c r="H391" s="6">
        <f>1+_xlfn.COUNTIFS(A:A,A391,O:O,"&lt;"&amp;O391)</f>
        <v>1</v>
      </c>
      <c r="I391" s="2">
        <f>_xlfn.AVERAGEIF(A:A,A391,G:G)</f>
        <v>50.38816666666665</v>
      </c>
      <c r="J391" s="2">
        <f t="shared" si="48"/>
        <v>24.85333333333324</v>
      </c>
      <c r="K391" s="2">
        <f t="shared" si="49"/>
        <v>114.85333333333324</v>
      </c>
      <c r="L391" s="2">
        <f t="shared" si="50"/>
        <v>983.581006530952</v>
      </c>
      <c r="M391" s="2">
        <f>SUMIF(A:A,A391,L:L)</f>
        <v>4059.8794972231676</v>
      </c>
      <c r="N391" s="3">
        <f t="shared" si="51"/>
        <v>0.2422685223055736</v>
      </c>
      <c r="O391" s="7">
        <f t="shared" si="52"/>
        <v>4.127651378245081</v>
      </c>
      <c r="P391" s="3">
        <f t="shared" si="53"/>
        <v>0.2422685223055736</v>
      </c>
      <c r="Q391" s="3">
        <f>IF(ISNUMBER(P391),SUMIF(A:A,A391,P:P),"")</f>
        <v>0.812577937019221</v>
      </c>
      <c r="R391" s="3">
        <f t="shared" si="54"/>
        <v>0.2981480437363178</v>
      </c>
      <c r="S391" s="8">
        <f t="shared" si="55"/>
        <v>3.354038441668932</v>
      </c>
    </row>
    <row r="392" spans="1:19" ht="15">
      <c r="A392" s="1">
        <v>19</v>
      </c>
      <c r="B392" s="5">
        <v>0.9166666666666666</v>
      </c>
      <c r="C392" s="1" t="s">
        <v>156</v>
      </c>
      <c r="D392" s="1">
        <v>7</v>
      </c>
      <c r="E392" s="1">
        <v>7</v>
      </c>
      <c r="F392" s="1" t="s">
        <v>221</v>
      </c>
      <c r="G392" s="2">
        <v>71.8913666666666</v>
      </c>
      <c r="H392" s="6">
        <f>1+_xlfn.COUNTIFS(A:A,A392,O:O,"&lt;"&amp;O392)</f>
        <v>2</v>
      </c>
      <c r="I392" s="2">
        <f>_xlfn.AVERAGEIF(A:A,A392,G:G)</f>
        <v>50.38816666666665</v>
      </c>
      <c r="J392" s="2">
        <f t="shared" si="48"/>
        <v>21.50319999999995</v>
      </c>
      <c r="K392" s="2">
        <f t="shared" si="49"/>
        <v>111.50319999999995</v>
      </c>
      <c r="L392" s="2">
        <f t="shared" si="50"/>
        <v>804.4766968426076</v>
      </c>
      <c r="M392" s="2">
        <f>SUMIF(A:A,A392,L:L)</f>
        <v>4059.8794972231676</v>
      </c>
      <c r="N392" s="3">
        <f t="shared" si="51"/>
        <v>0.19815285093876428</v>
      </c>
      <c r="O392" s="7">
        <f t="shared" si="52"/>
        <v>5.046609197205206</v>
      </c>
      <c r="P392" s="3">
        <f t="shared" si="53"/>
        <v>0.19815285093876428</v>
      </c>
      <c r="Q392" s="3">
        <f>IF(ISNUMBER(P392),SUMIF(A:A,A392,P:P),"")</f>
        <v>0.812577937019221</v>
      </c>
      <c r="R392" s="3">
        <f t="shared" si="54"/>
        <v>0.24385704055127097</v>
      </c>
      <c r="S392" s="8">
        <f t="shared" si="55"/>
        <v>4.100763290407233</v>
      </c>
    </row>
    <row r="393" spans="1:19" ht="15">
      <c r="A393" s="1">
        <v>19</v>
      </c>
      <c r="B393" s="5">
        <v>0.9166666666666666</v>
      </c>
      <c r="C393" s="1" t="s">
        <v>156</v>
      </c>
      <c r="D393" s="1">
        <v>7</v>
      </c>
      <c r="E393" s="1">
        <v>3</v>
      </c>
      <c r="F393" s="1" t="s">
        <v>217</v>
      </c>
      <c r="G393" s="2">
        <v>68.56196666666659</v>
      </c>
      <c r="H393" s="6">
        <f>1+_xlfn.COUNTIFS(A:A,A393,O:O,"&lt;"&amp;O393)</f>
        <v>3</v>
      </c>
      <c r="I393" s="2">
        <f>_xlfn.AVERAGEIF(A:A,A393,G:G)</f>
        <v>50.38816666666665</v>
      </c>
      <c r="J393" s="2">
        <f t="shared" si="48"/>
        <v>18.173799999999943</v>
      </c>
      <c r="K393" s="2">
        <f t="shared" si="49"/>
        <v>108.17379999999994</v>
      </c>
      <c r="L393" s="2">
        <f t="shared" si="50"/>
        <v>658.805271538752</v>
      </c>
      <c r="M393" s="2">
        <f>SUMIF(A:A,A393,L:L)</f>
        <v>4059.8794972231676</v>
      </c>
      <c r="N393" s="3">
        <f t="shared" si="51"/>
        <v>0.1622721245764448</v>
      </c>
      <c r="O393" s="7">
        <f t="shared" si="52"/>
        <v>6.162487874058184</v>
      </c>
      <c r="P393" s="3">
        <f t="shared" si="53"/>
        <v>0.1622721245764448</v>
      </c>
      <c r="Q393" s="3">
        <f>IF(ISNUMBER(P393),SUMIF(A:A,A393,P:P),"")</f>
        <v>0.812577937019221</v>
      </c>
      <c r="R393" s="3">
        <f t="shared" si="54"/>
        <v>0.1997003821832863</v>
      </c>
      <c r="S393" s="8">
        <f t="shared" si="55"/>
        <v>5.007501683608164</v>
      </c>
    </row>
    <row r="394" spans="1:19" ht="15">
      <c r="A394" s="1">
        <v>19</v>
      </c>
      <c r="B394" s="5">
        <v>0.9166666666666666</v>
      </c>
      <c r="C394" s="1" t="s">
        <v>156</v>
      </c>
      <c r="D394" s="1">
        <v>7</v>
      </c>
      <c r="E394" s="1">
        <v>11</v>
      </c>
      <c r="F394" s="1" t="s">
        <v>224</v>
      </c>
      <c r="G394" s="2">
        <v>64.0705</v>
      </c>
      <c r="H394" s="6">
        <f>1+_xlfn.COUNTIFS(A:A,A394,O:O,"&lt;"&amp;O394)</f>
        <v>4</v>
      </c>
      <c r="I394" s="2">
        <f>_xlfn.AVERAGEIF(A:A,A394,G:G)</f>
        <v>50.38816666666665</v>
      </c>
      <c r="J394" s="2">
        <f t="shared" si="48"/>
        <v>13.682333333333347</v>
      </c>
      <c r="K394" s="2">
        <f t="shared" si="49"/>
        <v>103.68233333333335</v>
      </c>
      <c r="L394" s="2">
        <f t="shared" si="50"/>
        <v>503.17599522223213</v>
      </c>
      <c r="M394" s="2">
        <f>SUMIF(A:A,A394,L:L)</f>
        <v>4059.8794972231676</v>
      </c>
      <c r="N394" s="3">
        <f t="shared" si="51"/>
        <v>0.12393865275222798</v>
      </c>
      <c r="O394" s="7">
        <f t="shared" si="52"/>
        <v>8.068507909305344</v>
      </c>
      <c r="P394" s="3">
        <f t="shared" si="53"/>
        <v>0.12393865275222798</v>
      </c>
      <c r="Q394" s="3">
        <f>IF(ISNUMBER(P394),SUMIF(A:A,A394,P:P),"")</f>
        <v>0.812577937019221</v>
      </c>
      <c r="R394" s="3">
        <f t="shared" si="54"/>
        <v>0.1525252497094273</v>
      </c>
      <c r="S394" s="8">
        <f t="shared" si="55"/>
        <v>6.556291511766605</v>
      </c>
    </row>
    <row r="395" spans="1:19" ht="15">
      <c r="A395" s="1">
        <v>19</v>
      </c>
      <c r="B395" s="5">
        <v>0.9166666666666666</v>
      </c>
      <c r="C395" s="1" t="s">
        <v>156</v>
      </c>
      <c r="D395" s="1">
        <v>7</v>
      </c>
      <c r="E395" s="1">
        <v>8</v>
      </c>
      <c r="F395" s="1" t="s">
        <v>222</v>
      </c>
      <c r="G395" s="2">
        <v>57.969333333333395</v>
      </c>
      <c r="H395" s="6">
        <f>1+_xlfn.COUNTIFS(A:A,A395,O:O,"&lt;"&amp;O395)</f>
        <v>5</v>
      </c>
      <c r="I395" s="2">
        <f>_xlfn.AVERAGEIF(A:A,A395,G:G)</f>
        <v>50.38816666666665</v>
      </c>
      <c r="J395" s="2">
        <f t="shared" si="48"/>
        <v>7.581166666666746</v>
      </c>
      <c r="K395" s="2">
        <f t="shared" si="49"/>
        <v>97.58116666666675</v>
      </c>
      <c r="L395" s="2">
        <f t="shared" si="50"/>
        <v>348.9295362656901</v>
      </c>
      <c r="M395" s="2">
        <f>SUMIF(A:A,A395,L:L)</f>
        <v>4059.8794972231676</v>
      </c>
      <c r="N395" s="3">
        <f t="shared" si="51"/>
        <v>0.08594578644621033</v>
      </c>
      <c r="O395" s="7">
        <f t="shared" si="52"/>
        <v>11.63524171863685</v>
      </c>
      <c r="P395" s="3">
        <f t="shared" si="53"/>
        <v>0.08594578644621033</v>
      </c>
      <c r="Q395" s="3">
        <f>IF(ISNUMBER(P395),SUMIF(A:A,A395,P:P),"")</f>
        <v>0.812577937019221</v>
      </c>
      <c r="R395" s="3">
        <f t="shared" si="54"/>
        <v>0.10576928381969758</v>
      </c>
      <c r="S395" s="8">
        <f t="shared" si="55"/>
        <v>9.454540712449907</v>
      </c>
    </row>
    <row r="396" spans="1:19" ht="15">
      <c r="A396" s="1">
        <v>19</v>
      </c>
      <c r="B396" s="5">
        <v>0.9166666666666666</v>
      </c>
      <c r="C396" s="1" t="s">
        <v>156</v>
      </c>
      <c r="D396" s="1">
        <v>7</v>
      </c>
      <c r="E396" s="1">
        <v>4</v>
      </c>
      <c r="F396" s="1" t="s">
        <v>218</v>
      </c>
      <c r="G396" s="2">
        <v>44.1813</v>
      </c>
      <c r="H396" s="6">
        <f>1+_xlfn.COUNTIFS(A:A,A396,O:O,"&lt;"&amp;O396)</f>
        <v>6</v>
      </c>
      <c r="I396" s="2">
        <f>_xlfn.AVERAGEIF(A:A,A396,G:G)</f>
        <v>50.38816666666665</v>
      </c>
      <c r="J396" s="2">
        <f aca="true" t="shared" si="56" ref="J396:J409">G396-I396</f>
        <v>-6.206866666666649</v>
      </c>
      <c r="K396" s="2">
        <f aca="true" t="shared" si="57" ref="K396:K409">90+J396</f>
        <v>83.79313333333334</v>
      </c>
      <c r="L396" s="2">
        <f aca="true" t="shared" si="58" ref="L396:L409">EXP(0.06*K396)</f>
        <v>152.56458277409757</v>
      </c>
      <c r="M396" s="2">
        <f>SUMIF(A:A,A396,L:L)</f>
        <v>4059.8794972231676</v>
      </c>
      <c r="N396" s="3">
        <f aca="true" t="shared" si="59" ref="N396:N409">L396/M396</f>
        <v>0.03757859879300532</v>
      </c>
      <c r="O396" s="7">
        <f aca="true" t="shared" si="60" ref="O396:O409">1/N396</f>
        <v>26.610891095442724</v>
      </c>
      <c r="P396" s="3">
        <f aca="true" t="shared" si="61" ref="P396:P409">IF(O396&gt;21,"",N396)</f>
      </c>
      <c r="Q396" s="3">
        <f>IF(ISNUMBER(P396),SUMIF(A:A,A396,P:P),"")</f>
      </c>
      <c r="R396" s="3">
        <f aca="true" t="shared" si="62" ref="R396:R409">_xlfn.IFERROR(P396*(1/Q396),"")</f>
      </c>
      <c r="S396" s="8">
        <f aca="true" t="shared" si="63" ref="S396:S409">_xlfn.IFERROR(1/R396,"")</f>
      </c>
    </row>
    <row r="397" spans="1:19" ht="15">
      <c r="A397" s="1">
        <v>19</v>
      </c>
      <c r="B397" s="5">
        <v>0.9166666666666666</v>
      </c>
      <c r="C397" s="1" t="s">
        <v>156</v>
      </c>
      <c r="D397" s="1">
        <v>7</v>
      </c>
      <c r="E397" s="1">
        <v>5</v>
      </c>
      <c r="F397" s="1" t="s">
        <v>219</v>
      </c>
      <c r="G397" s="2">
        <v>38.1784333333333</v>
      </c>
      <c r="H397" s="6">
        <f>1+_xlfn.COUNTIFS(A:A,A397,O:O,"&lt;"&amp;O397)</f>
        <v>9</v>
      </c>
      <c r="I397" s="2">
        <f>_xlfn.AVERAGEIF(A:A,A397,G:G)</f>
        <v>50.38816666666665</v>
      </c>
      <c r="J397" s="2">
        <f t="shared" si="56"/>
        <v>-12.209733333333347</v>
      </c>
      <c r="K397" s="2">
        <f t="shared" si="57"/>
        <v>77.79026666666665</v>
      </c>
      <c r="L397" s="2">
        <f t="shared" si="58"/>
        <v>106.42239137278558</v>
      </c>
      <c r="M397" s="2">
        <f>SUMIF(A:A,A397,L:L)</f>
        <v>4059.8794972231676</v>
      </c>
      <c r="N397" s="3">
        <f t="shared" si="59"/>
        <v>0.026213189688407062</v>
      </c>
      <c r="O397" s="7">
        <f t="shared" si="60"/>
        <v>38.14873397273953</v>
      </c>
      <c r="P397" s="3">
        <f t="shared" si="61"/>
      </c>
      <c r="Q397" s="3">
        <f>IF(ISNUMBER(P397),SUMIF(A:A,A397,P:P),"")</f>
      </c>
      <c r="R397" s="3">
        <f t="shared" si="62"/>
      </c>
      <c r="S397" s="8">
        <f t="shared" si="63"/>
      </c>
    </row>
    <row r="398" spans="1:19" ht="15">
      <c r="A398" s="1">
        <v>19</v>
      </c>
      <c r="B398" s="5">
        <v>0.9166666666666666</v>
      </c>
      <c r="C398" s="1" t="s">
        <v>156</v>
      </c>
      <c r="D398" s="1">
        <v>7</v>
      </c>
      <c r="E398" s="1">
        <v>6</v>
      </c>
      <c r="F398" s="1" t="s">
        <v>220</v>
      </c>
      <c r="G398" s="2">
        <v>37.6708333333333</v>
      </c>
      <c r="H398" s="6">
        <f>1+_xlfn.COUNTIFS(A:A,A398,O:O,"&lt;"&amp;O398)</f>
        <v>10</v>
      </c>
      <c r="I398" s="2">
        <f>_xlfn.AVERAGEIF(A:A,A398,G:G)</f>
        <v>50.38816666666665</v>
      </c>
      <c r="J398" s="2">
        <f t="shared" si="56"/>
        <v>-12.71733333333335</v>
      </c>
      <c r="K398" s="2">
        <f t="shared" si="57"/>
        <v>77.28266666666664</v>
      </c>
      <c r="L398" s="2">
        <f t="shared" si="58"/>
        <v>103.23005073988011</v>
      </c>
      <c r="M398" s="2">
        <f>SUMIF(A:A,A398,L:L)</f>
        <v>4059.8794972231676</v>
      </c>
      <c r="N398" s="3">
        <f t="shared" si="59"/>
        <v>0.025426875553938556</v>
      </c>
      <c r="O398" s="7">
        <f t="shared" si="60"/>
        <v>39.32846557881952</v>
      </c>
      <c r="P398" s="3">
        <f t="shared" si="61"/>
      </c>
      <c r="Q398" s="3">
        <f>IF(ISNUMBER(P398),SUMIF(A:A,A398,P:P),"")</f>
      </c>
      <c r="R398" s="3">
        <f t="shared" si="62"/>
      </c>
      <c r="S398" s="8">
        <f t="shared" si="63"/>
      </c>
    </row>
    <row r="399" spans="1:19" ht="15">
      <c r="A399" s="1">
        <v>19</v>
      </c>
      <c r="B399" s="5">
        <v>0.9166666666666666</v>
      </c>
      <c r="C399" s="1" t="s">
        <v>156</v>
      </c>
      <c r="D399" s="1">
        <v>7</v>
      </c>
      <c r="E399" s="1">
        <v>9</v>
      </c>
      <c r="F399" s="1" t="s">
        <v>223</v>
      </c>
      <c r="G399" s="2">
        <v>38.3836</v>
      </c>
      <c r="H399" s="6">
        <f>1+_xlfn.COUNTIFS(A:A,A399,O:O,"&lt;"&amp;O399)</f>
        <v>8</v>
      </c>
      <c r="I399" s="2">
        <f>_xlfn.AVERAGEIF(A:A,A399,G:G)</f>
        <v>50.38816666666665</v>
      </c>
      <c r="J399" s="2">
        <f t="shared" si="56"/>
        <v>-12.004566666666648</v>
      </c>
      <c r="K399" s="2">
        <f t="shared" si="57"/>
        <v>77.99543333333335</v>
      </c>
      <c r="L399" s="2">
        <f t="shared" si="58"/>
        <v>107.7405476166196</v>
      </c>
      <c r="M399" s="2">
        <f>SUMIF(A:A,A399,L:L)</f>
        <v>4059.8794972231676</v>
      </c>
      <c r="N399" s="3">
        <f t="shared" si="59"/>
        <v>0.026537868350602723</v>
      </c>
      <c r="O399" s="7">
        <f t="shared" si="60"/>
        <v>37.68200168862803</v>
      </c>
      <c r="P399" s="3">
        <f t="shared" si="61"/>
      </c>
      <c r="Q399" s="3">
        <f>IF(ISNUMBER(P399),SUMIF(A:A,A399,P:P),"")</f>
      </c>
      <c r="R399" s="3">
        <f t="shared" si="62"/>
      </c>
      <c r="S399" s="8">
        <f t="shared" si="63"/>
      </c>
    </row>
    <row r="400" spans="1:19" ht="15">
      <c r="A400" s="1">
        <v>19</v>
      </c>
      <c r="B400" s="5">
        <v>0.9166666666666666</v>
      </c>
      <c r="C400" s="1" t="s">
        <v>156</v>
      </c>
      <c r="D400" s="1">
        <v>7</v>
      </c>
      <c r="E400" s="1">
        <v>12</v>
      </c>
      <c r="F400" s="1" t="s">
        <v>225</v>
      </c>
      <c r="G400" s="2">
        <v>40.4293</v>
      </c>
      <c r="H400" s="6">
        <f>1+_xlfn.COUNTIFS(A:A,A400,O:O,"&lt;"&amp;O400)</f>
        <v>7</v>
      </c>
      <c r="I400" s="2">
        <f>_xlfn.AVERAGEIF(A:A,A400,G:G)</f>
        <v>50.38816666666665</v>
      </c>
      <c r="J400" s="2">
        <f t="shared" si="56"/>
        <v>-9.958866666666651</v>
      </c>
      <c r="K400" s="2">
        <f t="shared" si="57"/>
        <v>80.04113333333335</v>
      </c>
      <c r="L400" s="2">
        <f t="shared" si="58"/>
        <v>121.81067559523106</v>
      </c>
      <c r="M400" s="2">
        <f>SUMIF(A:A,A400,L:L)</f>
        <v>4059.8794972231676</v>
      </c>
      <c r="N400" s="3">
        <f t="shared" si="59"/>
        <v>0.030003519976035203</v>
      </c>
      <c r="O400" s="7">
        <f t="shared" si="60"/>
        <v>33.32942270769339</v>
      </c>
      <c r="P400" s="3">
        <f t="shared" si="61"/>
      </c>
      <c r="Q400" s="3">
        <f>IF(ISNUMBER(P400),SUMIF(A:A,A400,P:P),"")</f>
      </c>
      <c r="R400" s="3">
        <f t="shared" si="62"/>
      </c>
      <c r="S400" s="8">
        <f t="shared" si="63"/>
      </c>
    </row>
    <row r="401" spans="1:19" ht="15">
      <c r="A401" s="1">
        <v>19</v>
      </c>
      <c r="B401" s="5">
        <v>0.9166666666666666</v>
      </c>
      <c r="C401" s="1" t="s">
        <v>156</v>
      </c>
      <c r="D401" s="1">
        <v>7</v>
      </c>
      <c r="E401" s="1">
        <v>13</v>
      </c>
      <c r="F401" s="1" t="s">
        <v>171</v>
      </c>
      <c r="G401" s="2">
        <v>37.254833333333295</v>
      </c>
      <c r="H401" s="6">
        <f>1+_xlfn.COUNTIFS(A:A,A401,O:O,"&lt;"&amp;O401)</f>
        <v>11</v>
      </c>
      <c r="I401" s="2">
        <f>_xlfn.AVERAGEIF(A:A,A401,G:G)</f>
        <v>50.38816666666665</v>
      </c>
      <c r="J401" s="2">
        <f t="shared" si="56"/>
        <v>-13.133333333333354</v>
      </c>
      <c r="K401" s="2">
        <f t="shared" si="57"/>
        <v>76.86666666666665</v>
      </c>
      <c r="L401" s="2">
        <f t="shared" si="58"/>
        <v>100.68531903800712</v>
      </c>
      <c r="M401" s="2">
        <f>SUMIF(A:A,A401,L:L)</f>
        <v>4059.8794972231676</v>
      </c>
      <c r="N401" s="3">
        <f t="shared" si="59"/>
        <v>0.02480007574285709</v>
      </c>
      <c r="O401" s="7">
        <f t="shared" si="60"/>
        <v>40.32245749443002</v>
      </c>
      <c r="P401" s="3">
        <f t="shared" si="61"/>
      </c>
      <c r="Q401" s="3">
        <f>IF(ISNUMBER(P401),SUMIF(A:A,A401,P:P),"")</f>
      </c>
      <c r="R401" s="3">
        <f t="shared" si="62"/>
      </c>
      <c r="S401" s="8">
        <f t="shared" si="63"/>
      </c>
    </row>
    <row r="402" spans="1:19" ht="15">
      <c r="A402" s="1">
        <v>19</v>
      </c>
      <c r="B402" s="5">
        <v>0.9166666666666666</v>
      </c>
      <c r="C402" s="1" t="s">
        <v>156</v>
      </c>
      <c r="D402" s="1">
        <v>7</v>
      </c>
      <c r="E402" s="1">
        <v>14</v>
      </c>
      <c r="F402" s="1" t="s">
        <v>226</v>
      </c>
      <c r="G402" s="2">
        <v>30.8250333333334</v>
      </c>
      <c r="H402" s="6">
        <f>1+_xlfn.COUNTIFS(A:A,A402,O:O,"&lt;"&amp;O402)</f>
        <v>12</v>
      </c>
      <c r="I402" s="2">
        <f>_xlfn.AVERAGEIF(A:A,A402,G:G)</f>
        <v>50.38816666666665</v>
      </c>
      <c r="J402" s="2">
        <f t="shared" si="56"/>
        <v>-19.563133333333248</v>
      </c>
      <c r="K402" s="2">
        <f t="shared" si="57"/>
        <v>70.43686666666676</v>
      </c>
      <c r="L402" s="2">
        <f t="shared" si="58"/>
        <v>68.45742368631242</v>
      </c>
      <c r="M402" s="2">
        <f>SUMIF(A:A,A402,L:L)</f>
        <v>4059.8794972231676</v>
      </c>
      <c r="N402" s="3">
        <f t="shared" si="59"/>
        <v>0.016861934875932943</v>
      </c>
      <c r="O402" s="7">
        <f t="shared" si="60"/>
        <v>59.305175079717635</v>
      </c>
      <c r="P402" s="3">
        <f t="shared" si="61"/>
      </c>
      <c r="Q402" s="3">
        <f>IF(ISNUMBER(P402),SUMIF(A:A,A402,P:P),"")</f>
      </c>
      <c r="R402" s="3">
        <f t="shared" si="62"/>
      </c>
      <c r="S402" s="8">
        <f t="shared" si="63"/>
      </c>
    </row>
    <row r="403" spans="1:19" ht="15">
      <c r="A403" s="1">
        <v>20</v>
      </c>
      <c r="B403" s="5">
        <v>0.9375</v>
      </c>
      <c r="C403" s="1" t="s">
        <v>156</v>
      </c>
      <c r="D403" s="1">
        <v>8</v>
      </c>
      <c r="E403" s="1">
        <v>1</v>
      </c>
      <c r="F403" s="1" t="s">
        <v>227</v>
      </c>
      <c r="G403" s="2">
        <v>71.4267333333334</v>
      </c>
      <c r="H403" s="6">
        <f>1+_xlfn.COUNTIFS(A:A,A403,O:O,"&lt;"&amp;O403)</f>
        <v>1</v>
      </c>
      <c r="I403" s="2">
        <f>_xlfn.AVERAGEIF(A:A,A403,G:G)</f>
        <v>51.70204285714287</v>
      </c>
      <c r="J403" s="2">
        <f t="shared" si="56"/>
        <v>19.72469047619053</v>
      </c>
      <c r="K403" s="2">
        <f t="shared" si="57"/>
        <v>109.72469047619053</v>
      </c>
      <c r="L403" s="2">
        <f t="shared" si="58"/>
        <v>723.05220712118</v>
      </c>
      <c r="M403" s="2">
        <f>SUMIF(A:A,A403,L:L)</f>
        <v>2201.278911730015</v>
      </c>
      <c r="N403" s="3">
        <f t="shared" si="59"/>
        <v>0.32846914730715493</v>
      </c>
      <c r="O403" s="7">
        <f t="shared" si="60"/>
        <v>3.044425962676152</v>
      </c>
      <c r="P403" s="3">
        <f t="shared" si="61"/>
        <v>0.32846914730715493</v>
      </c>
      <c r="Q403" s="3">
        <f>IF(ISNUMBER(P403),SUMIF(A:A,A403,P:P),"")</f>
        <v>0.9363903268645679</v>
      </c>
      <c r="R403" s="3">
        <f t="shared" si="62"/>
        <v>0.3507822943953394</v>
      </c>
      <c r="S403" s="8">
        <f t="shared" si="63"/>
        <v>2.8507710223052984</v>
      </c>
    </row>
    <row r="404" spans="1:19" ht="15">
      <c r="A404" s="1">
        <v>20</v>
      </c>
      <c r="B404" s="5">
        <v>0.9375</v>
      </c>
      <c r="C404" s="1" t="s">
        <v>156</v>
      </c>
      <c r="D404" s="1">
        <v>8</v>
      </c>
      <c r="E404" s="1">
        <v>2</v>
      </c>
      <c r="F404" s="1" t="s">
        <v>228</v>
      </c>
      <c r="G404" s="2">
        <v>65.8605666666667</v>
      </c>
      <c r="H404" s="6">
        <f>1+_xlfn.COUNTIFS(A:A,A404,O:O,"&lt;"&amp;O404)</f>
        <v>2</v>
      </c>
      <c r="I404" s="2">
        <f>_xlfn.AVERAGEIF(A:A,A404,G:G)</f>
        <v>51.70204285714287</v>
      </c>
      <c r="J404" s="2">
        <f t="shared" si="56"/>
        <v>14.158523809523828</v>
      </c>
      <c r="K404" s="2">
        <f t="shared" si="57"/>
        <v>104.15852380952383</v>
      </c>
      <c r="L404" s="2">
        <f t="shared" si="58"/>
        <v>517.7598002178675</v>
      </c>
      <c r="M404" s="2">
        <f>SUMIF(A:A,A404,L:L)</f>
        <v>2201.278911730015</v>
      </c>
      <c r="N404" s="3">
        <f t="shared" si="59"/>
        <v>0.23520863142733375</v>
      </c>
      <c r="O404" s="7">
        <f t="shared" si="60"/>
        <v>4.251544656042709</v>
      </c>
      <c r="P404" s="3">
        <f t="shared" si="61"/>
        <v>0.23520863142733375</v>
      </c>
      <c r="Q404" s="3">
        <f>IF(ISNUMBER(P404),SUMIF(A:A,A404,P:P),"")</f>
        <v>0.9363903268645679</v>
      </c>
      <c r="R404" s="3">
        <f t="shared" si="62"/>
        <v>0.2511865241228111</v>
      </c>
      <c r="S404" s="8">
        <f t="shared" si="63"/>
        <v>3.981105290151139</v>
      </c>
    </row>
    <row r="405" spans="1:19" ht="15">
      <c r="A405" s="1">
        <v>20</v>
      </c>
      <c r="B405" s="5">
        <v>0.9375</v>
      </c>
      <c r="C405" s="1" t="s">
        <v>156</v>
      </c>
      <c r="D405" s="1">
        <v>8</v>
      </c>
      <c r="E405" s="1">
        <v>6</v>
      </c>
      <c r="F405" s="1" t="s">
        <v>232</v>
      </c>
      <c r="G405" s="2">
        <v>62.9778333333334</v>
      </c>
      <c r="H405" s="6">
        <f>1+_xlfn.COUNTIFS(A:A,A405,O:O,"&lt;"&amp;O405)</f>
        <v>3</v>
      </c>
      <c r="I405" s="2">
        <f>_xlfn.AVERAGEIF(A:A,A405,G:G)</f>
        <v>51.70204285714287</v>
      </c>
      <c r="J405" s="2">
        <f t="shared" si="56"/>
        <v>11.27579047619053</v>
      </c>
      <c r="K405" s="2">
        <f t="shared" si="57"/>
        <v>101.27579047619054</v>
      </c>
      <c r="L405" s="2">
        <f t="shared" si="58"/>
        <v>435.5229219606622</v>
      </c>
      <c r="M405" s="2">
        <f>SUMIF(A:A,A405,L:L)</f>
        <v>2201.278911730015</v>
      </c>
      <c r="N405" s="3">
        <f t="shared" si="59"/>
        <v>0.1978499496996402</v>
      </c>
      <c r="O405" s="7">
        <f t="shared" si="60"/>
        <v>5.054335376471508</v>
      </c>
      <c r="P405" s="3">
        <f t="shared" si="61"/>
        <v>0.1978499496996402</v>
      </c>
      <c r="Q405" s="3">
        <f>IF(ISNUMBER(P405),SUMIF(A:A,A405,P:P),"")</f>
        <v>0.9363903268645679</v>
      </c>
      <c r="R405" s="3">
        <f t="shared" si="62"/>
        <v>0.21129004008630226</v>
      </c>
      <c r="S405" s="8">
        <f t="shared" si="63"/>
        <v>4.732830755257305</v>
      </c>
    </row>
    <row r="406" spans="1:19" ht="15">
      <c r="A406" s="1">
        <v>20</v>
      </c>
      <c r="B406" s="5">
        <v>0.9375</v>
      </c>
      <c r="C406" s="1" t="s">
        <v>156</v>
      </c>
      <c r="D406" s="1">
        <v>8</v>
      </c>
      <c r="E406" s="1">
        <v>4</v>
      </c>
      <c r="F406" s="1" t="s">
        <v>230</v>
      </c>
      <c r="G406" s="2">
        <v>53.5295</v>
      </c>
      <c r="H406" s="6">
        <f>1+_xlfn.COUNTIFS(A:A,A406,O:O,"&lt;"&amp;O406)</f>
        <v>4</v>
      </c>
      <c r="I406" s="2">
        <f>_xlfn.AVERAGEIF(A:A,A406,G:G)</f>
        <v>51.70204285714287</v>
      </c>
      <c r="J406" s="2">
        <f t="shared" si="56"/>
        <v>1.8274571428571278</v>
      </c>
      <c r="K406" s="2">
        <f t="shared" si="57"/>
        <v>91.82745714285713</v>
      </c>
      <c r="L406" s="2">
        <f t="shared" si="58"/>
        <v>247.0640040011347</v>
      </c>
      <c r="M406" s="2">
        <f>SUMIF(A:A,A406,L:L)</f>
        <v>2201.278911730015</v>
      </c>
      <c r="N406" s="3">
        <f t="shared" si="59"/>
        <v>0.11223657424081883</v>
      </c>
      <c r="O406" s="7">
        <f t="shared" si="60"/>
        <v>8.909751627436204</v>
      </c>
      <c r="P406" s="3">
        <f t="shared" si="61"/>
        <v>0.11223657424081883</v>
      </c>
      <c r="Q406" s="3">
        <f>IF(ISNUMBER(P406),SUMIF(A:A,A406,P:P),"")</f>
        <v>0.9363903268645679</v>
      </c>
      <c r="R406" s="3">
        <f t="shared" si="62"/>
        <v>0.11986088602242881</v>
      </c>
      <c r="S406" s="8">
        <f t="shared" si="63"/>
        <v>8.343005238697105</v>
      </c>
    </row>
    <row r="407" spans="1:19" ht="15">
      <c r="A407" s="1">
        <v>20</v>
      </c>
      <c r="B407" s="5">
        <v>0.9375</v>
      </c>
      <c r="C407" s="1" t="s">
        <v>156</v>
      </c>
      <c r="D407" s="1">
        <v>8</v>
      </c>
      <c r="E407" s="1">
        <v>5</v>
      </c>
      <c r="F407" s="1" t="s">
        <v>231</v>
      </c>
      <c r="G407" s="2">
        <v>43.805699999999995</v>
      </c>
      <c r="H407" s="6">
        <f>1+_xlfn.COUNTIFS(A:A,A407,O:O,"&lt;"&amp;O407)</f>
        <v>5</v>
      </c>
      <c r="I407" s="2">
        <f>_xlfn.AVERAGEIF(A:A,A407,G:G)</f>
        <v>51.70204285714287</v>
      </c>
      <c r="J407" s="2">
        <f t="shared" si="56"/>
        <v>-7.896342857142876</v>
      </c>
      <c r="K407" s="2">
        <f t="shared" si="57"/>
        <v>82.10365714285712</v>
      </c>
      <c r="L407" s="2">
        <f t="shared" si="58"/>
        <v>137.85734637410494</v>
      </c>
      <c r="M407" s="2">
        <f>SUMIF(A:A,A407,L:L)</f>
        <v>2201.278911730015</v>
      </c>
      <c r="N407" s="3">
        <f t="shared" si="59"/>
        <v>0.0626260241896203</v>
      </c>
      <c r="O407" s="7">
        <f t="shared" si="60"/>
        <v>15.967802729615736</v>
      </c>
      <c r="P407" s="3">
        <f t="shared" si="61"/>
        <v>0.0626260241896203</v>
      </c>
      <c r="Q407" s="3">
        <f>IF(ISNUMBER(P407),SUMIF(A:A,A407,P:P),"")</f>
        <v>0.9363903268645679</v>
      </c>
      <c r="R407" s="3">
        <f t="shared" si="62"/>
        <v>0.06688025537311859</v>
      </c>
      <c r="S407" s="8">
        <f t="shared" si="63"/>
        <v>14.952096017293819</v>
      </c>
    </row>
    <row r="408" spans="1:19" ht="15">
      <c r="A408" s="1">
        <v>20</v>
      </c>
      <c r="B408" s="5">
        <v>0.9375</v>
      </c>
      <c r="C408" s="1" t="s">
        <v>156</v>
      </c>
      <c r="D408" s="1">
        <v>8</v>
      </c>
      <c r="E408" s="1">
        <v>3</v>
      </c>
      <c r="F408" s="1" t="s">
        <v>229</v>
      </c>
      <c r="G408" s="2">
        <v>35.6141</v>
      </c>
      <c r="H408" s="6">
        <f>1+_xlfn.COUNTIFS(A:A,A408,O:O,"&lt;"&amp;O408)</f>
        <v>6</v>
      </c>
      <c r="I408" s="2">
        <f>_xlfn.AVERAGEIF(A:A,A408,G:G)</f>
        <v>51.70204285714287</v>
      </c>
      <c r="J408" s="2">
        <f t="shared" si="56"/>
        <v>-16.08794285714287</v>
      </c>
      <c r="K408" s="2">
        <f t="shared" si="57"/>
        <v>73.91205714285712</v>
      </c>
      <c r="L408" s="2">
        <f t="shared" si="58"/>
        <v>84.32879872643078</v>
      </c>
      <c r="M408" s="2">
        <f>SUMIF(A:A,A408,L:L)</f>
        <v>2201.278911730015</v>
      </c>
      <c r="N408" s="3">
        <f t="shared" si="59"/>
        <v>0.03830900222460026</v>
      </c>
      <c r="O408" s="7">
        <f t="shared" si="60"/>
        <v>26.103525070612427</v>
      </c>
      <c r="P408" s="3">
        <f t="shared" si="61"/>
      </c>
      <c r="Q408" s="3">
        <f>IF(ISNUMBER(P408),SUMIF(A:A,A408,P:P),"")</f>
      </c>
      <c r="R408" s="3">
        <f t="shared" si="62"/>
      </c>
      <c r="S408" s="8">
        <f t="shared" si="63"/>
      </c>
    </row>
    <row r="409" spans="1:19" ht="15">
      <c r="A409" s="1">
        <v>20</v>
      </c>
      <c r="B409" s="5">
        <v>0.9375</v>
      </c>
      <c r="C409" s="1" t="s">
        <v>156</v>
      </c>
      <c r="D409" s="1">
        <v>8</v>
      </c>
      <c r="E409" s="1">
        <v>7</v>
      </c>
      <c r="F409" s="1" t="s">
        <v>233</v>
      </c>
      <c r="G409" s="2">
        <v>28.6998666666666</v>
      </c>
      <c r="H409" s="6">
        <f>1+_xlfn.COUNTIFS(A:A,A409,O:O,"&lt;"&amp;O409)</f>
        <v>7</v>
      </c>
      <c r="I409" s="2">
        <f>_xlfn.AVERAGEIF(A:A,A409,G:G)</f>
        <v>51.70204285714287</v>
      </c>
      <c r="J409" s="2">
        <f t="shared" si="56"/>
        <v>-23.00217619047627</v>
      </c>
      <c r="K409" s="2">
        <f t="shared" si="57"/>
        <v>66.99782380952374</v>
      </c>
      <c r="L409" s="2">
        <f t="shared" si="58"/>
        <v>55.693833328635144</v>
      </c>
      <c r="M409" s="2">
        <f>SUMIF(A:A,A409,L:L)</f>
        <v>2201.278911730015</v>
      </c>
      <c r="N409" s="3">
        <f t="shared" si="59"/>
        <v>0.025300670910831834</v>
      </c>
      <c r="O409" s="7">
        <f t="shared" si="60"/>
        <v>39.524643576620555</v>
      </c>
      <c r="P409" s="3">
        <f t="shared" si="61"/>
      </c>
      <c r="Q409" s="3">
        <f>IF(ISNUMBER(P409),SUMIF(A:A,A409,P:P),"")</f>
      </c>
      <c r="R409" s="3">
        <f t="shared" si="62"/>
      </c>
      <c r="S409" s="8">
        <f t="shared" si="63"/>
      </c>
    </row>
  </sheetData>
  <sheetProtection/>
  <autoFilter ref="A1:S93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2017-01-17T22:30:15Z</dcterms:modified>
  <cp:category/>
  <cp:version/>
  <cp:contentType/>
  <cp:contentStatus/>
</cp:coreProperties>
</file>